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395" windowHeight="10995" activeTab="1"/>
  </bookViews>
  <sheets>
    <sheet name="About" sheetId="1" r:id="rId1"/>
    <sheet name="FPCbS" sheetId="2" r:id="rId2"/>
    <sheet name="Curtailment shares calculations" sheetId="5" r:id="rId3"/>
    <sheet name="IRP modeling- Resolve output" sheetId="6" r:id="rId4"/>
    <sheet name="Sheet1" sheetId="7" r:id="rId5"/>
  </sheets>
  <externalReferences>
    <externalReference r:id="rId6"/>
  </externalReferences>
  <definedNames>
    <definedName name="__FDS_HYPERLINK_TOGGLE_STATE__" hidden="1">"ON"</definedName>
    <definedName name="_xlnm._FilterDatabase" localSheetId="3" hidden="1">'IRP modeling- Resolve output'!$C$395:$T$462</definedName>
    <definedName name="_Order1" hidden="1">255</definedName>
    <definedName name="_Order2" hidden="1">255</definedName>
    <definedName name="CasesToCompare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mainzone">[1]Lists!$C$2</definedName>
    <definedName name="model_years" localSheetId="3">OFFSET([1]raw_planning_reserve_margin!$A$2,1,0,n_model_years)</definedName>
    <definedName name="model_years">OFFSET([1]raw_planning_reserve_margin!$A$2,1,0,n_model_years)</definedName>
    <definedName name="n_model_years">[1]Lists!$H$2</definedName>
    <definedName name="PVResultsComparisonTableHome">#REF!</definedName>
    <definedName name="ResultsComparisonTable">#REF!</definedName>
    <definedName name="ResultsComparisonTableHome">#REF!</definedName>
    <definedName name="ScenarioNameHeader">#REF!</definedName>
    <definedName name="ScenarioNameHome">#REF!</definedName>
    <definedName name="ScenariosWithResultsList2">#REF!</definedName>
    <definedName name="year">#REF!</definedName>
    <definedName name="year_header_analytics" localSheetId="3">'IRP modeling- Resolve output'!$E$7:$AN$7</definedName>
    <definedName name="year_header_analytics">#REF!</definedName>
  </definedNames>
  <calcPr calcId="145621"/>
</workbook>
</file>

<file path=xl/calcChain.xml><?xml version="1.0" encoding="utf-8"?>
<calcChain xmlns="http://schemas.openxmlformats.org/spreadsheetml/2006/main">
  <c r="B6" i="2" l="1"/>
  <c r="B7" i="2"/>
  <c r="N6" i="5"/>
  <c r="N7" i="5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E33" i="5" l="1"/>
  <c r="F33" i="5"/>
  <c r="G33" i="5"/>
  <c r="H33" i="5"/>
  <c r="J33" i="5"/>
  <c r="N33" i="5"/>
  <c r="D33" i="5"/>
  <c r="D34" i="5"/>
  <c r="E34" i="5"/>
  <c r="F34" i="5"/>
  <c r="G34" i="5"/>
  <c r="H34" i="5"/>
  <c r="J34" i="5"/>
  <c r="N34" i="5"/>
  <c r="O34" i="5" s="1"/>
  <c r="O33" i="5" s="1"/>
  <c r="A13" i="5" l="1"/>
  <c r="B13" i="5"/>
  <c r="D13" i="5"/>
  <c r="E13" i="5"/>
  <c r="F13" i="5"/>
  <c r="G13" i="5"/>
  <c r="H13" i="5"/>
  <c r="I13" i="5"/>
  <c r="J13" i="5"/>
  <c r="K13" i="5"/>
  <c r="L13" i="5"/>
  <c r="M13" i="5"/>
  <c r="N13" i="5"/>
  <c r="A14" i="5"/>
  <c r="B14" i="5"/>
  <c r="D14" i="5"/>
  <c r="E14" i="5"/>
  <c r="F14" i="5"/>
  <c r="G14" i="5"/>
  <c r="H14" i="5"/>
  <c r="J14" i="5"/>
  <c r="N14" i="5"/>
  <c r="A15" i="5"/>
  <c r="B15" i="5"/>
  <c r="D15" i="5"/>
  <c r="E15" i="5"/>
  <c r="F15" i="5"/>
  <c r="G15" i="5"/>
  <c r="H15" i="5"/>
  <c r="J15" i="5"/>
  <c r="N15" i="5"/>
  <c r="A16" i="5"/>
  <c r="B16" i="5"/>
  <c r="D16" i="5"/>
  <c r="E16" i="5"/>
  <c r="F16" i="5"/>
  <c r="G16" i="5"/>
  <c r="H16" i="5"/>
  <c r="J16" i="5"/>
  <c r="N16" i="5"/>
  <c r="A17" i="5"/>
  <c r="B17" i="5"/>
  <c r="D17" i="5"/>
  <c r="E17" i="5"/>
  <c r="F17" i="5"/>
  <c r="G17" i="5"/>
  <c r="H17" i="5"/>
  <c r="J17" i="5"/>
  <c r="N17" i="5"/>
  <c r="A18" i="5"/>
  <c r="B18" i="5"/>
  <c r="D18" i="5"/>
  <c r="E18" i="5"/>
  <c r="F18" i="5"/>
  <c r="G18" i="5"/>
  <c r="H18" i="5"/>
  <c r="J18" i="5"/>
  <c r="N18" i="5"/>
  <c r="A19" i="5"/>
  <c r="B19" i="5"/>
  <c r="D19" i="5"/>
  <c r="E19" i="5"/>
  <c r="F19" i="5"/>
  <c r="G19" i="5"/>
  <c r="H19" i="5"/>
  <c r="J19" i="5"/>
  <c r="N19" i="5"/>
  <c r="A20" i="5"/>
  <c r="B20" i="5"/>
  <c r="D20" i="5"/>
  <c r="E20" i="5"/>
  <c r="F20" i="5"/>
  <c r="G20" i="5"/>
  <c r="H20" i="5"/>
  <c r="J20" i="5"/>
  <c r="N20" i="5"/>
  <c r="A21" i="5"/>
  <c r="B21" i="5"/>
  <c r="D21" i="5"/>
  <c r="E21" i="5"/>
  <c r="F21" i="5"/>
  <c r="G21" i="5"/>
  <c r="H21" i="5"/>
  <c r="J21" i="5"/>
  <c r="N21" i="5"/>
  <c r="A22" i="5"/>
  <c r="B22" i="5"/>
  <c r="D22" i="5"/>
  <c r="E22" i="5"/>
  <c r="F22" i="5"/>
  <c r="G22" i="5"/>
  <c r="H22" i="5"/>
  <c r="J22" i="5"/>
  <c r="N22" i="5"/>
  <c r="A23" i="5"/>
  <c r="B23" i="5"/>
  <c r="D23" i="5"/>
  <c r="E23" i="5"/>
  <c r="F23" i="5"/>
  <c r="G23" i="5"/>
  <c r="H23" i="5"/>
  <c r="J23" i="5"/>
  <c r="N23" i="5"/>
  <c r="A24" i="5"/>
  <c r="B24" i="5"/>
  <c r="D24" i="5"/>
  <c r="E24" i="5"/>
  <c r="F24" i="5"/>
  <c r="G24" i="5"/>
  <c r="H24" i="5"/>
  <c r="J24" i="5"/>
  <c r="N24" i="5"/>
  <c r="A25" i="5"/>
  <c r="B25" i="5"/>
  <c r="D25" i="5"/>
  <c r="E25" i="5"/>
  <c r="F25" i="5"/>
  <c r="G25" i="5"/>
  <c r="H25" i="5"/>
  <c r="J25" i="5"/>
  <c r="N25" i="5"/>
  <c r="A26" i="5"/>
  <c r="B26" i="5"/>
  <c r="D26" i="5"/>
  <c r="E26" i="5"/>
  <c r="F26" i="5"/>
  <c r="G26" i="5"/>
  <c r="H26" i="5"/>
  <c r="J26" i="5"/>
  <c r="N26" i="5"/>
  <c r="A27" i="5"/>
  <c r="B27" i="5"/>
  <c r="D27" i="5"/>
  <c r="E27" i="5"/>
  <c r="F27" i="5"/>
  <c r="G27" i="5"/>
  <c r="H27" i="5"/>
  <c r="J27" i="5"/>
  <c r="N27" i="5"/>
  <c r="A28" i="5"/>
  <c r="B28" i="5"/>
  <c r="D28" i="5"/>
  <c r="E28" i="5"/>
  <c r="F28" i="5"/>
  <c r="G28" i="5"/>
  <c r="H28" i="5"/>
  <c r="J28" i="5"/>
  <c r="N28" i="5"/>
  <c r="V1154" i="6"/>
  <c r="W1154" i="6" s="1"/>
  <c r="U1154" i="6"/>
  <c r="U1162" i="6" s="1"/>
  <c r="V1145" i="6"/>
  <c r="W1145" i="6" s="1"/>
  <c r="U1145" i="6"/>
  <c r="U1147" i="6" s="1"/>
  <c r="AN1091" i="6"/>
  <c r="AM1091" i="6"/>
  <c r="AL1091" i="6"/>
  <c r="AK1091" i="6"/>
  <c r="AJ1091" i="6"/>
  <c r="AI1091" i="6"/>
  <c r="AH1091" i="6"/>
  <c r="AG1091" i="6"/>
  <c r="AF1091" i="6"/>
  <c r="AE1091" i="6"/>
  <c r="AD1091" i="6"/>
  <c r="AC1091" i="6"/>
  <c r="AB1091" i="6"/>
  <c r="AA1091" i="6"/>
  <c r="Z1091" i="6"/>
  <c r="Y1091" i="6"/>
  <c r="X1091" i="6"/>
  <c r="W1091" i="6"/>
  <c r="V1091" i="6"/>
  <c r="U1091" i="6"/>
  <c r="U1080" i="6"/>
  <c r="V1080" i="6" s="1"/>
  <c r="W1080" i="6" s="1"/>
  <c r="X1080" i="6" s="1"/>
  <c r="Y1080" i="6" s="1"/>
  <c r="Z1080" i="6" s="1"/>
  <c r="AA1080" i="6" s="1"/>
  <c r="AB1080" i="6" s="1"/>
  <c r="AC1080" i="6" s="1"/>
  <c r="AD1080" i="6" s="1"/>
  <c r="AE1080" i="6" s="1"/>
  <c r="AF1080" i="6" s="1"/>
  <c r="AG1080" i="6" s="1"/>
  <c r="AH1080" i="6" s="1"/>
  <c r="AI1080" i="6" s="1"/>
  <c r="AJ1080" i="6" s="1"/>
  <c r="AK1080" i="6" s="1"/>
  <c r="AL1080" i="6" s="1"/>
  <c r="AM1080" i="6" s="1"/>
  <c r="AN1080" i="6" s="1"/>
  <c r="U1070" i="6"/>
  <c r="U1068" i="6"/>
  <c r="U1076" i="6" s="1"/>
  <c r="U1062" i="6"/>
  <c r="U1061" i="6"/>
  <c r="U1057" i="6"/>
  <c r="U1064" i="6" s="1"/>
  <c r="AG1045" i="6"/>
  <c r="AH1045" i="6" s="1"/>
  <c r="AI1045" i="6" s="1"/>
  <c r="AJ1045" i="6" s="1"/>
  <c r="AK1045" i="6" s="1"/>
  <c r="AL1045" i="6" s="1"/>
  <c r="AM1045" i="6" s="1"/>
  <c r="AN1045" i="6" s="1"/>
  <c r="U1045" i="6"/>
  <c r="V1045" i="6" s="1"/>
  <c r="W1045" i="6" s="1"/>
  <c r="X1045" i="6" s="1"/>
  <c r="Y1045" i="6" s="1"/>
  <c r="Z1045" i="6" s="1"/>
  <c r="AA1045" i="6" s="1"/>
  <c r="AB1045" i="6" s="1"/>
  <c r="AC1045" i="6" s="1"/>
  <c r="AD1045" i="6" s="1"/>
  <c r="AE1045" i="6" s="1"/>
  <c r="AF1045" i="6" s="1"/>
  <c r="AK1033" i="6"/>
  <c r="AL1033" i="6" s="1"/>
  <c r="AM1033" i="6" s="1"/>
  <c r="AN1033" i="6" s="1"/>
  <c r="U1033" i="6"/>
  <c r="V1033" i="6" s="1"/>
  <c r="W1033" i="6" s="1"/>
  <c r="X1033" i="6" s="1"/>
  <c r="Y1033" i="6" s="1"/>
  <c r="Z1033" i="6" s="1"/>
  <c r="AA1033" i="6" s="1"/>
  <c r="AB1033" i="6" s="1"/>
  <c r="AC1033" i="6" s="1"/>
  <c r="AD1033" i="6" s="1"/>
  <c r="AE1033" i="6" s="1"/>
  <c r="AF1033" i="6" s="1"/>
  <c r="AG1033" i="6" s="1"/>
  <c r="AH1033" i="6" s="1"/>
  <c r="AI1033" i="6" s="1"/>
  <c r="AJ1033" i="6" s="1"/>
  <c r="Y1021" i="6"/>
  <c r="Z1021" i="6" s="1"/>
  <c r="AA1021" i="6" s="1"/>
  <c r="AB1021" i="6" s="1"/>
  <c r="AC1021" i="6" s="1"/>
  <c r="AD1021" i="6" s="1"/>
  <c r="AE1021" i="6" s="1"/>
  <c r="AF1021" i="6" s="1"/>
  <c r="AG1021" i="6" s="1"/>
  <c r="AH1021" i="6" s="1"/>
  <c r="AI1021" i="6" s="1"/>
  <c r="AJ1021" i="6" s="1"/>
  <c r="AK1021" i="6" s="1"/>
  <c r="AL1021" i="6" s="1"/>
  <c r="AM1021" i="6" s="1"/>
  <c r="AN1021" i="6" s="1"/>
  <c r="W1021" i="6"/>
  <c r="X1021" i="6" s="1"/>
  <c r="U1021" i="6"/>
  <c r="V1021" i="6" s="1"/>
  <c r="AK994" i="6"/>
  <c r="U984" i="6"/>
  <c r="AN975" i="6"/>
  <c r="AN993" i="6" s="1"/>
  <c r="AN994" i="6" s="1"/>
  <c r="AM975" i="6"/>
  <c r="AM993" i="6" s="1"/>
  <c r="AM994" i="6" s="1"/>
  <c r="AL975" i="6"/>
  <c r="AL993" i="6" s="1"/>
  <c r="AL994" i="6" s="1"/>
  <c r="AK975" i="6"/>
  <c r="AK993" i="6" s="1"/>
  <c r="AJ975" i="6"/>
  <c r="AJ993" i="6" s="1"/>
  <c r="AJ994" i="6" s="1"/>
  <c r="AI975" i="6"/>
  <c r="AI993" i="6" s="1"/>
  <c r="AI994" i="6" s="1"/>
  <c r="AH975" i="6"/>
  <c r="AH993" i="6" s="1"/>
  <c r="AH994" i="6" s="1"/>
  <c r="AG975" i="6"/>
  <c r="AG993" i="6" s="1"/>
  <c r="AG994" i="6" s="1"/>
  <c r="AF975" i="6"/>
  <c r="AF993" i="6" s="1"/>
  <c r="AF994" i="6" s="1"/>
  <c r="AE975" i="6"/>
  <c r="AE993" i="6" s="1"/>
  <c r="AE994" i="6" s="1"/>
  <c r="AD975" i="6"/>
  <c r="AD993" i="6" s="1"/>
  <c r="AD994" i="6" s="1"/>
  <c r="AC975" i="6"/>
  <c r="AC993" i="6" s="1"/>
  <c r="AC994" i="6" s="1"/>
  <c r="AC996" i="6" s="1"/>
  <c r="AB975" i="6"/>
  <c r="AB993" i="6" s="1"/>
  <c r="AB994" i="6" s="1"/>
  <c r="AA975" i="6"/>
  <c r="AA993" i="6" s="1"/>
  <c r="AA994" i="6" s="1"/>
  <c r="Z975" i="6"/>
  <c r="Z993" i="6" s="1"/>
  <c r="Z994" i="6" s="1"/>
  <c r="Y975" i="6"/>
  <c r="Y993" i="6" s="1"/>
  <c r="Y994" i="6" s="1"/>
  <c r="X975" i="6"/>
  <c r="X993" i="6" s="1"/>
  <c r="X994" i="6" s="1"/>
  <c r="W975" i="6"/>
  <c r="W993" i="6" s="1"/>
  <c r="W994" i="6" s="1"/>
  <c r="V975" i="6"/>
  <c r="V993" i="6" s="1"/>
  <c r="V994" i="6" s="1"/>
  <c r="U975" i="6"/>
  <c r="U993" i="6" s="1"/>
  <c r="U994" i="6" s="1"/>
  <c r="U996" i="6" s="1"/>
  <c r="U969" i="6"/>
  <c r="V961" i="6"/>
  <c r="U961" i="6"/>
  <c r="V959" i="6"/>
  <c r="U959" i="6"/>
  <c r="V957" i="6"/>
  <c r="U957" i="6"/>
  <c r="V955" i="6"/>
  <c r="U955" i="6"/>
  <c r="V953" i="6"/>
  <c r="U953" i="6"/>
  <c r="V951" i="6"/>
  <c r="U951" i="6"/>
  <c r="V949" i="6"/>
  <c r="U949" i="6"/>
  <c r="V947" i="6"/>
  <c r="U947" i="6"/>
  <c r="V945" i="6"/>
  <c r="U945" i="6"/>
  <c r="V943" i="6"/>
  <c r="U943" i="6"/>
  <c r="V941" i="6"/>
  <c r="U941" i="6"/>
  <c r="V939" i="6"/>
  <c r="U939" i="6"/>
  <c r="V937" i="6"/>
  <c r="U937" i="6"/>
  <c r="V935" i="6"/>
  <c r="U935" i="6"/>
  <c r="V934" i="6"/>
  <c r="W934" i="6" s="1"/>
  <c r="U934" i="6"/>
  <c r="U960" i="6" s="1"/>
  <c r="U927" i="6"/>
  <c r="U923" i="6"/>
  <c r="U926" i="6" s="1"/>
  <c r="U915" i="6"/>
  <c r="V915" i="6" s="1"/>
  <c r="U908" i="6"/>
  <c r="V882" i="6"/>
  <c r="U882" i="6"/>
  <c r="U909" i="6" s="1"/>
  <c r="V867" i="6"/>
  <c r="W867" i="6" s="1"/>
  <c r="U867" i="6"/>
  <c r="U877" i="6" s="1"/>
  <c r="V852" i="6"/>
  <c r="W850" i="6"/>
  <c r="V850" i="6"/>
  <c r="V848" i="6"/>
  <c r="AI846" i="6"/>
  <c r="AH846" i="6"/>
  <c r="AG846" i="6"/>
  <c r="AF846" i="6"/>
  <c r="AE846" i="6"/>
  <c r="AD846" i="6"/>
  <c r="AC846" i="6"/>
  <c r="AB846" i="6"/>
  <c r="AA846" i="6"/>
  <c r="Z846" i="6"/>
  <c r="Y846" i="6"/>
  <c r="X846" i="6"/>
  <c r="W846" i="6"/>
  <c r="V846" i="6"/>
  <c r="U846" i="6"/>
  <c r="W845" i="6"/>
  <c r="V845" i="6"/>
  <c r="V844" i="6"/>
  <c r="X843" i="6"/>
  <c r="Y843" i="6" s="1"/>
  <c r="W843" i="6"/>
  <c r="W848" i="6" s="1"/>
  <c r="V843" i="6"/>
  <c r="V861" i="6" s="1"/>
  <c r="U843" i="6"/>
  <c r="U861" i="6" s="1"/>
  <c r="V839" i="6"/>
  <c r="V840" i="6" s="1"/>
  <c r="U839" i="6"/>
  <c r="U841" i="6" s="1"/>
  <c r="AN807" i="6"/>
  <c r="AM807" i="6"/>
  <c r="AL807" i="6"/>
  <c r="AK807" i="6"/>
  <c r="AJ807" i="6"/>
  <c r="AI807" i="6"/>
  <c r="AH807" i="6"/>
  <c r="AG807" i="6"/>
  <c r="AF807" i="6"/>
  <c r="AE807" i="6"/>
  <c r="AD807" i="6"/>
  <c r="AC807" i="6"/>
  <c r="AB807" i="6"/>
  <c r="AA807" i="6"/>
  <c r="Z807" i="6"/>
  <c r="Y807" i="6"/>
  <c r="X807" i="6"/>
  <c r="W807" i="6"/>
  <c r="V807" i="6"/>
  <c r="U807" i="6"/>
  <c r="AN806" i="6"/>
  <c r="AM806" i="6"/>
  <c r="AL806" i="6"/>
  <c r="AK806" i="6"/>
  <c r="AJ806" i="6"/>
  <c r="AI806" i="6"/>
  <c r="AH806" i="6"/>
  <c r="AG806" i="6"/>
  <c r="AF806" i="6"/>
  <c r="AE806" i="6"/>
  <c r="AD806" i="6"/>
  <c r="AC806" i="6"/>
  <c r="AB806" i="6"/>
  <c r="AA806" i="6"/>
  <c r="Z806" i="6"/>
  <c r="Y806" i="6"/>
  <c r="X806" i="6"/>
  <c r="W806" i="6"/>
  <c r="V806" i="6"/>
  <c r="U806" i="6"/>
  <c r="AN805" i="6"/>
  <c r="AM805" i="6"/>
  <c r="AL805" i="6"/>
  <c r="AK805" i="6"/>
  <c r="AJ805" i="6"/>
  <c r="AI805" i="6"/>
  <c r="AH805" i="6"/>
  <c r="AG805" i="6"/>
  <c r="AF805" i="6"/>
  <c r="AE805" i="6"/>
  <c r="AD805" i="6"/>
  <c r="AC805" i="6"/>
  <c r="AB805" i="6"/>
  <c r="AA805" i="6"/>
  <c r="Z805" i="6"/>
  <c r="Y805" i="6"/>
  <c r="X805" i="6"/>
  <c r="W805" i="6"/>
  <c r="V805" i="6"/>
  <c r="U805" i="6"/>
  <c r="AN804" i="6"/>
  <c r="AM804" i="6"/>
  <c r="AL804" i="6"/>
  <c r="AK804" i="6"/>
  <c r="AJ804" i="6"/>
  <c r="AI804" i="6"/>
  <c r="AH804" i="6"/>
  <c r="AG804" i="6"/>
  <c r="AF804" i="6"/>
  <c r="AE804" i="6"/>
  <c r="AD804" i="6"/>
  <c r="AC804" i="6"/>
  <c r="AB804" i="6"/>
  <c r="AA804" i="6"/>
  <c r="Z804" i="6"/>
  <c r="Y804" i="6"/>
  <c r="X804" i="6"/>
  <c r="W804" i="6"/>
  <c r="V804" i="6"/>
  <c r="U804" i="6"/>
  <c r="AN803" i="6"/>
  <c r="AM803" i="6"/>
  <c r="AL803" i="6"/>
  <c r="AK803" i="6"/>
  <c r="AJ803" i="6"/>
  <c r="AI803" i="6"/>
  <c r="AH803" i="6"/>
  <c r="AG803" i="6"/>
  <c r="AF803" i="6"/>
  <c r="AE803" i="6"/>
  <c r="AD803" i="6"/>
  <c r="AC803" i="6"/>
  <c r="AB803" i="6"/>
  <c r="AA803" i="6"/>
  <c r="Z803" i="6"/>
  <c r="Y803" i="6"/>
  <c r="X803" i="6"/>
  <c r="W803" i="6"/>
  <c r="V803" i="6"/>
  <c r="U803" i="6"/>
  <c r="AN802" i="6"/>
  <c r="AM802" i="6"/>
  <c r="AL802" i="6"/>
  <c r="AK802" i="6"/>
  <c r="AJ802" i="6"/>
  <c r="AI802" i="6"/>
  <c r="AH802" i="6"/>
  <c r="AG802" i="6"/>
  <c r="AF802" i="6"/>
  <c r="AE802" i="6"/>
  <c r="AD802" i="6"/>
  <c r="AC802" i="6"/>
  <c r="AB802" i="6"/>
  <c r="AA802" i="6"/>
  <c r="Z802" i="6"/>
  <c r="Y802" i="6"/>
  <c r="X802" i="6"/>
  <c r="W802" i="6"/>
  <c r="V802" i="6"/>
  <c r="U802" i="6"/>
  <c r="AN801" i="6"/>
  <c r="AM801" i="6"/>
  <c r="AL801" i="6"/>
  <c r="AK801" i="6"/>
  <c r="AJ801" i="6"/>
  <c r="AI801" i="6"/>
  <c r="AH801" i="6"/>
  <c r="AG801" i="6"/>
  <c r="AF801" i="6"/>
  <c r="AE801" i="6"/>
  <c r="AD801" i="6"/>
  <c r="AC801" i="6"/>
  <c r="AB801" i="6"/>
  <c r="AA801" i="6"/>
  <c r="Z801" i="6"/>
  <c r="Y801" i="6"/>
  <c r="X801" i="6"/>
  <c r="W801" i="6"/>
  <c r="V801" i="6"/>
  <c r="U801" i="6"/>
  <c r="AN800" i="6"/>
  <c r="AM800" i="6"/>
  <c r="AL800" i="6"/>
  <c r="AK800" i="6"/>
  <c r="AJ800" i="6"/>
  <c r="AI800" i="6"/>
  <c r="AH800" i="6"/>
  <c r="AG800" i="6"/>
  <c r="AF800" i="6"/>
  <c r="AE800" i="6"/>
  <c r="AD800" i="6"/>
  <c r="AC800" i="6"/>
  <c r="AB800" i="6"/>
  <c r="AA800" i="6"/>
  <c r="Z800" i="6"/>
  <c r="Y800" i="6"/>
  <c r="X800" i="6"/>
  <c r="W800" i="6"/>
  <c r="V800" i="6"/>
  <c r="U800" i="6"/>
  <c r="AN799" i="6"/>
  <c r="AM799" i="6"/>
  <c r="AL799" i="6"/>
  <c r="AK799" i="6"/>
  <c r="AJ799" i="6"/>
  <c r="AI799" i="6"/>
  <c r="AH799" i="6"/>
  <c r="AG799" i="6"/>
  <c r="AF799" i="6"/>
  <c r="AE799" i="6"/>
  <c r="AD799" i="6"/>
  <c r="AC799" i="6"/>
  <c r="AB799" i="6"/>
  <c r="AA799" i="6"/>
  <c r="Z799" i="6"/>
  <c r="Y799" i="6"/>
  <c r="X799" i="6"/>
  <c r="W799" i="6"/>
  <c r="V799" i="6"/>
  <c r="U799" i="6"/>
  <c r="AN798" i="6"/>
  <c r="AM798" i="6"/>
  <c r="AL798" i="6"/>
  <c r="AK798" i="6"/>
  <c r="AJ798" i="6"/>
  <c r="AI798" i="6"/>
  <c r="AH798" i="6"/>
  <c r="AG798" i="6"/>
  <c r="AF798" i="6"/>
  <c r="AE798" i="6"/>
  <c r="AD798" i="6"/>
  <c r="AC798" i="6"/>
  <c r="AB798" i="6"/>
  <c r="AA798" i="6"/>
  <c r="Z798" i="6"/>
  <c r="Y798" i="6"/>
  <c r="X798" i="6"/>
  <c r="W798" i="6"/>
  <c r="V798" i="6"/>
  <c r="U798" i="6"/>
  <c r="AN797" i="6"/>
  <c r="AM797" i="6"/>
  <c r="AL797" i="6"/>
  <c r="AK797" i="6"/>
  <c r="AJ797" i="6"/>
  <c r="AI797" i="6"/>
  <c r="AH797" i="6"/>
  <c r="AG797" i="6"/>
  <c r="AF797" i="6"/>
  <c r="AE797" i="6"/>
  <c r="AD797" i="6"/>
  <c r="AC797" i="6"/>
  <c r="AB797" i="6"/>
  <c r="AA797" i="6"/>
  <c r="Z797" i="6"/>
  <c r="Y797" i="6"/>
  <c r="X797" i="6"/>
  <c r="W797" i="6"/>
  <c r="V797" i="6"/>
  <c r="U797" i="6"/>
  <c r="AN796" i="6"/>
  <c r="AM796" i="6"/>
  <c r="AL796" i="6"/>
  <c r="AK796" i="6"/>
  <c r="AJ796" i="6"/>
  <c r="AI796" i="6"/>
  <c r="AH796" i="6"/>
  <c r="AG796" i="6"/>
  <c r="AF796" i="6"/>
  <c r="AE796" i="6"/>
  <c r="AD796" i="6"/>
  <c r="AC796" i="6"/>
  <c r="AB796" i="6"/>
  <c r="AA796" i="6"/>
  <c r="Z796" i="6"/>
  <c r="Y796" i="6"/>
  <c r="X796" i="6"/>
  <c r="W796" i="6"/>
  <c r="V796" i="6"/>
  <c r="U796" i="6"/>
  <c r="AN795" i="6"/>
  <c r="AM795" i="6"/>
  <c r="AL795" i="6"/>
  <c r="AK795" i="6"/>
  <c r="AJ795" i="6"/>
  <c r="AI795" i="6"/>
  <c r="AH795" i="6"/>
  <c r="AG795" i="6"/>
  <c r="AF795" i="6"/>
  <c r="AE795" i="6"/>
  <c r="AD795" i="6"/>
  <c r="AC795" i="6"/>
  <c r="AB795" i="6"/>
  <c r="AA795" i="6"/>
  <c r="Z795" i="6"/>
  <c r="Y795" i="6"/>
  <c r="X795" i="6"/>
  <c r="W795" i="6"/>
  <c r="V795" i="6"/>
  <c r="U795" i="6"/>
  <c r="AN794" i="6"/>
  <c r="AM794" i="6"/>
  <c r="AL794" i="6"/>
  <c r="AK794" i="6"/>
  <c r="AJ794" i="6"/>
  <c r="AI794" i="6"/>
  <c r="AH794" i="6"/>
  <c r="AG794" i="6"/>
  <c r="AF794" i="6"/>
  <c r="AE794" i="6"/>
  <c r="AD794" i="6"/>
  <c r="AC794" i="6"/>
  <c r="AB794" i="6"/>
  <c r="AA794" i="6"/>
  <c r="Z794" i="6"/>
  <c r="Y794" i="6"/>
  <c r="X794" i="6"/>
  <c r="W794" i="6"/>
  <c r="V794" i="6"/>
  <c r="U794" i="6"/>
  <c r="AN793" i="6"/>
  <c r="AM793" i="6"/>
  <c r="AL793" i="6"/>
  <c r="AK793" i="6"/>
  <c r="AJ793" i="6"/>
  <c r="AI793" i="6"/>
  <c r="AH793" i="6"/>
  <c r="AG793" i="6"/>
  <c r="AF793" i="6"/>
  <c r="AE793" i="6"/>
  <c r="AD793" i="6"/>
  <c r="AC793" i="6"/>
  <c r="AB793" i="6"/>
  <c r="AA793" i="6"/>
  <c r="Z793" i="6"/>
  <c r="Y793" i="6"/>
  <c r="X793" i="6"/>
  <c r="W793" i="6"/>
  <c r="V793" i="6"/>
  <c r="U793" i="6"/>
  <c r="AN792" i="6"/>
  <c r="AM792" i="6"/>
  <c r="AL792" i="6"/>
  <c r="AK792" i="6"/>
  <c r="AJ792" i="6"/>
  <c r="AI792" i="6"/>
  <c r="AH792" i="6"/>
  <c r="AG792" i="6"/>
  <c r="AF792" i="6"/>
  <c r="AE792" i="6"/>
  <c r="AD792" i="6"/>
  <c r="AC792" i="6"/>
  <c r="AB792" i="6"/>
  <c r="AA792" i="6"/>
  <c r="Z792" i="6"/>
  <c r="Y792" i="6"/>
  <c r="X792" i="6"/>
  <c r="W792" i="6"/>
  <c r="V792" i="6"/>
  <c r="U792" i="6"/>
  <c r="AN791" i="6"/>
  <c r="AM791" i="6"/>
  <c r="AL791" i="6"/>
  <c r="AK791" i="6"/>
  <c r="AJ791" i="6"/>
  <c r="AI791" i="6"/>
  <c r="AH791" i="6"/>
  <c r="AG791" i="6"/>
  <c r="AF791" i="6"/>
  <c r="AE791" i="6"/>
  <c r="AD791" i="6"/>
  <c r="AC791" i="6"/>
  <c r="AB791" i="6"/>
  <c r="AA791" i="6"/>
  <c r="Z791" i="6"/>
  <c r="Y791" i="6"/>
  <c r="X791" i="6"/>
  <c r="W791" i="6"/>
  <c r="V791" i="6"/>
  <c r="U791" i="6"/>
  <c r="AN790" i="6"/>
  <c r="AM790" i="6"/>
  <c r="AL790" i="6"/>
  <c r="AK790" i="6"/>
  <c r="AJ790" i="6"/>
  <c r="AI790" i="6"/>
  <c r="AH790" i="6"/>
  <c r="AG790" i="6"/>
  <c r="AF790" i="6"/>
  <c r="AE790" i="6"/>
  <c r="AD790" i="6"/>
  <c r="AC790" i="6"/>
  <c r="AB790" i="6"/>
  <c r="AA790" i="6"/>
  <c r="Z790" i="6"/>
  <c r="Y790" i="6"/>
  <c r="X790" i="6"/>
  <c r="W790" i="6"/>
  <c r="V790" i="6"/>
  <c r="U790" i="6"/>
  <c r="AN789" i="6"/>
  <c r="AM789" i="6"/>
  <c r="AL789" i="6"/>
  <c r="AK789" i="6"/>
  <c r="AJ789" i="6"/>
  <c r="AI789" i="6"/>
  <c r="AH789" i="6"/>
  <c r="AG789" i="6"/>
  <c r="AF789" i="6"/>
  <c r="AE789" i="6"/>
  <c r="AD789" i="6"/>
  <c r="AC789" i="6"/>
  <c r="AB789" i="6"/>
  <c r="AA789" i="6"/>
  <c r="Z789" i="6"/>
  <c r="Y789" i="6"/>
  <c r="X789" i="6"/>
  <c r="W789" i="6"/>
  <c r="V789" i="6"/>
  <c r="U789" i="6"/>
  <c r="AN788" i="6"/>
  <c r="AM788" i="6"/>
  <c r="AL788" i="6"/>
  <c r="AK788" i="6"/>
  <c r="AJ788" i="6"/>
  <c r="AI788" i="6"/>
  <c r="AH788" i="6"/>
  <c r="AG788" i="6"/>
  <c r="AF788" i="6"/>
  <c r="AE788" i="6"/>
  <c r="AD788" i="6"/>
  <c r="AC788" i="6"/>
  <c r="AB788" i="6"/>
  <c r="AA788" i="6"/>
  <c r="Z788" i="6"/>
  <c r="Y788" i="6"/>
  <c r="X788" i="6"/>
  <c r="W788" i="6"/>
  <c r="V788" i="6"/>
  <c r="U788" i="6"/>
  <c r="AN787" i="6"/>
  <c r="AM787" i="6"/>
  <c r="AL787" i="6"/>
  <c r="AK787" i="6"/>
  <c r="AJ787" i="6"/>
  <c r="AI787" i="6"/>
  <c r="AH787" i="6"/>
  <c r="AG787" i="6"/>
  <c r="AF787" i="6"/>
  <c r="AE787" i="6"/>
  <c r="AD787" i="6"/>
  <c r="AC787" i="6"/>
  <c r="AB787" i="6"/>
  <c r="AA787" i="6"/>
  <c r="Z787" i="6"/>
  <c r="Y787" i="6"/>
  <c r="X787" i="6"/>
  <c r="W787" i="6"/>
  <c r="V787" i="6"/>
  <c r="U787" i="6"/>
  <c r="AN786" i="6"/>
  <c r="AM786" i="6"/>
  <c r="AL786" i="6"/>
  <c r="AK786" i="6"/>
  <c r="AJ786" i="6"/>
  <c r="AI786" i="6"/>
  <c r="AH786" i="6"/>
  <c r="AG786" i="6"/>
  <c r="AF786" i="6"/>
  <c r="AE786" i="6"/>
  <c r="AD786" i="6"/>
  <c r="AC786" i="6"/>
  <c r="AB786" i="6"/>
  <c r="AA786" i="6"/>
  <c r="Z786" i="6"/>
  <c r="Y786" i="6"/>
  <c r="X786" i="6"/>
  <c r="W786" i="6"/>
  <c r="V786" i="6"/>
  <c r="U786" i="6"/>
  <c r="AN785" i="6"/>
  <c r="AM785" i="6"/>
  <c r="AL785" i="6"/>
  <c r="AK785" i="6"/>
  <c r="AJ785" i="6"/>
  <c r="AI785" i="6"/>
  <c r="AH785" i="6"/>
  <c r="AG785" i="6"/>
  <c r="AF785" i="6"/>
  <c r="AE785" i="6"/>
  <c r="AD785" i="6"/>
  <c r="AC785" i="6"/>
  <c r="AB785" i="6"/>
  <c r="AA785" i="6"/>
  <c r="Z785" i="6"/>
  <c r="Y785" i="6"/>
  <c r="X785" i="6"/>
  <c r="W785" i="6"/>
  <c r="V785" i="6"/>
  <c r="U785" i="6"/>
  <c r="AN784" i="6"/>
  <c r="AM784" i="6"/>
  <c r="AL784" i="6"/>
  <c r="AK784" i="6"/>
  <c r="AJ784" i="6"/>
  <c r="AI784" i="6"/>
  <c r="AH784" i="6"/>
  <c r="AG784" i="6"/>
  <c r="AF784" i="6"/>
  <c r="AE784" i="6"/>
  <c r="AD784" i="6"/>
  <c r="AC784" i="6"/>
  <c r="AB784" i="6"/>
  <c r="AA784" i="6"/>
  <c r="Z784" i="6"/>
  <c r="Y784" i="6"/>
  <c r="X784" i="6"/>
  <c r="W784" i="6"/>
  <c r="V784" i="6"/>
  <c r="U784" i="6"/>
  <c r="AN780" i="6"/>
  <c r="AN834" i="6" s="1"/>
  <c r="AM780" i="6"/>
  <c r="AM834" i="6" s="1"/>
  <c r="AL780" i="6"/>
  <c r="AL834" i="6" s="1"/>
  <c r="AK780" i="6"/>
  <c r="AK834" i="6" s="1"/>
  <c r="AJ780" i="6"/>
  <c r="AJ834" i="6" s="1"/>
  <c r="AI780" i="6"/>
  <c r="AI834" i="6" s="1"/>
  <c r="AH780" i="6"/>
  <c r="AH834" i="6" s="1"/>
  <c r="AG780" i="6"/>
  <c r="AG834" i="6" s="1"/>
  <c r="AF780" i="6"/>
  <c r="AF834" i="6" s="1"/>
  <c r="AE780" i="6"/>
  <c r="AE834" i="6" s="1"/>
  <c r="AD780" i="6"/>
  <c r="AD834" i="6" s="1"/>
  <c r="AC780" i="6"/>
  <c r="AC834" i="6" s="1"/>
  <c r="AB780" i="6"/>
  <c r="AB834" i="6" s="1"/>
  <c r="AA780" i="6"/>
  <c r="AA834" i="6" s="1"/>
  <c r="Z780" i="6"/>
  <c r="Z834" i="6" s="1"/>
  <c r="Y780" i="6"/>
  <c r="Y834" i="6" s="1"/>
  <c r="X780" i="6"/>
  <c r="X834" i="6" s="1"/>
  <c r="W780" i="6"/>
  <c r="W834" i="6" s="1"/>
  <c r="V780" i="6"/>
  <c r="V834" i="6" s="1"/>
  <c r="U780" i="6"/>
  <c r="U834" i="6" s="1"/>
  <c r="AN779" i="6"/>
  <c r="AN833" i="6" s="1"/>
  <c r="AM779" i="6"/>
  <c r="AM833" i="6" s="1"/>
  <c r="AL779" i="6"/>
  <c r="AL833" i="6" s="1"/>
  <c r="AK779" i="6"/>
  <c r="AK833" i="6" s="1"/>
  <c r="AJ779" i="6"/>
  <c r="AJ833" i="6" s="1"/>
  <c r="AI779" i="6"/>
  <c r="AI833" i="6" s="1"/>
  <c r="AH779" i="6"/>
  <c r="AH833" i="6" s="1"/>
  <c r="AG779" i="6"/>
  <c r="AG833" i="6" s="1"/>
  <c r="AF779" i="6"/>
  <c r="AF833" i="6" s="1"/>
  <c r="AE779" i="6"/>
  <c r="AE833" i="6" s="1"/>
  <c r="AD779" i="6"/>
  <c r="AD833" i="6" s="1"/>
  <c r="AC779" i="6"/>
  <c r="AC833" i="6" s="1"/>
  <c r="AB779" i="6"/>
  <c r="AB833" i="6" s="1"/>
  <c r="AA779" i="6"/>
  <c r="AA833" i="6" s="1"/>
  <c r="Z779" i="6"/>
  <c r="Z833" i="6" s="1"/>
  <c r="Y779" i="6"/>
  <c r="Y833" i="6" s="1"/>
  <c r="X779" i="6"/>
  <c r="X833" i="6" s="1"/>
  <c r="W779" i="6"/>
  <c r="W833" i="6" s="1"/>
  <c r="V779" i="6"/>
  <c r="V833" i="6" s="1"/>
  <c r="U779" i="6"/>
  <c r="U833" i="6" s="1"/>
  <c r="AN778" i="6"/>
  <c r="AN832" i="6" s="1"/>
  <c r="AM778" i="6"/>
  <c r="AM832" i="6" s="1"/>
  <c r="AL778" i="6"/>
  <c r="AL832" i="6" s="1"/>
  <c r="AK778" i="6"/>
  <c r="AK832" i="6" s="1"/>
  <c r="AJ778" i="6"/>
  <c r="AJ832" i="6" s="1"/>
  <c r="AI778" i="6"/>
  <c r="AI832" i="6" s="1"/>
  <c r="AH778" i="6"/>
  <c r="AH832" i="6" s="1"/>
  <c r="AG778" i="6"/>
  <c r="AG832" i="6" s="1"/>
  <c r="AF778" i="6"/>
  <c r="AF832" i="6" s="1"/>
  <c r="AE778" i="6"/>
  <c r="AE832" i="6" s="1"/>
  <c r="AD778" i="6"/>
  <c r="AD832" i="6" s="1"/>
  <c r="AC778" i="6"/>
  <c r="AC832" i="6" s="1"/>
  <c r="AB778" i="6"/>
  <c r="AB832" i="6" s="1"/>
  <c r="AA778" i="6"/>
  <c r="AA832" i="6" s="1"/>
  <c r="Z778" i="6"/>
  <c r="Z832" i="6" s="1"/>
  <c r="Y778" i="6"/>
  <c r="Y832" i="6" s="1"/>
  <c r="X778" i="6"/>
  <c r="X832" i="6" s="1"/>
  <c r="W778" i="6"/>
  <c r="W832" i="6" s="1"/>
  <c r="V778" i="6"/>
  <c r="V832" i="6" s="1"/>
  <c r="U778" i="6"/>
  <c r="U832" i="6" s="1"/>
  <c r="AN777" i="6"/>
  <c r="AN831" i="6" s="1"/>
  <c r="AM777" i="6"/>
  <c r="AM831" i="6" s="1"/>
  <c r="AL777" i="6"/>
  <c r="AL831" i="6" s="1"/>
  <c r="AK777" i="6"/>
  <c r="AK831" i="6" s="1"/>
  <c r="AJ777" i="6"/>
  <c r="AJ831" i="6" s="1"/>
  <c r="AI777" i="6"/>
  <c r="AI831" i="6" s="1"/>
  <c r="AH777" i="6"/>
  <c r="AH831" i="6" s="1"/>
  <c r="AG777" i="6"/>
  <c r="AG831" i="6" s="1"/>
  <c r="AF777" i="6"/>
  <c r="AF831" i="6" s="1"/>
  <c r="AE777" i="6"/>
  <c r="AE831" i="6" s="1"/>
  <c r="AD777" i="6"/>
  <c r="AD831" i="6" s="1"/>
  <c r="AC777" i="6"/>
  <c r="AC831" i="6" s="1"/>
  <c r="AB777" i="6"/>
  <c r="AB831" i="6" s="1"/>
  <c r="AA777" i="6"/>
  <c r="AA831" i="6" s="1"/>
  <c r="Z777" i="6"/>
  <c r="Z831" i="6" s="1"/>
  <c r="Y777" i="6"/>
  <c r="Y831" i="6" s="1"/>
  <c r="X777" i="6"/>
  <c r="X831" i="6" s="1"/>
  <c r="W777" i="6"/>
  <c r="W831" i="6" s="1"/>
  <c r="V777" i="6"/>
  <c r="V831" i="6" s="1"/>
  <c r="U777" i="6"/>
  <c r="U831" i="6" s="1"/>
  <c r="AN776" i="6"/>
  <c r="AN830" i="6" s="1"/>
  <c r="AM776" i="6"/>
  <c r="AM830" i="6" s="1"/>
  <c r="AL776" i="6"/>
  <c r="AL830" i="6" s="1"/>
  <c r="AK776" i="6"/>
  <c r="AK830" i="6" s="1"/>
  <c r="AJ776" i="6"/>
  <c r="AJ830" i="6" s="1"/>
  <c r="AI776" i="6"/>
  <c r="AI830" i="6" s="1"/>
  <c r="AH776" i="6"/>
  <c r="AH830" i="6" s="1"/>
  <c r="AG776" i="6"/>
  <c r="AG830" i="6" s="1"/>
  <c r="AF776" i="6"/>
  <c r="AF830" i="6" s="1"/>
  <c r="AE776" i="6"/>
  <c r="AE830" i="6" s="1"/>
  <c r="AD776" i="6"/>
  <c r="AD830" i="6" s="1"/>
  <c r="AC776" i="6"/>
  <c r="AC830" i="6" s="1"/>
  <c r="AB776" i="6"/>
  <c r="AB830" i="6" s="1"/>
  <c r="AA776" i="6"/>
  <c r="AA830" i="6" s="1"/>
  <c r="Z776" i="6"/>
  <c r="Z830" i="6" s="1"/>
  <c r="Y776" i="6"/>
  <c r="Y830" i="6" s="1"/>
  <c r="X776" i="6"/>
  <c r="X830" i="6" s="1"/>
  <c r="W776" i="6"/>
  <c r="W830" i="6" s="1"/>
  <c r="V776" i="6"/>
  <c r="V830" i="6" s="1"/>
  <c r="U776" i="6"/>
  <c r="U830" i="6" s="1"/>
  <c r="AN775" i="6"/>
  <c r="AN829" i="6" s="1"/>
  <c r="AM775" i="6"/>
  <c r="AM829" i="6" s="1"/>
  <c r="AL775" i="6"/>
  <c r="AL829" i="6" s="1"/>
  <c r="AK775" i="6"/>
  <c r="AK829" i="6" s="1"/>
  <c r="AJ775" i="6"/>
  <c r="AJ829" i="6" s="1"/>
  <c r="AI775" i="6"/>
  <c r="AI829" i="6" s="1"/>
  <c r="AH775" i="6"/>
  <c r="AH829" i="6" s="1"/>
  <c r="AG775" i="6"/>
  <c r="AG829" i="6" s="1"/>
  <c r="AF775" i="6"/>
  <c r="AF829" i="6" s="1"/>
  <c r="AE775" i="6"/>
  <c r="AE829" i="6" s="1"/>
  <c r="AD775" i="6"/>
  <c r="AD829" i="6" s="1"/>
  <c r="AC775" i="6"/>
  <c r="AC829" i="6" s="1"/>
  <c r="AB775" i="6"/>
  <c r="AB829" i="6" s="1"/>
  <c r="AA775" i="6"/>
  <c r="AA829" i="6" s="1"/>
  <c r="Z775" i="6"/>
  <c r="Z829" i="6" s="1"/>
  <c r="Y775" i="6"/>
  <c r="Y829" i="6" s="1"/>
  <c r="X775" i="6"/>
  <c r="X829" i="6" s="1"/>
  <c r="W775" i="6"/>
  <c r="W829" i="6" s="1"/>
  <c r="V775" i="6"/>
  <c r="V829" i="6" s="1"/>
  <c r="U775" i="6"/>
  <c r="U829" i="6" s="1"/>
  <c r="AN774" i="6"/>
  <c r="AN828" i="6" s="1"/>
  <c r="AM774" i="6"/>
  <c r="AM828" i="6" s="1"/>
  <c r="AL774" i="6"/>
  <c r="AL828" i="6" s="1"/>
  <c r="AK774" i="6"/>
  <c r="AK828" i="6" s="1"/>
  <c r="AJ774" i="6"/>
  <c r="AJ828" i="6" s="1"/>
  <c r="AI774" i="6"/>
  <c r="AI828" i="6" s="1"/>
  <c r="AH774" i="6"/>
  <c r="AH828" i="6" s="1"/>
  <c r="AG774" i="6"/>
  <c r="AG828" i="6" s="1"/>
  <c r="AF774" i="6"/>
  <c r="AF828" i="6" s="1"/>
  <c r="AE774" i="6"/>
  <c r="AE828" i="6" s="1"/>
  <c r="AD774" i="6"/>
  <c r="AD828" i="6" s="1"/>
  <c r="AC774" i="6"/>
  <c r="AC828" i="6" s="1"/>
  <c r="AB774" i="6"/>
  <c r="AB828" i="6" s="1"/>
  <c r="AA774" i="6"/>
  <c r="AA828" i="6" s="1"/>
  <c r="Z774" i="6"/>
  <c r="Z828" i="6" s="1"/>
  <c r="Y774" i="6"/>
  <c r="Y828" i="6" s="1"/>
  <c r="X774" i="6"/>
  <c r="X828" i="6" s="1"/>
  <c r="W774" i="6"/>
  <c r="W828" i="6" s="1"/>
  <c r="V774" i="6"/>
  <c r="V828" i="6" s="1"/>
  <c r="U774" i="6"/>
  <c r="U828" i="6" s="1"/>
  <c r="AN773" i="6"/>
  <c r="AN827" i="6" s="1"/>
  <c r="AM773" i="6"/>
  <c r="AM827" i="6" s="1"/>
  <c r="AL773" i="6"/>
  <c r="AL827" i="6" s="1"/>
  <c r="AK773" i="6"/>
  <c r="AK827" i="6" s="1"/>
  <c r="AJ773" i="6"/>
  <c r="AJ827" i="6" s="1"/>
  <c r="AI773" i="6"/>
  <c r="AI827" i="6" s="1"/>
  <c r="AH773" i="6"/>
  <c r="AH827" i="6" s="1"/>
  <c r="AG773" i="6"/>
  <c r="AG827" i="6" s="1"/>
  <c r="AF773" i="6"/>
  <c r="AF827" i="6" s="1"/>
  <c r="AE773" i="6"/>
  <c r="AE827" i="6" s="1"/>
  <c r="AD773" i="6"/>
  <c r="AD827" i="6" s="1"/>
  <c r="AC773" i="6"/>
  <c r="AC827" i="6" s="1"/>
  <c r="AB773" i="6"/>
  <c r="AB827" i="6" s="1"/>
  <c r="AA773" i="6"/>
  <c r="AA827" i="6" s="1"/>
  <c r="Z773" i="6"/>
  <c r="Z827" i="6" s="1"/>
  <c r="Y773" i="6"/>
  <c r="Y827" i="6" s="1"/>
  <c r="X773" i="6"/>
  <c r="X827" i="6" s="1"/>
  <c r="W773" i="6"/>
  <c r="W827" i="6" s="1"/>
  <c r="V773" i="6"/>
  <c r="V827" i="6" s="1"/>
  <c r="U773" i="6"/>
  <c r="U827" i="6" s="1"/>
  <c r="AN772" i="6"/>
  <c r="AN826" i="6" s="1"/>
  <c r="AM772" i="6"/>
  <c r="AM826" i="6" s="1"/>
  <c r="AL772" i="6"/>
  <c r="AL826" i="6" s="1"/>
  <c r="AK772" i="6"/>
  <c r="AK826" i="6" s="1"/>
  <c r="AJ772" i="6"/>
  <c r="AJ826" i="6" s="1"/>
  <c r="AI772" i="6"/>
  <c r="AI826" i="6" s="1"/>
  <c r="AH772" i="6"/>
  <c r="AH826" i="6" s="1"/>
  <c r="AG772" i="6"/>
  <c r="AG826" i="6" s="1"/>
  <c r="AF772" i="6"/>
  <c r="AF826" i="6" s="1"/>
  <c r="AE772" i="6"/>
  <c r="AE826" i="6" s="1"/>
  <c r="AD772" i="6"/>
  <c r="AD826" i="6" s="1"/>
  <c r="AC772" i="6"/>
  <c r="AC826" i="6" s="1"/>
  <c r="AB772" i="6"/>
  <c r="AB826" i="6" s="1"/>
  <c r="AA772" i="6"/>
  <c r="AA826" i="6" s="1"/>
  <c r="Z772" i="6"/>
  <c r="Z826" i="6" s="1"/>
  <c r="Y772" i="6"/>
  <c r="Y826" i="6" s="1"/>
  <c r="X772" i="6"/>
  <c r="X826" i="6" s="1"/>
  <c r="W772" i="6"/>
  <c r="W826" i="6" s="1"/>
  <c r="V772" i="6"/>
  <c r="V826" i="6" s="1"/>
  <c r="U772" i="6"/>
  <c r="U826" i="6" s="1"/>
  <c r="AN771" i="6"/>
  <c r="AN825" i="6" s="1"/>
  <c r="AM771" i="6"/>
  <c r="AM825" i="6" s="1"/>
  <c r="AL771" i="6"/>
  <c r="AL825" i="6" s="1"/>
  <c r="AK771" i="6"/>
  <c r="AK825" i="6" s="1"/>
  <c r="AJ771" i="6"/>
  <c r="AJ825" i="6" s="1"/>
  <c r="AI771" i="6"/>
  <c r="AI825" i="6" s="1"/>
  <c r="AH771" i="6"/>
  <c r="AH825" i="6" s="1"/>
  <c r="AG771" i="6"/>
  <c r="AG825" i="6" s="1"/>
  <c r="AF771" i="6"/>
  <c r="AF825" i="6" s="1"/>
  <c r="AE771" i="6"/>
  <c r="AE825" i="6" s="1"/>
  <c r="AD771" i="6"/>
  <c r="AD825" i="6" s="1"/>
  <c r="AC771" i="6"/>
  <c r="AC825" i="6" s="1"/>
  <c r="AB771" i="6"/>
  <c r="AB825" i="6" s="1"/>
  <c r="AA771" i="6"/>
  <c r="AA825" i="6" s="1"/>
  <c r="Z771" i="6"/>
  <c r="Z825" i="6" s="1"/>
  <c r="Y771" i="6"/>
  <c r="Y825" i="6" s="1"/>
  <c r="X771" i="6"/>
  <c r="X825" i="6" s="1"/>
  <c r="W771" i="6"/>
  <c r="W825" i="6" s="1"/>
  <c r="V771" i="6"/>
  <c r="V825" i="6" s="1"/>
  <c r="U771" i="6"/>
  <c r="U825" i="6" s="1"/>
  <c r="AN770" i="6"/>
  <c r="AN824" i="6" s="1"/>
  <c r="AM770" i="6"/>
  <c r="AM824" i="6" s="1"/>
  <c r="AL770" i="6"/>
  <c r="AL824" i="6" s="1"/>
  <c r="AK770" i="6"/>
  <c r="AK824" i="6" s="1"/>
  <c r="AJ770" i="6"/>
  <c r="AJ824" i="6" s="1"/>
  <c r="AI770" i="6"/>
  <c r="AI824" i="6" s="1"/>
  <c r="AH770" i="6"/>
  <c r="AH824" i="6" s="1"/>
  <c r="AG770" i="6"/>
  <c r="AG824" i="6" s="1"/>
  <c r="AF770" i="6"/>
  <c r="AF824" i="6" s="1"/>
  <c r="AE770" i="6"/>
  <c r="AE824" i="6" s="1"/>
  <c r="AD770" i="6"/>
  <c r="AD824" i="6" s="1"/>
  <c r="AC770" i="6"/>
  <c r="AC824" i="6" s="1"/>
  <c r="AB770" i="6"/>
  <c r="AB824" i="6" s="1"/>
  <c r="AA770" i="6"/>
  <c r="AA824" i="6" s="1"/>
  <c r="Z770" i="6"/>
  <c r="Z824" i="6" s="1"/>
  <c r="Y770" i="6"/>
  <c r="Y824" i="6" s="1"/>
  <c r="X770" i="6"/>
  <c r="X824" i="6" s="1"/>
  <c r="W770" i="6"/>
  <c r="W824" i="6" s="1"/>
  <c r="V770" i="6"/>
  <c r="V824" i="6" s="1"/>
  <c r="U770" i="6"/>
  <c r="U824" i="6" s="1"/>
  <c r="AN769" i="6"/>
  <c r="AN823" i="6" s="1"/>
  <c r="AM769" i="6"/>
  <c r="AM823" i="6" s="1"/>
  <c r="AL769" i="6"/>
  <c r="AL823" i="6" s="1"/>
  <c r="AK769" i="6"/>
  <c r="AK823" i="6" s="1"/>
  <c r="AJ769" i="6"/>
  <c r="AJ823" i="6" s="1"/>
  <c r="AI769" i="6"/>
  <c r="AI823" i="6" s="1"/>
  <c r="AH769" i="6"/>
  <c r="AH823" i="6" s="1"/>
  <c r="AG769" i="6"/>
  <c r="AG823" i="6" s="1"/>
  <c r="AF769" i="6"/>
  <c r="AF823" i="6" s="1"/>
  <c r="AE769" i="6"/>
  <c r="AE823" i="6" s="1"/>
  <c r="AD769" i="6"/>
  <c r="AD823" i="6" s="1"/>
  <c r="AC769" i="6"/>
  <c r="AC823" i="6" s="1"/>
  <c r="AB769" i="6"/>
  <c r="AB823" i="6" s="1"/>
  <c r="AA769" i="6"/>
  <c r="AA823" i="6" s="1"/>
  <c r="Z769" i="6"/>
  <c r="Z823" i="6" s="1"/>
  <c r="Y769" i="6"/>
  <c r="Y823" i="6" s="1"/>
  <c r="X769" i="6"/>
  <c r="X823" i="6" s="1"/>
  <c r="W769" i="6"/>
  <c r="W823" i="6" s="1"/>
  <c r="V769" i="6"/>
  <c r="V823" i="6" s="1"/>
  <c r="U769" i="6"/>
  <c r="U823" i="6" s="1"/>
  <c r="AN768" i="6"/>
  <c r="AN822" i="6" s="1"/>
  <c r="AM768" i="6"/>
  <c r="AM822" i="6" s="1"/>
  <c r="AL768" i="6"/>
  <c r="AL822" i="6" s="1"/>
  <c r="AK768" i="6"/>
  <c r="AK822" i="6" s="1"/>
  <c r="AJ768" i="6"/>
  <c r="AJ822" i="6" s="1"/>
  <c r="AI768" i="6"/>
  <c r="AI822" i="6" s="1"/>
  <c r="AH768" i="6"/>
  <c r="AH822" i="6" s="1"/>
  <c r="AG768" i="6"/>
  <c r="AG822" i="6" s="1"/>
  <c r="AF768" i="6"/>
  <c r="AF822" i="6" s="1"/>
  <c r="AE768" i="6"/>
  <c r="AE822" i="6" s="1"/>
  <c r="AD768" i="6"/>
  <c r="AD822" i="6" s="1"/>
  <c r="AC768" i="6"/>
  <c r="AC822" i="6" s="1"/>
  <c r="AB768" i="6"/>
  <c r="AB822" i="6" s="1"/>
  <c r="AA768" i="6"/>
  <c r="AA822" i="6" s="1"/>
  <c r="Z768" i="6"/>
  <c r="Z822" i="6" s="1"/>
  <c r="Y768" i="6"/>
  <c r="Y822" i="6" s="1"/>
  <c r="X768" i="6"/>
  <c r="X822" i="6" s="1"/>
  <c r="W768" i="6"/>
  <c r="W822" i="6" s="1"/>
  <c r="V768" i="6"/>
  <c r="V822" i="6" s="1"/>
  <c r="U768" i="6"/>
  <c r="U822" i="6" s="1"/>
  <c r="AN767" i="6"/>
  <c r="AN821" i="6" s="1"/>
  <c r="AM767" i="6"/>
  <c r="AM821" i="6" s="1"/>
  <c r="AL767" i="6"/>
  <c r="AL821" i="6" s="1"/>
  <c r="AK767" i="6"/>
  <c r="AK821" i="6" s="1"/>
  <c r="AJ767" i="6"/>
  <c r="AJ821" i="6" s="1"/>
  <c r="AI767" i="6"/>
  <c r="AI821" i="6" s="1"/>
  <c r="AH767" i="6"/>
  <c r="AH821" i="6" s="1"/>
  <c r="AG767" i="6"/>
  <c r="AG821" i="6" s="1"/>
  <c r="AF767" i="6"/>
  <c r="AF821" i="6" s="1"/>
  <c r="AE767" i="6"/>
  <c r="AE821" i="6" s="1"/>
  <c r="AD767" i="6"/>
  <c r="AD821" i="6" s="1"/>
  <c r="AC767" i="6"/>
  <c r="AC821" i="6" s="1"/>
  <c r="AB767" i="6"/>
  <c r="AB821" i="6" s="1"/>
  <c r="AA767" i="6"/>
  <c r="AA821" i="6" s="1"/>
  <c r="Z767" i="6"/>
  <c r="Z821" i="6" s="1"/>
  <c r="Y767" i="6"/>
  <c r="Y821" i="6" s="1"/>
  <c r="X767" i="6"/>
  <c r="X821" i="6" s="1"/>
  <c r="W767" i="6"/>
  <c r="W821" i="6" s="1"/>
  <c r="V767" i="6"/>
  <c r="V821" i="6" s="1"/>
  <c r="U767" i="6"/>
  <c r="U821" i="6" s="1"/>
  <c r="AN766" i="6"/>
  <c r="AN820" i="6" s="1"/>
  <c r="AM766" i="6"/>
  <c r="AM820" i="6" s="1"/>
  <c r="AL766" i="6"/>
  <c r="AL820" i="6" s="1"/>
  <c r="AK766" i="6"/>
  <c r="AK820" i="6" s="1"/>
  <c r="AJ766" i="6"/>
  <c r="AJ820" i="6" s="1"/>
  <c r="AI766" i="6"/>
  <c r="AI820" i="6" s="1"/>
  <c r="AH766" i="6"/>
  <c r="AH820" i="6" s="1"/>
  <c r="AG766" i="6"/>
  <c r="AG820" i="6" s="1"/>
  <c r="AF766" i="6"/>
  <c r="AF820" i="6" s="1"/>
  <c r="AE766" i="6"/>
  <c r="AE820" i="6" s="1"/>
  <c r="AD766" i="6"/>
  <c r="AD820" i="6" s="1"/>
  <c r="AC766" i="6"/>
  <c r="AC820" i="6" s="1"/>
  <c r="AB766" i="6"/>
  <c r="AB820" i="6" s="1"/>
  <c r="AA766" i="6"/>
  <c r="AA820" i="6" s="1"/>
  <c r="Z766" i="6"/>
  <c r="Z820" i="6" s="1"/>
  <c r="Y766" i="6"/>
  <c r="Y820" i="6" s="1"/>
  <c r="X766" i="6"/>
  <c r="X820" i="6" s="1"/>
  <c r="W766" i="6"/>
  <c r="W820" i="6" s="1"/>
  <c r="V766" i="6"/>
  <c r="V820" i="6" s="1"/>
  <c r="U766" i="6"/>
  <c r="U820" i="6" s="1"/>
  <c r="AN765" i="6"/>
  <c r="AN819" i="6" s="1"/>
  <c r="AM765" i="6"/>
  <c r="AM819" i="6" s="1"/>
  <c r="AL765" i="6"/>
  <c r="AL819" i="6" s="1"/>
  <c r="AK765" i="6"/>
  <c r="AK819" i="6" s="1"/>
  <c r="AJ765" i="6"/>
  <c r="AJ819" i="6" s="1"/>
  <c r="AI765" i="6"/>
  <c r="AI819" i="6" s="1"/>
  <c r="AH765" i="6"/>
  <c r="AH819" i="6" s="1"/>
  <c r="AG765" i="6"/>
  <c r="AG819" i="6" s="1"/>
  <c r="AF765" i="6"/>
  <c r="AF819" i="6" s="1"/>
  <c r="AE765" i="6"/>
  <c r="AE819" i="6" s="1"/>
  <c r="AD765" i="6"/>
  <c r="AD819" i="6" s="1"/>
  <c r="AC765" i="6"/>
  <c r="AC819" i="6" s="1"/>
  <c r="AB765" i="6"/>
  <c r="AB819" i="6" s="1"/>
  <c r="AA765" i="6"/>
  <c r="AA819" i="6" s="1"/>
  <c r="Z765" i="6"/>
  <c r="Z819" i="6" s="1"/>
  <c r="Y765" i="6"/>
  <c r="Y819" i="6" s="1"/>
  <c r="X765" i="6"/>
  <c r="X819" i="6" s="1"/>
  <c r="W765" i="6"/>
  <c r="W819" i="6" s="1"/>
  <c r="V765" i="6"/>
  <c r="V819" i="6" s="1"/>
  <c r="U765" i="6"/>
  <c r="U819" i="6" s="1"/>
  <c r="AN764" i="6"/>
  <c r="AN818" i="6" s="1"/>
  <c r="AM764" i="6"/>
  <c r="AM818" i="6" s="1"/>
  <c r="AL764" i="6"/>
  <c r="AL818" i="6" s="1"/>
  <c r="AK764" i="6"/>
  <c r="AK818" i="6" s="1"/>
  <c r="AJ764" i="6"/>
  <c r="AJ818" i="6" s="1"/>
  <c r="AI764" i="6"/>
  <c r="AI818" i="6" s="1"/>
  <c r="AH764" i="6"/>
  <c r="AH818" i="6" s="1"/>
  <c r="AG764" i="6"/>
  <c r="AG818" i="6" s="1"/>
  <c r="AF764" i="6"/>
  <c r="AF818" i="6" s="1"/>
  <c r="AE764" i="6"/>
  <c r="AE818" i="6" s="1"/>
  <c r="AD764" i="6"/>
  <c r="AD818" i="6" s="1"/>
  <c r="AC764" i="6"/>
  <c r="AC818" i="6" s="1"/>
  <c r="AB764" i="6"/>
  <c r="AB818" i="6" s="1"/>
  <c r="AA764" i="6"/>
  <c r="AA818" i="6" s="1"/>
  <c r="Z764" i="6"/>
  <c r="Z818" i="6" s="1"/>
  <c r="Y764" i="6"/>
  <c r="Y818" i="6" s="1"/>
  <c r="X764" i="6"/>
  <c r="X818" i="6" s="1"/>
  <c r="W764" i="6"/>
  <c r="W818" i="6" s="1"/>
  <c r="V764" i="6"/>
  <c r="V818" i="6" s="1"/>
  <c r="U764" i="6"/>
  <c r="U818" i="6" s="1"/>
  <c r="AN763" i="6"/>
  <c r="AN817" i="6" s="1"/>
  <c r="AM763" i="6"/>
  <c r="AM817" i="6" s="1"/>
  <c r="AL763" i="6"/>
  <c r="AL817" i="6" s="1"/>
  <c r="AK763" i="6"/>
  <c r="AK817" i="6" s="1"/>
  <c r="AJ763" i="6"/>
  <c r="AJ817" i="6" s="1"/>
  <c r="AI763" i="6"/>
  <c r="AI817" i="6" s="1"/>
  <c r="AH763" i="6"/>
  <c r="AH817" i="6" s="1"/>
  <c r="AG763" i="6"/>
  <c r="AG817" i="6" s="1"/>
  <c r="AF763" i="6"/>
  <c r="AF817" i="6" s="1"/>
  <c r="AE763" i="6"/>
  <c r="AE817" i="6" s="1"/>
  <c r="AD763" i="6"/>
  <c r="AD817" i="6" s="1"/>
  <c r="AC763" i="6"/>
  <c r="AC817" i="6" s="1"/>
  <c r="AB763" i="6"/>
  <c r="AB817" i="6" s="1"/>
  <c r="AA763" i="6"/>
  <c r="AA817" i="6" s="1"/>
  <c r="Z763" i="6"/>
  <c r="Z817" i="6" s="1"/>
  <c r="Y763" i="6"/>
  <c r="Y817" i="6" s="1"/>
  <c r="X763" i="6"/>
  <c r="X817" i="6" s="1"/>
  <c r="W763" i="6"/>
  <c r="W817" i="6" s="1"/>
  <c r="V763" i="6"/>
  <c r="V817" i="6" s="1"/>
  <c r="U763" i="6"/>
  <c r="U817" i="6" s="1"/>
  <c r="AN762" i="6"/>
  <c r="AN816" i="6" s="1"/>
  <c r="AM762" i="6"/>
  <c r="AM816" i="6" s="1"/>
  <c r="AL762" i="6"/>
  <c r="AL816" i="6" s="1"/>
  <c r="AK762" i="6"/>
  <c r="AK816" i="6" s="1"/>
  <c r="AJ762" i="6"/>
  <c r="AJ816" i="6" s="1"/>
  <c r="AI762" i="6"/>
  <c r="AI816" i="6" s="1"/>
  <c r="AH762" i="6"/>
  <c r="AH816" i="6" s="1"/>
  <c r="AG762" i="6"/>
  <c r="AG816" i="6" s="1"/>
  <c r="AF762" i="6"/>
  <c r="AF816" i="6" s="1"/>
  <c r="AE762" i="6"/>
  <c r="AE816" i="6" s="1"/>
  <c r="AD762" i="6"/>
  <c r="AD816" i="6" s="1"/>
  <c r="AC762" i="6"/>
  <c r="AC816" i="6" s="1"/>
  <c r="AB762" i="6"/>
  <c r="AB816" i="6" s="1"/>
  <c r="AA762" i="6"/>
  <c r="AA816" i="6" s="1"/>
  <c r="Z762" i="6"/>
  <c r="Z816" i="6" s="1"/>
  <c r="Y762" i="6"/>
  <c r="Y816" i="6" s="1"/>
  <c r="X762" i="6"/>
  <c r="X816" i="6" s="1"/>
  <c r="W762" i="6"/>
  <c r="W816" i="6" s="1"/>
  <c r="V762" i="6"/>
  <c r="V816" i="6" s="1"/>
  <c r="U762" i="6"/>
  <c r="U816" i="6" s="1"/>
  <c r="AN761" i="6"/>
  <c r="AN815" i="6" s="1"/>
  <c r="AM761" i="6"/>
  <c r="AM815" i="6" s="1"/>
  <c r="AL761" i="6"/>
  <c r="AL815" i="6" s="1"/>
  <c r="AK761" i="6"/>
  <c r="AK815" i="6" s="1"/>
  <c r="AJ761" i="6"/>
  <c r="AJ815" i="6" s="1"/>
  <c r="AI761" i="6"/>
  <c r="AI815" i="6" s="1"/>
  <c r="AH761" i="6"/>
  <c r="AH815" i="6" s="1"/>
  <c r="AG761" i="6"/>
  <c r="AG815" i="6" s="1"/>
  <c r="AF761" i="6"/>
  <c r="AF815" i="6" s="1"/>
  <c r="AE761" i="6"/>
  <c r="AE815" i="6" s="1"/>
  <c r="AD761" i="6"/>
  <c r="AD815" i="6" s="1"/>
  <c r="AC761" i="6"/>
  <c r="AC815" i="6" s="1"/>
  <c r="AB761" i="6"/>
  <c r="AB815" i="6" s="1"/>
  <c r="AA761" i="6"/>
  <c r="AA815" i="6" s="1"/>
  <c r="Z761" i="6"/>
  <c r="Z815" i="6" s="1"/>
  <c r="Y761" i="6"/>
  <c r="Y815" i="6" s="1"/>
  <c r="X761" i="6"/>
  <c r="X815" i="6" s="1"/>
  <c r="W761" i="6"/>
  <c r="W815" i="6" s="1"/>
  <c r="V761" i="6"/>
  <c r="V815" i="6" s="1"/>
  <c r="U761" i="6"/>
  <c r="U815" i="6" s="1"/>
  <c r="AN760" i="6"/>
  <c r="AN814" i="6" s="1"/>
  <c r="AM760" i="6"/>
  <c r="AM814" i="6" s="1"/>
  <c r="AL760" i="6"/>
  <c r="AL814" i="6" s="1"/>
  <c r="AK760" i="6"/>
  <c r="AK814" i="6" s="1"/>
  <c r="AJ760" i="6"/>
  <c r="AJ814" i="6" s="1"/>
  <c r="AI760" i="6"/>
  <c r="AI814" i="6" s="1"/>
  <c r="AH760" i="6"/>
  <c r="AH814" i="6" s="1"/>
  <c r="AG760" i="6"/>
  <c r="AG814" i="6" s="1"/>
  <c r="AF760" i="6"/>
  <c r="AF814" i="6" s="1"/>
  <c r="AE760" i="6"/>
  <c r="AE814" i="6" s="1"/>
  <c r="AD760" i="6"/>
  <c r="AD814" i="6" s="1"/>
  <c r="AC760" i="6"/>
  <c r="AC814" i="6" s="1"/>
  <c r="AB760" i="6"/>
  <c r="AB814" i="6" s="1"/>
  <c r="AA760" i="6"/>
  <c r="AA814" i="6" s="1"/>
  <c r="Z760" i="6"/>
  <c r="Z814" i="6" s="1"/>
  <c r="Y760" i="6"/>
  <c r="Y814" i="6" s="1"/>
  <c r="X760" i="6"/>
  <c r="X814" i="6" s="1"/>
  <c r="W760" i="6"/>
  <c r="W814" i="6" s="1"/>
  <c r="V760" i="6"/>
  <c r="V814" i="6" s="1"/>
  <c r="U760" i="6"/>
  <c r="U814" i="6" s="1"/>
  <c r="AN759" i="6"/>
  <c r="AN813" i="6" s="1"/>
  <c r="AM759" i="6"/>
  <c r="AM813" i="6" s="1"/>
  <c r="AL759" i="6"/>
  <c r="AL813" i="6" s="1"/>
  <c r="AK759" i="6"/>
  <c r="AK813" i="6" s="1"/>
  <c r="AJ759" i="6"/>
  <c r="AJ813" i="6" s="1"/>
  <c r="AI759" i="6"/>
  <c r="AI813" i="6" s="1"/>
  <c r="AH759" i="6"/>
  <c r="AH813" i="6" s="1"/>
  <c r="AG759" i="6"/>
  <c r="AG813" i="6" s="1"/>
  <c r="AF759" i="6"/>
  <c r="AF813" i="6" s="1"/>
  <c r="AE759" i="6"/>
  <c r="AE813" i="6" s="1"/>
  <c r="AD759" i="6"/>
  <c r="AD813" i="6" s="1"/>
  <c r="AC759" i="6"/>
  <c r="AC813" i="6" s="1"/>
  <c r="AB759" i="6"/>
  <c r="AB813" i="6" s="1"/>
  <c r="AA759" i="6"/>
  <c r="AA813" i="6" s="1"/>
  <c r="Z759" i="6"/>
  <c r="Z813" i="6" s="1"/>
  <c r="Y759" i="6"/>
  <c r="Y813" i="6" s="1"/>
  <c r="X759" i="6"/>
  <c r="X813" i="6" s="1"/>
  <c r="W759" i="6"/>
  <c r="W813" i="6" s="1"/>
  <c r="V759" i="6"/>
  <c r="V813" i="6" s="1"/>
  <c r="U759" i="6"/>
  <c r="U813" i="6" s="1"/>
  <c r="AN758" i="6"/>
  <c r="AN812" i="6" s="1"/>
  <c r="AM758" i="6"/>
  <c r="AM812" i="6" s="1"/>
  <c r="AL758" i="6"/>
  <c r="AL812" i="6" s="1"/>
  <c r="AK758" i="6"/>
  <c r="AK812" i="6" s="1"/>
  <c r="AJ758" i="6"/>
  <c r="AJ812" i="6" s="1"/>
  <c r="AI758" i="6"/>
  <c r="AI812" i="6" s="1"/>
  <c r="AH758" i="6"/>
  <c r="AH812" i="6" s="1"/>
  <c r="AG758" i="6"/>
  <c r="AG812" i="6" s="1"/>
  <c r="AF758" i="6"/>
  <c r="AF812" i="6" s="1"/>
  <c r="AE758" i="6"/>
  <c r="AE812" i="6" s="1"/>
  <c r="AD758" i="6"/>
  <c r="AD812" i="6" s="1"/>
  <c r="AC758" i="6"/>
  <c r="AC812" i="6" s="1"/>
  <c r="AB758" i="6"/>
  <c r="AB812" i="6" s="1"/>
  <c r="AA758" i="6"/>
  <c r="AA812" i="6" s="1"/>
  <c r="Z758" i="6"/>
  <c r="Z812" i="6" s="1"/>
  <c r="Y758" i="6"/>
  <c r="Y812" i="6" s="1"/>
  <c r="X758" i="6"/>
  <c r="X812" i="6" s="1"/>
  <c r="W758" i="6"/>
  <c r="W812" i="6" s="1"/>
  <c r="V758" i="6"/>
  <c r="V812" i="6" s="1"/>
  <c r="U758" i="6"/>
  <c r="U812" i="6" s="1"/>
  <c r="AN757" i="6"/>
  <c r="AN811" i="6" s="1"/>
  <c r="AM757" i="6"/>
  <c r="AM811" i="6" s="1"/>
  <c r="AL757" i="6"/>
  <c r="AL811" i="6" s="1"/>
  <c r="AK757" i="6"/>
  <c r="AK811" i="6" s="1"/>
  <c r="AJ757" i="6"/>
  <c r="AJ811" i="6" s="1"/>
  <c r="AI757" i="6"/>
  <c r="AI811" i="6" s="1"/>
  <c r="AH757" i="6"/>
  <c r="AH811" i="6" s="1"/>
  <c r="AG757" i="6"/>
  <c r="AG811" i="6" s="1"/>
  <c r="AF757" i="6"/>
  <c r="AF811" i="6" s="1"/>
  <c r="AE757" i="6"/>
  <c r="AE811" i="6" s="1"/>
  <c r="AD757" i="6"/>
  <c r="AD811" i="6" s="1"/>
  <c r="AC757" i="6"/>
  <c r="AC811" i="6" s="1"/>
  <c r="AB757" i="6"/>
  <c r="AB811" i="6" s="1"/>
  <c r="AA757" i="6"/>
  <c r="AA811" i="6" s="1"/>
  <c r="Z757" i="6"/>
  <c r="Z811" i="6" s="1"/>
  <c r="Y757" i="6"/>
  <c r="Y811" i="6" s="1"/>
  <c r="X757" i="6"/>
  <c r="X811" i="6" s="1"/>
  <c r="W757" i="6"/>
  <c r="W811" i="6" s="1"/>
  <c r="V757" i="6"/>
  <c r="V811" i="6" s="1"/>
  <c r="U757" i="6"/>
  <c r="U811" i="6" s="1"/>
  <c r="AN748" i="6"/>
  <c r="AM748" i="6"/>
  <c r="AL748" i="6"/>
  <c r="AK748" i="6"/>
  <c r="AJ748" i="6"/>
  <c r="AI748" i="6"/>
  <c r="AH748" i="6"/>
  <c r="AG748" i="6"/>
  <c r="AF748" i="6"/>
  <c r="AE748" i="6"/>
  <c r="AD748" i="6"/>
  <c r="AC748" i="6"/>
  <c r="AB748" i="6"/>
  <c r="AA748" i="6"/>
  <c r="Z748" i="6"/>
  <c r="Y748" i="6"/>
  <c r="X748" i="6"/>
  <c r="W748" i="6"/>
  <c r="V748" i="6"/>
  <c r="U748" i="6"/>
  <c r="AN747" i="6"/>
  <c r="AM747" i="6"/>
  <c r="AL747" i="6"/>
  <c r="AK747" i="6"/>
  <c r="AJ747" i="6"/>
  <c r="AI747" i="6"/>
  <c r="AH747" i="6"/>
  <c r="AG747" i="6"/>
  <c r="AF747" i="6"/>
  <c r="AE747" i="6"/>
  <c r="AD747" i="6"/>
  <c r="AC747" i="6"/>
  <c r="AB747" i="6"/>
  <c r="AA747" i="6"/>
  <c r="Z747" i="6"/>
  <c r="Y747" i="6"/>
  <c r="X747" i="6"/>
  <c r="W747" i="6"/>
  <c r="V747" i="6"/>
  <c r="U747" i="6"/>
  <c r="AN746" i="6"/>
  <c r="AM746" i="6"/>
  <c r="AL746" i="6"/>
  <c r="AK746" i="6"/>
  <c r="AJ746" i="6"/>
  <c r="AI746" i="6"/>
  <c r="AH746" i="6"/>
  <c r="AG746" i="6"/>
  <c r="AF746" i="6"/>
  <c r="AE746" i="6"/>
  <c r="AD746" i="6"/>
  <c r="AC746" i="6"/>
  <c r="AB746" i="6"/>
  <c r="AA746" i="6"/>
  <c r="Z746" i="6"/>
  <c r="Y746" i="6"/>
  <c r="X746" i="6"/>
  <c r="W746" i="6"/>
  <c r="V746" i="6"/>
  <c r="U746" i="6"/>
  <c r="AN745" i="6"/>
  <c r="AM745" i="6"/>
  <c r="AL745" i="6"/>
  <c r="AK745" i="6"/>
  <c r="AJ745" i="6"/>
  <c r="AI745" i="6"/>
  <c r="AH745" i="6"/>
  <c r="AG745" i="6"/>
  <c r="AF745" i="6"/>
  <c r="AE745" i="6"/>
  <c r="AD745" i="6"/>
  <c r="AC745" i="6"/>
  <c r="AB745" i="6"/>
  <c r="AA745" i="6"/>
  <c r="Z745" i="6"/>
  <c r="Y745" i="6"/>
  <c r="X745" i="6"/>
  <c r="W745" i="6"/>
  <c r="V745" i="6"/>
  <c r="U745" i="6"/>
  <c r="AN744" i="6"/>
  <c r="AM744" i="6"/>
  <c r="AL744" i="6"/>
  <c r="AK744" i="6"/>
  <c r="AJ744" i="6"/>
  <c r="AI744" i="6"/>
  <c r="AH744" i="6"/>
  <c r="AG744" i="6"/>
  <c r="AF744" i="6"/>
  <c r="AE744" i="6"/>
  <c r="AD744" i="6"/>
  <c r="AC744" i="6"/>
  <c r="AB744" i="6"/>
  <c r="AA744" i="6"/>
  <c r="Z744" i="6"/>
  <c r="Y744" i="6"/>
  <c r="X744" i="6"/>
  <c r="W744" i="6"/>
  <c r="V744" i="6"/>
  <c r="U744" i="6"/>
  <c r="AN743" i="6"/>
  <c r="AM743" i="6"/>
  <c r="AL743" i="6"/>
  <c r="AK743" i="6"/>
  <c r="AJ743" i="6"/>
  <c r="AI743" i="6"/>
  <c r="AH743" i="6"/>
  <c r="AG743" i="6"/>
  <c r="AF743" i="6"/>
  <c r="AE743" i="6"/>
  <c r="AD743" i="6"/>
  <c r="AC743" i="6"/>
  <c r="AB743" i="6"/>
  <c r="AA743" i="6"/>
  <c r="Z743" i="6"/>
  <c r="Y743" i="6"/>
  <c r="X743" i="6"/>
  <c r="W743" i="6"/>
  <c r="V743" i="6"/>
  <c r="U743" i="6"/>
  <c r="AN742" i="6"/>
  <c r="AM742" i="6"/>
  <c r="AL742" i="6"/>
  <c r="AK742" i="6"/>
  <c r="AJ742" i="6"/>
  <c r="AI742" i="6"/>
  <c r="AH742" i="6"/>
  <c r="AG742" i="6"/>
  <c r="AF742" i="6"/>
  <c r="AE742" i="6"/>
  <c r="AD742" i="6"/>
  <c r="AC742" i="6"/>
  <c r="AB742" i="6"/>
  <c r="AA742" i="6"/>
  <c r="Z742" i="6"/>
  <c r="Y742" i="6"/>
  <c r="X742" i="6"/>
  <c r="W742" i="6"/>
  <c r="V742" i="6"/>
  <c r="U742" i="6"/>
  <c r="AN741" i="6"/>
  <c r="AM741" i="6"/>
  <c r="AL741" i="6"/>
  <c r="AK741" i="6"/>
  <c r="AJ741" i="6"/>
  <c r="AI741" i="6"/>
  <c r="AH741" i="6"/>
  <c r="AG741" i="6"/>
  <c r="AF741" i="6"/>
  <c r="AE741" i="6"/>
  <c r="AD741" i="6"/>
  <c r="AC741" i="6"/>
  <c r="AB741" i="6"/>
  <c r="AA741" i="6"/>
  <c r="Z741" i="6"/>
  <c r="Y741" i="6"/>
  <c r="X741" i="6"/>
  <c r="W741" i="6"/>
  <c r="V741" i="6"/>
  <c r="U741" i="6"/>
  <c r="AN740" i="6"/>
  <c r="AM740" i="6"/>
  <c r="AL740" i="6"/>
  <c r="AK740" i="6"/>
  <c r="AJ740" i="6"/>
  <c r="AI740" i="6"/>
  <c r="AH740" i="6"/>
  <c r="AG740" i="6"/>
  <c r="AF740" i="6"/>
  <c r="AE740" i="6"/>
  <c r="AD740" i="6"/>
  <c r="AC740" i="6"/>
  <c r="AB740" i="6"/>
  <c r="AA740" i="6"/>
  <c r="Z740" i="6"/>
  <c r="Y740" i="6"/>
  <c r="X740" i="6"/>
  <c r="W740" i="6"/>
  <c r="V740" i="6"/>
  <c r="U740" i="6"/>
  <c r="AN739" i="6"/>
  <c r="AM739" i="6"/>
  <c r="AL739" i="6"/>
  <c r="AK739" i="6"/>
  <c r="AJ739" i="6"/>
  <c r="AI739" i="6"/>
  <c r="AH739" i="6"/>
  <c r="AG739" i="6"/>
  <c r="AF739" i="6"/>
  <c r="AE739" i="6"/>
  <c r="AD739" i="6"/>
  <c r="AC739" i="6"/>
  <c r="AB739" i="6"/>
  <c r="AA739" i="6"/>
  <c r="Z739" i="6"/>
  <c r="Y739" i="6"/>
  <c r="X739" i="6"/>
  <c r="W739" i="6"/>
  <c r="V739" i="6"/>
  <c r="U739" i="6"/>
  <c r="AN738" i="6"/>
  <c r="AM738" i="6"/>
  <c r="AL738" i="6"/>
  <c r="AK738" i="6"/>
  <c r="AJ738" i="6"/>
  <c r="AI738" i="6"/>
  <c r="AH738" i="6"/>
  <c r="AG738" i="6"/>
  <c r="AF738" i="6"/>
  <c r="AE738" i="6"/>
  <c r="AD738" i="6"/>
  <c r="AC738" i="6"/>
  <c r="AB738" i="6"/>
  <c r="AA738" i="6"/>
  <c r="Z738" i="6"/>
  <c r="Y738" i="6"/>
  <c r="X738" i="6"/>
  <c r="W738" i="6"/>
  <c r="V738" i="6"/>
  <c r="U738" i="6"/>
  <c r="AN737" i="6"/>
  <c r="AM737" i="6"/>
  <c r="AL737" i="6"/>
  <c r="AK737" i="6"/>
  <c r="AJ737" i="6"/>
  <c r="AI737" i="6"/>
  <c r="AH737" i="6"/>
  <c r="AG737" i="6"/>
  <c r="AF737" i="6"/>
  <c r="AE737" i="6"/>
  <c r="AD737" i="6"/>
  <c r="AC737" i="6"/>
  <c r="AB737" i="6"/>
  <c r="AA737" i="6"/>
  <c r="Z737" i="6"/>
  <c r="Y737" i="6"/>
  <c r="X737" i="6"/>
  <c r="W737" i="6"/>
  <c r="V737" i="6"/>
  <c r="U737" i="6"/>
  <c r="AN736" i="6"/>
  <c r="AM736" i="6"/>
  <c r="AL736" i="6"/>
  <c r="AK736" i="6"/>
  <c r="AJ736" i="6"/>
  <c r="AI736" i="6"/>
  <c r="AH736" i="6"/>
  <c r="AG736" i="6"/>
  <c r="AF736" i="6"/>
  <c r="AE736" i="6"/>
  <c r="AD736" i="6"/>
  <c r="AC736" i="6"/>
  <c r="AB736" i="6"/>
  <c r="AA736" i="6"/>
  <c r="Z736" i="6"/>
  <c r="Y736" i="6"/>
  <c r="X736" i="6"/>
  <c r="W736" i="6"/>
  <c r="V736" i="6"/>
  <c r="U736" i="6"/>
  <c r="AN735" i="6"/>
  <c r="AM735" i="6"/>
  <c r="AL735" i="6"/>
  <c r="AK735" i="6"/>
  <c r="AJ735" i="6"/>
  <c r="AI735" i="6"/>
  <c r="AH735" i="6"/>
  <c r="AG735" i="6"/>
  <c r="AF735" i="6"/>
  <c r="AE735" i="6"/>
  <c r="AD735" i="6"/>
  <c r="AC735" i="6"/>
  <c r="AB735" i="6"/>
  <c r="AA735" i="6"/>
  <c r="Z735" i="6"/>
  <c r="Y735" i="6"/>
  <c r="X735" i="6"/>
  <c r="W735" i="6"/>
  <c r="V735" i="6"/>
  <c r="U735" i="6"/>
  <c r="AN734" i="6"/>
  <c r="AM734" i="6"/>
  <c r="AL734" i="6"/>
  <c r="AK734" i="6"/>
  <c r="AJ734" i="6"/>
  <c r="AI734" i="6"/>
  <c r="AH734" i="6"/>
  <c r="AG734" i="6"/>
  <c r="AF734" i="6"/>
  <c r="AE734" i="6"/>
  <c r="AD734" i="6"/>
  <c r="AC734" i="6"/>
  <c r="AB734" i="6"/>
  <c r="AA734" i="6"/>
  <c r="Z734" i="6"/>
  <c r="Y734" i="6"/>
  <c r="X734" i="6"/>
  <c r="W734" i="6"/>
  <c r="V734" i="6"/>
  <c r="U734" i="6"/>
  <c r="AN733" i="6"/>
  <c r="AM733" i="6"/>
  <c r="AL733" i="6"/>
  <c r="AK733" i="6"/>
  <c r="AJ733" i="6"/>
  <c r="AI733" i="6"/>
  <c r="AH733" i="6"/>
  <c r="AG733" i="6"/>
  <c r="AF733" i="6"/>
  <c r="AE733" i="6"/>
  <c r="AD733" i="6"/>
  <c r="AC733" i="6"/>
  <c r="AB733" i="6"/>
  <c r="AA733" i="6"/>
  <c r="Z733" i="6"/>
  <c r="Y733" i="6"/>
  <c r="X733" i="6"/>
  <c r="W733" i="6"/>
  <c r="V733" i="6"/>
  <c r="U733" i="6"/>
  <c r="AN732" i="6"/>
  <c r="AM732" i="6"/>
  <c r="AL732" i="6"/>
  <c r="AK732" i="6"/>
  <c r="AJ732" i="6"/>
  <c r="AI732" i="6"/>
  <c r="AH732" i="6"/>
  <c r="AG732" i="6"/>
  <c r="AF732" i="6"/>
  <c r="AE732" i="6"/>
  <c r="AD732" i="6"/>
  <c r="AC732" i="6"/>
  <c r="AB732" i="6"/>
  <c r="AA732" i="6"/>
  <c r="Z732" i="6"/>
  <c r="Y732" i="6"/>
  <c r="X732" i="6"/>
  <c r="W732" i="6"/>
  <c r="V732" i="6"/>
  <c r="U732" i="6"/>
  <c r="AN731" i="6"/>
  <c r="AM731" i="6"/>
  <c r="AL731" i="6"/>
  <c r="AK731" i="6"/>
  <c r="AJ731" i="6"/>
  <c r="AI731" i="6"/>
  <c r="AH731" i="6"/>
  <c r="AG731" i="6"/>
  <c r="AF731" i="6"/>
  <c r="AE731" i="6"/>
  <c r="AD731" i="6"/>
  <c r="AC731" i="6"/>
  <c r="AB731" i="6"/>
  <c r="AA731" i="6"/>
  <c r="Z731" i="6"/>
  <c r="Y731" i="6"/>
  <c r="X731" i="6"/>
  <c r="W731" i="6"/>
  <c r="V731" i="6"/>
  <c r="U731" i="6"/>
  <c r="AN730" i="6"/>
  <c r="AM730" i="6"/>
  <c r="AL730" i="6"/>
  <c r="AK730" i="6"/>
  <c r="AJ730" i="6"/>
  <c r="AI730" i="6"/>
  <c r="AH730" i="6"/>
  <c r="AG730" i="6"/>
  <c r="AF730" i="6"/>
  <c r="AE730" i="6"/>
  <c r="AD730" i="6"/>
  <c r="AC730" i="6"/>
  <c r="AB730" i="6"/>
  <c r="AA730" i="6"/>
  <c r="Z730" i="6"/>
  <c r="Y730" i="6"/>
  <c r="X730" i="6"/>
  <c r="W730" i="6"/>
  <c r="V730" i="6"/>
  <c r="U730" i="6"/>
  <c r="AN729" i="6"/>
  <c r="AM729" i="6"/>
  <c r="AL729" i="6"/>
  <c r="AK729" i="6"/>
  <c r="AJ729" i="6"/>
  <c r="AI729" i="6"/>
  <c r="AH729" i="6"/>
  <c r="AG729" i="6"/>
  <c r="AF729" i="6"/>
  <c r="AE729" i="6"/>
  <c r="AD729" i="6"/>
  <c r="AC729" i="6"/>
  <c r="AB729" i="6"/>
  <c r="AA729" i="6"/>
  <c r="Z729" i="6"/>
  <c r="Y729" i="6"/>
  <c r="X729" i="6"/>
  <c r="W729" i="6"/>
  <c r="V729" i="6"/>
  <c r="U729" i="6"/>
  <c r="AN728" i="6"/>
  <c r="AM728" i="6"/>
  <c r="AL728" i="6"/>
  <c r="AK728" i="6"/>
  <c r="AJ728" i="6"/>
  <c r="AI728" i="6"/>
  <c r="AH728" i="6"/>
  <c r="AG728" i="6"/>
  <c r="AF728" i="6"/>
  <c r="AE728" i="6"/>
  <c r="AD728" i="6"/>
  <c r="AC728" i="6"/>
  <c r="AB728" i="6"/>
  <c r="AA728" i="6"/>
  <c r="Z728" i="6"/>
  <c r="Y728" i="6"/>
  <c r="X728" i="6"/>
  <c r="W728" i="6"/>
  <c r="V728" i="6"/>
  <c r="U728" i="6"/>
  <c r="AN727" i="6"/>
  <c r="AM727" i="6"/>
  <c r="AL727" i="6"/>
  <c r="AK727" i="6"/>
  <c r="AJ727" i="6"/>
  <c r="AI727" i="6"/>
  <c r="AH727" i="6"/>
  <c r="AG727" i="6"/>
  <c r="AF727" i="6"/>
  <c r="AE727" i="6"/>
  <c r="AD727" i="6"/>
  <c r="AC727" i="6"/>
  <c r="AB727" i="6"/>
  <c r="AA727" i="6"/>
  <c r="Z727" i="6"/>
  <c r="Y727" i="6"/>
  <c r="X727" i="6"/>
  <c r="W727" i="6"/>
  <c r="V727" i="6"/>
  <c r="U727" i="6"/>
  <c r="AN726" i="6"/>
  <c r="AM726" i="6"/>
  <c r="AL726" i="6"/>
  <c r="AK726" i="6"/>
  <c r="AJ726" i="6"/>
  <c r="AI726" i="6"/>
  <c r="AH726" i="6"/>
  <c r="AG726" i="6"/>
  <c r="AF726" i="6"/>
  <c r="AE726" i="6"/>
  <c r="AD726" i="6"/>
  <c r="AC726" i="6"/>
  <c r="AB726" i="6"/>
  <c r="AA726" i="6"/>
  <c r="Z726" i="6"/>
  <c r="Y726" i="6"/>
  <c r="X726" i="6"/>
  <c r="W726" i="6"/>
  <c r="V726" i="6"/>
  <c r="U726" i="6"/>
  <c r="AN725" i="6"/>
  <c r="AN751" i="6" s="1"/>
  <c r="AN962" i="6" s="1"/>
  <c r="AN992" i="6" s="1"/>
  <c r="AN1160" i="6" s="1"/>
  <c r="AM725" i="6"/>
  <c r="AM751" i="6" s="1"/>
  <c r="AM962" i="6" s="1"/>
  <c r="AM992" i="6" s="1"/>
  <c r="AM1160" i="6" s="1"/>
  <c r="AL725" i="6"/>
  <c r="AL751" i="6" s="1"/>
  <c r="AL962" i="6" s="1"/>
  <c r="AL992" i="6" s="1"/>
  <c r="AL1160" i="6" s="1"/>
  <c r="AK725" i="6"/>
  <c r="AK751" i="6" s="1"/>
  <c r="AK962" i="6" s="1"/>
  <c r="AK992" i="6" s="1"/>
  <c r="AK1160" i="6" s="1"/>
  <c r="AJ725" i="6"/>
  <c r="AJ751" i="6" s="1"/>
  <c r="AJ962" i="6" s="1"/>
  <c r="AJ992" i="6" s="1"/>
  <c r="AJ1160" i="6" s="1"/>
  <c r="AI725" i="6"/>
  <c r="AI751" i="6" s="1"/>
  <c r="AI962" i="6" s="1"/>
  <c r="AI992" i="6" s="1"/>
  <c r="AI1160" i="6" s="1"/>
  <c r="AH725" i="6"/>
  <c r="AH751" i="6" s="1"/>
  <c r="AH962" i="6" s="1"/>
  <c r="AH992" i="6" s="1"/>
  <c r="AH1160" i="6" s="1"/>
  <c r="AG725" i="6"/>
  <c r="AG751" i="6" s="1"/>
  <c r="AG962" i="6" s="1"/>
  <c r="AG992" i="6" s="1"/>
  <c r="AG1160" i="6" s="1"/>
  <c r="AF725" i="6"/>
  <c r="AF751" i="6" s="1"/>
  <c r="AF962" i="6" s="1"/>
  <c r="AF992" i="6" s="1"/>
  <c r="AF1160" i="6" s="1"/>
  <c r="AE725" i="6"/>
  <c r="AE751" i="6" s="1"/>
  <c r="AE962" i="6" s="1"/>
  <c r="AE992" i="6" s="1"/>
  <c r="AE1160" i="6" s="1"/>
  <c r="AD725" i="6"/>
  <c r="AD751" i="6" s="1"/>
  <c r="AD962" i="6" s="1"/>
  <c r="AD992" i="6" s="1"/>
  <c r="AD1160" i="6" s="1"/>
  <c r="AC725" i="6"/>
  <c r="AC751" i="6" s="1"/>
  <c r="AC962" i="6" s="1"/>
  <c r="AC992" i="6" s="1"/>
  <c r="AC1160" i="6" s="1"/>
  <c r="AB725" i="6"/>
  <c r="AB751" i="6" s="1"/>
  <c r="AB962" i="6" s="1"/>
  <c r="AB992" i="6" s="1"/>
  <c r="AB1160" i="6" s="1"/>
  <c r="AA725" i="6"/>
  <c r="AA751" i="6" s="1"/>
  <c r="AA962" i="6" s="1"/>
  <c r="AA992" i="6" s="1"/>
  <c r="AA1160" i="6" s="1"/>
  <c r="Z725" i="6"/>
  <c r="Z751" i="6" s="1"/>
  <c r="Z962" i="6" s="1"/>
  <c r="Z992" i="6" s="1"/>
  <c r="Z1160" i="6" s="1"/>
  <c r="Y725" i="6"/>
  <c r="Y751" i="6" s="1"/>
  <c r="Y962" i="6" s="1"/>
  <c r="Y992" i="6" s="1"/>
  <c r="Y1160" i="6" s="1"/>
  <c r="X725" i="6"/>
  <c r="X751" i="6" s="1"/>
  <c r="X962" i="6" s="1"/>
  <c r="X992" i="6" s="1"/>
  <c r="X1160" i="6" s="1"/>
  <c r="W725" i="6"/>
  <c r="W751" i="6" s="1"/>
  <c r="W962" i="6" s="1"/>
  <c r="W992" i="6" s="1"/>
  <c r="W1160" i="6" s="1"/>
  <c r="V725" i="6"/>
  <c r="V751" i="6" s="1"/>
  <c r="V962" i="6" s="1"/>
  <c r="V992" i="6" s="1"/>
  <c r="V1160" i="6" s="1"/>
  <c r="U725" i="6"/>
  <c r="U751" i="6" s="1"/>
  <c r="U962" i="6" s="1"/>
  <c r="U992" i="6" s="1"/>
  <c r="U1160" i="6" s="1"/>
  <c r="AN721" i="6"/>
  <c r="AM721" i="6"/>
  <c r="AL721" i="6"/>
  <c r="AK721" i="6"/>
  <c r="AJ721" i="6"/>
  <c r="AI721" i="6"/>
  <c r="AH721" i="6"/>
  <c r="AG721" i="6"/>
  <c r="AF721" i="6"/>
  <c r="AE721" i="6"/>
  <c r="AD721" i="6"/>
  <c r="AC721" i="6"/>
  <c r="AB721" i="6"/>
  <c r="AA721" i="6"/>
  <c r="Z721" i="6"/>
  <c r="Y721" i="6"/>
  <c r="X721" i="6"/>
  <c r="W721" i="6"/>
  <c r="V721" i="6"/>
  <c r="U721" i="6"/>
  <c r="AN720" i="6"/>
  <c r="AM720" i="6"/>
  <c r="AL720" i="6"/>
  <c r="AK720" i="6"/>
  <c r="AJ720" i="6"/>
  <c r="AI720" i="6"/>
  <c r="AH720" i="6"/>
  <c r="AG720" i="6"/>
  <c r="AF720" i="6"/>
  <c r="AE720" i="6"/>
  <c r="AD720" i="6"/>
  <c r="AC720" i="6"/>
  <c r="AB720" i="6"/>
  <c r="AA720" i="6"/>
  <c r="Z720" i="6"/>
  <c r="Y720" i="6"/>
  <c r="X720" i="6"/>
  <c r="W720" i="6"/>
  <c r="V720" i="6"/>
  <c r="U720" i="6"/>
  <c r="AN719" i="6"/>
  <c r="AM719" i="6"/>
  <c r="AL719" i="6"/>
  <c r="AK719" i="6"/>
  <c r="AJ719" i="6"/>
  <c r="AI719" i="6"/>
  <c r="AH719" i="6"/>
  <c r="AG719" i="6"/>
  <c r="AF719" i="6"/>
  <c r="AE719" i="6"/>
  <c r="AD719" i="6"/>
  <c r="AC719" i="6"/>
  <c r="AB719" i="6"/>
  <c r="AA719" i="6"/>
  <c r="Z719" i="6"/>
  <c r="Y719" i="6"/>
  <c r="X719" i="6"/>
  <c r="W719" i="6"/>
  <c r="V719" i="6"/>
  <c r="U719" i="6"/>
  <c r="AN718" i="6"/>
  <c r="AM718" i="6"/>
  <c r="AL718" i="6"/>
  <c r="AK718" i="6"/>
  <c r="AJ718" i="6"/>
  <c r="AI718" i="6"/>
  <c r="AH718" i="6"/>
  <c r="AG718" i="6"/>
  <c r="AF718" i="6"/>
  <c r="AE718" i="6"/>
  <c r="AD718" i="6"/>
  <c r="AC718" i="6"/>
  <c r="AB718" i="6"/>
  <c r="AA718" i="6"/>
  <c r="Z718" i="6"/>
  <c r="Y718" i="6"/>
  <c r="X718" i="6"/>
  <c r="W718" i="6"/>
  <c r="V718" i="6"/>
  <c r="U718" i="6"/>
  <c r="AN717" i="6"/>
  <c r="AM717" i="6"/>
  <c r="AL717" i="6"/>
  <c r="AK717" i="6"/>
  <c r="AJ717" i="6"/>
  <c r="AI717" i="6"/>
  <c r="AH717" i="6"/>
  <c r="AG717" i="6"/>
  <c r="AF717" i="6"/>
  <c r="AE717" i="6"/>
  <c r="AD717" i="6"/>
  <c r="AC717" i="6"/>
  <c r="AB717" i="6"/>
  <c r="AA717" i="6"/>
  <c r="Z717" i="6"/>
  <c r="Y717" i="6"/>
  <c r="X717" i="6"/>
  <c r="W717" i="6"/>
  <c r="V717" i="6"/>
  <c r="U717" i="6"/>
  <c r="AN716" i="6"/>
  <c r="AM716" i="6"/>
  <c r="AL716" i="6"/>
  <c r="AK716" i="6"/>
  <c r="AJ716" i="6"/>
  <c r="AI716" i="6"/>
  <c r="AH716" i="6"/>
  <c r="AG716" i="6"/>
  <c r="AF716" i="6"/>
  <c r="AE716" i="6"/>
  <c r="AD716" i="6"/>
  <c r="AC716" i="6"/>
  <c r="AB716" i="6"/>
  <c r="AA716" i="6"/>
  <c r="Z716" i="6"/>
  <c r="Y716" i="6"/>
  <c r="X716" i="6"/>
  <c r="W716" i="6"/>
  <c r="V716" i="6"/>
  <c r="U716" i="6"/>
  <c r="AN715" i="6"/>
  <c r="AM715" i="6"/>
  <c r="AL715" i="6"/>
  <c r="AK715" i="6"/>
  <c r="AJ715" i="6"/>
  <c r="AI715" i="6"/>
  <c r="AH715" i="6"/>
  <c r="AG715" i="6"/>
  <c r="AF715" i="6"/>
  <c r="AE715" i="6"/>
  <c r="AD715" i="6"/>
  <c r="AC715" i="6"/>
  <c r="AB715" i="6"/>
  <c r="AA715" i="6"/>
  <c r="Z715" i="6"/>
  <c r="Y715" i="6"/>
  <c r="X715" i="6"/>
  <c r="W715" i="6"/>
  <c r="V715" i="6"/>
  <c r="U715" i="6"/>
  <c r="AN714" i="6"/>
  <c r="AM714" i="6"/>
  <c r="AL714" i="6"/>
  <c r="AK714" i="6"/>
  <c r="AJ714" i="6"/>
  <c r="AI714" i="6"/>
  <c r="AH714" i="6"/>
  <c r="AG714" i="6"/>
  <c r="AF714" i="6"/>
  <c r="AE714" i="6"/>
  <c r="AD714" i="6"/>
  <c r="AC714" i="6"/>
  <c r="AB714" i="6"/>
  <c r="AA714" i="6"/>
  <c r="Z714" i="6"/>
  <c r="Y714" i="6"/>
  <c r="X714" i="6"/>
  <c r="W714" i="6"/>
  <c r="V714" i="6"/>
  <c r="U714" i="6"/>
  <c r="AN713" i="6"/>
  <c r="AM713" i="6"/>
  <c r="AL713" i="6"/>
  <c r="AK713" i="6"/>
  <c r="AJ713" i="6"/>
  <c r="AI713" i="6"/>
  <c r="AH713" i="6"/>
  <c r="AG713" i="6"/>
  <c r="AF713" i="6"/>
  <c r="AE713" i="6"/>
  <c r="AD713" i="6"/>
  <c r="AC713" i="6"/>
  <c r="AB713" i="6"/>
  <c r="AA713" i="6"/>
  <c r="Z713" i="6"/>
  <c r="Y713" i="6"/>
  <c r="X713" i="6"/>
  <c r="W713" i="6"/>
  <c r="V713" i="6"/>
  <c r="U713" i="6"/>
  <c r="AN712" i="6"/>
  <c r="AM712" i="6"/>
  <c r="AL712" i="6"/>
  <c r="AK712" i="6"/>
  <c r="AJ712" i="6"/>
  <c r="AI712" i="6"/>
  <c r="AH712" i="6"/>
  <c r="AG712" i="6"/>
  <c r="AF712" i="6"/>
  <c r="AE712" i="6"/>
  <c r="AD712" i="6"/>
  <c r="AC712" i="6"/>
  <c r="AB712" i="6"/>
  <c r="AA712" i="6"/>
  <c r="Z712" i="6"/>
  <c r="Y712" i="6"/>
  <c r="X712" i="6"/>
  <c r="W712" i="6"/>
  <c r="V712" i="6"/>
  <c r="U712" i="6"/>
  <c r="AN711" i="6"/>
  <c r="AM711" i="6"/>
  <c r="AL711" i="6"/>
  <c r="AK711" i="6"/>
  <c r="AJ711" i="6"/>
  <c r="AI711" i="6"/>
  <c r="AH711" i="6"/>
  <c r="AG711" i="6"/>
  <c r="AF711" i="6"/>
  <c r="AE711" i="6"/>
  <c r="AD711" i="6"/>
  <c r="AC711" i="6"/>
  <c r="AB711" i="6"/>
  <c r="AA711" i="6"/>
  <c r="Z711" i="6"/>
  <c r="Y711" i="6"/>
  <c r="X711" i="6"/>
  <c r="W711" i="6"/>
  <c r="V711" i="6"/>
  <c r="U711" i="6"/>
  <c r="AN710" i="6"/>
  <c r="AM710" i="6"/>
  <c r="AL710" i="6"/>
  <c r="AK710" i="6"/>
  <c r="AJ710" i="6"/>
  <c r="AI710" i="6"/>
  <c r="AH710" i="6"/>
  <c r="AG710" i="6"/>
  <c r="AF710" i="6"/>
  <c r="AE710" i="6"/>
  <c r="AD710" i="6"/>
  <c r="AC710" i="6"/>
  <c r="AB710" i="6"/>
  <c r="AA710" i="6"/>
  <c r="Z710" i="6"/>
  <c r="Y710" i="6"/>
  <c r="X710" i="6"/>
  <c r="W710" i="6"/>
  <c r="V710" i="6"/>
  <c r="U710" i="6"/>
  <c r="AN709" i="6"/>
  <c r="AM709" i="6"/>
  <c r="AL709" i="6"/>
  <c r="AK709" i="6"/>
  <c r="AJ709" i="6"/>
  <c r="AI709" i="6"/>
  <c r="AH709" i="6"/>
  <c r="AG709" i="6"/>
  <c r="AF709" i="6"/>
  <c r="AE709" i="6"/>
  <c r="AD709" i="6"/>
  <c r="AC709" i="6"/>
  <c r="AB709" i="6"/>
  <c r="AA709" i="6"/>
  <c r="Z709" i="6"/>
  <c r="Y709" i="6"/>
  <c r="X709" i="6"/>
  <c r="W709" i="6"/>
  <c r="V709" i="6"/>
  <c r="U709" i="6"/>
  <c r="AN708" i="6"/>
  <c r="AM708" i="6"/>
  <c r="AL708" i="6"/>
  <c r="AK708" i="6"/>
  <c r="AJ708" i="6"/>
  <c r="AI708" i="6"/>
  <c r="AH708" i="6"/>
  <c r="AG708" i="6"/>
  <c r="AF708" i="6"/>
  <c r="AE708" i="6"/>
  <c r="AD708" i="6"/>
  <c r="AC708" i="6"/>
  <c r="AB708" i="6"/>
  <c r="AA708" i="6"/>
  <c r="Z708" i="6"/>
  <c r="Y708" i="6"/>
  <c r="X708" i="6"/>
  <c r="W708" i="6"/>
  <c r="V708" i="6"/>
  <c r="U708" i="6"/>
  <c r="AN707" i="6"/>
  <c r="AM707" i="6"/>
  <c r="AL707" i="6"/>
  <c r="AK707" i="6"/>
  <c r="AJ707" i="6"/>
  <c r="AI707" i="6"/>
  <c r="AH707" i="6"/>
  <c r="AG707" i="6"/>
  <c r="AF707" i="6"/>
  <c r="AE707" i="6"/>
  <c r="AD707" i="6"/>
  <c r="AC707" i="6"/>
  <c r="AB707" i="6"/>
  <c r="AA707" i="6"/>
  <c r="Z707" i="6"/>
  <c r="Y707" i="6"/>
  <c r="X707" i="6"/>
  <c r="W707" i="6"/>
  <c r="V707" i="6"/>
  <c r="U707" i="6"/>
  <c r="AN706" i="6"/>
  <c r="AM706" i="6"/>
  <c r="AL706" i="6"/>
  <c r="AK706" i="6"/>
  <c r="AJ706" i="6"/>
  <c r="AI706" i="6"/>
  <c r="AH706" i="6"/>
  <c r="AG706" i="6"/>
  <c r="AF706" i="6"/>
  <c r="AE706" i="6"/>
  <c r="AD706" i="6"/>
  <c r="AC706" i="6"/>
  <c r="AB706" i="6"/>
  <c r="AA706" i="6"/>
  <c r="Z706" i="6"/>
  <c r="Y706" i="6"/>
  <c r="X706" i="6"/>
  <c r="W706" i="6"/>
  <c r="V706" i="6"/>
  <c r="U706" i="6"/>
  <c r="AN705" i="6"/>
  <c r="AM705" i="6"/>
  <c r="AL705" i="6"/>
  <c r="AK705" i="6"/>
  <c r="AJ705" i="6"/>
  <c r="AI705" i="6"/>
  <c r="AH705" i="6"/>
  <c r="AG705" i="6"/>
  <c r="AF705" i="6"/>
  <c r="AE705" i="6"/>
  <c r="AD705" i="6"/>
  <c r="AC705" i="6"/>
  <c r="AB705" i="6"/>
  <c r="AA705" i="6"/>
  <c r="Z705" i="6"/>
  <c r="Y705" i="6"/>
  <c r="X705" i="6"/>
  <c r="W705" i="6"/>
  <c r="V705" i="6"/>
  <c r="U705" i="6"/>
  <c r="AN704" i="6"/>
  <c r="AM704" i="6"/>
  <c r="AL704" i="6"/>
  <c r="AK704" i="6"/>
  <c r="AJ704" i="6"/>
  <c r="AI704" i="6"/>
  <c r="AH704" i="6"/>
  <c r="AG704" i="6"/>
  <c r="AF704" i="6"/>
  <c r="AE704" i="6"/>
  <c r="AD704" i="6"/>
  <c r="AC704" i="6"/>
  <c r="AB704" i="6"/>
  <c r="AA704" i="6"/>
  <c r="Z704" i="6"/>
  <c r="Y704" i="6"/>
  <c r="X704" i="6"/>
  <c r="W704" i="6"/>
  <c r="V704" i="6"/>
  <c r="U704" i="6"/>
  <c r="AN703" i="6"/>
  <c r="AM703" i="6"/>
  <c r="AL703" i="6"/>
  <c r="AK703" i="6"/>
  <c r="AJ703" i="6"/>
  <c r="AI703" i="6"/>
  <c r="AH703" i="6"/>
  <c r="AG703" i="6"/>
  <c r="AF703" i="6"/>
  <c r="AE703" i="6"/>
  <c r="AD703" i="6"/>
  <c r="AC703" i="6"/>
  <c r="AB703" i="6"/>
  <c r="AA703" i="6"/>
  <c r="Z703" i="6"/>
  <c r="Y703" i="6"/>
  <c r="X703" i="6"/>
  <c r="W703" i="6"/>
  <c r="V703" i="6"/>
  <c r="U703" i="6"/>
  <c r="AN702" i="6"/>
  <c r="AM702" i="6"/>
  <c r="AL702" i="6"/>
  <c r="AK702" i="6"/>
  <c r="AJ702" i="6"/>
  <c r="AI702" i="6"/>
  <c r="AH702" i="6"/>
  <c r="AG702" i="6"/>
  <c r="AF702" i="6"/>
  <c r="AE702" i="6"/>
  <c r="AD702" i="6"/>
  <c r="AC702" i="6"/>
  <c r="AB702" i="6"/>
  <c r="AA702" i="6"/>
  <c r="Z702" i="6"/>
  <c r="Y702" i="6"/>
  <c r="X702" i="6"/>
  <c r="W702" i="6"/>
  <c r="V702" i="6"/>
  <c r="U702" i="6"/>
  <c r="AN701" i="6"/>
  <c r="AM701" i="6"/>
  <c r="AL701" i="6"/>
  <c r="AK701" i="6"/>
  <c r="AJ701" i="6"/>
  <c r="AI701" i="6"/>
  <c r="AH701" i="6"/>
  <c r="AG701" i="6"/>
  <c r="AF701" i="6"/>
  <c r="AE701" i="6"/>
  <c r="AD701" i="6"/>
  <c r="AC701" i="6"/>
  <c r="AB701" i="6"/>
  <c r="AA701" i="6"/>
  <c r="Z701" i="6"/>
  <c r="Y701" i="6"/>
  <c r="X701" i="6"/>
  <c r="W701" i="6"/>
  <c r="V701" i="6"/>
  <c r="U701" i="6"/>
  <c r="AN700" i="6"/>
  <c r="AM700" i="6"/>
  <c r="AL700" i="6"/>
  <c r="AK700" i="6"/>
  <c r="AJ700" i="6"/>
  <c r="AI700" i="6"/>
  <c r="AH700" i="6"/>
  <c r="AG700" i="6"/>
  <c r="AF700" i="6"/>
  <c r="AE700" i="6"/>
  <c r="AD700" i="6"/>
  <c r="AC700" i="6"/>
  <c r="AB700" i="6"/>
  <c r="AA700" i="6"/>
  <c r="Z700" i="6"/>
  <c r="Y700" i="6"/>
  <c r="X700" i="6"/>
  <c r="W700" i="6"/>
  <c r="V700" i="6"/>
  <c r="U700" i="6"/>
  <c r="AN699" i="6"/>
  <c r="AM699" i="6"/>
  <c r="AL699" i="6"/>
  <c r="AK699" i="6"/>
  <c r="AJ699" i="6"/>
  <c r="AI699" i="6"/>
  <c r="AH699" i="6"/>
  <c r="AG699" i="6"/>
  <c r="AF699" i="6"/>
  <c r="AE699" i="6"/>
  <c r="AD699" i="6"/>
  <c r="AC699" i="6"/>
  <c r="AB699" i="6"/>
  <c r="AA699" i="6"/>
  <c r="Z699" i="6"/>
  <c r="Y699" i="6"/>
  <c r="X699" i="6"/>
  <c r="W699" i="6"/>
  <c r="V699" i="6"/>
  <c r="U699" i="6"/>
  <c r="AN698" i="6"/>
  <c r="AN750" i="6" s="1"/>
  <c r="AM698" i="6"/>
  <c r="AM750" i="6" s="1"/>
  <c r="AL698" i="6"/>
  <c r="AL750" i="6" s="1"/>
  <c r="AK698" i="6"/>
  <c r="AK750" i="6" s="1"/>
  <c r="AJ698" i="6"/>
  <c r="AJ750" i="6" s="1"/>
  <c r="AI698" i="6"/>
  <c r="AI750" i="6" s="1"/>
  <c r="AH698" i="6"/>
  <c r="AH750" i="6" s="1"/>
  <c r="AG698" i="6"/>
  <c r="AG750" i="6" s="1"/>
  <c r="AF698" i="6"/>
  <c r="AF750" i="6" s="1"/>
  <c r="AE698" i="6"/>
  <c r="AE750" i="6" s="1"/>
  <c r="AD698" i="6"/>
  <c r="AD750" i="6" s="1"/>
  <c r="AC698" i="6"/>
  <c r="AC750" i="6" s="1"/>
  <c r="AB698" i="6"/>
  <c r="AB750" i="6" s="1"/>
  <c r="AA698" i="6"/>
  <c r="AA750" i="6" s="1"/>
  <c r="Z698" i="6"/>
  <c r="Z750" i="6" s="1"/>
  <c r="Y698" i="6"/>
  <c r="Y750" i="6" s="1"/>
  <c r="X698" i="6"/>
  <c r="X750" i="6" s="1"/>
  <c r="W698" i="6"/>
  <c r="W750" i="6" s="1"/>
  <c r="V698" i="6"/>
  <c r="V750" i="6" s="1"/>
  <c r="U698" i="6"/>
  <c r="U750" i="6" s="1"/>
  <c r="AN662" i="6"/>
  <c r="AM662" i="6"/>
  <c r="AL662" i="6"/>
  <c r="AK662" i="6"/>
  <c r="AJ662" i="6"/>
  <c r="AI662" i="6"/>
  <c r="AH662" i="6"/>
  <c r="AG662" i="6"/>
  <c r="AF662" i="6"/>
  <c r="AE662" i="6"/>
  <c r="AD662" i="6"/>
  <c r="AC662" i="6"/>
  <c r="AB662" i="6"/>
  <c r="AA662" i="6"/>
  <c r="Z662" i="6"/>
  <c r="Y662" i="6"/>
  <c r="X662" i="6"/>
  <c r="W662" i="6"/>
  <c r="V662" i="6"/>
  <c r="U662" i="6"/>
  <c r="AN661" i="6"/>
  <c r="AM661" i="6"/>
  <c r="AL661" i="6"/>
  <c r="AK661" i="6"/>
  <c r="AJ661" i="6"/>
  <c r="AI661" i="6"/>
  <c r="AH661" i="6"/>
  <c r="AG661" i="6"/>
  <c r="AF661" i="6"/>
  <c r="AE661" i="6"/>
  <c r="AD661" i="6"/>
  <c r="AC661" i="6"/>
  <c r="AB661" i="6"/>
  <c r="AA661" i="6"/>
  <c r="Z661" i="6"/>
  <c r="Y661" i="6"/>
  <c r="X661" i="6"/>
  <c r="W661" i="6"/>
  <c r="V661" i="6"/>
  <c r="U661" i="6"/>
  <c r="AN660" i="6"/>
  <c r="AM660" i="6"/>
  <c r="AL660" i="6"/>
  <c r="AK660" i="6"/>
  <c r="AJ660" i="6"/>
  <c r="AI660" i="6"/>
  <c r="AH660" i="6"/>
  <c r="AG660" i="6"/>
  <c r="AF660" i="6"/>
  <c r="AE660" i="6"/>
  <c r="AD660" i="6"/>
  <c r="AC660" i="6"/>
  <c r="AB660" i="6"/>
  <c r="AA660" i="6"/>
  <c r="Z660" i="6"/>
  <c r="Y660" i="6"/>
  <c r="X660" i="6"/>
  <c r="W660" i="6"/>
  <c r="V660" i="6"/>
  <c r="U660" i="6"/>
  <c r="AN659" i="6"/>
  <c r="AM659" i="6"/>
  <c r="AL659" i="6"/>
  <c r="AK659" i="6"/>
  <c r="AJ659" i="6"/>
  <c r="AI659" i="6"/>
  <c r="AH659" i="6"/>
  <c r="AG659" i="6"/>
  <c r="AF659" i="6"/>
  <c r="AE659" i="6"/>
  <c r="AD659" i="6"/>
  <c r="AC659" i="6"/>
  <c r="AB659" i="6"/>
  <c r="AA659" i="6"/>
  <c r="Z659" i="6"/>
  <c r="Y659" i="6"/>
  <c r="X659" i="6"/>
  <c r="W659" i="6"/>
  <c r="V659" i="6"/>
  <c r="U659" i="6"/>
  <c r="AN658" i="6"/>
  <c r="AM658" i="6"/>
  <c r="AL658" i="6"/>
  <c r="AK658" i="6"/>
  <c r="AJ658" i="6"/>
  <c r="AI658" i="6"/>
  <c r="AH658" i="6"/>
  <c r="AG658" i="6"/>
  <c r="AF658" i="6"/>
  <c r="AE658" i="6"/>
  <c r="AD658" i="6"/>
  <c r="AC658" i="6"/>
  <c r="AB658" i="6"/>
  <c r="AA658" i="6"/>
  <c r="Z658" i="6"/>
  <c r="Y658" i="6"/>
  <c r="X658" i="6"/>
  <c r="W658" i="6"/>
  <c r="V658" i="6"/>
  <c r="U658" i="6"/>
  <c r="AN657" i="6"/>
  <c r="AM657" i="6"/>
  <c r="AL657" i="6"/>
  <c r="AK657" i="6"/>
  <c r="AJ657" i="6"/>
  <c r="AI657" i="6"/>
  <c r="AH657" i="6"/>
  <c r="AG657" i="6"/>
  <c r="AF657" i="6"/>
  <c r="AE657" i="6"/>
  <c r="AD657" i="6"/>
  <c r="AC657" i="6"/>
  <c r="AB657" i="6"/>
  <c r="AA657" i="6"/>
  <c r="Z657" i="6"/>
  <c r="Y657" i="6"/>
  <c r="X657" i="6"/>
  <c r="W657" i="6"/>
  <c r="V657" i="6"/>
  <c r="U657" i="6"/>
  <c r="AN656" i="6"/>
  <c r="AM656" i="6"/>
  <c r="AL656" i="6"/>
  <c r="AK656" i="6"/>
  <c r="AJ656" i="6"/>
  <c r="AI656" i="6"/>
  <c r="AH656" i="6"/>
  <c r="AG656" i="6"/>
  <c r="AF656" i="6"/>
  <c r="AE656" i="6"/>
  <c r="AD656" i="6"/>
  <c r="AC656" i="6"/>
  <c r="AB656" i="6"/>
  <c r="AA656" i="6"/>
  <c r="Z656" i="6"/>
  <c r="Y656" i="6"/>
  <c r="X656" i="6"/>
  <c r="W656" i="6"/>
  <c r="V656" i="6"/>
  <c r="U656" i="6"/>
  <c r="AN655" i="6"/>
  <c r="AM655" i="6"/>
  <c r="AL655" i="6"/>
  <c r="AK655" i="6"/>
  <c r="AJ655" i="6"/>
  <c r="AI655" i="6"/>
  <c r="AH655" i="6"/>
  <c r="AG655" i="6"/>
  <c r="AF655" i="6"/>
  <c r="AE655" i="6"/>
  <c r="AD655" i="6"/>
  <c r="AC655" i="6"/>
  <c r="AB655" i="6"/>
  <c r="AA655" i="6"/>
  <c r="Z655" i="6"/>
  <c r="Y655" i="6"/>
  <c r="X655" i="6"/>
  <c r="W655" i="6"/>
  <c r="V655" i="6"/>
  <c r="U655" i="6"/>
  <c r="AN654" i="6"/>
  <c r="AM654" i="6"/>
  <c r="AL654" i="6"/>
  <c r="AK654" i="6"/>
  <c r="AJ654" i="6"/>
  <c r="AI654" i="6"/>
  <c r="AH654" i="6"/>
  <c r="AG654" i="6"/>
  <c r="AF654" i="6"/>
  <c r="AE654" i="6"/>
  <c r="AD654" i="6"/>
  <c r="AC654" i="6"/>
  <c r="AB654" i="6"/>
  <c r="AA654" i="6"/>
  <c r="Z654" i="6"/>
  <c r="Y654" i="6"/>
  <c r="X654" i="6"/>
  <c r="W654" i="6"/>
  <c r="V654" i="6"/>
  <c r="U654" i="6"/>
  <c r="AN653" i="6"/>
  <c r="AM653" i="6"/>
  <c r="AL653" i="6"/>
  <c r="AK653" i="6"/>
  <c r="AJ653" i="6"/>
  <c r="AI653" i="6"/>
  <c r="AH653" i="6"/>
  <c r="AG653" i="6"/>
  <c r="AF653" i="6"/>
  <c r="AE653" i="6"/>
  <c r="AD653" i="6"/>
  <c r="AC653" i="6"/>
  <c r="AB653" i="6"/>
  <c r="AA653" i="6"/>
  <c r="Z653" i="6"/>
  <c r="Y653" i="6"/>
  <c r="X653" i="6"/>
  <c r="W653" i="6"/>
  <c r="V653" i="6"/>
  <c r="U653" i="6"/>
  <c r="AN652" i="6"/>
  <c r="AM652" i="6"/>
  <c r="AL652" i="6"/>
  <c r="AK652" i="6"/>
  <c r="AJ652" i="6"/>
  <c r="AI652" i="6"/>
  <c r="AH652" i="6"/>
  <c r="AG652" i="6"/>
  <c r="AF652" i="6"/>
  <c r="AE652" i="6"/>
  <c r="AD652" i="6"/>
  <c r="AC652" i="6"/>
  <c r="AB652" i="6"/>
  <c r="AA652" i="6"/>
  <c r="Z652" i="6"/>
  <c r="Y652" i="6"/>
  <c r="X652" i="6"/>
  <c r="W652" i="6"/>
  <c r="V652" i="6"/>
  <c r="U652" i="6"/>
  <c r="AN651" i="6"/>
  <c r="AM651" i="6"/>
  <c r="AL651" i="6"/>
  <c r="AK651" i="6"/>
  <c r="AJ651" i="6"/>
  <c r="AI651" i="6"/>
  <c r="AH651" i="6"/>
  <c r="AG651" i="6"/>
  <c r="AF651" i="6"/>
  <c r="AE651" i="6"/>
  <c r="AD651" i="6"/>
  <c r="AC651" i="6"/>
  <c r="AB651" i="6"/>
  <c r="AA651" i="6"/>
  <c r="Z651" i="6"/>
  <c r="Y651" i="6"/>
  <c r="X651" i="6"/>
  <c r="W651" i="6"/>
  <c r="V651" i="6"/>
  <c r="U651" i="6"/>
  <c r="AN650" i="6"/>
  <c r="AM650" i="6"/>
  <c r="AL650" i="6"/>
  <c r="AK650" i="6"/>
  <c r="AJ650" i="6"/>
  <c r="AI650" i="6"/>
  <c r="AH650" i="6"/>
  <c r="AG650" i="6"/>
  <c r="AF650" i="6"/>
  <c r="AE650" i="6"/>
  <c r="AD650" i="6"/>
  <c r="AC650" i="6"/>
  <c r="AB650" i="6"/>
  <c r="AA650" i="6"/>
  <c r="Z650" i="6"/>
  <c r="Y650" i="6"/>
  <c r="X650" i="6"/>
  <c r="W650" i="6"/>
  <c r="V650" i="6"/>
  <c r="U650" i="6"/>
  <c r="AN649" i="6"/>
  <c r="AM649" i="6"/>
  <c r="AL649" i="6"/>
  <c r="AK649" i="6"/>
  <c r="AJ649" i="6"/>
  <c r="AI649" i="6"/>
  <c r="AH649" i="6"/>
  <c r="AG649" i="6"/>
  <c r="AF649" i="6"/>
  <c r="AE649" i="6"/>
  <c r="AD649" i="6"/>
  <c r="AC649" i="6"/>
  <c r="AB649" i="6"/>
  <c r="AA649" i="6"/>
  <c r="Z649" i="6"/>
  <c r="Y649" i="6"/>
  <c r="X649" i="6"/>
  <c r="W649" i="6"/>
  <c r="V649" i="6"/>
  <c r="U649" i="6"/>
  <c r="AN648" i="6"/>
  <c r="AM648" i="6"/>
  <c r="AL648" i="6"/>
  <c r="AK648" i="6"/>
  <c r="AJ648" i="6"/>
  <c r="AI648" i="6"/>
  <c r="AH648" i="6"/>
  <c r="AG648" i="6"/>
  <c r="AF648" i="6"/>
  <c r="AE648" i="6"/>
  <c r="AD648" i="6"/>
  <c r="AC648" i="6"/>
  <c r="AB648" i="6"/>
  <c r="AA648" i="6"/>
  <c r="Z648" i="6"/>
  <c r="Y648" i="6"/>
  <c r="X648" i="6"/>
  <c r="W648" i="6"/>
  <c r="V648" i="6"/>
  <c r="U648" i="6"/>
  <c r="AN647" i="6"/>
  <c r="AM647" i="6"/>
  <c r="AL647" i="6"/>
  <c r="AK647" i="6"/>
  <c r="AJ647" i="6"/>
  <c r="AI647" i="6"/>
  <c r="AH647" i="6"/>
  <c r="AG647" i="6"/>
  <c r="AF647" i="6"/>
  <c r="AE647" i="6"/>
  <c r="AD647" i="6"/>
  <c r="AC647" i="6"/>
  <c r="AB647" i="6"/>
  <c r="AA647" i="6"/>
  <c r="Z647" i="6"/>
  <c r="Y647" i="6"/>
  <c r="X647" i="6"/>
  <c r="W647" i="6"/>
  <c r="V647" i="6"/>
  <c r="U647" i="6"/>
  <c r="AN646" i="6"/>
  <c r="AM646" i="6"/>
  <c r="AL646" i="6"/>
  <c r="AK646" i="6"/>
  <c r="AJ646" i="6"/>
  <c r="AI646" i="6"/>
  <c r="AH646" i="6"/>
  <c r="AG646" i="6"/>
  <c r="AF646" i="6"/>
  <c r="AE646" i="6"/>
  <c r="AD646" i="6"/>
  <c r="AC646" i="6"/>
  <c r="AB646" i="6"/>
  <c r="AA646" i="6"/>
  <c r="Z646" i="6"/>
  <c r="Y646" i="6"/>
  <c r="X646" i="6"/>
  <c r="W646" i="6"/>
  <c r="V646" i="6"/>
  <c r="U646" i="6"/>
  <c r="AN645" i="6"/>
  <c r="AM645" i="6"/>
  <c r="AL645" i="6"/>
  <c r="AK645" i="6"/>
  <c r="AJ645" i="6"/>
  <c r="AI645" i="6"/>
  <c r="AH645" i="6"/>
  <c r="AG645" i="6"/>
  <c r="AF645" i="6"/>
  <c r="AE645" i="6"/>
  <c r="AD645" i="6"/>
  <c r="AC645" i="6"/>
  <c r="AB645" i="6"/>
  <c r="AA645" i="6"/>
  <c r="Z645" i="6"/>
  <c r="Y645" i="6"/>
  <c r="X645" i="6"/>
  <c r="W645" i="6"/>
  <c r="V645" i="6"/>
  <c r="U645" i="6"/>
  <c r="AN644" i="6"/>
  <c r="AM644" i="6"/>
  <c r="AL644" i="6"/>
  <c r="AK644" i="6"/>
  <c r="AJ644" i="6"/>
  <c r="AI644" i="6"/>
  <c r="AH644" i="6"/>
  <c r="AG644" i="6"/>
  <c r="AF644" i="6"/>
  <c r="AE644" i="6"/>
  <c r="AD644" i="6"/>
  <c r="AC644" i="6"/>
  <c r="AB644" i="6"/>
  <c r="AA644" i="6"/>
  <c r="Z644" i="6"/>
  <c r="Y644" i="6"/>
  <c r="X644" i="6"/>
  <c r="W644" i="6"/>
  <c r="V644" i="6"/>
  <c r="U644" i="6"/>
  <c r="AN643" i="6"/>
  <c r="AM643" i="6"/>
  <c r="AL643" i="6"/>
  <c r="AK643" i="6"/>
  <c r="AJ643" i="6"/>
  <c r="AI643" i="6"/>
  <c r="AH643" i="6"/>
  <c r="AG643" i="6"/>
  <c r="AF643" i="6"/>
  <c r="AE643" i="6"/>
  <c r="AD643" i="6"/>
  <c r="AC643" i="6"/>
  <c r="AB643" i="6"/>
  <c r="AA643" i="6"/>
  <c r="Z643" i="6"/>
  <c r="Y643" i="6"/>
  <c r="X643" i="6"/>
  <c r="W643" i="6"/>
  <c r="V643" i="6"/>
  <c r="U643" i="6"/>
  <c r="AN642" i="6"/>
  <c r="AM642" i="6"/>
  <c r="AL642" i="6"/>
  <c r="AK642" i="6"/>
  <c r="AJ642" i="6"/>
  <c r="AI642" i="6"/>
  <c r="AH642" i="6"/>
  <c r="AG642" i="6"/>
  <c r="AF642" i="6"/>
  <c r="AE642" i="6"/>
  <c r="AD642" i="6"/>
  <c r="AC642" i="6"/>
  <c r="AB642" i="6"/>
  <c r="AA642" i="6"/>
  <c r="Z642" i="6"/>
  <c r="Y642" i="6"/>
  <c r="X642" i="6"/>
  <c r="W642" i="6"/>
  <c r="V642" i="6"/>
  <c r="U642" i="6"/>
  <c r="AN641" i="6"/>
  <c r="AM641" i="6"/>
  <c r="AL641" i="6"/>
  <c r="AK641" i="6"/>
  <c r="AJ641" i="6"/>
  <c r="AI641" i="6"/>
  <c r="AH641" i="6"/>
  <c r="AG641" i="6"/>
  <c r="AF641" i="6"/>
  <c r="AE641" i="6"/>
  <c r="AD641" i="6"/>
  <c r="AC641" i="6"/>
  <c r="AB641" i="6"/>
  <c r="AA641" i="6"/>
  <c r="Z641" i="6"/>
  <c r="Y641" i="6"/>
  <c r="X641" i="6"/>
  <c r="W641" i="6"/>
  <c r="V641" i="6"/>
  <c r="U641" i="6"/>
  <c r="AN640" i="6"/>
  <c r="AM640" i="6"/>
  <c r="AL640" i="6"/>
  <c r="AK640" i="6"/>
  <c r="AJ640" i="6"/>
  <c r="AI640" i="6"/>
  <c r="AH640" i="6"/>
  <c r="AG640" i="6"/>
  <c r="AF640" i="6"/>
  <c r="AE640" i="6"/>
  <c r="AD640" i="6"/>
  <c r="AC640" i="6"/>
  <c r="AB640" i="6"/>
  <c r="AA640" i="6"/>
  <c r="Z640" i="6"/>
  <c r="Y640" i="6"/>
  <c r="X640" i="6"/>
  <c r="W640" i="6"/>
  <c r="V640" i="6"/>
  <c r="U640" i="6"/>
  <c r="AN639" i="6"/>
  <c r="AN664" i="6" s="1"/>
  <c r="AM639" i="6"/>
  <c r="AM664" i="6" s="1"/>
  <c r="AL639" i="6"/>
  <c r="AL664" i="6" s="1"/>
  <c r="AK639" i="6"/>
  <c r="AK664" i="6" s="1"/>
  <c r="AJ639" i="6"/>
  <c r="AJ664" i="6" s="1"/>
  <c r="AI639" i="6"/>
  <c r="AI664" i="6" s="1"/>
  <c r="AH639" i="6"/>
  <c r="AH664" i="6" s="1"/>
  <c r="AG639" i="6"/>
  <c r="AG664" i="6" s="1"/>
  <c r="AF639" i="6"/>
  <c r="AF664" i="6" s="1"/>
  <c r="AE639" i="6"/>
  <c r="AE664" i="6" s="1"/>
  <c r="AD639" i="6"/>
  <c r="AD664" i="6" s="1"/>
  <c r="AC639" i="6"/>
  <c r="AC664" i="6" s="1"/>
  <c r="AB639" i="6"/>
  <c r="AB664" i="6" s="1"/>
  <c r="AA639" i="6"/>
  <c r="AA664" i="6" s="1"/>
  <c r="Z639" i="6"/>
  <c r="Z664" i="6" s="1"/>
  <c r="Y639" i="6"/>
  <c r="Y664" i="6" s="1"/>
  <c r="X639" i="6"/>
  <c r="X664" i="6" s="1"/>
  <c r="W639" i="6"/>
  <c r="W664" i="6" s="1"/>
  <c r="V639" i="6"/>
  <c r="V664" i="6" s="1"/>
  <c r="U639" i="6"/>
  <c r="U664" i="6" s="1"/>
  <c r="AN635" i="6"/>
  <c r="AN691" i="6" s="1"/>
  <c r="AM635" i="6"/>
  <c r="AM691" i="6" s="1"/>
  <c r="AL635" i="6"/>
  <c r="AL691" i="6" s="1"/>
  <c r="AK635" i="6"/>
  <c r="AK691" i="6" s="1"/>
  <c r="AJ635" i="6"/>
  <c r="AJ691" i="6" s="1"/>
  <c r="AI635" i="6"/>
  <c r="AI691" i="6" s="1"/>
  <c r="AH635" i="6"/>
  <c r="AH691" i="6" s="1"/>
  <c r="AG635" i="6"/>
  <c r="AG691" i="6" s="1"/>
  <c r="AF635" i="6"/>
  <c r="AF691" i="6" s="1"/>
  <c r="AE635" i="6"/>
  <c r="AE691" i="6" s="1"/>
  <c r="AD635" i="6"/>
  <c r="AD691" i="6" s="1"/>
  <c r="AC635" i="6"/>
  <c r="AC691" i="6" s="1"/>
  <c r="AB635" i="6"/>
  <c r="AB691" i="6" s="1"/>
  <c r="AA635" i="6"/>
  <c r="AA691" i="6" s="1"/>
  <c r="Z635" i="6"/>
  <c r="Z691" i="6" s="1"/>
  <c r="Y635" i="6"/>
  <c r="Y691" i="6" s="1"/>
  <c r="X635" i="6"/>
  <c r="X691" i="6" s="1"/>
  <c r="W635" i="6"/>
  <c r="W691" i="6" s="1"/>
  <c r="V635" i="6"/>
  <c r="V691" i="6" s="1"/>
  <c r="U635" i="6"/>
  <c r="U691" i="6" s="1"/>
  <c r="AN634" i="6"/>
  <c r="AN690" i="6" s="1"/>
  <c r="AM634" i="6"/>
  <c r="AM690" i="6" s="1"/>
  <c r="AL634" i="6"/>
  <c r="AL690" i="6" s="1"/>
  <c r="AK634" i="6"/>
  <c r="AK690" i="6" s="1"/>
  <c r="AJ634" i="6"/>
  <c r="AJ690" i="6" s="1"/>
  <c r="AI634" i="6"/>
  <c r="AI690" i="6" s="1"/>
  <c r="AH634" i="6"/>
  <c r="AH690" i="6" s="1"/>
  <c r="AG634" i="6"/>
  <c r="AG690" i="6" s="1"/>
  <c r="AF634" i="6"/>
  <c r="AF690" i="6" s="1"/>
  <c r="AE634" i="6"/>
  <c r="AE690" i="6" s="1"/>
  <c r="AD634" i="6"/>
  <c r="AD690" i="6" s="1"/>
  <c r="AC634" i="6"/>
  <c r="AC690" i="6" s="1"/>
  <c r="AB634" i="6"/>
  <c r="AB690" i="6" s="1"/>
  <c r="AA634" i="6"/>
  <c r="AA690" i="6" s="1"/>
  <c r="Z634" i="6"/>
  <c r="Z690" i="6" s="1"/>
  <c r="Y634" i="6"/>
  <c r="Y690" i="6" s="1"/>
  <c r="X634" i="6"/>
  <c r="X690" i="6" s="1"/>
  <c r="W634" i="6"/>
  <c r="W690" i="6" s="1"/>
  <c r="V634" i="6"/>
  <c r="V690" i="6" s="1"/>
  <c r="U634" i="6"/>
  <c r="U690" i="6" s="1"/>
  <c r="AN633" i="6"/>
  <c r="AM633" i="6"/>
  <c r="AL633" i="6"/>
  <c r="AK633" i="6"/>
  <c r="AJ633" i="6"/>
  <c r="AI633" i="6"/>
  <c r="AH633" i="6"/>
  <c r="AG633" i="6"/>
  <c r="AF633" i="6"/>
  <c r="AE633" i="6"/>
  <c r="AD633" i="6"/>
  <c r="AC633" i="6"/>
  <c r="AB633" i="6"/>
  <c r="AA633" i="6"/>
  <c r="Z633" i="6"/>
  <c r="Y633" i="6"/>
  <c r="X633" i="6"/>
  <c r="W633" i="6"/>
  <c r="V633" i="6"/>
  <c r="U633" i="6"/>
  <c r="AN632" i="6"/>
  <c r="AM632" i="6"/>
  <c r="AL632" i="6"/>
  <c r="AK632" i="6"/>
  <c r="AJ632" i="6"/>
  <c r="AI632" i="6"/>
  <c r="AH632" i="6"/>
  <c r="AG632" i="6"/>
  <c r="AF632" i="6"/>
  <c r="AE632" i="6"/>
  <c r="AD632" i="6"/>
  <c r="AC632" i="6"/>
  <c r="AB632" i="6"/>
  <c r="AA632" i="6"/>
  <c r="Z632" i="6"/>
  <c r="Y632" i="6"/>
  <c r="X632" i="6"/>
  <c r="W632" i="6"/>
  <c r="V632" i="6"/>
  <c r="U632" i="6"/>
  <c r="AN631" i="6"/>
  <c r="AM631" i="6"/>
  <c r="AL631" i="6"/>
  <c r="AK631" i="6"/>
  <c r="AJ631" i="6"/>
  <c r="AI631" i="6"/>
  <c r="AH631" i="6"/>
  <c r="AG631" i="6"/>
  <c r="AF631" i="6"/>
  <c r="AE631" i="6"/>
  <c r="AD631" i="6"/>
  <c r="AC631" i="6"/>
  <c r="AB631" i="6"/>
  <c r="AA631" i="6"/>
  <c r="Z631" i="6"/>
  <c r="Y631" i="6"/>
  <c r="X631" i="6"/>
  <c r="W631" i="6"/>
  <c r="V631" i="6"/>
  <c r="U631" i="6"/>
  <c r="AN630" i="6"/>
  <c r="AM630" i="6"/>
  <c r="AL630" i="6"/>
  <c r="AK630" i="6"/>
  <c r="AJ630" i="6"/>
  <c r="AI630" i="6"/>
  <c r="AH630" i="6"/>
  <c r="AG630" i="6"/>
  <c r="AF630" i="6"/>
  <c r="AE630" i="6"/>
  <c r="AD630" i="6"/>
  <c r="AC630" i="6"/>
  <c r="AB630" i="6"/>
  <c r="AA630" i="6"/>
  <c r="Z630" i="6"/>
  <c r="Y630" i="6"/>
  <c r="X630" i="6"/>
  <c r="W630" i="6"/>
  <c r="V630" i="6"/>
  <c r="U630" i="6"/>
  <c r="AN629" i="6"/>
  <c r="AM629" i="6"/>
  <c r="AL629" i="6"/>
  <c r="AK629" i="6"/>
  <c r="AJ629" i="6"/>
  <c r="AI629" i="6"/>
  <c r="AH629" i="6"/>
  <c r="AG629" i="6"/>
  <c r="AF629" i="6"/>
  <c r="AE629" i="6"/>
  <c r="AD629" i="6"/>
  <c r="AC629" i="6"/>
  <c r="AB629" i="6"/>
  <c r="AA629" i="6"/>
  <c r="Z629" i="6"/>
  <c r="Y629" i="6"/>
  <c r="X629" i="6"/>
  <c r="W629" i="6"/>
  <c r="V629" i="6"/>
  <c r="U629" i="6"/>
  <c r="AN628" i="6"/>
  <c r="AM628" i="6"/>
  <c r="AL628" i="6"/>
  <c r="AK628" i="6"/>
  <c r="AJ628" i="6"/>
  <c r="AI628" i="6"/>
  <c r="AH628" i="6"/>
  <c r="AG628" i="6"/>
  <c r="AF628" i="6"/>
  <c r="AE628" i="6"/>
  <c r="AD628" i="6"/>
  <c r="AC628" i="6"/>
  <c r="AB628" i="6"/>
  <c r="AA628" i="6"/>
  <c r="Z628" i="6"/>
  <c r="Y628" i="6"/>
  <c r="X628" i="6"/>
  <c r="W628" i="6"/>
  <c r="V628" i="6"/>
  <c r="U628" i="6"/>
  <c r="AN627" i="6"/>
  <c r="AM627" i="6"/>
  <c r="AL627" i="6"/>
  <c r="AK627" i="6"/>
  <c r="AJ627" i="6"/>
  <c r="AI627" i="6"/>
  <c r="AH627" i="6"/>
  <c r="AG627" i="6"/>
  <c r="AF627" i="6"/>
  <c r="AE627" i="6"/>
  <c r="AD627" i="6"/>
  <c r="AC627" i="6"/>
  <c r="AB627" i="6"/>
  <c r="AA627" i="6"/>
  <c r="Z627" i="6"/>
  <c r="Y627" i="6"/>
  <c r="X627" i="6"/>
  <c r="W627" i="6"/>
  <c r="V627" i="6"/>
  <c r="U627" i="6"/>
  <c r="AN626" i="6"/>
  <c r="AN682" i="6" s="1"/>
  <c r="AM626" i="6"/>
  <c r="AM682" i="6" s="1"/>
  <c r="AL626" i="6"/>
  <c r="AL682" i="6" s="1"/>
  <c r="AK626" i="6"/>
  <c r="AK682" i="6" s="1"/>
  <c r="AJ626" i="6"/>
  <c r="AJ682" i="6" s="1"/>
  <c r="AI626" i="6"/>
  <c r="AI682" i="6" s="1"/>
  <c r="AH626" i="6"/>
  <c r="AH682" i="6" s="1"/>
  <c r="AG626" i="6"/>
  <c r="AG682" i="6" s="1"/>
  <c r="AF626" i="6"/>
  <c r="AF682" i="6" s="1"/>
  <c r="AE626" i="6"/>
  <c r="AE682" i="6" s="1"/>
  <c r="AD626" i="6"/>
  <c r="AD682" i="6" s="1"/>
  <c r="AC626" i="6"/>
  <c r="AC682" i="6" s="1"/>
  <c r="AB626" i="6"/>
  <c r="AB682" i="6" s="1"/>
  <c r="AA626" i="6"/>
  <c r="AA682" i="6" s="1"/>
  <c r="Z626" i="6"/>
  <c r="Z682" i="6" s="1"/>
  <c r="Y626" i="6"/>
  <c r="Y682" i="6" s="1"/>
  <c r="X626" i="6"/>
  <c r="X682" i="6" s="1"/>
  <c r="W626" i="6"/>
  <c r="W682" i="6" s="1"/>
  <c r="V626" i="6"/>
  <c r="V682" i="6" s="1"/>
  <c r="U626" i="6"/>
  <c r="U682" i="6" s="1"/>
  <c r="AN625" i="6"/>
  <c r="AN681" i="6" s="1"/>
  <c r="AM625" i="6"/>
  <c r="AM681" i="6" s="1"/>
  <c r="AL625" i="6"/>
  <c r="AL681" i="6" s="1"/>
  <c r="AK625" i="6"/>
  <c r="AK681" i="6" s="1"/>
  <c r="AJ625" i="6"/>
  <c r="AJ681" i="6" s="1"/>
  <c r="AI625" i="6"/>
  <c r="AI681" i="6" s="1"/>
  <c r="AH625" i="6"/>
  <c r="AH681" i="6" s="1"/>
  <c r="AG625" i="6"/>
  <c r="AG681" i="6" s="1"/>
  <c r="AF625" i="6"/>
  <c r="AF681" i="6" s="1"/>
  <c r="AE625" i="6"/>
  <c r="AE681" i="6" s="1"/>
  <c r="AD625" i="6"/>
  <c r="AD681" i="6" s="1"/>
  <c r="AC625" i="6"/>
  <c r="AC681" i="6" s="1"/>
  <c r="AB625" i="6"/>
  <c r="AB681" i="6" s="1"/>
  <c r="AA625" i="6"/>
  <c r="AA681" i="6" s="1"/>
  <c r="Z625" i="6"/>
  <c r="Z681" i="6" s="1"/>
  <c r="Y625" i="6"/>
  <c r="Y681" i="6" s="1"/>
  <c r="X625" i="6"/>
  <c r="X681" i="6" s="1"/>
  <c r="W625" i="6"/>
  <c r="W681" i="6" s="1"/>
  <c r="V625" i="6"/>
  <c r="V681" i="6" s="1"/>
  <c r="U625" i="6"/>
  <c r="U681" i="6" s="1"/>
  <c r="AN624" i="6"/>
  <c r="AN680" i="6" s="1"/>
  <c r="AM624" i="6"/>
  <c r="AM680" i="6" s="1"/>
  <c r="AL624" i="6"/>
  <c r="AL680" i="6" s="1"/>
  <c r="AK624" i="6"/>
  <c r="AK680" i="6" s="1"/>
  <c r="AJ624" i="6"/>
  <c r="AJ680" i="6" s="1"/>
  <c r="AI624" i="6"/>
  <c r="AI680" i="6" s="1"/>
  <c r="AH624" i="6"/>
  <c r="AH680" i="6" s="1"/>
  <c r="AG624" i="6"/>
  <c r="AG680" i="6" s="1"/>
  <c r="AF624" i="6"/>
  <c r="AF680" i="6" s="1"/>
  <c r="AE624" i="6"/>
  <c r="AE680" i="6" s="1"/>
  <c r="AD624" i="6"/>
  <c r="AD680" i="6" s="1"/>
  <c r="AC624" i="6"/>
  <c r="AC680" i="6" s="1"/>
  <c r="AB624" i="6"/>
  <c r="AB680" i="6" s="1"/>
  <c r="AA624" i="6"/>
  <c r="AA680" i="6" s="1"/>
  <c r="Z624" i="6"/>
  <c r="Z680" i="6" s="1"/>
  <c r="Y624" i="6"/>
  <c r="Y680" i="6" s="1"/>
  <c r="X624" i="6"/>
  <c r="X680" i="6" s="1"/>
  <c r="W624" i="6"/>
  <c r="W680" i="6" s="1"/>
  <c r="V624" i="6"/>
  <c r="V680" i="6" s="1"/>
  <c r="U624" i="6"/>
  <c r="U680" i="6" s="1"/>
  <c r="AN623" i="6"/>
  <c r="AN679" i="6" s="1"/>
  <c r="AM623" i="6"/>
  <c r="AM679" i="6" s="1"/>
  <c r="AL623" i="6"/>
  <c r="AL679" i="6" s="1"/>
  <c r="AK623" i="6"/>
  <c r="AK679" i="6" s="1"/>
  <c r="AJ623" i="6"/>
  <c r="AJ679" i="6" s="1"/>
  <c r="AI623" i="6"/>
  <c r="AI679" i="6" s="1"/>
  <c r="AH623" i="6"/>
  <c r="AH679" i="6" s="1"/>
  <c r="AG623" i="6"/>
  <c r="AG679" i="6" s="1"/>
  <c r="AF623" i="6"/>
  <c r="AF679" i="6" s="1"/>
  <c r="AE623" i="6"/>
  <c r="AE679" i="6" s="1"/>
  <c r="AD623" i="6"/>
  <c r="AD679" i="6" s="1"/>
  <c r="AC623" i="6"/>
  <c r="AC679" i="6" s="1"/>
  <c r="AB623" i="6"/>
  <c r="AB679" i="6" s="1"/>
  <c r="AA623" i="6"/>
  <c r="AA679" i="6" s="1"/>
  <c r="Z623" i="6"/>
  <c r="Z679" i="6" s="1"/>
  <c r="Y623" i="6"/>
  <c r="Y679" i="6" s="1"/>
  <c r="X623" i="6"/>
  <c r="X679" i="6" s="1"/>
  <c r="W623" i="6"/>
  <c r="W679" i="6" s="1"/>
  <c r="V623" i="6"/>
  <c r="V679" i="6" s="1"/>
  <c r="U623" i="6"/>
  <c r="U679" i="6" s="1"/>
  <c r="AN622" i="6"/>
  <c r="AN678" i="6" s="1"/>
  <c r="AM622" i="6"/>
  <c r="AM678" i="6" s="1"/>
  <c r="AL622" i="6"/>
  <c r="AL678" i="6" s="1"/>
  <c r="AK622" i="6"/>
  <c r="AK678" i="6" s="1"/>
  <c r="AJ622" i="6"/>
  <c r="AJ678" i="6" s="1"/>
  <c r="AI622" i="6"/>
  <c r="AI678" i="6" s="1"/>
  <c r="AH622" i="6"/>
  <c r="AH678" i="6" s="1"/>
  <c r="AG622" i="6"/>
  <c r="AG678" i="6" s="1"/>
  <c r="AF622" i="6"/>
  <c r="AF678" i="6" s="1"/>
  <c r="AE622" i="6"/>
  <c r="AE678" i="6" s="1"/>
  <c r="AD622" i="6"/>
  <c r="AD678" i="6" s="1"/>
  <c r="AC622" i="6"/>
  <c r="AC678" i="6" s="1"/>
  <c r="AB622" i="6"/>
  <c r="AB678" i="6" s="1"/>
  <c r="AA622" i="6"/>
  <c r="AA678" i="6" s="1"/>
  <c r="Z622" i="6"/>
  <c r="Z678" i="6" s="1"/>
  <c r="Y622" i="6"/>
  <c r="Y678" i="6" s="1"/>
  <c r="X622" i="6"/>
  <c r="X678" i="6" s="1"/>
  <c r="W622" i="6"/>
  <c r="W678" i="6" s="1"/>
  <c r="V622" i="6"/>
  <c r="V678" i="6" s="1"/>
  <c r="U622" i="6"/>
  <c r="U678" i="6" s="1"/>
  <c r="AN621" i="6"/>
  <c r="AN677" i="6" s="1"/>
  <c r="AM621" i="6"/>
  <c r="AM677" i="6" s="1"/>
  <c r="AL621" i="6"/>
  <c r="AL677" i="6" s="1"/>
  <c r="AK621" i="6"/>
  <c r="AK677" i="6" s="1"/>
  <c r="AJ621" i="6"/>
  <c r="AJ677" i="6" s="1"/>
  <c r="AI621" i="6"/>
  <c r="AI677" i="6" s="1"/>
  <c r="AH621" i="6"/>
  <c r="AH677" i="6" s="1"/>
  <c r="AG621" i="6"/>
  <c r="AG677" i="6" s="1"/>
  <c r="AF621" i="6"/>
  <c r="AF677" i="6" s="1"/>
  <c r="AE621" i="6"/>
  <c r="AE677" i="6" s="1"/>
  <c r="AD621" i="6"/>
  <c r="AD677" i="6" s="1"/>
  <c r="AC621" i="6"/>
  <c r="AC677" i="6" s="1"/>
  <c r="AB621" i="6"/>
  <c r="AB677" i="6" s="1"/>
  <c r="AA621" i="6"/>
  <c r="AA677" i="6" s="1"/>
  <c r="Z621" i="6"/>
  <c r="Z677" i="6" s="1"/>
  <c r="Y621" i="6"/>
  <c r="Y677" i="6" s="1"/>
  <c r="X621" i="6"/>
  <c r="X677" i="6" s="1"/>
  <c r="W621" i="6"/>
  <c r="W677" i="6" s="1"/>
  <c r="V621" i="6"/>
  <c r="V677" i="6" s="1"/>
  <c r="U621" i="6"/>
  <c r="U677" i="6" s="1"/>
  <c r="AN620" i="6"/>
  <c r="AN676" i="6" s="1"/>
  <c r="AM620" i="6"/>
  <c r="AM676" i="6" s="1"/>
  <c r="AL620" i="6"/>
  <c r="AL676" i="6" s="1"/>
  <c r="AK620" i="6"/>
  <c r="AK676" i="6" s="1"/>
  <c r="AJ620" i="6"/>
  <c r="AJ676" i="6" s="1"/>
  <c r="AI620" i="6"/>
  <c r="AI676" i="6" s="1"/>
  <c r="AH620" i="6"/>
  <c r="AH676" i="6" s="1"/>
  <c r="AG620" i="6"/>
  <c r="AG676" i="6" s="1"/>
  <c r="AF620" i="6"/>
  <c r="AF676" i="6" s="1"/>
  <c r="AE620" i="6"/>
  <c r="AE676" i="6" s="1"/>
  <c r="AD620" i="6"/>
  <c r="AD676" i="6" s="1"/>
  <c r="AC620" i="6"/>
  <c r="AC676" i="6" s="1"/>
  <c r="AB620" i="6"/>
  <c r="AB676" i="6" s="1"/>
  <c r="AA620" i="6"/>
  <c r="AA676" i="6" s="1"/>
  <c r="Z620" i="6"/>
  <c r="Z676" i="6" s="1"/>
  <c r="Y620" i="6"/>
  <c r="Y676" i="6" s="1"/>
  <c r="X620" i="6"/>
  <c r="X676" i="6" s="1"/>
  <c r="W620" i="6"/>
  <c r="W676" i="6" s="1"/>
  <c r="V620" i="6"/>
  <c r="V676" i="6" s="1"/>
  <c r="U620" i="6"/>
  <c r="U676" i="6" s="1"/>
  <c r="AN619" i="6"/>
  <c r="AN689" i="6" s="1"/>
  <c r="AM619" i="6"/>
  <c r="AM675" i="6" s="1"/>
  <c r="AL619" i="6"/>
  <c r="AL675" i="6" s="1"/>
  <c r="AK619" i="6"/>
  <c r="AJ619" i="6"/>
  <c r="AJ689" i="6" s="1"/>
  <c r="AI619" i="6"/>
  <c r="AI689" i="6" s="1"/>
  <c r="AH619" i="6"/>
  <c r="AH675" i="6" s="1"/>
  <c r="AG619" i="6"/>
  <c r="AF619" i="6"/>
  <c r="AF689" i="6" s="1"/>
  <c r="AE619" i="6"/>
  <c r="AE689" i="6" s="1"/>
  <c r="AD619" i="6"/>
  <c r="AD689" i="6" s="1"/>
  <c r="AC619" i="6"/>
  <c r="AB619" i="6"/>
  <c r="AB689" i="6" s="1"/>
  <c r="AA619" i="6"/>
  <c r="AA689" i="6" s="1"/>
  <c r="Z619" i="6"/>
  <c r="Z689" i="6" s="1"/>
  <c r="Y619" i="6"/>
  <c r="X619" i="6"/>
  <c r="X689" i="6" s="1"/>
  <c r="W619" i="6"/>
  <c r="W675" i="6" s="1"/>
  <c r="V619" i="6"/>
  <c r="V675" i="6" s="1"/>
  <c r="U619" i="6"/>
  <c r="AN618" i="6"/>
  <c r="AN688" i="6" s="1"/>
  <c r="AM618" i="6"/>
  <c r="AM688" i="6" s="1"/>
  <c r="AL618" i="6"/>
  <c r="AL674" i="6" s="1"/>
  <c r="AK618" i="6"/>
  <c r="AJ618" i="6"/>
  <c r="AJ688" i="6" s="1"/>
  <c r="AI618" i="6"/>
  <c r="AI688" i="6" s="1"/>
  <c r="AH618" i="6"/>
  <c r="AH688" i="6" s="1"/>
  <c r="AG618" i="6"/>
  <c r="AF618" i="6"/>
  <c r="AF688" i="6" s="1"/>
  <c r="AE618" i="6"/>
  <c r="AE688" i="6" s="1"/>
  <c r="AD618" i="6"/>
  <c r="AD688" i="6" s="1"/>
  <c r="AC618" i="6"/>
  <c r="AB618" i="6"/>
  <c r="AB688" i="6" s="1"/>
  <c r="AA618" i="6"/>
  <c r="AA674" i="6" s="1"/>
  <c r="Z618" i="6"/>
  <c r="Z674" i="6" s="1"/>
  <c r="Y618" i="6"/>
  <c r="X618" i="6"/>
  <c r="X688" i="6" s="1"/>
  <c r="W618" i="6"/>
  <c r="W688" i="6" s="1"/>
  <c r="V618" i="6"/>
  <c r="V674" i="6" s="1"/>
  <c r="U618" i="6"/>
  <c r="U688" i="6" s="1"/>
  <c r="AN617" i="6"/>
  <c r="AN687" i="6" s="1"/>
  <c r="AM617" i="6"/>
  <c r="AM687" i="6" s="1"/>
  <c r="AL617" i="6"/>
  <c r="AL673" i="6" s="1"/>
  <c r="AK617" i="6"/>
  <c r="AK687" i="6" s="1"/>
  <c r="AJ617" i="6"/>
  <c r="AJ687" i="6" s="1"/>
  <c r="AI617" i="6"/>
  <c r="AI687" i="6" s="1"/>
  <c r="AH617" i="6"/>
  <c r="AH673" i="6" s="1"/>
  <c r="AG617" i="6"/>
  <c r="AG687" i="6" s="1"/>
  <c r="AF617" i="6"/>
  <c r="AF687" i="6" s="1"/>
  <c r="AE617" i="6"/>
  <c r="AE687" i="6" s="1"/>
  <c r="AD617" i="6"/>
  <c r="AD673" i="6" s="1"/>
  <c r="AC617" i="6"/>
  <c r="AC687" i="6" s="1"/>
  <c r="AB617" i="6"/>
  <c r="AB687" i="6" s="1"/>
  <c r="AA617" i="6"/>
  <c r="AA687" i="6" s="1"/>
  <c r="Z617" i="6"/>
  <c r="Z673" i="6" s="1"/>
  <c r="Y617" i="6"/>
  <c r="Y687" i="6" s="1"/>
  <c r="X617" i="6"/>
  <c r="X687" i="6" s="1"/>
  <c r="W617" i="6"/>
  <c r="W687" i="6" s="1"/>
  <c r="V617" i="6"/>
  <c r="V673" i="6" s="1"/>
  <c r="U617" i="6"/>
  <c r="U687" i="6" s="1"/>
  <c r="AN616" i="6"/>
  <c r="AM616" i="6"/>
  <c r="AM686" i="6" s="1"/>
  <c r="AL616" i="6"/>
  <c r="AL672" i="6" s="1"/>
  <c r="AK616" i="6"/>
  <c r="AJ616" i="6"/>
  <c r="AI616" i="6"/>
  <c r="AI685" i="6" s="1"/>
  <c r="AH616" i="6"/>
  <c r="AH672" i="6" s="1"/>
  <c r="AG616" i="6"/>
  <c r="AF616" i="6"/>
  <c r="AE616" i="6"/>
  <c r="AE686" i="6" s="1"/>
  <c r="AD616" i="6"/>
  <c r="AD672" i="6" s="1"/>
  <c r="AC616" i="6"/>
  <c r="AB616" i="6"/>
  <c r="AA616" i="6"/>
  <c r="AA685" i="6" s="1"/>
  <c r="Z616" i="6"/>
  <c r="Z672" i="6" s="1"/>
  <c r="Y616" i="6"/>
  <c r="X616" i="6"/>
  <c r="W616" i="6"/>
  <c r="W686" i="6" s="1"/>
  <c r="V616" i="6"/>
  <c r="V672" i="6" s="1"/>
  <c r="U616" i="6"/>
  <c r="AN615" i="6"/>
  <c r="AN684" i="6" s="1"/>
  <c r="AM615" i="6"/>
  <c r="AM684" i="6" s="1"/>
  <c r="AL615" i="6"/>
  <c r="AL671" i="6" s="1"/>
  <c r="AK615" i="6"/>
  <c r="AK684" i="6" s="1"/>
  <c r="AJ615" i="6"/>
  <c r="AJ684" i="6" s="1"/>
  <c r="AI615" i="6"/>
  <c r="AI684" i="6" s="1"/>
  <c r="AH615" i="6"/>
  <c r="AH671" i="6" s="1"/>
  <c r="AG615" i="6"/>
  <c r="AG684" i="6" s="1"/>
  <c r="AF615" i="6"/>
  <c r="AF684" i="6" s="1"/>
  <c r="AE615" i="6"/>
  <c r="AE684" i="6" s="1"/>
  <c r="AD615" i="6"/>
  <c r="AD671" i="6" s="1"/>
  <c r="AC615" i="6"/>
  <c r="AC684" i="6" s="1"/>
  <c r="AB615" i="6"/>
  <c r="AB684" i="6" s="1"/>
  <c r="AA615" i="6"/>
  <c r="AA684" i="6" s="1"/>
  <c r="Z615" i="6"/>
  <c r="Z671" i="6" s="1"/>
  <c r="Y615" i="6"/>
  <c r="Y684" i="6" s="1"/>
  <c r="X615" i="6"/>
  <c r="X684" i="6" s="1"/>
  <c r="W615" i="6"/>
  <c r="W684" i="6" s="1"/>
  <c r="V615" i="6"/>
  <c r="V671" i="6" s="1"/>
  <c r="U615" i="6"/>
  <c r="U684" i="6" s="1"/>
  <c r="AN614" i="6"/>
  <c r="AN683" i="6" s="1"/>
  <c r="AM614" i="6"/>
  <c r="AM683" i="6" s="1"/>
  <c r="AL614" i="6"/>
  <c r="AL670" i="6" s="1"/>
  <c r="AK614" i="6"/>
  <c r="AK683" i="6" s="1"/>
  <c r="AJ614" i="6"/>
  <c r="AJ683" i="6" s="1"/>
  <c r="AI614" i="6"/>
  <c r="AI683" i="6" s="1"/>
  <c r="AH614" i="6"/>
  <c r="AH670" i="6" s="1"/>
  <c r="AG614" i="6"/>
  <c r="AG683" i="6" s="1"/>
  <c r="AF614" i="6"/>
  <c r="AF683" i="6" s="1"/>
  <c r="AE614" i="6"/>
  <c r="AE683" i="6" s="1"/>
  <c r="AD614" i="6"/>
  <c r="AD670" i="6" s="1"/>
  <c r="AC614" i="6"/>
  <c r="AC683" i="6" s="1"/>
  <c r="AB614" i="6"/>
  <c r="AB683" i="6" s="1"/>
  <c r="AA614" i="6"/>
  <c r="AA683" i="6" s="1"/>
  <c r="Z614" i="6"/>
  <c r="Z670" i="6" s="1"/>
  <c r="Y614" i="6"/>
  <c r="Y683" i="6" s="1"/>
  <c r="X614" i="6"/>
  <c r="X683" i="6" s="1"/>
  <c r="W614" i="6"/>
  <c r="W683" i="6" s="1"/>
  <c r="V614" i="6"/>
  <c r="V670" i="6" s="1"/>
  <c r="U614" i="6"/>
  <c r="U683" i="6" s="1"/>
  <c r="AN613" i="6"/>
  <c r="AN669" i="6" s="1"/>
  <c r="AM613" i="6"/>
  <c r="AM669" i="6" s="1"/>
  <c r="AL613" i="6"/>
  <c r="AL669" i="6" s="1"/>
  <c r="AK613" i="6"/>
  <c r="AK669" i="6" s="1"/>
  <c r="AJ613" i="6"/>
  <c r="AJ669" i="6" s="1"/>
  <c r="AI613" i="6"/>
  <c r="AI669" i="6" s="1"/>
  <c r="AH613" i="6"/>
  <c r="AH669" i="6" s="1"/>
  <c r="AG613" i="6"/>
  <c r="AG669" i="6" s="1"/>
  <c r="AF613" i="6"/>
  <c r="AF669" i="6" s="1"/>
  <c r="AE613" i="6"/>
  <c r="AE669" i="6" s="1"/>
  <c r="AD613" i="6"/>
  <c r="AD669" i="6" s="1"/>
  <c r="AC613" i="6"/>
  <c r="AC669" i="6" s="1"/>
  <c r="AB613" i="6"/>
  <c r="AB669" i="6" s="1"/>
  <c r="AA613" i="6"/>
  <c r="AA669" i="6" s="1"/>
  <c r="Z613" i="6"/>
  <c r="Z669" i="6" s="1"/>
  <c r="Y613" i="6"/>
  <c r="Y669" i="6" s="1"/>
  <c r="X613" i="6"/>
  <c r="X669" i="6" s="1"/>
  <c r="W613" i="6"/>
  <c r="W669" i="6" s="1"/>
  <c r="V613" i="6"/>
  <c r="V669" i="6" s="1"/>
  <c r="U613" i="6"/>
  <c r="U669" i="6" s="1"/>
  <c r="AN612" i="6"/>
  <c r="AN668" i="6" s="1"/>
  <c r="AM612" i="6"/>
  <c r="AM668" i="6" s="1"/>
  <c r="AL612" i="6"/>
  <c r="AL668" i="6" s="1"/>
  <c r="AK612" i="6"/>
  <c r="AK668" i="6" s="1"/>
  <c r="AJ612" i="6"/>
  <c r="AJ668" i="6" s="1"/>
  <c r="AI612" i="6"/>
  <c r="AI668" i="6" s="1"/>
  <c r="AH612" i="6"/>
  <c r="AH668" i="6" s="1"/>
  <c r="AG612" i="6"/>
  <c r="AG668" i="6" s="1"/>
  <c r="AF612" i="6"/>
  <c r="AF668" i="6" s="1"/>
  <c r="AE612" i="6"/>
  <c r="AE668" i="6" s="1"/>
  <c r="AD612" i="6"/>
  <c r="AD668" i="6" s="1"/>
  <c r="AC612" i="6"/>
  <c r="AC668" i="6" s="1"/>
  <c r="AB612" i="6"/>
  <c r="AB668" i="6" s="1"/>
  <c r="AA612" i="6"/>
  <c r="AA668" i="6" s="1"/>
  <c r="Z612" i="6"/>
  <c r="Z668" i="6" s="1"/>
  <c r="Y612" i="6"/>
  <c r="Y668" i="6" s="1"/>
  <c r="X612" i="6"/>
  <c r="X668" i="6" s="1"/>
  <c r="W612" i="6"/>
  <c r="W668" i="6" s="1"/>
  <c r="V612" i="6"/>
  <c r="V668" i="6" s="1"/>
  <c r="U612" i="6"/>
  <c r="U668" i="6" s="1"/>
  <c r="AN603" i="6"/>
  <c r="AM603" i="6"/>
  <c r="AL603" i="6"/>
  <c r="AK603" i="6"/>
  <c r="AJ603" i="6"/>
  <c r="AI603" i="6"/>
  <c r="AH603" i="6"/>
  <c r="AG603" i="6"/>
  <c r="AF603" i="6"/>
  <c r="AE603" i="6"/>
  <c r="AD603" i="6"/>
  <c r="AC603" i="6"/>
  <c r="AB603" i="6"/>
  <c r="AA603" i="6"/>
  <c r="Z603" i="6"/>
  <c r="Y603" i="6"/>
  <c r="X603" i="6"/>
  <c r="W603" i="6"/>
  <c r="V603" i="6"/>
  <c r="U603" i="6"/>
  <c r="AN602" i="6"/>
  <c r="AM602" i="6"/>
  <c r="AL602" i="6"/>
  <c r="AK602" i="6"/>
  <c r="AJ602" i="6"/>
  <c r="AI602" i="6"/>
  <c r="AH602" i="6"/>
  <c r="AG602" i="6"/>
  <c r="AF602" i="6"/>
  <c r="AE602" i="6"/>
  <c r="AD602" i="6"/>
  <c r="AC602" i="6"/>
  <c r="AB602" i="6"/>
  <c r="AA602" i="6"/>
  <c r="Z602" i="6"/>
  <c r="Y602" i="6"/>
  <c r="X602" i="6"/>
  <c r="W602" i="6"/>
  <c r="V602" i="6"/>
  <c r="U602" i="6"/>
  <c r="AN601" i="6"/>
  <c r="AM601" i="6"/>
  <c r="AL601" i="6"/>
  <c r="AK601" i="6"/>
  <c r="AJ601" i="6"/>
  <c r="AI601" i="6"/>
  <c r="AH601" i="6"/>
  <c r="AG601" i="6"/>
  <c r="AF601" i="6"/>
  <c r="AE601" i="6"/>
  <c r="AD601" i="6"/>
  <c r="AC601" i="6"/>
  <c r="AB601" i="6"/>
  <c r="AA601" i="6"/>
  <c r="Z601" i="6"/>
  <c r="Y601" i="6"/>
  <c r="X601" i="6"/>
  <c r="W601" i="6"/>
  <c r="V601" i="6"/>
  <c r="U601" i="6"/>
  <c r="AN600" i="6"/>
  <c r="AM600" i="6"/>
  <c r="AL600" i="6"/>
  <c r="AK600" i="6"/>
  <c r="AJ600" i="6"/>
  <c r="AI600" i="6"/>
  <c r="AH600" i="6"/>
  <c r="AG600" i="6"/>
  <c r="AF600" i="6"/>
  <c r="AE600" i="6"/>
  <c r="AD600" i="6"/>
  <c r="AC600" i="6"/>
  <c r="AB600" i="6"/>
  <c r="AA600" i="6"/>
  <c r="Z600" i="6"/>
  <c r="Y600" i="6"/>
  <c r="X600" i="6"/>
  <c r="W600" i="6"/>
  <c r="V600" i="6"/>
  <c r="U600" i="6"/>
  <c r="AN599" i="6"/>
  <c r="AM599" i="6"/>
  <c r="AL599" i="6"/>
  <c r="AK599" i="6"/>
  <c r="AJ599" i="6"/>
  <c r="AI599" i="6"/>
  <c r="AH599" i="6"/>
  <c r="AG599" i="6"/>
  <c r="AF599" i="6"/>
  <c r="AE599" i="6"/>
  <c r="AD599" i="6"/>
  <c r="AC599" i="6"/>
  <c r="AB599" i="6"/>
  <c r="AA599" i="6"/>
  <c r="Z599" i="6"/>
  <c r="Y599" i="6"/>
  <c r="X599" i="6"/>
  <c r="W599" i="6"/>
  <c r="V599" i="6"/>
  <c r="U599" i="6"/>
  <c r="AN598" i="6"/>
  <c r="AM598" i="6"/>
  <c r="AL598" i="6"/>
  <c r="AK598" i="6"/>
  <c r="AJ598" i="6"/>
  <c r="AI598" i="6"/>
  <c r="AH598" i="6"/>
  <c r="AG598" i="6"/>
  <c r="AF598" i="6"/>
  <c r="AE598" i="6"/>
  <c r="AD598" i="6"/>
  <c r="AC598" i="6"/>
  <c r="AB598" i="6"/>
  <c r="AA598" i="6"/>
  <c r="Z598" i="6"/>
  <c r="Y598" i="6"/>
  <c r="X598" i="6"/>
  <c r="W598" i="6"/>
  <c r="V598" i="6"/>
  <c r="U598" i="6"/>
  <c r="AN597" i="6"/>
  <c r="AM597" i="6"/>
  <c r="AL597" i="6"/>
  <c r="AK597" i="6"/>
  <c r="AJ597" i="6"/>
  <c r="AI597" i="6"/>
  <c r="AH597" i="6"/>
  <c r="AG597" i="6"/>
  <c r="AF597" i="6"/>
  <c r="AE597" i="6"/>
  <c r="AD597" i="6"/>
  <c r="AC597" i="6"/>
  <c r="AB597" i="6"/>
  <c r="AA597" i="6"/>
  <c r="Z597" i="6"/>
  <c r="Y597" i="6"/>
  <c r="X597" i="6"/>
  <c r="W597" i="6"/>
  <c r="V597" i="6"/>
  <c r="U597" i="6"/>
  <c r="AN596" i="6"/>
  <c r="AM596" i="6"/>
  <c r="AL596" i="6"/>
  <c r="AK596" i="6"/>
  <c r="AJ596" i="6"/>
  <c r="AI596" i="6"/>
  <c r="AH596" i="6"/>
  <c r="AG596" i="6"/>
  <c r="AF596" i="6"/>
  <c r="AE596" i="6"/>
  <c r="AD596" i="6"/>
  <c r="AC596" i="6"/>
  <c r="AB596" i="6"/>
  <c r="AA596" i="6"/>
  <c r="Z596" i="6"/>
  <c r="Y596" i="6"/>
  <c r="X596" i="6"/>
  <c r="W596" i="6"/>
  <c r="V596" i="6"/>
  <c r="U596" i="6"/>
  <c r="AN595" i="6"/>
  <c r="AM595" i="6"/>
  <c r="AL595" i="6"/>
  <c r="AK595" i="6"/>
  <c r="AJ595" i="6"/>
  <c r="AI595" i="6"/>
  <c r="AH595" i="6"/>
  <c r="AG595" i="6"/>
  <c r="AF595" i="6"/>
  <c r="AE595" i="6"/>
  <c r="AD595" i="6"/>
  <c r="AC595" i="6"/>
  <c r="AB595" i="6"/>
  <c r="AA595" i="6"/>
  <c r="Z595" i="6"/>
  <c r="Y595" i="6"/>
  <c r="X595" i="6"/>
  <c r="W595" i="6"/>
  <c r="V595" i="6"/>
  <c r="U595" i="6"/>
  <c r="AN594" i="6"/>
  <c r="AM594" i="6"/>
  <c r="AL594" i="6"/>
  <c r="AK594" i="6"/>
  <c r="AJ594" i="6"/>
  <c r="AI594" i="6"/>
  <c r="AH594" i="6"/>
  <c r="AG594" i="6"/>
  <c r="AF594" i="6"/>
  <c r="AE594" i="6"/>
  <c r="AD594" i="6"/>
  <c r="AC594" i="6"/>
  <c r="AB594" i="6"/>
  <c r="AA594" i="6"/>
  <c r="Z594" i="6"/>
  <c r="Y594" i="6"/>
  <c r="X594" i="6"/>
  <c r="W594" i="6"/>
  <c r="V594" i="6"/>
  <c r="U594" i="6"/>
  <c r="AN593" i="6"/>
  <c r="AM593" i="6"/>
  <c r="AL593" i="6"/>
  <c r="AK593" i="6"/>
  <c r="AJ593" i="6"/>
  <c r="AI593" i="6"/>
  <c r="AH593" i="6"/>
  <c r="AG593" i="6"/>
  <c r="AF593" i="6"/>
  <c r="AE593" i="6"/>
  <c r="AD593" i="6"/>
  <c r="AC593" i="6"/>
  <c r="AB593" i="6"/>
  <c r="AA593" i="6"/>
  <c r="Z593" i="6"/>
  <c r="Y593" i="6"/>
  <c r="X593" i="6"/>
  <c r="W593" i="6"/>
  <c r="V593" i="6"/>
  <c r="U593" i="6"/>
  <c r="AN592" i="6"/>
  <c r="AM592" i="6"/>
  <c r="AL592" i="6"/>
  <c r="AK592" i="6"/>
  <c r="AJ592" i="6"/>
  <c r="AI592" i="6"/>
  <c r="AH592" i="6"/>
  <c r="AG592" i="6"/>
  <c r="AF592" i="6"/>
  <c r="AE592" i="6"/>
  <c r="AD592" i="6"/>
  <c r="AC592" i="6"/>
  <c r="AB592" i="6"/>
  <c r="AA592" i="6"/>
  <c r="Z592" i="6"/>
  <c r="Y592" i="6"/>
  <c r="X592" i="6"/>
  <c r="W592" i="6"/>
  <c r="V592" i="6"/>
  <c r="U592" i="6"/>
  <c r="AN591" i="6"/>
  <c r="AM591" i="6"/>
  <c r="AL591" i="6"/>
  <c r="AK591" i="6"/>
  <c r="AJ591" i="6"/>
  <c r="AI591" i="6"/>
  <c r="AH591" i="6"/>
  <c r="AG591" i="6"/>
  <c r="AF591" i="6"/>
  <c r="AE591" i="6"/>
  <c r="AD591" i="6"/>
  <c r="AC591" i="6"/>
  <c r="AB591" i="6"/>
  <c r="AA591" i="6"/>
  <c r="Z591" i="6"/>
  <c r="Y591" i="6"/>
  <c r="X591" i="6"/>
  <c r="W591" i="6"/>
  <c r="V591" i="6"/>
  <c r="U591" i="6"/>
  <c r="AN590" i="6"/>
  <c r="AM590" i="6"/>
  <c r="AL590" i="6"/>
  <c r="AK590" i="6"/>
  <c r="AJ590" i="6"/>
  <c r="AI590" i="6"/>
  <c r="AH590" i="6"/>
  <c r="AG590" i="6"/>
  <c r="AF590" i="6"/>
  <c r="AE590" i="6"/>
  <c r="AD590" i="6"/>
  <c r="AC590" i="6"/>
  <c r="AB590" i="6"/>
  <c r="AA590" i="6"/>
  <c r="Z590" i="6"/>
  <c r="Y590" i="6"/>
  <c r="X590" i="6"/>
  <c r="W590" i="6"/>
  <c r="V590" i="6"/>
  <c r="U590" i="6"/>
  <c r="AN589" i="6"/>
  <c r="AM589" i="6"/>
  <c r="AL589" i="6"/>
  <c r="AK589" i="6"/>
  <c r="AJ589" i="6"/>
  <c r="AI589" i="6"/>
  <c r="AH589" i="6"/>
  <c r="AG589" i="6"/>
  <c r="AF589" i="6"/>
  <c r="AE589" i="6"/>
  <c r="AD589" i="6"/>
  <c r="AC589" i="6"/>
  <c r="AB589" i="6"/>
  <c r="AA589" i="6"/>
  <c r="Z589" i="6"/>
  <c r="Y589" i="6"/>
  <c r="X589" i="6"/>
  <c r="W589" i="6"/>
  <c r="V589" i="6"/>
  <c r="U589" i="6"/>
  <c r="AN588" i="6"/>
  <c r="AM588" i="6"/>
  <c r="AL588" i="6"/>
  <c r="AK588" i="6"/>
  <c r="AJ588" i="6"/>
  <c r="AI588" i="6"/>
  <c r="AH588" i="6"/>
  <c r="AG588" i="6"/>
  <c r="AF588" i="6"/>
  <c r="AE588" i="6"/>
  <c r="AD588" i="6"/>
  <c r="AC588" i="6"/>
  <c r="AB588" i="6"/>
  <c r="AA588" i="6"/>
  <c r="Z588" i="6"/>
  <c r="Y588" i="6"/>
  <c r="X588" i="6"/>
  <c r="W588" i="6"/>
  <c r="V588" i="6"/>
  <c r="U588" i="6"/>
  <c r="AN587" i="6"/>
  <c r="AM587" i="6"/>
  <c r="AL587" i="6"/>
  <c r="AK587" i="6"/>
  <c r="AJ587" i="6"/>
  <c r="AI587" i="6"/>
  <c r="AH587" i="6"/>
  <c r="AG587" i="6"/>
  <c r="AF587" i="6"/>
  <c r="AE587" i="6"/>
  <c r="AD587" i="6"/>
  <c r="AC587" i="6"/>
  <c r="AB587" i="6"/>
  <c r="AA587" i="6"/>
  <c r="Z587" i="6"/>
  <c r="Y587" i="6"/>
  <c r="X587" i="6"/>
  <c r="W587" i="6"/>
  <c r="V587" i="6"/>
  <c r="U587" i="6"/>
  <c r="AN586" i="6"/>
  <c r="AM586" i="6"/>
  <c r="AL586" i="6"/>
  <c r="AK586" i="6"/>
  <c r="AJ586" i="6"/>
  <c r="AI586" i="6"/>
  <c r="AH586" i="6"/>
  <c r="AG586" i="6"/>
  <c r="AF586" i="6"/>
  <c r="AE586" i="6"/>
  <c r="AD586" i="6"/>
  <c r="AC586" i="6"/>
  <c r="AB586" i="6"/>
  <c r="AA586" i="6"/>
  <c r="Z586" i="6"/>
  <c r="Y586" i="6"/>
  <c r="X586" i="6"/>
  <c r="W586" i="6"/>
  <c r="V586" i="6"/>
  <c r="U586" i="6"/>
  <c r="AN585" i="6"/>
  <c r="AM585" i="6"/>
  <c r="AL585" i="6"/>
  <c r="AK585" i="6"/>
  <c r="AJ585" i="6"/>
  <c r="AI585" i="6"/>
  <c r="AH585" i="6"/>
  <c r="AG585" i="6"/>
  <c r="AF585" i="6"/>
  <c r="AE585" i="6"/>
  <c r="AD585" i="6"/>
  <c r="AC585" i="6"/>
  <c r="AB585" i="6"/>
  <c r="AA585" i="6"/>
  <c r="Z585" i="6"/>
  <c r="Y585" i="6"/>
  <c r="X585" i="6"/>
  <c r="W585" i="6"/>
  <c r="V585" i="6"/>
  <c r="U585" i="6"/>
  <c r="AN584" i="6"/>
  <c r="AM584" i="6"/>
  <c r="AL584" i="6"/>
  <c r="AK584" i="6"/>
  <c r="AJ584" i="6"/>
  <c r="AI584" i="6"/>
  <c r="AH584" i="6"/>
  <c r="AG584" i="6"/>
  <c r="AF584" i="6"/>
  <c r="AE584" i="6"/>
  <c r="AD584" i="6"/>
  <c r="AC584" i="6"/>
  <c r="AB584" i="6"/>
  <c r="AA584" i="6"/>
  <c r="Z584" i="6"/>
  <c r="Y584" i="6"/>
  <c r="X584" i="6"/>
  <c r="W584" i="6"/>
  <c r="V584" i="6"/>
  <c r="U584" i="6"/>
  <c r="AN583" i="6"/>
  <c r="AM583" i="6"/>
  <c r="AL583" i="6"/>
  <c r="AK583" i="6"/>
  <c r="AJ583" i="6"/>
  <c r="AI583" i="6"/>
  <c r="AH583" i="6"/>
  <c r="AG583" i="6"/>
  <c r="AF583" i="6"/>
  <c r="AE583" i="6"/>
  <c r="AD583" i="6"/>
  <c r="AC583" i="6"/>
  <c r="AB583" i="6"/>
  <c r="AA583" i="6"/>
  <c r="Z583" i="6"/>
  <c r="Y583" i="6"/>
  <c r="X583" i="6"/>
  <c r="W583" i="6"/>
  <c r="V583" i="6"/>
  <c r="U583" i="6"/>
  <c r="AN582" i="6"/>
  <c r="AM582" i="6"/>
  <c r="AL582" i="6"/>
  <c r="AK582" i="6"/>
  <c r="AJ582" i="6"/>
  <c r="AI582" i="6"/>
  <c r="AH582" i="6"/>
  <c r="AG582" i="6"/>
  <c r="AF582" i="6"/>
  <c r="AE582" i="6"/>
  <c r="AD582" i="6"/>
  <c r="AC582" i="6"/>
  <c r="AB582" i="6"/>
  <c r="AA582" i="6"/>
  <c r="Z582" i="6"/>
  <c r="Y582" i="6"/>
  <c r="X582" i="6"/>
  <c r="W582" i="6"/>
  <c r="V582" i="6"/>
  <c r="U582" i="6"/>
  <c r="AN581" i="6"/>
  <c r="AM581" i="6"/>
  <c r="AL581" i="6"/>
  <c r="AK581" i="6"/>
  <c r="AJ581" i="6"/>
  <c r="AI581" i="6"/>
  <c r="AH581" i="6"/>
  <c r="AG581" i="6"/>
  <c r="AF581" i="6"/>
  <c r="AE581" i="6"/>
  <c r="AD581" i="6"/>
  <c r="AC581" i="6"/>
  <c r="AB581" i="6"/>
  <c r="AA581" i="6"/>
  <c r="Z581" i="6"/>
  <c r="Y581" i="6"/>
  <c r="X581" i="6"/>
  <c r="W581" i="6"/>
  <c r="V581" i="6"/>
  <c r="U581" i="6"/>
  <c r="AN580" i="6"/>
  <c r="AM580" i="6"/>
  <c r="AL580" i="6"/>
  <c r="AK580" i="6"/>
  <c r="AJ580" i="6"/>
  <c r="AI580" i="6"/>
  <c r="AH580" i="6"/>
  <c r="AG580" i="6"/>
  <c r="AF580" i="6"/>
  <c r="AE580" i="6"/>
  <c r="AD580" i="6"/>
  <c r="AC580" i="6"/>
  <c r="AB580" i="6"/>
  <c r="AA580" i="6"/>
  <c r="Z580" i="6"/>
  <c r="Y580" i="6"/>
  <c r="X580" i="6"/>
  <c r="W580" i="6"/>
  <c r="V580" i="6"/>
  <c r="U580" i="6"/>
  <c r="AN579" i="6"/>
  <c r="AM579" i="6"/>
  <c r="AL579" i="6"/>
  <c r="AK579" i="6"/>
  <c r="AJ579" i="6"/>
  <c r="AI579" i="6"/>
  <c r="AH579" i="6"/>
  <c r="AG579" i="6"/>
  <c r="AF579" i="6"/>
  <c r="AE579" i="6"/>
  <c r="AD579" i="6"/>
  <c r="AC579" i="6"/>
  <c r="AB579" i="6"/>
  <c r="AA579" i="6"/>
  <c r="Z579" i="6"/>
  <c r="Y579" i="6"/>
  <c r="X579" i="6"/>
  <c r="W579" i="6"/>
  <c r="V579" i="6"/>
  <c r="U579" i="6"/>
  <c r="AN578" i="6"/>
  <c r="AM578" i="6"/>
  <c r="AL578" i="6"/>
  <c r="AK578" i="6"/>
  <c r="AJ578" i="6"/>
  <c r="AI578" i="6"/>
  <c r="AH578" i="6"/>
  <c r="AG578" i="6"/>
  <c r="AF578" i="6"/>
  <c r="AE578" i="6"/>
  <c r="AD578" i="6"/>
  <c r="AC578" i="6"/>
  <c r="AB578" i="6"/>
  <c r="AA578" i="6"/>
  <c r="Z578" i="6"/>
  <c r="Y578" i="6"/>
  <c r="X578" i="6"/>
  <c r="W578" i="6"/>
  <c r="V578" i="6"/>
  <c r="U578" i="6"/>
  <c r="AN577" i="6"/>
  <c r="AM577" i="6"/>
  <c r="AL577" i="6"/>
  <c r="AK577" i="6"/>
  <c r="AJ577" i="6"/>
  <c r="AI577" i="6"/>
  <c r="AH577" i="6"/>
  <c r="AG577" i="6"/>
  <c r="AF577" i="6"/>
  <c r="AE577" i="6"/>
  <c r="AD577" i="6"/>
  <c r="AC577" i="6"/>
  <c r="AB577" i="6"/>
  <c r="AA577" i="6"/>
  <c r="Z577" i="6"/>
  <c r="Y577" i="6"/>
  <c r="X577" i="6"/>
  <c r="W577" i="6"/>
  <c r="V577" i="6"/>
  <c r="U577" i="6"/>
  <c r="AN576" i="6"/>
  <c r="AM576" i="6"/>
  <c r="AL576" i="6"/>
  <c r="AK576" i="6"/>
  <c r="AJ576" i="6"/>
  <c r="AI576" i="6"/>
  <c r="AH576" i="6"/>
  <c r="AG576" i="6"/>
  <c r="AF576" i="6"/>
  <c r="AE576" i="6"/>
  <c r="AD576" i="6"/>
  <c r="AC576" i="6"/>
  <c r="AB576" i="6"/>
  <c r="AA576" i="6"/>
  <c r="Z576" i="6"/>
  <c r="Y576" i="6"/>
  <c r="X576" i="6"/>
  <c r="W576" i="6"/>
  <c r="V576" i="6"/>
  <c r="U576" i="6"/>
  <c r="AN575" i="6"/>
  <c r="AM575" i="6"/>
  <c r="AL575" i="6"/>
  <c r="AK575" i="6"/>
  <c r="AJ575" i="6"/>
  <c r="AI575" i="6"/>
  <c r="AH575" i="6"/>
  <c r="AG575" i="6"/>
  <c r="AF575" i="6"/>
  <c r="AE575" i="6"/>
  <c r="AD575" i="6"/>
  <c r="AC575" i="6"/>
  <c r="AB575" i="6"/>
  <c r="AA575" i="6"/>
  <c r="Z575" i="6"/>
  <c r="Y575" i="6"/>
  <c r="X575" i="6"/>
  <c r="W575" i="6"/>
  <c r="V575" i="6"/>
  <c r="U575" i="6"/>
  <c r="AN574" i="6"/>
  <c r="AM574" i="6"/>
  <c r="AL574" i="6"/>
  <c r="AK574" i="6"/>
  <c r="AJ574" i="6"/>
  <c r="AI574" i="6"/>
  <c r="AH574" i="6"/>
  <c r="AG574" i="6"/>
  <c r="AF574" i="6"/>
  <c r="AE574" i="6"/>
  <c r="AD574" i="6"/>
  <c r="AC574" i="6"/>
  <c r="AB574" i="6"/>
  <c r="AA574" i="6"/>
  <c r="Z574" i="6"/>
  <c r="Y574" i="6"/>
  <c r="X574" i="6"/>
  <c r="W574" i="6"/>
  <c r="V574" i="6"/>
  <c r="U574" i="6"/>
  <c r="AN573" i="6"/>
  <c r="AM573" i="6"/>
  <c r="AL573" i="6"/>
  <c r="AK573" i="6"/>
  <c r="AJ573" i="6"/>
  <c r="AI573" i="6"/>
  <c r="AH573" i="6"/>
  <c r="AG573" i="6"/>
  <c r="AF573" i="6"/>
  <c r="AE573" i="6"/>
  <c r="AD573" i="6"/>
  <c r="AC573" i="6"/>
  <c r="AB573" i="6"/>
  <c r="AA573" i="6"/>
  <c r="Z573" i="6"/>
  <c r="Y573" i="6"/>
  <c r="X573" i="6"/>
  <c r="W573" i="6"/>
  <c r="V573" i="6"/>
  <c r="U573" i="6"/>
  <c r="AN572" i="6"/>
  <c r="AM572" i="6"/>
  <c r="AL572" i="6"/>
  <c r="AK572" i="6"/>
  <c r="AJ572" i="6"/>
  <c r="AI572" i="6"/>
  <c r="AH572" i="6"/>
  <c r="AG572" i="6"/>
  <c r="AF572" i="6"/>
  <c r="AE572" i="6"/>
  <c r="AD572" i="6"/>
  <c r="AC572" i="6"/>
  <c r="AB572" i="6"/>
  <c r="AA572" i="6"/>
  <c r="Z572" i="6"/>
  <c r="Y572" i="6"/>
  <c r="X572" i="6"/>
  <c r="W572" i="6"/>
  <c r="V572" i="6"/>
  <c r="U572" i="6"/>
  <c r="AN571" i="6"/>
  <c r="AM571" i="6"/>
  <c r="AL571" i="6"/>
  <c r="AK571" i="6"/>
  <c r="AJ571" i="6"/>
  <c r="AI571" i="6"/>
  <c r="AH571" i="6"/>
  <c r="AG571" i="6"/>
  <c r="AF571" i="6"/>
  <c r="AE571" i="6"/>
  <c r="AD571" i="6"/>
  <c r="AC571" i="6"/>
  <c r="AB571" i="6"/>
  <c r="AA571" i="6"/>
  <c r="Z571" i="6"/>
  <c r="Y571" i="6"/>
  <c r="X571" i="6"/>
  <c r="W571" i="6"/>
  <c r="V571" i="6"/>
  <c r="U571" i="6"/>
  <c r="AN570" i="6"/>
  <c r="AM570" i="6"/>
  <c r="AL570" i="6"/>
  <c r="AK570" i="6"/>
  <c r="AJ570" i="6"/>
  <c r="AI570" i="6"/>
  <c r="AH570" i="6"/>
  <c r="AG570" i="6"/>
  <c r="AF570" i="6"/>
  <c r="AE570" i="6"/>
  <c r="AD570" i="6"/>
  <c r="AC570" i="6"/>
  <c r="AB570" i="6"/>
  <c r="AA570" i="6"/>
  <c r="Z570" i="6"/>
  <c r="Y570" i="6"/>
  <c r="X570" i="6"/>
  <c r="W570" i="6"/>
  <c r="V570" i="6"/>
  <c r="U570" i="6"/>
  <c r="AN569" i="6"/>
  <c r="AM569" i="6"/>
  <c r="AL569" i="6"/>
  <c r="AK569" i="6"/>
  <c r="AJ569" i="6"/>
  <c r="AI569" i="6"/>
  <c r="AH569" i="6"/>
  <c r="AG569" i="6"/>
  <c r="AF569" i="6"/>
  <c r="AE569" i="6"/>
  <c r="AD569" i="6"/>
  <c r="AC569" i="6"/>
  <c r="AB569" i="6"/>
  <c r="AA569" i="6"/>
  <c r="Z569" i="6"/>
  <c r="Y569" i="6"/>
  <c r="X569" i="6"/>
  <c r="W569" i="6"/>
  <c r="V569" i="6"/>
  <c r="U569" i="6"/>
  <c r="AN568" i="6"/>
  <c r="AM568" i="6"/>
  <c r="AL568" i="6"/>
  <c r="AK568" i="6"/>
  <c r="AJ568" i="6"/>
  <c r="AI568" i="6"/>
  <c r="AH568" i="6"/>
  <c r="AG568" i="6"/>
  <c r="AF568" i="6"/>
  <c r="AE568" i="6"/>
  <c r="AD568" i="6"/>
  <c r="AC568" i="6"/>
  <c r="AB568" i="6"/>
  <c r="AA568" i="6"/>
  <c r="Z568" i="6"/>
  <c r="Y568" i="6"/>
  <c r="X568" i="6"/>
  <c r="W568" i="6"/>
  <c r="V568" i="6"/>
  <c r="U568" i="6"/>
  <c r="AN567" i="6"/>
  <c r="AM567" i="6"/>
  <c r="AL567" i="6"/>
  <c r="AK567" i="6"/>
  <c r="AJ567" i="6"/>
  <c r="AI567" i="6"/>
  <c r="AH567" i="6"/>
  <c r="AG567" i="6"/>
  <c r="AF567" i="6"/>
  <c r="AE567" i="6"/>
  <c r="AD567" i="6"/>
  <c r="AC567" i="6"/>
  <c r="AB567" i="6"/>
  <c r="AA567" i="6"/>
  <c r="Z567" i="6"/>
  <c r="Y567" i="6"/>
  <c r="X567" i="6"/>
  <c r="W567" i="6"/>
  <c r="V567" i="6"/>
  <c r="U567" i="6"/>
  <c r="AN566" i="6"/>
  <c r="AM566" i="6"/>
  <c r="AL566" i="6"/>
  <c r="AK566" i="6"/>
  <c r="AJ566" i="6"/>
  <c r="AI566" i="6"/>
  <c r="AH566" i="6"/>
  <c r="AG566" i="6"/>
  <c r="AF566" i="6"/>
  <c r="AE566" i="6"/>
  <c r="AD566" i="6"/>
  <c r="AC566" i="6"/>
  <c r="AB566" i="6"/>
  <c r="AA566" i="6"/>
  <c r="Z566" i="6"/>
  <c r="Y566" i="6"/>
  <c r="X566" i="6"/>
  <c r="W566" i="6"/>
  <c r="V566" i="6"/>
  <c r="U566" i="6"/>
  <c r="AN565" i="6"/>
  <c r="AM565" i="6"/>
  <c r="AL565" i="6"/>
  <c r="AK565" i="6"/>
  <c r="AJ565" i="6"/>
  <c r="AI565" i="6"/>
  <c r="AH565" i="6"/>
  <c r="AG565" i="6"/>
  <c r="AF565" i="6"/>
  <c r="AE565" i="6"/>
  <c r="AD565" i="6"/>
  <c r="AC565" i="6"/>
  <c r="AB565" i="6"/>
  <c r="AA565" i="6"/>
  <c r="Z565" i="6"/>
  <c r="Y565" i="6"/>
  <c r="X565" i="6"/>
  <c r="W565" i="6"/>
  <c r="V565" i="6"/>
  <c r="U565" i="6"/>
  <c r="AN564" i="6"/>
  <c r="AM564" i="6"/>
  <c r="AL564" i="6"/>
  <c r="AK564" i="6"/>
  <c r="AJ564" i="6"/>
  <c r="AI564" i="6"/>
  <c r="AH564" i="6"/>
  <c r="AG564" i="6"/>
  <c r="AF564" i="6"/>
  <c r="AE564" i="6"/>
  <c r="AD564" i="6"/>
  <c r="AC564" i="6"/>
  <c r="AB564" i="6"/>
  <c r="AA564" i="6"/>
  <c r="Z564" i="6"/>
  <c r="Y564" i="6"/>
  <c r="X564" i="6"/>
  <c r="W564" i="6"/>
  <c r="V564" i="6"/>
  <c r="U564" i="6"/>
  <c r="AN563" i="6"/>
  <c r="AM563" i="6"/>
  <c r="AL563" i="6"/>
  <c r="AK563" i="6"/>
  <c r="AJ563" i="6"/>
  <c r="AI563" i="6"/>
  <c r="AH563" i="6"/>
  <c r="AG563" i="6"/>
  <c r="AF563" i="6"/>
  <c r="AE563" i="6"/>
  <c r="AD563" i="6"/>
  <c r="AC563" i="6"/>
  <c r="AB563" i="6"/>
  <c r="AA563" i="6"/>
  <c r="Z563" i="6"/>
  <c r="Y563" i="6"/>
  <c r="X563" i="6"/>
  <c r="W563" i="6"/>
  <c r="V563" i="6"/>
  <c r="U563" i="6"/>
  <c r="AN562" i="6"/>
  <c r="AM562" i="6"/>
  <c r="AL562" i="6"/>
  <c r="AK562" i="6"/>
  <c r="AJ562" i="6"/>
  <c r="AI562" i="6"/>
  <c r="AH562" i="6"/>
  <c r="AG562" i="6"/>
  <c r="AF562" i="6"/>
  <c r="AE562" i="6"/>
  <c r="AD562" i="6"/>
  <c r="AC562" i="6"/>
  <c r="AB562" i="6"/>
  <c r="AA562" i="6"/>
  <c r="Z562" i="6"/>
  <c r="Y562" i="6"/>
  <c r="X562" i="6"/>
  <c r="W562" i="6"/>
  <c r="V562" i="6"/>
  <c r="U562" i="6"/>
  <c r="AN561" i="6"/>
  <c r="AM561" i="6"/>
  <c r="AL561" i="6"/>
  <c r="AK561" i="6"/>
  <c r="AJ561" i="6"/>
  <c r="AI561" i="6"/>
  <c r="AH561" i="6"/>
  <c r="AG561" i="6"/>
  <c r="AF561" i="6"/>
  <c r="AE561" i="6"/>
  <c r="AD561" i="6"/>
  <c r="AC561" i="6"/>
  <c r="AB561" i="6"/>
  <c r="AA561" i="6"/>
  <c r="Z561" i="6"/>
  <c r="Y561" i="6"/>
  <c r="X561" i="6"/>
  <c r="W561" i="6"/>
  <c r="V561" i="6"/>
  <c r="U561" i="6"/>
  <c r="AN560" i="6"/>
  <c r="AM560" i="6"/>
  <c r="AL560" i="6"/>
  <c r="AK560" i="6"/>
  <c r="AJ560" i="6"/>
  <c r="AI560" i="6"/>
  <c r="AH560" i="6"/>
  <c r="AG560" i="6"/>
  <c r="AF560" i="6"/>
  <c r="AE560" i="6"/>
  <c r="AD560" i="6"/>
  <c r="AC560" i="6"/>
  <c r="AB560" i="6"/>
  <c r="AA560" i="6"/>
  <c r="Z560" i="6"/>
  <c r="Y560" i="6"/>
  <c r="X560" i="6"/>
  <c r="W560" i="6"/>
  <c r="V560" i="6"/>
  <c r="U560" i="6"/>
  <c r="AN559" i="6"/>
  <c r="AM559" i="6"/>
  <c r="AL559" i="6"/>
  <c r="AK559" i="6"/>
  <c r="AJ559" i="6"/>
  <c r="AI559" i="6"/>
  <c r="AH559" i="6"/>
  <c r="AG559" i="6"/>
  <c r="AF559" i="6"/>
  <c r="AE559" i="6"/>
  <c r="AD559" i="6"/>
  <c r="AC559" i="6"/>
  <c r="AB559" i="6"/>
  <c r="AA559" i="6"/>
  <c r="Z559" i="6"/>
  <c r="Y559" i="6"/>
  <c r="X559" i="6"/>
  <c r="W559" i="6"/>
  <c r="V559" i="6"/>
  <c r="U559" i="6"/>
  <c r="AN558" i="6"/>
  <c r="AM558" i="6"/>
  <c r="AL558" i="6"/>
  <c r="AK558" i="6"/>
  <c r="AJ558" i="6"/>
  <c r="AI558" i="6"/>
  <c r="AH558" i="6"/>
  <c r="AG558" i="6"/>
  <c r="AF558" i="6"/>
  <c r="AE558" i="6"/>
  <c r="AD558" i="6"/>
  <c r="AC558" i="6"/>
  <c r="AB558" i="6"/>
  <c r="AA558" i="6"/>
  <c r="Z558" i="6"/>
  <c r="Y558" i="6"/>
  <c r="X558" i="6"/>
  <c r="W558" i="6"/>
  <c r="V558" i="6"/>
  <c r="U558" i="6"/>
  <c r="AN557" i="6"/>
  <c r="AM557" i="6"/>
  <c r="AL557" i="6"/>
  <c r="AK557" i="6"/>
  <c r="AJ557" i="6"/>
  <c r="AI557" i="6"/>
  <c r="AH557" i="6"/>
  <c r="AG557" i="6"/>
  <c r="AF557" i="6"/>
  <c r="AE557" i="6"/>
  <c r="AD557" i="6"/>
  <c r="AC557" i="6"/>
  <c r="AB557" i="6"/>
  <c r="AA557" i="6"/>
  <c r="Z557" i="6"/>
  <c r="Y557" i="6"/>
  <c r="X557" i="6"/>
  <c r="W557" i="6"/>
  <c r="V557" i="6"/>
  <c r="U557" i="6"/>
  <c r="AN556" i="6"/>
  <c r="AM556" i="6"/>
  <c r="AL556" i="6"/>
  <c r="AK556" i="6"/>
  <c r="AJ556" i="6"/>
  <c r="AI556" i="6"/>
  <c r="AH556" i="6"/>
  <c r="AG556" i="6"/>
  <c r="AF556" i="6"/>
  <c r="AE556" i="6"/>
  <c r="AD556" i="6"/>
  <c r="AC556" i="6"/>
  <c r="AB556" i="6"/>
  <c r="AA556" i="6"/>
  <c r="Z556" i="6"/>
  <c r="Y556" i="6"/>
  <c r="X556" i="6"/>
  <c r="W556" i="6"/>
  <c r="V556" i="6"/>
  <c r="U556" i="6"/>
  <c r="AN555" i="6"/>
  <c r="AM555" i="6"/>
  <c r="AL555" i="6"/>
  <c r="AK555" i="6"/>
  <c r="AJ555" i="6"/>
  <c r="AI555" i="6"/>
  <c r="AH555" i="6"/>
  <c r="AG555" i="6"/>
  <c r="AF555" i="6"/>
  <c r="AE555" i="6"/>
  <c r="AD555" i="6"/>
  <c r="AC555" i="6"/>
  <c r="AB555" i="6"/>
  <c r="AA555" i="6"/>
  <c r="Z555" i="6"/>
  <c r="Y555" i="6"/>
  <c r="X555" i="6"/>
  <c r="W555" i="6"/>
  <c r="V555" i="6"/>
  <c r="U555" i="6"/>
  <c r="AN554" i="6"/>
  <c r="AM554" i="6"/>
  <c r="AL554" i="6"/>
  <c r="AK554" i="6"/>
  <c r="AJ554" i="6"/>
  <c r="AI554" i="6"/>
  <c r="AH554" i="6"/>
  <c r="AG554" i="6"/>
  <c r="AF554" i="6"/>
  <c r="AE554" i="6"/>
  <c r="AD554" i="6"/>
  <c r="AC554" i="6"/>
  <c r="AB554" i="6"/>
  <c r="AA554" i="6"/>
  <c r="Z554" i="6"/>
  <c r="Y554" i="6"/>
  <c r="X554" i="6"/>
  <c r="W554" i="6"/>
  <c r="V554" i="6"/>
  <c r="U554" i="6"/>
  <c r="AN553" i="6"/>
  <c r="AM553" i="6"/>
  <c r="AL553" i="6"/>
  <c r="AK553" i="6"/>
  <c r="AJ553" i="6"/>
  <c r="AI553" i="6"/>
  <c r="AH553" i="6"/>
  <c r="AG553" i="6"/>
  <c r="AF553" i="6"/>
  <c r="AE553" i="6"/>
  <c r="AD553" i="6"/>
  <c r="AC553" i="6"/>
  <c r="AB553" i="6"/>
  <c r="AA553" i="6"/>
  <c r="Z553" i="6"/>
  <c r="Y553" i="6"/>
  <c r="X553" i="6"/>
  <c r="W553" i="6"/>
  <c r="V553" i="6"/>
  <c r="U553" i="6"/>
  <c r="AN552" i="6"/>
  <c r="AM552" i="6"/>
  <c r="AL552" i="6"/>
  <c r="AK552" i="6"/>
  <c r="AJ552" i="6"/>
  <c r="AI552" i="6"/>
  <c r="AH552" i="6"/>
  <c r="AG552" i="6"/>
  <c r="AF552" i="6"/>
  <c r="AE552" i="6"/>
  <c r="AD552" i="6"/>
  <c r="AC552" i="6"/>
  <c r="AB552" i="6"/>
  <c r="AA552" i="6"/>
  <c r="Z552" i="6"/>
  <c r="Y552" i="6"/>
  <c r="X552" i="6"/>
  <c r="W552" i="6"/>
  <c r="V552" i="6"/>
  <c r="U552" i="6"/>
  <c r="AN551" i="6"/>
  <c r="AM551" i="6"/>
  <c r="AL551" i="6"/>
  <c r="AK551" i="6"/>
  <c r="AJ551" i="6"/>
  <c r="AI551" i="6"/>
  <c r="AH551" i="6"/>
  <c r="AG551" i="6"/>
  <c r="AF551" i="6"/>
  <c r="AE551" i="6"/>
  <c r="AD551" i="6"/>
  <c r="AC551" i="6"/>
  <c r="AB551" i="6"/>
  <c r="AA551" i="6"/>
  <c r="Z551" i="6"/>
  <c r="Y551" i="6"/>
  <c r="X551" i="6"/>
  <c r="W551" i="6"/>
  <c r="V551" i="6"/>
  <c r="U551" i="6"/>
  <c r="AN550" i="6"/>
  <c r="AM550" i="6"/>
  <c r="AL550" i="6"/>
  <c r="AK550" i="6"/>
  <c r="AJ550" i="6"/>
  <c r="AI550" i="6"/>
  <c r="AH550" i="6"/>
  <c r="AG550" i="6"/>
  <c r="AF550" i="6"/>
  <c r="AE550" i="6"/>
  <c r="AD550" i="6"/>
  <c r="AC550" i="6"/>
  <c r="AB550" i="6"/>
  <c r="AA550" i="6"/>
  <c r="Z550" i="6"/>
  <c r="Y550" i="6"/>
  <c r="X550" i="6"/>
  <c r="W550" i="6"/>
  <c r="V550" i="6"/>
  <c r="U550" i="6"/>
  <c r="AN549" i="6"/>
  <c r="AM549" i="6"/>
  <c r="AL549" i="6"/>
  <c r="AK549" i="6"/>
  <c r="AJ549" i="6"/>
  <c r="AI549" i="6"/>
  <c r="AH549" i="6"/>
  <c r="AG549" i="6"/>
  <c r="AF549" i="6"/>
  <c r="AE549" i="6"/>
  <c r="AD549" i="6"/>
  <c r="AC549" i="6"/>
  <c r="AB549" i="6"/>
  <c r="AA549" i="6"/>
  <c r="Z549" i="6"/>
  <c r="Y549" i="6"/>
  <c r="X549" i="6"/>
  <c r="W549" i="6"/>
  <c r="V549" i="6"/>
  <c r="U549" i="6"/>
  <c r="AN548" i="6"/>
  <c r="AM548" i="6"/>
  <c r="AL548" i="6"/>
  <c r="AK548" i="6"/>
  <c r="AJ548" i="6"/>
  <c r="AI548" i="6"/>
  <c r="AH548" i="6"/>
  <c r="AG548" i="6"/>
  <c r="AF548" i="6"/>
  <c r="AE548" i="6"/>
  <c r="AD548" i="6"/>
  <c r="AC548" i="6"/>
  <c r="AB548" i="6"/>
  <c r="AA548" i="6"/>
  <c r="Z548" i="6"/>
  <c r="Y548" i="6"/>
  <c r="X548" i="6"/>
  <c r="W548" i="6"/>
  <c r="V548" i="6"/>
  <c r="U548" i="6"/>
  <c r="AN547" i="6"/>
  <c r="AM547" i="6"/>
  <c r="AL547" i="6"/>
  <c r="AK547" i="6"/>
  <c r="AJ547" i="6"/>
  <c r="AI547" i="6"/>
  <c r="AH547" i="6"/>
  <c r="AG547" i="6"/>
  <c r="AF547" i="6"/>
  <c r="AE547" i="6"/>
  <c r="AD547" i="6"/>
  <c r="AC547" i="6"/>
  <c r="AB547" i="6"/>
  <c r="AA547" i="6"/>
  <c r="Z547" i="6"/>
  <c r="Y547" i="6"/>
  <c r="X547" i="6"/>
  <c r="W547" i="6"/>
  <c r="V547" i="6"/>
  <c r="U547" i="6"/>
  <c r="AN546" i="6"/>
  <c r="AM546" i="6"/>
  <c r="AL546" i="6"/>
  <c r="AK546" i="6"/>
  <c r="AJ546" i="6"/>
  <c r="AI546" i="6"/>
  <c r="AH546" i="6"/>
  <c r="AG546" i="6"/>
  <c r="AF546" i="6"/>
  <c r="AE546" i="6"/>
  <c r="AD546" i="6"/>
  <c r="AC546" i="6"/>
  <c r="AB546" i="6"/>
  <c r="AA546" i="6"/>
  <c r="Z546" i="6"/>
  <c r="Y546" i="6"/>
  <c r="X546" i="6"/>
  <c r="W546" i="6"/>
  <c r="V546" i="6"/>
  <c r="U546" i="6"/>
  <c r="AN545" i="6"/>
  <c r="AM545" i="6"/>
  <c r="AL545" i="6"/>
  <c r="AK545" i="6"/>
  <c r="AJ545" i="6"/>
  <c r="AI545" i="6"/>
  <c r="AH545" i="6"/>
  <c r="AG545" i="6"/>
  <c r="AF545" i="6"/>
  <c r="AE545" i="6"/>
  <c r="AD545" i="6"/>
  <c r="AC545" i="6"/>
  <c r="AB545" i="6"/>
  <c r="AA545" i="6"/>
  <c r="Z545" i="6"/>
  <c r="Y545" i="6"/>
  <c r="X545" i="6"/>
  <c r="W545" i="6"/>
  <c r="V545" i="6"/>
  <c r="U545" i="6"/>
  <c r="AN544" i="6"/>
  <c r="AN605" i="6" s="1"/>
  <c r="AM544" i="6"/>
  <c r="AM605" i="6" s="1"/>
  <c r="AL544" i="6"/>
  <c r="AL605" i="6" s="1"/>
  <c r="AK544" i="6"/>
  <c r="AK605" i="6" s="1"/>
  <c r="AJ544" i="6"/>
  <c r="AJ605" i="6" s="1"/>
  <c r="AI544" i="6"/>
  <c r="AI605" i="6" s="1"/>
  <c r="AH544" i="6"/>
  <c r="AH605" i="6" s="1"/>
  <c r="AG544" i="6"/>
  <c r="AG605" i="6" s="1"/>
  <c r="AF544" i="6"/>
  <c r="AF605" i="6" s="1"/>
  <c r="AE544" i="6"/>
  <c r="AE605" i="6" s="1"/>
  <c r="AD544" i="6"/>
  <c r="AD605" i="6" s="1"/>
  <c r="AC544" i="6"/>
  <c r="AC605" i="6" s="1"/>
  <c r="AB544" i="6"/>
  <c r="AB605" i="6" s="1"/>
  <c r="AA544" i="6"/>
  <c r="AA605" i="6" s="1"/>
  <c r="Z544" i="6"/>
  <c r="Z605" i="6" s="1"/>
  <c r="Y544" i="6"/>
  <c r="Y605" i="6" s="1"/>
  <c r="X544" i="6"/>
  <c r="X605" i="6" s="1"/>
  <c r="W544" i="6"/>
  <c r="W605" i="6" s="1"/>
  <c r="V544" i="6"/>
  <c r="V605" i="6" s="1"/>
  <c r="U544" i="6"/>
  <c r="U605" i="6" s="1"/>
  <c r="AN543" i="6"/>
  <c r="AM543" i="6"/>
  <c r="AL543" i="6"/>
  <c r="AK543" i="6"/>
  <c r="AJ543" i="6"/>
  <c r="AI543" i="6"/>
  <c r="AH543" i="6"/>
  <c r="AG543" i="6"/>
  <c r="AF543" i="6"/>
  <c r="AE543" i="6"/>
  <c r="AD543" i="6"/>
  <c r="AC543" i="6"/>
  <c r="AB543" i="6"/>
  <c r="AA543" i="6"/>
  <c r="Z543" i="6"/>
  <c r="Y543" i="6"/>
  <c r="X543" i="6"/>
  <c r="W543" i="6"/>
  <c r="V543" i="6"/>
  <c r="U543" i="6"/>
  <c r="AN542" i="6"/>
  <c r="AM542" i="6"/>
  <c r="AL542" i="6"/>
  <c r="AK542" i="6"/>
  <c r="AJ542" i="6"/>
  <c r="AI542" i="6"/>
  <c r="AH542" i="6"/>
  <c r="AG542" i="6"/>
  <c r="AF542" i="6"/>
  <c r="AE542" i="6"/>
  <c r="AD542" i="6"/>
  <c r="AC542" i="6"/>
  <c r="AB542" i="6"/>
  <c r="AA542" i="6"/>
  <c r="Z542" i="6"/>
  <c r="Y542" i="6"/>
  <c r="X542" i="6"/>
  <c r="W542" i="6"/>
  <c r="V542" i="6"/>
  <c r="U542" i="6"/>
  <c r="AN541" i="6"/>
  <c r="AM541" i="6"/>
  <c r="AL541" i="6"/>
  <c r="AK541" i="6"/>
  <c r="AJ541" i="6"/>
  <c r="AI541" i="6"/>
  <c r="AH541" i="6"/>
  <c r="AG541" i="6"/>
  <c r="AF541" i="6"/>
  <c r="AE541" i="6"/>
  <c r="AD541" i="6"/>
  <c r="AC541" i="6"/>
  <c r="AB541" i="6"/>
  <c r="AA541" i="6"/>
  <c r="Z541" i="6"/>
  <c r="Y541" i="6"/>
  <c r="X541" i="6"/>
  <c r="W541" i="6"/>
  <c r="V541" i="6"/>
  <c r="U541" i="6"/>
  <c r="AN540" i="6"/>
  <c r="AN604" i="6" s="1"/>
  <c r="AM540" i="6"/>
  <c r="AM604" i="6" s="1"/>
  <c r="AL540" i="6"/>
  <c r="AL604" i="6" s="1"/>
  <c r="AK540" i="6"/>
  <c r="AK604" i="6" s="1"/>
  <c r="AJ540" i="6"/>
  <c r="AJ604" i="6" s="1"/>
  <c r="AI540" i="6"/>
  <c r="AI604" i="6" s="1"/>
  <c r="AH540" i="6"/>
  <c r="AH604" i="6" s="1"/>
  <c r="AG540" i="6"/>
  <c r="AG604" i="6" s="1"/>
  <c r="AF540" i="6"/>
  <c r="AF604" i="6" s="1"/>
  <c r="AE540" i="6"/>
  <c r="AE604" i="6" s="1"/>
  <c r="AD540" i="6"/>
  <c r="AD604" i="6" s="1"/>
  <c r="AC540" i="6"/>
  <c r="AC604" i="6" s="1"/>
  <c r="AB540" i="6"/>
  <c r="AB604" i="6" s="1"/>
  <c r="AA540" i="6"/>
  <c r="AA604" i="6" s="1"/>
  <c r="Z540" i="6"/>
  <c r="Z604" i="6" s="1"/>
  <c r="Y540" i="6"/>
  <c r="Y604" i="6" s="1"/>
  <c r="X540" i="6"/>
  <c r="X604" i="6" s="1"/>
  <c r="W540" i="6"/>
  <c r="W604" i="6" s="1"/>
  <c r="V540" i="6"/>
  <c r="V604" i="6" s="1"/>
  <c r="U540" i="6"/>
  <c r="U604" i="6" s="1"/>
  <c r="AN531" i="6"/>
  <c r="AM531" i="6"/>
  <c r="AL531" i="6"/>
  <c r="AK531" i="6"/>
  <c r="AJ531" i="6"/>
  <c r="AI531" i="6"/>
  <c r="AH531" i="6"/>
  <c r="AG531" i="6"/>
  <c r="AF531" i="6"/>
  <c r="AE531" i="6"/>
  <c r="AD531" i="6"/>
  <c r="AC531" i="6"/>
  <c r="AB531" i="6"/>
  <c r="AA531" i="6"/>
  <c r="Z531" i="6"/>
  <c r="Y531" i="6"/>
  <c r="X531" i="6"/>
  <c r="W531" i="6"/>
  <c r="V531" i="6"/>
  <c r="U531" i="6"/>
  <c r="AN530" i="6"/>
  <c r="AM530" i="6"/>
  <c r="AL530" i="6"/>
  <c r="AK530" i="6"/>
  <c r="AJ530" i="6"/>
  <c r="AI530" i="6"/>
  <c r="AH530" i="6"/>
  <c r="AG530" i="6"/>
  <c r="AF530" i="6"/>
  <c r="AE530" i="6"/>
  <c r="AD530" i="6"/>
  <c r="AC530" i="6"/>
  <c r="AB530" i="6"/>
  <c r="AA530" i="6"/>
  <c r="Z530" i="6"/>
  <c r="Y530" i="6"/>
  <c r="X530" i="6"/>
  <c r="W530" i="6"/>
  <c r="V530" i="6"/>
  <c r="U530" i="6"/>
  <c r="AN529" i="6"/>
  <c r="AM529" i="6"/>
  <c r="AL529" i="6"/>
  <c r="AK529" i="6"/>
  <c r="AJ529" i="6"/>
  <c r="AI529" i="6"/>
  <c r="AH529" i="6"/>
  <c r="AG529" i="6"/>
  <c r="AF529" i="6"/>
  <c r="AE529" i="6"/>
  <c r="AD529" i="6"/>
  <c r="AC529" i="6"/>
  <c r="AB529" i="6"/>
  <c r="AA529" i="6"/>
  <c r="Z529" i="6"/>
  <c r="Y529" i="6"/>
  <c r="X529" i="6"/>
  <c r="W529" i="6"/>
  <c r="V529" i="6"/>
  <c r="U529" i="6"/>
  <c r="AN528" i="6"/>
  <c r="AM528" i="6"/>
  <c r="AL528" i="6"/>
  <c r="AK528" i="6"/>
  <c r="AJ528" i="6"/>
  <c r="AI528" i="6"/>
  <c r="AH528" i="6"/>
  <c r="AG528" i="6"/>
  <c r="AF528" i="6"/>
  <c r="AE528" i="6"/>
  <c r="AD528" i="6"/>
  <c r="AC528" i="6"/>
  <c r="AB528" i="6"/>
  <c r="AA528" i="6"/>
  <c r="Z528" i="6"/>
  <c r="Y528" i="6"/>
  <c r="X528" i="6"/>
  <c r="W528" i="6"/>
  <c r="V528" i="6"/>
  <c r="U528" i="6"/>
  <c r="AN527" i="6"/>
  <c r="AM527" i="6"/>
  <c r="AL527" i="6"/>
  <c r="AK527" i="6"/>
  <c r="AJ527" i="6"/>
  <c r="AI527" i="6"/>
  <c r="AH527" i="6"/>
  <c r="AG527" i="6"/>
  <c r="AF527" i="6"/>
  <c r="AE527" i="6"/>
  <c r="AD527" i="6"/>
  <c r="AC527" i="6"/>
  <c r="AB527" i="6"/>
  <c r="AA527" i="6"/>
  <c r="Z527" i="6"/>
  <c r="Y527" i="6"/>
  <c r="X527" i="6"/>
  <c r="W527" i="6"/>
  <c r="V527" i="6"/>
  <c r="U527" i="6"/>
  <c r="AN526" i="6"/>
  <c r="AM526" i="6"/>
  <c r="AL526" i="6"/>
  <c r="AK526" i="6"/>
  <c r="AJ526" i="6"/>
  <c r="AI526" i="6"/>
  <c r="AH526" i="6"/>
  <c r="AG526" i="6"/>
  <c r="AF526" i="6"/>
  <c r="AE526" i="6"/>
  <c r="AD526" i="6"/>
  <c r="AC526" i="6"/>
  <c r="AB526" i="6"/>
  <c r="AA526" i="6"/>
  <c r="Z526" i="6"/>
  <c r="Y526" i="6"/>
  <c r="X526" i="6"/>
  <c r="W526" i="6"/>
  <c r="V526" i="6"/>
  <c r="U526" i="6"/>
  <c r="AN525" i="6"/>
  <c r="AM525" i="6"/>
  <c r="AL525" i="6"/>
  <c r="AK525" i="6"/>
  <c r="AJ525" i="6"/>
  <c r="AI525" i="6"/>
  <c r="AH525" i="6"/>
  <c r="AG525" i="6"/>
  <c r="AF525" i="6"/>
  <c r="AE525" i="6"/>
  <c r="AD525" i="6"/>
  <c r="AC525" i="6"/>
  <c r="AB525" i="6"/>
  <c r="AA525" i="6"/>
  <c r="Z525" i="6"/>
  <c r="Y525" i="6"/>
  <c r="X525" i="6"/>
  <c r="W525" i="6"/>
  <c r="V525" i="6"/>
  <c r="U525" i="6"/>
  <c r="AN524" i="6"/>
  <c r="AM524" i="6"/>
  <c r="AL524" i="6"/>
  <c r="AK524" i="6"/>
  <c r="AJ524" i="6"/>
  <c r="AI524" i="6"/>
  <c r="AH524" i="6"/>
  <c r="AG524" i="6"/>
  <c r="AF524" i="6"/>
  <c r="AE524" i="6"/>
  <c r="AD524" i="6"/>
  <c r="AC524" i="6"/>
  <c r="AB524" i="6"/>
  <c r="AA524" i="6"/>
  <c r="Z524" i="6"/>
  <c r="Y524" i="6"/>
  <c r="X524" i="6"/>
  <c r="W524" i="6"/>
  <c r="V524" i="6"/>
  <c r="U524" i="6"/>
  <c r="AN523" i="6"/>
  <c r="AM523" i="6"/>
  <c r="AL523" i="6"/>
  <c r="AK523" i="6"/>
  <c r="AJ523" i="6"/>
  <c r="AI523" i="6"/>
  <c r="AH523" i="6"/>
  <c r="AG523" i="6"/>
  <c r="AF523" i="6"/>
  <c r="AE523" i="6"/>
  <c r="AD523" i="6"/>
  <c r="AC523" i="6"/>
  <c r="AB523" i="6"/>
  <c r="AA523" i="6"/>
  <c r="Z523" i="6"/>
  <c r="Y523" i="6"/>
  <c r="X523" i="6"/>
  <c r="W523" i="6"/>
  <c r="V523" i="6"/>
  <c r="U523" i="6"/>
  <c r="AN522" i="6"/>
  <c r="AM522" i="6"/>
  <c r="AL522" i="6"/>
  <c r="AK522" i="6"/>
  <c r="AJ522" i="6"/>
  <c r="AI522" i="6"/>
  <c r="AH522" i="6"/>
  <c r="AG522" i="6"/>
  <c r="AF522" i="6"/>
  <c r="AE522" i="6"/>
  <c r="AD522" i="6"/>
  <c r="AC522" i="6"/>
  <c r="AB522" i="6"/>
  <c r="AA522" i="6"/>
  <c r="Z522" i="6"/>
  <c r="Y522" i="6"/>
  <c r="X522" i="6"/>
  <c r="W522" i="6"/>
  <c r="V522" i="6"/>
  <c r="U522" i="6"/>
  <c r="AN521" i="6"/>
  <c r="AM521" i="6"/>
  <c r="AL521" i="6"/>
  <c r="AK521" i="6"/>
  <c r="AJ521" i="6"/>
  <c r="AI521" i="6"/>
  <c r="AH521" i="6"/>
  <c r="AG521" i="6"/>
  <c r="AF521" i="6"/>
  <c r="AE521" i="6"/>
  <c r="AD521" i="6"/>
  <c r="AC521" i="6"/>
  <c r="AB521" i="6"/>
  <c r="AA521" i="6"/>
  <c r="Z521" i="6"/>
  <c r="Y521" i="6"/>
  <c r="X521" i="6"/>
  <c r="W521" i="6"/>
  <c r="V521" i="6"/>
  <c r="U521" i="6"/>
  <c r="AN520" i="6"/>
  <c r="AM520" i="6"/>
  <c r="AL520" i="6"/>
  <c r="AK520" i="6"/>
  <c r="AJ520" i="6"/>
  <c r="AI520" i="6"/>
  <c r="AH520" i="6"/>
  <c r="AG520" i="6"/>
  <c r="AF520" i="6"/>
  <c r="AE520" i="6"/>
  <c r="AD520" i="6"/>
  <c r="AC520" i="6"/>
  <c r="AB520" i="6"/>
  <c r="AA520" i="6"/>
  <c r="Z520" i="6"/>
  <c r="Y520" i="6"/>
  <c r="X520" i="6"/>
  <c r="W520" i="6"/>
  <c r="V520" i="6"/>
  <c r="U520" i="6"/>
  <c r="AN519" i="6"/>
  <c r="AM519" i="6"/>
  <c r="AL519" i="6"/>
  <c r="AK519" i="6"/>
  <c r="AJ519" i="6"/>
  <c r="AI519" i="6"/>
  <c r="AH519" i="6"/>
  <c r="AG519" i="6"/>
  <c r="AF519" i="6"/>
  <c r="AE519" i="6"/>
  <c r="AD519" i="6"/>
  <c r="AC519" i="6"/>
  <c r="AB519" i="6"/>
  <c r="AA519" i="6"/>
  <c r="Z519" i="6"/>
  <c r="Y519" i="6"/>
  <c r="X519" i="6"/>
  <c r="W519" i="6"/>
  <c r="V519" i="6"/>
  <c r="U519" i="6"/>
  <c r="AN518" i="6"/>
  <c r="AM518" i="6"/>
  <c r="AL518" i="6"/>
  <c r="AK518" i="6"/>
  <c r="AJ518" i="6"/>
  <c r="AI518" i="6"/>
  <c r="AH518" i="6"/>
  <c r="AG518" i="6"/>
  <c r="AF518" i="6"/>
  <c r="AE518" i="6"/>
  <c r="AD518" i="6"/>
  <c r="AC518" i="6"/>
  <c r="AB518" i="6"/>
  <c r="AA518" i="6"/>
  <c r="Z518" i="6"/>
  <c r="Y518" i="6"/>
  <c r="X518" i="6"/>
  <c r="W518" i="6"/>
  <c r="V518" i="6"/>
  <c r="U518" i="6"/>
  <c r="AN517" i="6"/>
  <c r="AM517" i="6"/>
  <c r="AL517" i="6"/>
  <c r="AK517" i="6"/>
  <c r="AJ517" i="6"/>
  <c r="AI517" i="6"/>
  <c r="AH517" i="6"/>
  <c r="AG517" i="6"/>
  <c r="AF517" i="6"/>
  <c r="AE517" i="6"/>
  <c r="AD517" i="6"/>
  <c r="AC517" i="6"/>
  <c r="AB517" i="6"/>
  <c r="AA517" i="6"/>
  <c r="Z517" i="6"/>
  <c r="Y517" i="6"/>
  <c r="X517" i="6"/>
  <c r="W517" i="6"/>
  <c r="V517" i="6"/>
  <c r="U517" i="6"/>
  <c r="AN516" i="6"/>
  <c r="AM516" i="6"/>
  <c r="AL516" i="6"/>
  <c r="AK516" i="6"/>
  <c r="AJ516" i="6"/>
  <c r="AI516" i="6"/>
  <c r="AH516" i="6"/>
  <c r="AG516" i="6"/>
  <c r="AF516" i="6"/>
  <c r="AE516" i="6"/>
  <c r="AD516" i="6"/>
  <c r="AC516" i="6"/>
  <c r="AB516" i="6"/>
  <c r="AA516" i="6"/>
  <c r="Z516" i="6"/>
  <c r="Y516" i="6"/>
  <c r="X516" i="6"/>
  <c r="W516" i="6"/>
  <c r="V516" i="6"/>
  <c r="U516" i="6"/>
  <c r="AN515" i="6"/>
  <c r="AM515" i="6"/>
  <c r="AL515" i="6"/>
  <c r="AK515" i="6"/>
  <c r="AJ515" i="6"/>
  <c r="AI515" i="6"/>
  <c r="AH515" i="6"/>
  <c r="AG515" i="6"/>
  <c r="AF515" i="6"/>
  <c r="AE515" i="6"/>
  <c r="AD515" i="6"/>
  <c r="AC515" i="6"/>
  <c r="AB515" i="6"/>
  <c r="AA515" i="6"/>
  <c r="Z515" i="6"/>
  <c r="Y515" i="6"/>
  <c r="X515" i="6"/>
  <c r="W515" i="6"/>
  <c r="V515" i="6"/>
  <c r="U515" i="6"/>
  <c r="AN514" i="6"/>
  <c r="AM514" i="6"/>
  <c r="AL514" i="6"/>
  <c r="AK514" i="6"/>
  <c r="AJ514" i="6"/>
  <c r="AI514" i="6"/>
  <c r="AH514" i="6"/>
  <c r="AG514" i="6"/>
  <c r="AF514" i="6"/>
  <c r="AE514" i="6"/>
  <c r="AD514" i="6"/>
  <c r="AC514" i="6"/>
  <c r="AB514" i="6"/>
  <c r="AA514" i="6"/>
  <c r="Z514" i="6"/>
  <c r="Y514" i="6"/>
  <c r="X514" i="6"/>
  <c r="W514" i="6"/>
  <c r="V514" i="6"/>
  <c r="U514" i="6"/>
  <c r="AN513" i="6"/>
  <c r="AM513" i="6"/>
  <c r="AL513" i="6"/>
  <c r="AK513" i="6"/>
  <c r="AJ513" i="6"/>
  <c r="AI513" i="6"/>
  <c r="AH513" i="6"/>
  <c r="AG513" i="6"/>
  <c r="AF513" i="6"/>
  <c r="AE513" i="6"/>
  <c r="AD513" i="6"/>
  <c r="AC513" i="6"/>
  <c r="AB513" i="6"/>
  <c r="AA513" i="6"/>
  <c r="Z513" i="6"/>
  <c r="Y513" i="6"/>
  <c r="X513" i="6"/>
  <c r="W513" i="6"/>
  <c r="V513" i="6"/>
  <c r="U513" i="6"/>
  <c r="AN512" i="6"/>
  <c r="AM512" i="6"/>
  <c r="AL512" i="6"/>
  <c r="AK512" i="6"/>
  <c r="AJ512" i="6"/>
  <c r="AI512" i="6"/>
  <c r="AH512" i="6"/>
  <c r="AG512" i="6"/>
  <c r="AF512" i="6"/>
  <c r="AE512" i="6"/>
  <c r="AD512" i="6"/>
  <c r="AC512" i="6"/>
  <c r="AB512" i="6"/>
  <c r="AA512" i="6"/>
  <c r="Z512" i="6"/>
  <c r="Y512" i="6"/>
  <c r="X512" i="6"/>
  <c r="W512" i="6"/>
  <c r="V512" i="6"/>
  <c r="U512" i="6"/>
  <c r="AN511" i="6"/>
  <c r="AM511" i="6"/>
  <c r="AL511" i="6"/>
  <c r="AK511" i="6"/>
  <c r="AJ511" i="6"/>
  <c r="AI511" i="6"/>
  <c r="AH511" i="6"/>
  <c r="AG511" i="6"/>
  <c r="AF511" i="6"/>
  <c r="AE511" i="6"/>
  <c r="AD511" i="6"/>
  <c r="AC511" i="6"/>
  <c r="AB511" i="6"/>
  <c r="AA511" i="6"/>
  <c r="Z511" i="6"/>
  <c r="Y511" i="6"/>
  <c r="X511" i="6"/>
  <c r="W511" i="6"/>
  <c r="V511" i="6"/>
  <c r="U511" i="6"/>
  <c r="AN510" i="6"/>
  <c r="AM510" i="6"/>
  <c r="AL510" i="6"/>
  <c r="AK510" i="6"/>
  <c r="AJ510" i="6"/>
  <c r="AI510" i="6"/>
  <c r="AH510" i="6"/>
  <c r="AG510" i="6"/>
  <c r="AF510" i="6"/>
  <c r="AE510" i="6"/>
  <c r="AD510" i="6"/>
  <c r="AC510" i="6"/>
  <c r="AB510" i="6"/>
  <c r="AA510" i="6"/>
  <c r="Z510" i="6"/>
  <c r="Y510" i="6"/>
  <c r="X510" i="6"/>
  <c r="W510" i="6"/>
  <c r="V510" i="6"/>
  <c r="U510" i="6"/>
  <c r="AN509" i="6"/>
  <c r="AM509" i="6"/>
  <c r="AL509" i="6"/>
  <c r="AK509" i="6"/>
  <c r="AJ509" i="6"/>
  <c r="AI509" i="6"/>
  <c r="AH509" i="6"/>
  <c r="AG509" i="6"/>
  <c r="AF509" i="6"/>
  <c r="AE509" i="6"/>
  <c r="AD509" i="6"/>
  <c r="AC509" i="6"/>
  <c r="AB509" i="6"/>
  <c r="AA509" i="6"/>
  <c r="Z509" i="6"/>
  <c r="Y509" i="6"/>
  <c r="X509" i="6"/>
  <c r="W509" i="6"/>
  <c r="V509" i="6"/>
  <c r="U509" i="6"/>
  <c r="AN508" i="6"/>
  <c r="AM508" i="6"/>
  <c r="AL508" i="6"/>
  <c r="AK508" i="6"/>
  <c r="AJ508" i="6"/>
  <c r="AI508" i="6"/>
  <c r="AH508" i="6"/>
  <c r="AG508" i="6"/>
  <c r="AF508" i="6"/>
  <c r="AE508" i="6"/>
  <c r="AD508" i="6"/>
  <c r="AC508" i="6"/>
  <c r="AB508" i="6"/>
  <c r="AA508" i="6"/>
  <c r="Z508" i="6"/>
  <c r="Y508" i="6"/>
  <c r="X508" i="6"/>
  <c r="W508" i="6"/>
  <c r="V508" i="6"/>
  <c r="U508" i="6"/>
  <c r="AN507" i="6"/>
  <c r="AM507" i="6"/>
  <c r="AL507" i="6"/>
  <c r="AK507" i="6"/>
  <c r="AJ507" i="6"/>
  <c r="AI507" i="6"/>
  <c r="AH507" i="6"/>
  <c r="AG507" i="6"/>
  <c r="AF507" i="6"/>
  <c r="AE507" i="6"/>
  <c r="AD507" i="6"/>
  <c r="AC507" i="6"/>
  <c r="AB507" i="6"/>
  <c r="AA507" i="6"/>
  <c r="Z507" i="6"/>
  <c r="Y507" i="6"/>
  <c r="X507" i="6"/>
  <c r="W507" i="6"/>
  <c r="V507" i="6"/>
  <c r="U507" i="6"/>
  <c r="AN506" i="6"/>
  <c r="AM506" i="6"/>
  <c r="AL506" i="6"/>
  <c r="AK506" i="6"/>
  <c r="AJ506" i="6"/>
  <c r="AI506" i="6"/>
  <c r="AH506" i="6"/>
  <c r="AG506" i="6"/>
  <c r="AF506" i="6"/>
  <c r="AE506" i="6"/>
  <c r="AD506" i="6"/>
  <c r="AC506" i="6"/>
  <c r="AB506" i="6"/>
  <c r="AA506" i="6"/>
  <c r="Z506" i="6"/>
  <c r="Y506" i="6"/>
  <c r="X506" i="6"/>
  <c r="W506" i="6"/>
  <c r="V506" i="6"/>
  <c r="U506" i="6"/>
  <c r="AN505" i="6"/>
  <c r="AM505" i="6"/>
  <c r="AL505" i="6"/>
  <c r="AK505" i="6"/>
  <c r="AJ505" i="6"/>
  <c r="AI505" i="6"/>
  <c r="AH505" i="6"/>
  <c r="AG505" i="6"/>
  <c r="AF505" i="6"/>
  <c r="AE505" i="6"/>
  <c r="AD505" i="6"/>
  <c r="AC505" i="6"/>
  <c r="AB505" i="6"/>
  <c r="AA505" i="6"/>
  <c r="Z505" i="6"/>
  <c r="Y505" i="6"/>
  <c r="X505" i="6"/>
  <c r="W505" i="6"/>
  <c r="V505" i="6"/>
  <c r="U505" i="6"/>
  <c r="AN504" i="6"/>
  <c r="AM504" i="6"/>
  <c r="AL504" i="6"/>
  <c r="AK504" i="6"/>
  <c r="AJ504" i="6"/>
  <c r="AI504" i="6"/>
  <c r="AH504" i="6"/>
  <c r="AG504" i="6"/>
  <c r="AF504" i="6"/>
  <c r="AE504" i="6"/>
  <c r="AD504" i="6"/>
  <c r="AC504" i="6"/>
  <c r="AB504" i="6"/>
  <c r="AA504" i="6"/>
  <c r="Z504" i="6"/>
  <c r="Y504" i="6"/>
  <c r="X504" i="6"/>
  <c r="W504" i="6"/>
  <c r="V504" i="6"/>
  <c r="U504" i="6"/>
  <c r="AN503" i="6"/>
  <c r="AM503" i="6"/>
  <c r="AL503" i="6"/>
  <c r="AK503" i="6"/>
  <c r="AJ503" i="6"/>
  <c r="AI503" i="6"/>
  <c r="AH503" i="6"/>
  <c r="AG503" i="6"/>
  <c r="AF503" i="6"/>
  <c r="AE503" i="6"/>
  <c r="AD503" i="6"/>
  <c r="AC503" i="6"/>
  <c r="AB503" i="6"/>
  <c r="AA503" i="6"/>
  <c r="Z503" i="6"/>
  <c r="Y503" i="6"/>
  <c r="X503" i="6"/>
  <c r="W503" i="6"/>
  <c r="V503" i="6"/>
  <c r="U503" i="6"/>
  <c r="AN502" i="6"/>
  <c r="AM502" i="6"/>
  <c r="AL502" i="6"/>
  <c r="AK502" i="6"/>
  <c r="AJ502" i="6"/>
  <c r="AI502" i="6"/>
  <c r="AH502" i="6"/>
  <c r="AG502" i="6"/>
  <c r="AF502" i="6"/>
  <c r="AE502" i="6"/>
  <c r="AD502" i="6"/>
  <c r="AC502" i="6"/>
  <c r="AB502" i="6"/>
  <c r="AA502" i="6"/>
  <c r="Z502" i="6"/>
  <c r="Y502" i="6"/>
  <c r="X502" i="6"/>
  <c r="W502" i="6"/>
  <c r="V502" i="6"/>
  <c r="U502" i="6"/>
  <c r="AN501" i="6"/>
  <c r="AM501" i="6"/>
  <c r="AL501" i="6"/>
  <c r="AK501" i="6"/>
  <c r="AJ501" i="6"/>
  <c r="AI501" i="6"/>
  <c r="AH501" i="6"/>
  <c r="AG501" i="6"/>
  <c r="AF501" i="6"/>
  <c r="AE501" i="6"/>
  <c r="AD501" i="6"/>
  <c r="AC501" i="6"/>
  <c r="AB501" i="6"/>
  <c r="AA501" i="6"/>
  <c r="Z501" i="6"/>
  <c r="Y501" i="6"/>
  <c r="X501" i="6"/>
  <c r="W501" i="6"/>
  <c r="V501" i="6"/>
  <c r="U501" i="6"/>
  <c r="AN500" i="6"/>
  <c r="AM500" i="6"/>
  <c r="AL500" i="6"/>
  <c r="AK500" i="6"/>
  <c r="AJ500" i="6"/>
  <c r="AI500" i="6"/>
  <c r="AH500" i="6"/>
  <c r="AG500" i="6"/>
  <c r="AF500" i="6"/>
  <c r="AE500" i="6"/>
  <c r="AD500" i="6"/>
  <c r="AC500" i="6"/>
  <c r="AB500" i="6"/>
  <c r="AA500" i="6"/>
  <c r="Z500" i="6"/>
  <c r="Y500" i="6"/>
  <c r="X500" i="6"/>
  <c r="W500" i="6"/>
  <c r="V500" i="6"/>
  <c r="U500" i="6"/>
  <c r="AN499" i="6"/>
  <c r="AM499" i="6"/>
  <c r="AL499" i="6"/>
  <c r="AK499" i="6"/>
  <c r="AJ499" i="6"/>
  <c r="AI499" i="6"/>
  <c r="AH499" i="6"/>
  <c r="AG499" i="6"/>
  <c r="AF499" i="6"/>
  <c r="AE499" i="6"/>
  <c r="AD499" i="6"/>
  <c r="AC499" i="6"/>
  <c r="AB499" i="6"/>
  <c r="AA499" i="6"/>
  <c r="Z499" i="6"/>
  <c r="Y499" i="6"/>
  <c r="X499" i="6"/>
  <c r="W499" i="6"/>
  <c r="V499" i="6"/>
  <c r="U499" i="6"/>
  <c r="AN498" i="6"/>
  <c r="AM498" i="6"/>
  <c r="AL498" i="6"/>
  <c r="AK498" i="6"/>
  <c r="AJ498" i="6"/>
  <c r="AI498" i="6"/>
  <c r="AH498" i="6"/>
  <c r="AG498" i="6"/>
  <c r="AF498" i="6"/>
  <c r="AE498" i="6"/>
  <c r="AD498" i="6"/>
  <c r="AC498" i="6"/>
  <c r="AB498" i="6"/>
  <c r="AA498" i="6"/>
  <c r="Z498" i="6"/>
  <c r="Y498" i="6"/>
  <c r="X498" i="6"/>
  <c r="W498" i="6"/>
  <c r="V498" i="6"/>
  <c r="U498" i="6"/>
  <c r="AN497" i="6"/>
  <c r="AM497" i="6"/>
  <c r="AL497" i="6"/>
  <c r="AK497" i="6"/>
  <c r="AJ497" i="6"/>
  <c r="AI497" i="6"/>
  <c r="AH497" i="6"/>
  <c r="AG497" i="6"/>
  <c r="AF497" i="6"/>
  <c r="AE497" i="6"/>
  <c r="AD497" i="6"/>
  <c r="AC497" i="6"/>
  <c r="AB497" i="6"/>
  <c r="AA497" i="6"/>
  <c r="Z497" i="6"/>
  <c r="Y497" i="6"/>
  <c r="X497" i="6"/>
  <c r="W497" i="6"/>
  <c r="V497" i="6"/>
  <c r="U497" i="6"/>
  <c r="AN496" i="6"/>
  <c r="AM496" i="6"/>
  <c r="AL496" i="6"/>
  <c r="AK496" i="6"/>
  <c r="AJ496" i="6"/>
  <c r="AI496" i="6"/>
  <c r="AH496" i="6"/>
  <c r="AG496" i="6"/>
  <c r="AF496" i="6"/>
  <c r="AE496" i="6"/>
  <c r="AD496" i="6"/>
  <c r="AC496" i="6"/>
  <c r="AB496" i="6"/>
  <c r="AA496" i="6"/>
  <c r="Z496" i="6"/>
  <c r="Y496" i="6"/>
  <c r="X496" i="6"/>
  <c r="W496" i="6"/>
  <c r="V496" i="6"/>
  <c r="U496" i="6"/>
  <c r="AN495" i="6"/>
  <c r="AM495" i="6"/>
  <c r="AL495" i="6"/>
  <c r="AK495" i="6"/>
  <c r="AJ495" i="6"/>
  <c r="AI495" i="6"/>
  <c r="AH495" i="6"/>
  <c r="AG495" i="6"/>
  <c r="AF495" i="6"/>
  <c r="AE495" i="6"/>
  <c r="AD495" i="6"/>
  <c r="AC495" i="6"/>
  <c r="AB495" i="6"/>
  <c r="AA495" i="6"/>
  <c r="Z495" i="6"/>
  <c r="Y495" i="6"/>
  <c r="X495" i="6"/>
  <c r="W495" i="6"/>
  <c r="V495" i="6"/>
  <c r="U495" i="6"/>
  <c r="AN494" i="6"/>
  <c r="AM494" i="6"/>
  <c r="AL494" i="6"/>
  <c r="AK494" i="6"/>
  <c r="AJ494" i="6"/>
  <c r="AI494" i="6"/>
  <c r="AH494" i="6"/>
  <c r="AG494" i="6"/>
  <c r="AF494" i="6"/>
  <c r="AE494" i="6"/>
  <c r="AD494" i="6"/>
  <c r="AC494" i="6"/>
  <c r="AB494" i="6"/>
  <c r="AA494" i="6"/>
  <c r="Z494" i="6"/>
  <c r="Y494" i="6"/>
  <c r="X494" i="6"/>
  <c r="W494" i="6"/>
  <c r="V494" i="6"/>
  <c r="U494" i="6"/>
  <c r="AN493" i="6"/>
  <c r="AM493" i="6"/>
  <c r="AL493" i="6"/>
  <c r="AK493" i="6"/>
  <c r="AJ493" i="6"/>
  <c r="AI493" i="6"/>
  <c r="AH493" i="6"/>
  <c r="AG493" i="6"/>
  <c r="AF493" i="6"/>
  <c r="AE493" i="6"/>
  <c r="AD493" i="6"/>
  <c r="AC493" i="6"/>
  <c r="AB493" i="6"/>
  <c r="AA493" i="6"/>
  <c r="Z493" i="6"/>
  <c r="Y493" i="6"/>
  <c r="X493" i="6"/>
  <c r="W493" i="6"/>
  <c r="V493" i="6"/>
  <c r="U493" i="6"/>
  <c r="AN492" i="6"/>
  <c r="AM492" i="6"/>
  <c r="AL492" i="6"/>
  <c r="AK492" i="6"/>
  <c r="AJ492" i="6"/>
  <c r="AI492" i="6"/>
  <c r="AH492" i="6"/>
  <c r="AG492" i="6"/>
  <c r="AF492" i="6"/>
  <c r="AE492" i="6"/>
  <c r="AD492" i="6"/>
  <c r="AC492" i="6"/>
  <c r="AB492" i="6"/>
  <c r="AA492" i="6"/>
  <c r="Z492" i="6"/>
  <c r="Y492" i="6"/>
  <c r="X492" i="6"/>
  <c r="W492" i="6"/>
  <c r="V492" i="6"/>
  <c r="U492" i="6"/>
  <c r="AN491" i="6"/>
  <c r="AM491" i="6"/>
  <c r="AL491" i="6"/>
  <c r="AK491" i="6"/>
  <c r="AJ491" i="6"/>
  <c r="AI491" i="6"/>
  <c r="AH491" i="6"/>
  <c r="AG491" i="6"/>
  <c r="AF491" i="6"/>
  <c r="AE491" i="6"/>
  <c r="AD491" i="6"/>
  <c r="AC491" i="6"/>
  <c r="AB491" i="6"/>
  <c r="AA491" i="6"/>
  <c r="Z491" i="6"/>
  <c r="Y491" i="6"/>
  <c r="X491" i="6"/>
  <c r="W491" i="6"/>
  <c r="V491" i="6"/>
  <c r="U491" i="6"/>
  <c r="AN490" i="6"/>
  <c r="AM490" i="6"/>
  <c r="AL490" i="6"/>
  <c r="AK490" i="6"/>
  <c r="AJ490" i="6"/>
  <c r="AI490" i="6"/>
  <c r="AH490" i="6"/>
  <c r="AG490" i="6"/>
  <c r="AF490" i="6"/>
  <c r="AE490" i="6"/>
  <c r="AD490" i="6"/>
  <c r="AC490" i="6"/>
  <c r="AB490" i="6"/>
  <c r="AA490" i="6"/>
  <c r="Z490" i="6"/>
  <c r="Y490" i="6"/>
  <c r="X490" i="6"/>
  <c r="W490" i="6"/>
  <c r="V490" i="6"/>
  <c r="U490" i="6"/>
  <c r="AN489" i="6"/>
  <c r="AM489" i="6"/>
  <c r="AL489" i="6"/>
  <c r="AK489" i="6"/>
  <c r="AJ489" i="6"/>
  <c r="AI489" i="6"/>
  <c r="AH489" i="6"/>
  <c r="AG489" i="6"/>
  <c r="AF489" i="6"/>
  <c r="AE489" i="6"/>
  <c r="AD489" i="6"/>
  <c r="AC489" i="6"/>
  <c r="AB489" i="6"/>
  <c r="AA489" i="6"/>
  <c r="Z489" i="6"/>
  <c r="Y489" i="6"/>
  <c r="X489" i="6"/>
  <c r="W489" i="6"/>
  <c r="V489" i="6"/>
  <c r="U489" i="6"/>
  <c r="AN488" i="6"/>
  <c r="AM488" i="6"/>
  <c r="AL488" i="6"/>
  <c r="AK488" i="6"/>
  <c r="AJ488" i="6"/>
  <c r="AI488" i="6"/>
  <c r="AH488" i="6"/>
  <c r="AG488" i="6"/>
  <c r="AF488" i="6"/>
  <c r="AE488" i="6"/>
  <c r="AD488" i="6"/>
  <c r="AC488" i="6"/>
  <c r="AB488" i="6"/>
  <c r="AA488" i="6"/>
  <c r="Z488" i="6"/>
  <c r="Y488" i="6"/>
  <c r="X488" i="6"/>
  <c r="W488" i="6"/>
  <c r="V488" i="6"/>
  <c r="U488" i="6"/>
  <c r="AN487" i="6"/>
  <c r="AM487" i="6"/>
  <c r="AL487" i="6"/>
  <c r="AK487" i="6"/>
  <c r="AJ487" i="6"/>
  <c r="AI487" i="6"/>
  <c r="AH487" i="6"/>
  <c r="AG487" i="6"/>
  <c r="AF487" i="6"/>
  <c r="AE487" i="6"/>
  <c r="AD487" i="6"/>
  <c r="AC487" i="6"/>
  <c r="AB487" i="6"/>
  <c r="AA487" i="6"/>
  <c r="Z487" i="6"/>
  <c r="Y487" i="6"/>
  <c r="X487" i="6"/>
  <c r="W487" i="6"/>
  <c r="V487" i="6"/>
  <c r="U487" i="6"/>
  <c r="AN486" i="6"/>
  <c r="AM486" i="6"/>
  <c r="AL486" i="6"/>
  <c r="AK486" i="6"/>
  <c r="AJ486" i="6"/>
  <c r="AI486" i="6"/>
  <c r="AH486" i="6"/>
  <c r="AG486" i="6"/>
  <c r="AF486" i="6"/>
  <c r="AE486" i="6"/>
  <c r="AD486" i="6"/>
  <c r="AC486" i="6"/>
  <c r="AB486" i="6"/>
  <c r="AA486" i="6"/>
  <c r="Z486" i="6"/>
  <c r="Y486" i="6"/>
  <c r="X486" i="6"/>
  <c r="W486" i="6"/>
  <c r="V486" i="6"/>
  <c r="U486" i="6"/>
  <c r="AN485" i="6"/>
  <c r="AM485" i="6"/>
  <c r="AL485" i="6"/>
  <c r="AK485" i="6"/>
  <c r="AJ485" i="6"/>
  <c r="AI485" i="6"/>
  <c r="AH485" i="6"/>
  <c r="AG485" i="6"/>
  <c r="AF485" i="6"/>
  <c r="AE485" i="6"/>
  <c r="AD485" i="6"/>
  <c r="AC485" i="6"/>
  <c r="AB485" i="6"/>
  <c r="AA485" i="6"/>
  <c r="Z485" i="6"/>
  <c r="Y485" i="6"/>
  <c r="X485" i="6"/>
  <c r="W485" i="6"/>
  <c r="V485" i="6"/>
  <c r="U485" i="6"/>
  <c r="AN484" i="6"/>
  <c r="AM484" i="6"/>
  <c r="AL484" i="6"/>
  <c r="AK484" i="6"/>
  <c r="AJ484" i="6"/>
  <c r="AI484" i="6"/>
  <c r="AH484" i="6"/>
  <c r="AG484" i="6"/>
  <c r="AF484" i="6"/>
  <c r="AE484" i="6"/>
  <c r="AD484" i="6"/>
  <c r="AC484" i="6"/>
  <c r="AB484" i="6"/>
  <c r="AA484" i="6"/>
  <c r="Z484" i="6"/>
  <c r="Y484" i="6"/>
  <c r="X484" i="6"/>
  <c r="W484" i="6"/>
  <c r="V484" i="6"/>
  <c r="U484" i="6"/>
  <c r="AN483" i="6"/>
  <c r="AM483" i="6"/>
  <c r="AL483" i="6"/>
  <c r="AK483" i="6"/>
  <c r="AJ483" i="6"/>
  <c r="AI483" i="6"/>
  <c r="AH483" i="6"/>
  <c r="AG483" i="6"/>
  <c r="AF483" i="6"/>
  <c r="AE483" i="6"/>
  <c r="AD483" i="6"/>
  <c r="AC483" i="6"/>
  <c r="AB483" i="6"/>
  <c r="AA483" i="6"/>
  <c r="Z483" i="6"/>
  <c r="Y483" i="6"/>
  <c r="X483" i="6"/>
  <c r="W483" i="6"/>
  <c r="V483" i="6"/>
  <c r="U483" i="6"/>
  <c r="AN482" i="6"/>
  <c r="AM482" i="6"/>
  <c r="AL482" i="6"/>
  <c r="AK482" i="6"/>
  <c r="AJ482" i="6"/>
  <c r="AI482" i="6"/>
  <c r="AH482" i="6"/>
  <c r="AG482" i="6"/>
  <c r="AF482" i="6"/>
  <c r="AE482" i="6"/>
  <c r="AD482" i="6"/>
  <c r="AC482" i="6"/>
  <c r="AB482" i="6"/>
  <c r="AA482" i="6"/>
  <c r="Z482" i="6"/>
  <c r="Y482" i="6"/>
  <c r="X482" i="6"/>
  <c r="W482" i="6"/>
  <c r="V482" i="6"/>
  <c r="U482" i="6"/>
  <c r="AN481" i="6"/>
  <c r="AM481" i="6"/>
  <c r="AL481" i="6"/>
  <c r="AK481" i="6"/>
  <c r="AJ481" i="6"/>
  <c r="AI481" i="6"/>
  <c r="AH481" i="6"/>
  <c r="AG481" i="6"/>
  <c r="AF481" i="6"/>
  <c r="AE481" i="6"/>
  <c r="AD481" i="6"/>
  <c r="AC481" i="6"/>
  <c r="AB481" i="6"/>
  <c r="AA481" i="6"/>
  <c r="Z481" i="6"/>
  <c r="Y481" i="6"/>
  <c r="X481" i="6"/>
  <c r="W481" i="6"/>
  <c r="V481" i="6"/>
  <c r="U481" i="6"/>
  <c r="AN480" i="6"/>
  <c r="AM480" i="6"/>
  <c r="AL480" i="6"/>
  <c r="AK480" i="6"/>
  <c r="AJ480" i="6"/>
  <c r="AI480" i="6"/>
  <c r="AH480" i="6"/>
  <c r="AG480" i="6"/>
  <c r="AF480" i="6"/>
  <c r="AE480" i="6"/>
  <c r="AD480" i="6"/>
  <c r="AC480" i="6"/>
  <c r="AB480" i="6"/>
  <c r="AA480" i="6"/>
  <c r="Z480" i="6"/>
  <c r="Y480" i="6"/>
  <c r="X480" i="6"/>
  <c r="W480" i="6"/>
  <c r="V480" i="6"/>
  <c r="U480" i="6"/>
  <c r="AN479" i="6"/>
  <c r="AM479" i="6"/>
  <c r="AL479" i="6"/>
  <c r="AK479" i="6"/>
  <c r="AJ479" i="6"/>
  <c r="AI479" i="6"/>
  <c r="AH479" i="6"/>
  <c r="AG479" i="6"/>
  <c r="AF479" i="6"/>
  <c r="AE479" i="6"/>
  <c r="AD479" i="6"/>
  <c r="AC479" i="6"/>
  <c r="AB479" i="6"/>
  <c r="AA479" i="6"/>
  <c r="Z479" i="6"/>
  <c r="Y479" i="6"/>
  <c r="X479" i="6"/>
  <c r="W479" i="6"/>
  <c r="V479" i="6"/>
  <c r="U479" i="6"/>
  <c r="AN478" i="6"/>
  <c r="AM478" i="6"/>
  <c r="AL478" i="6"/>
  <c r="AK478" i="6"/>
  <c r="AJ478" i="6"/>
  <c r="AI478" i="6"/>
  <c r="AH478" i="6"/>
  <c r="AG478" i="6"/>
  <c r="AF478" i="6"/>
  <c r="AE478" i="6"/>
  <c r="AD478" i="6"/>
  <c r="AC478" i="6"/>
  <c r="AB478" i="6"/>
  <c r="AA478" i="6"/>
  <c r="Z478" i="6"/>
  <c r="Y478" i="6"/>
  <c r="X478" i="6"/>
  <c r="W478" i="6"/>
  <c r="V478" i="6"/>
  <c r="U478" i="6"/>
  <c r="AN477" i="6"/>
  <c r="AM477" i="6"/>
  <c r="AL477" i="6"/>
  <c r="AK477" i="6"/>
  <c r="AJ477" i="6"/>
  <c r="AI477" i="6"/>
  <c r="AH477" i="6"/>
  <c r="AG477" i="6"/>
  <c r="AF477" i="6"/>
  <c r="AE477" i="6"/>
  <c r="AD477" i="6"/>
  <c r="AC477" i="6"/>
  <c r="AB477" i="6"/>
  <c r="AA477" i="6"/>
  <c r="Z477" i="6"/>
  <c r="Y477" i="6"/>
  <c r="X477" i="6"/>
  <c r="W477" i="6"/>
  <c r="V477" i="6"/>
  <c r="U477" i="6"/>
  <c r="AN476" i="6"/>
  <c r="AM476" i="6"/>
  <c r="AL476" i="6"/>
  <c r="AK476" i="6"/>
  <c r="AJ476" i="6"/>
  <c r="AI476" i="6"/>
  <c r="AH476" i="6"/>
  <c r="AG476" i="6"/>
  <c r="AF476" i="6"/>
  <c r="AE476" i="6"/>
  <c r="AD476" i="6"/>
  <c r="AC476" i="6"/>
  <c r="AB476" i="6"/>
  <c r="AA476" i="6"/>
  <c r="Z476" i="6"/>
  <c r="Y476" i="6"/>
  <c r="X476" i="6"/>
  <c r="W476" i="6"/>
  <c r="V476" i="6"/>
  <c r="U476" i="6"/>
  <c r="AN475" i="6"/>
  <c r="AM475" i="6"/>
  <c r="AL475" i="6"/>
  <c r="AK475" i="6"/>
  <c r="AJ475" i="6"/>
  <c r="AI475" i="6"/>
  <c r="AH475" i="6"/>
  <c r="AG475" i="6"/>
  <c r="AF475" i="6"/>
  <c r="AE475" i="6"/>
  <c r="AD475" i="6"/>
  <c r="AC475" i="6"/>
  <c r="AB475" i="6"/>
  <c r="AA475" i="6"/>
  <c r="Z475" i="6"/>
  <c r="Y475" i="6"/>
  <c r="X475" i="6"/>
  <c r="W475" i="6"/>
  <c r="V475" i="6"/>
  <c r="U475" i="6"/>
  <c r="AN474" i="6"/>
  <c r="AM474" i="6"/>
  <c r="AL474" i="6"/>
  <c r="AK474" i="6"/>
  <c r="AJ474" i="6"/>
  <c r="AI474" i="6"/>
  <c r="AH474" i="6"/>
  <c r="AG474" i="6"/>
  <c r="AF474" i="6"/>
  <c r="AE474" i="6"/>
  <c r="AD474" i="6"/>
  <c r="AC474" i="6"/>
  <c r="AB474" i="6"/>
  <c r="AA474" i="6"/>
  <c r="Z474" i="6"/>
  <c r="Y474" i="6"/>
  <c r="X474" i="6"/>
  <c r="W474" i="6"/>
  <c r="V474" i="6"/>
  <c r="U474" i="6"/>
  <c r="AN473" i="6"/>
  <c r="AM473" i="6"/>
  <c r="AL473" i="6"/>
  <c r="AK473" i="6"/>
  <c r="AJ473" i="6"/>
  <c r="AI473" i="6"/>
  <c r="AH473" i="6"/>
  <c r="AG473" i="6"/>
  <c r="AF473" i="6"/>
  <c r="AE473" i="6"/>
  <c r="AD473" i="6"/>
  <c r="AC473" i="6"/>
  <c r="AB473" i="6"/>
  <c r="AA473" i="6"/>
  <c r="Z473" i="6"/>
  <c r="Y473" i="6"/>
  <c r="X473" i="6"/>
  <c r="W473" i="6"/>
  <c r="V473" i="6"/>
  <c r="U473" i="6"/>
  <c r="AN472" i="6"/>
  <c r="AN533" i="6" s="1"/>
  <c r="AM472" i="6"/>
  <c r="AM533" i="6" s="1"/>
  <c r="AL472" i="6"/>
  <c r="AL533" i="6" s="1"/>
  <c r="AK472" i="6"/>
  <c r="AK533" i="6" s="1"/>
  <c r="AJ472" i="6"/>
  <c r="AJ533" i="6" s="1"/>
  <c r="AI472" i="6"/>
  <c r="AI533" i="6" s="1"/>
  <c r="AH472" i="6"/>
  <c r="AH533" i="6" s="1"/>
  <c r="AG472" i="6"/>
  <c r="AG533" i="6" s="1"/>
  <c r="AF472" i="6"/>
  <c r="AF533" i="6" s="1"/>
  <c r="AE472" i="6"/>
  <c r="AE533" i="6" s="1"/>
  <c r="AD472" i="6"/>
  <c r="AD533" i="6" s="1"/>
  <c r="AC472" i="6"/>
  <c r="AC533" i="6" s="1"/>
  <c r="AB472" i="6"/>
  <c r="AB533" i="6" s="1"/>
  <c r="AA472" i="6"/>
  <c r="AA533" i="6" s="1"/>
  <c r="Z472" i="6"/>
  <c r="Z533" i="6" s="1"/>
  <c r="Y472" i="6"/>
  <c r="Y533" i="6" s="1"/>
  <c r="X472" i="6"/>
  <c r="X533" i="6" s="1"/>
  <c r="W472" i="6"/>
  <c r="W533" i="6" s="1"/>
  <c r="V472" i="6"/>
  <c r="V533" i="6" s="1"/>
  <c r="U472" i="6"/>
  <c r="U533" i="6" s="1"/>
  <c r="AN471" i="6"/>
  <c r="AM471" i="6"/>
  <c r="AL471" i="6"/>
  <c r="AK471" i="6"/>
  <c r="AJ471" i="6"/>
  <c r="AI471" i="6"/>
  <c r="AH471" i="6"/>
  <c r="AG471" i="6"/>
  <c r="AF471" i="6"/>
  <c r="AE471" i="6"/>
  <c r="AD471" i="6"/>
  <c r="AC471" i="6"/>
  <c r="AB471" i="6"/>
  <c r="AA471" i="6"/>
  <c r="Z471" i="6"/>
  <c r="Y471" i="6"/>
  <c r="X471" i="6"/>
  <c r="W471" i="6"/>
  <c r="V471" i="6"/>
  <c r="U471" i="6"/>
  <c r="AN470" i="6"/>
  <c r="AM470" i="6"/>
  <c r="AL470" i="6"/>
  <c r="AK470" i="6"/>
  <c r="AJ470" i="6"/>
  <c r="AI470" i="6"/>
  <c r="AH470" i="6"/>
  <c r="AG470" i="6"/>
  <c r="AF470" i="6"/>
  <c r="AE470" i="6"/>
  <c r="AD470" i="6"/>
  <c r="AC470" i="6"/>
  <c r="AB470" i="6"/>
  <c r="AA470" i="6"/>
  <c r="Z470" i="6"/>
  <c r="Y470" i="6"/>
  <c r="X470" i="6"/>
  <c r="W470" i="6"/>
  <c r="V470" i="6"/>
  <c r="U470" i="6"/>
  <c r="AN469" i="6"/>
  <c r="AM469" i="6"/>
  <c r="AL469" i="6"/>
  <c r="AK469" i="6"/>
  <c r="AJ469" i="6"/>
  <c r="AI469" i="6"/>
  <c r="AH469" i="6"/>
  <c r="AG469" i="6"/>
  <c r="AF469" i="6"/>
  <c r="AE469" i="6"/>
  <c r="AD469" i="6"/>
  <c r="AC469" i="6"/>
  <c r="AB469" i="6"/>
  <c r="AA469" i="6"/>
  <c r="Z469" i="6"/>
  <c r="Y469" i="6"/>
  <c r="X469" i="6"/>
  <c r="W469" i="6"/>
  <c r="V469" i="6"/>
  <c r="U469" i="6"/>
  <c r="AN468" i="6"/>
  <c r="AN532" i="6" s="1"/>
  <c r="AM468" i="6"/>
  <c r="AM532" i="6" s="1"/>
  <c r="AL468" i="6"/>
  <c r="AL532" i="6" s="1"/>
  <c r="AK468" i="6"/>
  <c r="AK532" i="6" s="1"/>
  <c r="AJ468" i="6"/>
  <c r="AJ532" i="6" s="1"/>
  <c r="AI468" i="6"/>
  <c r="AI532" i="6" s="1"/>
  <c r="AH468" i="6"/>
  <c r="AH532" i="6" s="1"/>
  <c r="AG468" i="6"/>
  <c r="AG532" i="6" s="1"/>
  <c r="AF468" i="6"/>
  <c r="AF532" i="6" s="1"/>
  <c r="AE468" i="6"/>
  <c r="AE532" i="6" s="1"/>
  <c r="AD468" i="6"/>
  <c r="AD532" i="6" s="1"/>
  <c r="AC468" i="6"/>
  <c r="AC532" i="6" s="1"/>
  <c r="AB468" i="6"/>
  <c r="AB532" i="6" s="1"/>
  <c r="AA468" i="6"/>
  <c r="AA532" i="6" s="1"/>
  <c r="Z468" i="6"/>
  <c r="Z532" i="6" s="1"/>
  <c r="Y468" i="6"/>
  <c r="Y532" i="6" s="1"/>
  <c r="X468" i="6"/>
  <c r="X532" i="6" s="1"/>
  <c r="W468" i="6"/>
  <c r="W532" i="6" s="1"/>
  <c r="V468" i="6"/>
  <c r="V532" i="6" s="1"/>
  <c r="U468" i="6"/>
  <c r="U532" i="6" s="1"/>
  <c r="AN459" i="6"/>
  <c r="AM459" i="6"/>
  <c r="AL459" i="6"/>
  <c r="AK459" i="6"/>
  <c r="AJ459" i="6"/>
  <c r="AI459" i="6"/>
  <c r="AH459" i="6"/>
  <c r="AG459" i="6"/>
  <c r="AF459" i="6"/>
  <c r="AE459" i="6"/>
  <c r="AD459" i="6"/>
  <c r="AC459" i="6"/>
  <c r="AB459" i="6"/>
  <c r="AA459" i="6"/>
  <c r="Z459" i="6"/>
  <c r="Y459" i="6"/>
  <c r="X459" i="6"/>
  <c r="W459" i="6"/>
  <c r="V459" i="6"/>
  <c r="U459" i="6"/>
  <c r="AN458" i="6"/>
  <c r="AM458" i="6"/>
  <c r="AL458" i="6"/>
  <c r="AK458" i="6"/>
  <c r="AJ458" i="6"/>
  <c r="AI458" i="6"/>
  <c r="AH458" i="6"/>
  <c r="AG458" i="6"/>
  <c r="AF458" i="6"/>
  <c r="AE458" i="6"/>
  <c r="AD458" i="6"/>
  <c r="AC458" i="6"/>
  <c r="AB458" i="6"/>
  <c r="AA458" i="6"/>
  <c r="Z458" i="6"/>
  <c r="Y458" i="6"/>
  <c r="X458" i="6"/>
  <c r="W458" i="6"/>
  <c r="V458" i="6"/>
  <c r="U458" i="6"/>
  <c r="AN457" i="6"/>
  <c r="AM457" i="6"/>
  <c r="AL457" i="6"/>
  <c r="AK457" i="6"/>
  <c r="AJ457" i="6"/>
  <c r="AI457" i="6"/>
  <c r="AH457" i="6"/>
  <c r="AG457" i="6"/>
  <c r="AF457" i="6"/>
  <c r="AE457" i="6"/>
  <c r="AD457" i="6"/>
  <c r="AC457" i="6"/>
  <c r="AB457" i="6"/>
  <c r="AA457" i="6"/>
  <c r="Z457" i="6"/>
  <c r="Y457" i="6"/>
  <c r="X457" i="6"/>
  <c r="W457" i="6"/>
  <c r="V457" i="6"/>
  <c r="U457" i="6"/>
  <c r="AN456" i="6"/>
  <c r="AM456" i="6"/>
  <c r="AL456" i="6"/>
  <c r="AK456" i="6"/>
  <c r="AJ456" i="6"/>
  <c r="AI456" i="6"/>
  <c r="AH456" i="6"/>
  <c r="AG456" i="6"/>
  <c r="AF456" i="6"/>
  <c r="AE456" i="6"/>
  <c r="AD456" i="6"/>
  <c r="AC456" i="6"/>
  <c r="AB456" i="6"/>
  <c r="AA456" i="6"/>
  <c r="Z456" i="6"/>
  <c r="Y456" i="6"/>
  <c r="X456" i="6"/>
  <c r="W456" i="6"/>
  <c r="V456" i="6"/>
  <c r="U456" i="6"/>
  <c r="AN455" i="6"/>
  <c r="AM455" i="6"/>
  <c r="AL455" i="6"/>
  <c r="AK455" i="6"/>
  <c r="AJ455" i="6"/>
  <c r="AI455" i="6"/>
  <c r="AH455" i="6"/>
  <c r="AG455" i="6"/>
  <c r="AF455" i="6"/>
  <c r="AE455" i="6"/>
  <c r="AD455" i="6"/>
  <c r="AC455" i="6"/>
  <c r="AB455" i="6"/>
  <c r="AA455" i="6"/>
  <c r="Z455" i="6"/>
  <c r="Y455" i="6"/>
  <c r="X455" i="6"/>
  <c r="W455" i="6"/>
  <c r="V455" i="6"/>
  <c r="U455" i="6"/>
  <c r="AN454" i="6"/>
  <c r="AM454" i="6"/>
  <c r="AL454" i="6"/>
  <c r="AK454" i="6"/>
  <c r="AJ454" i="6"/>
  <c r="AI454" i="6"/>
  <c r="AH454" i="6"/>
  <c r="AG454" i="6"/>
  <c r="AF454" i="6"/>
  <c r="AE454" i="6"/>
  <c r="AD454" i="6"/>
  <c r="AC454" i="6"/>
  <c r="AB454" i="6"/>
  <c r="AA454" i="6"/>
  <c r="Z454" i="6"/>
  <c r="Y454" i="6"/>
  <c r="X454" i="6"/>
  <c r="W454" i="6"/>
  <c r="V454" i="6"/>
  <c r="U454" i="6"/>
  <c r="AN453" i="6"/>
  <c r="AM453" i="6"/>
  <c r="AL453" i="6"/>
  <c r="AK453" i="6"/>
  <c r="AJ453" i="6"/>
  <c r="AI453" i="6"/>
  <c r="AH453" i="6"/>
  <c r="AG453" i="6"/>
  <c r="AF453" i="6"/>
  <c r="AE453" i="6"/>
  <c r="AD453" i="6"/>
  <c r="AC453" i="6"/>
  <c r="AB453" i="6"/>
  <c r="AA453" i="6"/>
  <c r="Z453" i="6"/>
  <c r="Y453" i="6"/>
  <c r="X453" i="6"/>
  <c r="W453" i="6"/>
  <c r="V453" i="6"/>
  <c r="U453" i="6"/>
  <c r="AN452" i="6"/>
  <c r="AM452" i="6"/>
  <c r="AL452" i="6"/>
  <c r="AK452" i="6"/>
  <c r="AJ452" i="6"/>
  <c r="AI452" i="6"/>
  <c r="AH452" i="6"/>
  <c r="AG452" i="6"/>
  <c r="AF452" i="6"/>
  <c r="AE452" i="6"/>
  <c r="AD452" i="6"/>
  <c r="AC452" i="6"/>
  <c r="AB452" i="6"/>
  <c r="AA452" i="6"/>
  <c r="Z452" i="6"/>
  <c r="Y452" i="6"/>
  <c r="X452" i="6"/>
  <c r="W452" i="6"/>
  <c r="V452" i="6"/>
  <c r="U452" i="6"/>
  <c r="AN451" i="6"/>
  <c r="AM451" i="6"/>
  <c r="AL451" i="6"/>
  <c r="AK451" i="6"/>
  <c r="AJ451" i="6"/>
  <c r="AI451" i="6"/>
  <c r="AH451" i="6"/>
  <c r="AG451" i="6"/>
  <c r="AF451" i="6"/>
  <c r="AE451" i="6"/>
  <c r="AD451" i="6"/>
  <c r="AC451" i="6"/>
  <c r="AB451" i="6"/>
  <c r="AA451" i="6"/>
  <c r="Z451" i="6"/>
  <c r="Y451" i="6"/>
  <c r="X451" i="6"/>
  <c r="W451" i="6"/>
  <c r="V451" i="6"/>
  <c r="U451" i="6"/>
  <c r="AN450" i="6"/>
  <c r="AM450" i="6"/>
  <c r="AL450" i="6"/>
  <c r="AK450" i="6"/>
  <c r="AJ450" i="6"/>
  <c r="AI450" i="6"/>
  <c r="AH450" i="6"/>
  <c r="AG450" i="6"/>
  <c r="AF450" i="6"/>
  <c r="AE450" i="6"/>
  <c r="AD450" i="6"/>
  <c r="AC450" i="6"/>
  <c r="AB450" i="6"/>
  <c r="AA450" i="6"/>
  <c r="Z450" i="6"/>
  <c r="Y450" i="6"/>
  <c r="X450" i="6"/>
  <c r="W450" i="6"/>
  <c r="V450" i="6"/>
  <c r="U450" i="6"/>
  <c r="AN449" i="6"/>
  <c r="AM449" i="6"/>
  <c r="AL449" i="6"/>
  <c r="AK449" i="6"/>
  <c r="AJ449" i="6"/>
  <c r="AI449" i="6"/>
  <c r="AH449" i="6"/>
  <c r="AG449" i="6"/>
  <c r="AF449" i="6"/>
  <c r="AE449" i="6"/>
  <c r="AD449" i="6"/>
  <c r="AC449" i="6"/>
  <c r="AB449" i="6"/>
  <c r="AA449" i="6"/>
  <c r="Z449" i="6"/>
  <c r="Y449" i="6"/>
  <c r="X449" i="6"/>
  <c r="W449" i="6"/>
  <c r="V449" i="6"/>
  <c r="U449" i="6"/>
  <c r="AN448" i="6"/>
  <c r="AM448" i="6"/>
  <c r="AL448" i="6"/>
  <c r="AK448" i="6"/>
  <c r="AJ448" i="6"/>
  <c r="AI448" i="6"/>
  <c r="AH448" i="6"/>
  <c r="AG448" i="6"/>
  <c r="AF448" i="6"/>
  <c r="AE448" i="6"/>
  <c r="AD448" i="6"/>
  <c r="AC448" i="6"/>
  <c r="AB448" i="6"/>
  <c r="AA448" i="6"/>
  <c r="Z448" i="6"/>
  <c r="Y448" i="6"/>
  <c r="X448" i="6"/>
  <c r="W448" i="6"/>
  <c r="V448" i="6"/>
  <c r="U448" i="6"/>
  <c r="AN447" i="6"/>
  <c r="AM447" i="6"/>
  <c r="AL447" i="6"/>
  <c r="AK447" i="6"/>
  <c r="AJ447" i="6"/>
  <c r="AI447" i="6"/>
  <c r="AH447" i="6"/>
  <c r="AG447" i="6"/>
  <c r="AF447" i="6"/>
  <c r="AE447" i="6"/>
  <c r="AD447" i="6"/>
  <c r="AC447" i="6"/>
  <c r="AB447" i="6"/>
  <c r="AA447" i="6"/>
  <c r="Z447" i="6"/>
  <c r="Y447" i="6"/>
  <c r="X447" i="6"/>
  <c r="W447" i="6"/>
  <c r="V447" i="6"/>
  <c r="U447" i="6"/>
  <c r="AN446" i="6"/>
  <c r="AM446" i="6"/>
  <c r="AL446" i="6"/>
  <c r="AK446" i="6"/>
  <c r="AJ446" i="6"/>
  <c r="AI446" i="6"/>
  <c r="AH446" i="6"/>
  <c r="AG446" i="6"/>
  <c r="AF446" i="6"/>
  <c r="AE446" i="6"/>
  <c r="AD446" i="6"/>
  <c r="AC446" i="6"/>
  <c r="AB446" i="6"/>
  <c r="AA446" i="6"/>
  <c r="Z446" i="6"/>
  <c r="Y446" i="6"/>
  <c r="X446" i="6"/>
  <c r="W446" i="6"/>
  <c r="V446" i="6"/>
  <c r="U446" i="6"/>
  <c r="AN445" i="6"/>
  <c r="AM445" i="6"/>
  <c r="AL445" i="6"/>
  <c r="AK445" i="6"/>
  <c r="AJ445" i="6"/>
  <c r="AI445" i="6"/>
  <c r="AH445" i="6"/>
  <c r="AG445" i="6"/>
  <c r="AF445" i="6"/>
  <c r="AE445" i="6"/>
  <c r="AD445" i="6"/>
  <c r="AC445" i="6"/>
  <c r="AB445" i="6"/>
  <c r="AA445" i="6"/>
  <c r="Z445" i="6"/>
  <c r="Y445" i="6"/>
  <c r="X445" i="6"/>
  <c r="W445" i="6"/>
  <c r="V445" i="6"/>
  <c r="U445" i="6"/>
  <c r="AN444" i="6"/>
  <c r="AM444" i="6"/>
  <c r="AL444" i="6"/>
  <c r="AK444" i="6"/>
  <c r="AJ444" i="6"/>
  <c r="AI444" i="6"/>
  <c r="AH444" i="6"/>
  <c r="AG444" i="6"/>
  <c r="AF444" i="6"/>
  <c r="AE444" i="6"/>
  <c r="AD444" i="6"/>
  <c r="AC444" i="6"/>
  <c r="AB444" i="6"/>
  <c r="AA444" i="6"/>
  <c r="Z444" i="6"/>
  <c r="Y444" i="6"/>
  <c r="X444" i="6"/>
  <c r="W444" i="6"/>
  <c r="V444" i="6"/>
  <c r="U444" i="6"/>
  <c r="AN443" i="6"/>
  <c r="AM443" i="6"/>
  <c r="AL443" i="6"/>
  <c r="AK443" i="6"/>
  <c r="AJ443" i="6"/>
  <c r="AI443" i="6"/>
  <c r="AH443" i="6"/>
  <c r="AG443" i="6"/>
  <c r="AF443" i="6"/>
  <c r="AE443" i="6"/>
  <c r="AD443" i="6"/>
  <c r="AC443" i="6"/>
  <c r="AB443" i="6"/>
  <c r="AA443" i="6"/>
  <c r="Z443" i="6"/>
  <c r="Y443" i="6"/>
  <c r="X443" i="6"/>
  <c r="W443" i="6"/>
  <c r="V443" i="6"/>
  <c r="U443" i="6"/>
  <c r="AN442" i="6"/>
  <c r="AM442" i="6"/>
  <c r="AL442" i="6"/>
  <c r="AK442" i="6"/>
  <c r="AJ442" i="6"/>
  <c r="AI442" i="6"/>
  <c r="AH442" i="6"/>
  <c r="AG442" i="6"/>
  <c r="AF442" i="6"/>
  <c r="AE442" i="6"/>
  <c r="AD442" i="6"/>
  <c r="AC442" i="6"/>
  <c r="AB442" i="6"/>
  <c r="AA442" i="6"/>
  <c r="Z442" i="6"/>
  <c r="Y442" i="6"/>
  <c r="X442" i="6"/>
  <c r="W442" i="6"/>
  <c r="V442" i="6"/>
  <c r="U442" i="6"/>
  <c r="AN441" i="6"/>
  <c r="AM441" i="6"/>
  <c r="AL441" i="6"/>
  <c r="AK441" i="6"/>
  <c r="AJ441" i="6"/>
  <c r="AI441" i="6"/>
  <c r="AH441" i="6"/>
  <c r="AG441" i="6"/>
  <c r="AF441" i="6"/>
  <c r="AE441" i="6"/>
  <c r="AD441" i="6"/>
  <c r="AC441" i="6"/>
  <c r="AB441" i="6"/>
  <c r="AA441" i="6"/>
  <c r="Z441" i="6"/>
  <c r="Y441" i="6"/>
  <c r="X441" i="6"/>
  <c r="W441" i="6"/>
  <c r="V441" i="6"/>
  <c r="U441" i="6"/>
  <c r="AN440" i="6"/>
  <c r="AM440" i="6"/>
  <c r="AL440" i="6"/>
  <c r="AK440" i="6"/>
  <c r="AJ440" i="6"/>
  <c r="AI440" i="6"/>
  <c r="AH440" i="6"/>
  <c r="AG440" i="6"/>
  <c r="AF440" i="6"/>
  <c r="AE440" i="6"/>
  <c r="AD440" i="6"/>
  <c r="AC440" i="6"/>
  <c r="AB440" i="6"/>
  <c r="AA440" i="6"/>
  <c r="Z440" i="6"/>
  <c r="Y440" i="6"/>
  <c r="X440" i="6"/>
  <c r="W440" i="6"/>
  <c r="V440" i="6"/>
  <c r="U440" i="6"/>
  <c r="AN439" i="6"/>
  <c r="AM439" i="6"/>
  <c r="AL439" i="6"/>
  <c r="AK439" i="6"/>
  <c r="AJ439" i="6"/>
  <c r="AI439" i="6"/>
  <c r="AH439" i="6"/>
  <c r="AG439" i="6"/>
  <c r="AF439" i="6"/>
  <c r="AE439" i="6"/>
  <c r="AD439" i="6"/>
  <c r="AC439" i="6"/>
  <c r="AB439" i="6"/>
  <c r="AA439" i="6"/>
  <c r="Z439" i="6"/>
  <c r="Y439" i="6"/>
  <c r="X439" i="6"/>
  <c r="W439" i="6"/>
  <c r="V439" i="6"/>
  <c r="U439" i="6"/>
  <c r="AN438" i="6"/>
  <c r="AM438" i="6"/>
  <c r="AL438" i="6"/>
  <c r="AK438" i="6"/>
  <c r="AJ438" i="6"/>
  <c r="AI438" i="6"/>
  <c r="AH438" i="6"/>
  <c r="AG438" i="6"/>
  <c r="AF438" i="6"/>
  <c r="AE438" i="6"/>
  <c r="AD438" i="6"/>
  <c r="AC438" i="6"/>
  <c r="AB438" i="6"/>
  <c r="AA438" i="6"/>
  <c r="Z438" i="6"/>
  <c r="Y438" i="6"/>
  <c r="X438" i="6"/>
  <c r="W438" i="6"/>
  <c r="V438" i="6"/>
  <c r="U438" i="6"/>
  <c r="AN437" i="6"/>
  <c r="AM437" i="6"/>
  <c r="AL437" i="6"/>
  <c r="AK437" i="6"/>
  <c r="AJ437" i="6"/>
  <c r="AI437" i="6"/>
  <c r="AH437" i="6"/>
  <c r="AG437" i="6"/>
  <c r="AF437" i="6"/>
  <c r="AE437" i="6"/>
  <c r="AD437" i="6"/>
  <c r="AC437" i="6"/>
  <c r="AB437" i="6"/>
  <c r="AA437" i="6"/>
  <c r="Z437" i="6"/>
  <c r="Y437" i="6"/>
  <c r="X437" i="6"/>
  <c r="W437" i="6"/>
  <c r="V437" i="6"/>
  <c r="U437" i="6"/>
  <c r="AN436" i="6"/>
  <c r="AM436" i="6"/>
  <c r="AL436" i="6"/>
  <c r="AK436" i="6"/>
  <c r="AJ436" i="6"/>
  <c r="AI436" i="6"/>
  <c r="AH436" i="6"/>
  <c r="AG436" i="6"/>
  <c r="AF436" i="6"/>
  <c r="AE436" i="6"/>
  <c r="AD436" i="6"/>
  <c r="AC436" i="6"/>
  <c r="AB436" i="6"/>
  <c r="AA436" i="6"/>
  <c r="Z436" i="6"/>
  <c r="Y436" i="6"/>
  <c r="X436" i="6"/>
  <c r="W436" i="6"/>
  <c r="V436" i="6"/>
  <c r="U436" i="6"/>
  <c r="AN435" i="6"/>
  <c r="AM435" i="6"/>
  <c r="AL435" i="6"/>
  <c r="AK435" i="6"/>
  <c r="AJ435" i="6"/>
  <c r="AI435" i="6"/>
  <c r="AH435" i="6"/>
  <c r="AG435" i="6"/>
  <c r="AF435" i="6"/>
  <c r="AE435" i="6"/>
  <c r="AD435" i="6"/>
  <c r="AC435" i="6"/>
  <c r="AB435" i="6"/>
  <c r="AA435" i="6"/>
  <c r="Z435" i="6"/>
  <c r="Y435" i="6"/>
  <c r="X435" i="6"/>
  <c r="W435" i="6"/>
  <c r="V435" i="6"/>
  <c r="U435" i="6"/>
  <c r="AN434" i="6"/>
  <c r="AM434" i="6"/>
  <c r="AL434" i="6"/>
  <c r="AK434" i="6"/>
  <c r="AJ434" i="6"/>
  <c r="AI434" i="6"/>
  <c r="AH434" i="6"/>
  <c r="AG434" i="6"/>
  <c r="AF434" i="6"/>
  <c r="AE434" i="6"/>
  <c r="AD434" i="6"/>
  <c r="AC434" i="6"/>
  <c r="AB434" i="6"/>
  <c r="AA434" i="6"/>
  <c r="Z434" i="6"/>
  <c r="Y434" i="6"/>
  <c r="X434" i="6"/>
  <c r="W434" i="6"/>
  <c r="V434" i="6"/>
  <c r="U434" i="6"/>
  <c r="AN433" i="6"/>
  <c r="AM433" i="6"/>
  <c r="AL433" i="6"/>
  <c r="AK433" i="6"/>
  <c r="AJ433" i="6"/>
  <c r="AI433" i="6"/>
  <c r="AH433" i="6"/>
  <c r="AG433" i="6"/>
  <c r="AF433" i="6"/>
  <c r="AE433" i="6"/>
  <c r="AD433" i="6"/>
  <c r="AC433" i="6"/>
  <c r="AB433" i="6"/>
  <c r="AA433" i="6"/>
  <c r="Z433" i="6"/>
  <c r="Y433" i="6"/>
  <c r="X433" i="6"/>
  <c r="W433" i="6"/>
  <c r="V433" i="6"/>
  <c r="U433" i="6"/>
  <c r="AN432" i="6"/>
  <c r="AM432" i="6"/>
  <c r="AL432" i="6"/>
  <c r="AK432" i="6"/>
  <c r="AJ432" i="6"/>
  <c r="AI432" i="6"/>
  <c r="AH432" i="6"/>
  <c r="AG432" i="6"/>
  <c r="AF432" i="6"/>
  <c r="AE432" i="6"/>
  <c r="AD432" i="6"/>
  <c r="AC432" i="6"/>
  <c r="AB432" i="6"/>
  <c r="AA432" i="6"/>
  <c r="Z432" i="6"/>
  <c r="Y432" i="6"/>
  <c r="X432" i="6"/>
  <c r="W432" i="6"/>
  <c r="V432" i="6"/>
  <c r="U432" i="6"/>
  <c r="AN431" i="6"/>
  <c r="AM431" i="6"/>
  <c r="AL431" i="6"/>
  <c r="AK431" i="6"/>
  <c r="AJ431" i="6"/>
  <c r="AI431" i="6"/>
  <c r="AH431" i="6"/>
  <c r="AG431" i="6"/>
  <c r="AF431" i="6"/>
  <c r="AE431" i="6"/>
  <c r="AD431" i="6"/>
  <c r="AC431" i="6"/>
  <c r="AB431" i="6"/>
  <c r="AA431" i="6"/>
  <c r="Z431" i="6"/>
  <c r="Y431" i="6"/>
  <c r="X431" i="6"/>
  <c r="W431" i="6"/>
  <c r="V431" i="6"/>
  <c r="U431" i="6"/>
  <c r="AN430" i="6"/>
  <c r="AM430" i="6"/>
  <c r="AL430" i="6"/>
  <c r="AK430" i="6"/>
  <c r="AJ430" i="6"/>
  <c r="AI430" i="6"/>
  <c r="AH430" i="6"/>
  <c r="AG430" i="6"/>
  <c r="AF430" i="6"/>
  <c r="AE430" i="6"/>
  <c r="AD430" i="6"/>
  <c r="AC430" i="6"/>
  <c r="AB430" i="6"/>
  <c r="AA430" i="6"/>
  <c r="Z430" i="6"/>
  <c r="Y430" i="6"/>
  <c r="X430" i="6"/>
  <c r="W430" i="6"/>
  <c r="V430" i="6"/>
  <c r="U430" i="6"/>
  <c r="AN429" i="6"/>
  <c r="AM429" i="6"/>
  <c r="AL429" i="6"/>
  <c r="AK429" i="6"/>
  <c r="AJ429" i="6"/>
  <c r="AI429" i="6"/>
  <c r="AH429" i="6"/>
  <c r="AG429" i="6"/>
  <c r="AF429" i="6"/>
  <c r="AE429" i="6"/>
  <c r="AD429" i="6"/>
  <c r="AC429" i="6"/>
  <c r="AB429" i="6"/>
  <c r="AA429" i="6"/>
  <c r="Z429" i="6"/>
  <c r="Y429" i="6"/>
  <c r="X429" i="6"/>
  <c r="W429" i="6"/>
  <c r="V429" i="6"/>
  <c r="U429" i="6"/>
  <c r="AN428" i="6"/>
  <c r="AM428" i="6"/>
  <c r="AL428" i="6"/>
  <c r="AK428" i="6"/>
  <c r="AJ428" i="6"/>
  <c r="AI428" i="6"/>
  <c r="AH428" i="6"/>
  <c r="AG428" i="6"/>
  <c r="AF428" i="6"/>
  <c r="AE428" i="6"/>
  <c r="AD428" i="6"/>
  <c r="AC428" i="6"/>
  <c r="AB428" i="6"/>
  <c r="AA428" i="6"/>
  <c r="Z428" i="6"/>
  <c r="Y428" i="6"/>
  <c r="X428" i="6"/>
  <c r="W428" i="6"/>
  <c r="V428" i="6"/>
  <c r="U428" i="6"/>
  <c r="AN427" i="6"/>
  <c r="AM427" i="6"/>
  <c r="AL427" i="6"/>
  <c r="AK427" i="6"/>
  <c r="AJ427" i="6"/>
  <c r="AI427" i="6"/>
  <c r="AH427" i="6"/>
  <c r="AG427" i="6"/>
  <c r="AF427" i="6"/>
  <c r="AE427" i="6"/>
  <c r="AD427" i="6"/>
  <c r="AC427" i="6"/>
  <c r="AB427" i="6"/>
  <c r="AA427" i="6"/>
  <c r="Z427" i="6"/>
  <c r="Y427" i="6"/>
  <c r="X427" i="6"/>
  <c r="W427" i="6"/>
  <c r="V427" i="6"/>
  <c r="U427" i="6"/>
  <c r="AN426" i="6"/>
  <c r="AM426" i="6"/>
  <c r="AL426" i="6"/>
  <c r="AK426" i="6"/>
  <c r="AJ426" i="6"/>
  <c r="AI426" i="6"/>
  <c r="AH426" i="6"/>
  <c r="AG426" i="6"/>
  <c r="AF426" i="6"/>
  <c r="AE426" i="6"/>
  <c r="AD426" i="6"/>
  <c r="AC426" i="6"/>
  <c r="AB426" i="6"/>
  <c r="AA426" i="6"/>
  <c r="Z426" i="6"/>
  <c r="Y426" i="6"/>
  <c r="X426" i="6"/>
  <c r="W426" i="6"/>
  <c r="V426" i="6"/>
  <c r="U426" i="6"/>
  <c r="AN425" i="6"/>
  <c r="AM425" i="6"/>
  <c r="AL425" i="6"/>
  <c r="AK425" i="6"/>
  <c r="AJ425" i="6"/>
  <c r="AI425" i="6"/>
  <c r="AH425" i="6"/>
  <c r="AG425" i="6"/>
  <c r="AF425" i="6"/>
  <c r="AE425" i="6"/>
  <c r="AD425" i="6"/>
  <c r="AC425" i="6"/>
  <c r="AB425" i="6"/>
  <c r="AA425" i="6"/>
  <c r="Z425" i="6"/>
  <c r="Y425" i="6"/>
  <c r="X425" i="6"/>
  <c r="W425" i="6"/>
  <c r="V425" i="6"/>
  <c r="U425" i="6"/>
  <c r="AN424" i="6"/>
  <c r="AM424" i="6"/>
  <c r="AL424" i="6"/>
  <c r="AK424" i="6"/>
  <c r="AJ424" i="6"/>
  <c r="AI424" i="6"/>
  <c r="AH424" i="6"/>
  <c r="AG424" i="6"/>
  <c r="AF424" i="6"/>
  <c r="AE424" i="6"/>
  <c r="AD424" i="6"/>
  <c r="AC424" i="6"/>
  <c r="AB424" i="6"/>
  <c r="AA424" i="6"/>
  <c r="Z424" i="6"/>
  <c r="Y424" i="6"/>
  <c r="X424" i="6"/>
  <c r="W424" i="6"/>
  <c r="V424" i="6"/>
  <c r="U424" i="6"/>
  <c r="AN423" i="6"/>
  <c r="AM423" i="6"/>
  <c r="AL423" i="6"/>
  <c r="AK423" i="6"/>
  <c r="AJ423" i="6"/>
  <c r="AI423" i="6"/>
  <c r="AH423" i="6"/>
  <c r="AG423" i="6"/>
  <c r="AF423" i="6"/>
  <c r="AE423" i="6"/>
  <c r="AD423" i="6"/>
  <c r="AC423" i="6"/>
  <c r="AB423" i="6"/>
  <c r="AA423" i="6"/>
  <c r="Z423" i="6"/>
  <c r="Y423" i="6"/>
  <c r="X423" i="6"/>
  <c r="W423" i="6"/>
  <c r="V423" i="6"/>
  <c r="U423" i="6"/>
  <c r="AN422" i="6"/>
  <c r="AM422" i="6"/>
  <c r="AL422" i="6"/>
  <c r="AK422" i="6"/>
  <c r="AJ422" i="6"/>
  <c r="AI422" i="6"/>
  <c r="AH422" i="6"/>
  <c r="AG422" i="6"/>
  <c r="AF422" i="6"/>
  <c r="AE422" i="6"/>
  <c r="AD422" i="6"/>
  <c r="AC422" i="6"/>
  <c r="AB422" i="6"/>
  <c r="AA422" i="6"/>
  <c r="Z422" i="6"/>
  <c r="Y422" i="6"/>
  <c r="X422" i="6"/>
  <c r="W422" i="6"/>
  <c r="V422" i="6"/>
  <c r="U422" i="6"/>
  <c r="AN421" i="6"/>
  <c r="AM421" i="6"/>
  <c r="AL421" i="6"/>
  <c r="AK421" i="6"/>
  <c r="AJ421" i="6"/>
  <c r="AI421" i="6"/>
  <c r="AH421" i="6"/>
  <c r="AG421" i="6"/>
  <c r="AF421" i="6"/>
  <c r="AE421" i="6"/>
  <c r="AD421" i="6"/>
  <c r="AC421" i="6"/>
  <c r="AB421" i="6"/>
  <c r="AA421" i="6"/>
  <c r="Z421" i="6"/>
  <c r="Y421" i="6"/>
  <c r="X421" i="6"/>
  <c r="W421" i="6"/>
  <c r="V421" i="6"/>
  <c r="U421" i="6"/>
  <c r="AN420" i="6"/>
  <c r="AM420" i="6"/>
  <c r="AL420" i="6"/>
  <c r="AK420" i="6"/>
  <c r="AJ420" i="6"/>
  <c r="AI420" i="6"/>
  <c r="AH420" i="6"/>
  <c r="AG420" i="6"/>
  <c r="AF420" i="6"/>
  <c r="AE420" i="6"/>
  <c r="AD420" i="6"/>
  <c r="AC420" i="6"/>
  <c r="AB420" i="6"/>
  <c r="AA420" i="6"/>
  <c r="Z420" i="6"/>
  <c r="Y420" i="6"/>
  <c r="X420" i="6"/>
  <c r="W420" i="6"/>
  <c r="V420" i="6"/>
  <c r="U420" i="6"/>
  <c r="AN419" i="6"/>
  <c r="AM419" i="6"/>
  <c r="AL419" i="6"/>
  <c r="AK419" i="6"/>
  <c r="AJ419" i="6"/>
  <c r="AI419" i="6"/>
  <c r="AH419" i="6"/>
  <c r="AG419" i="6"/>
  <c r="AF419" i="6"/>
  <c r="AE419" i="6"/>
  <c r="AD419" i="6"/>
  <c r="AC419" i="6"/>
  <c r="AB419" i="6"/>
  <c r="AA419" i="6"/>
  <c r="Z419" i="6"/>
  <c r="Y419" i="6"/>
  <c r="X419" i="6"/>
  <c r="W419" i="6"/>
  <c r="V419" i="6"/>
  <c r="U419" i="6"/>
  <c r="AN418" i="6"/>
  <c r="AM418" i="6"/>
  <c r="AL418" i="6"/>
  <c r="AK418" i="6"/>
  <c r="AJ418" i="6"/>
  <c r="AI418" i="6"/>
  <c r="AH418" i="6"/>
  <c r="AG418" i="6"/>
  <c r="AF418" i="6"/>
  <c r="AE418" i="6"/>
  <c r="AD418" i="6"/>
  <c r="AC418" i="6"/>
  <c r="AB418" i="6"/>
  <c r="AA418" i="6"/>
  <c r="Z418" i="6"/>
  <c r="Y418" i="6"/>
  <c r="X418" i="6"/>
  <c r="W418" i="6"/>
  <c r="V418" i="6"/>
  <c r="U418" i="6"/>
  <c r="AN417" i="6"/>
  <c r="AM417" i="6"/>
  <c r="AL417" i="6"/>
  <c r="AK417" i="6"/>
  <c r="AJ417" i="6"/>
  <c r="AI417" i="6"/>
  <c r="AH417" i="6"/>
  <c r="AG417" i="6"/>
  <c r="AF417" i="6"/>
  <c r="AE417" i="6"/>
  <c r="AD417" i="6"/>
  <c r="AC417" i="6"/>
  <c r="AB417" i="6"/>
  <c r="AA417" i="6"/>
  <c r="Z417" i="6"/>
  <c r="Y417" i="6"/>
  <c r="X417" i="6"/>
  <c r="W417" i="6"/>
  <c r="V417" i="6"/>
  <c r="U417" i="6"/>
  <c r="AN416" i="6"/>
  <c r="AM416" i="6"/>
  <c r="AL416" i="6"/>
  <c r="AK416" i="6"/>
  <c r="AJ416" i="6"/>
  <c r="AI416" i="6"/>
  <c r="AH416" i="6"/>
  <c r="AG416" i="6"/>
  <c r="AF416" i="6"/>
  <c r="AE416" i="6"/>
  <c r="AD416" i="6"/>
  <c r="AC416" i="6"/>
  <c r="AB416" i="6"/>
  <c r="AA416" i="6"/>
  <c r="Z416" i="6"/>
  <c r="Y416" i="6"/>
  <c r="X416" i="6"/>
  <c r="W416" i="6"/>
  <c r="V416" i="6"/>
  <c r="U416" i="6"/>
  <c r="AN415" i="6"/>
  <c r="AM415" i="6"/>
  <c r="AL415" i="6"/>
  <c r="AK415" i="6"/>
  <c r="AJ415" i="6"/>
  <c r="AI415" i="6"/>
  <c r="AH415" i="6"/>
  <c r="AG415" i="6"/>
  <c r="AF415" i="6"/>
  <c r="AE415" i="6"/>
  <c r="AD415" i="6"/>
  <c r="AC415" i="6"/>
  <c r="AB415" i="6"/>
  <c r="AA415" i="6"/>
  <c r="Z415" i="6"/>
  <c r="Y415" i="6"/>
  <c r="X415" i="6"/>
  <c r="W415" i="6"/>
  <c r="V415" i="6"/>
  <c r="U415" i="6"/>
  <c r="AN414" i="6"/>
  <c r="AM414" i="6"/>
  <c r="AL414" i="6"/>
  <c r="AK414" i="6"/>
  <c r="AJ414" i="6"/>
  <c r="AI414" i="6"/>
  <c r="AH414" i="6"/>
  <c r="AG414" i="6"/>
  <c r="AF414" i="6"/>
  <c r="AE414" i="6"/>
  <c r="AD414" i="6"/>
  <c r="AC414" i="6"/>
  <c r="AB414" i="6"/>
  <c r="AA414" i="6"/>
  <c r="Z414" i="6"/>
  <c r="Y414" i="6"/>
  <c r="X414" i="6"/>
  <c r="W414" i="6"/>
  <c r="V414" i="6"/>
  <c r="U414" i="6"/>
  <c r="AN413" i="6"/>
  <c r="AM413" i="6"/>
  <c r="AL413" i="6"/>
  <c r="AK413" i="6"/>
  <c r="AJ413" i="6"/>
  <c r="AI413" i="6"/>
  <c r="AH413" i="6"/>
  <c r="AG413" i="6"/>
  <c r="AF413" i="6"/>
  <c r="AE413" i="6"/>
  <c r="AD413" i="6"/>
  <c r="AC413" i="6"/>
  <c r="AB413" i="6"/>
  <c r="AA413" i="6"/>
  <c r="Z413" i="6"/>
  <c r="Y413" i="6"/>
  <c r="X413" i="6"/>
  <c r="W413" i="6"/>
  <c r="V413" i="6"/>
  <c r="U413" i="6"/>
  <c r="AN412" i="6"/>
  <c r="AM412" i="6"/>
  <c r="AL412" i="6"/>
  <c r="AK412" i="6"/>
  <c r="AJ412" i="6"/>
  <c r="AI412" i="6"/>
  <c r="AH412" i="6"/>
  <c r="AG412" i="6"/>
  <c r="AF412" i="6"/>
  <c r="AE412" i="6"/>
  <c r="AD412" i="6"/>
  <c r="AC412" i="6"/>
  <c r="AB412" i="6"/>
  <c r="AA412" i="6"/>
  <c r="Z412" i="6"/>
  <c r="Y412" i="6"/>
  <c r="X412" i="6"/>
  <c r="W412" i="6"/>
  <c r="V412" i="6"/>
  <c r="U412" i="6"/>
  <c r="AN411" i="6"/>
  <c r="AM411" i="6"/>
  <c r="AL411" i="6"/>
  <c r="AK411" i="6"/>
  <c r="AJ411" i="6"/>
  <c r="AI411" i="6"/>
  <c r="AH411" i="6"/>
  <c r="AG411" i="6"/>
  <c r="AF411" i="6"/>
  <c r="AE411" i="6"/>
  <c r="AD411" i="6"/>
  <c r="AC411" i="6"/>
  <c r="AB411" i="6"/>
  <c r="AA411" i="6"/>
  <c r="Z411" i="6"/>
  <c r="Y411" i="6"/>
  <c r="X411" i="6"/>
  <c r="W411" i="6"/>
  <c r="V411" i="6"/>
  <c r="U411" i="6"/>
  <c r="AN410" i="6"/>
  <c r="AM410" i="6"/>
  <c r="AL410" i="6"/>
  <c r="AK410" i="6"/>
  <c r="AJ410" i="6"/>
  <c r="AI410" i="6"/>
  <c r="AH410" i="6"/>
  <c r="AG410" i="6"/>
  <c r="AF410" i="6"/>
  <c r="AE410" i="6"/>
  <c r="AD410" i="6"/>
  <c r="AC410" i="6"/>
  <c r="AB410" i="6"/>
  <c r="AA410" i="6"/>
  <c r="Z410" i="6"/>
  <c r="Y410" i="6"/>
  <c r="X410" i="6"/>
  <c r="W410" i="6"/>
  <c r="V410" i="6"/>
  <c r="U410" i="6"/>
  <c r="AN409" i="6"/>
  <c r="AM409" i="6"/>
  <c r="AL409" i="6"/>
  <c r="AK409" i="6"/>
  <c r="AJ409" i="6"/>
  <c r="AI409" i="6"/>
  <c r="AH409" i="6"/>
  <c r="AG409" i="6"/>
  <c r="AF409" i="6"/>
  <c r="AE409" i="6"/>
  <c r="AD409" i="6"/>
  <c r="AC409" i="6"/>
  <c r="AB409" i="6"/>
  <c r="AA409" i="6"/>
  <c r="Z409" i="6"/>
  <c r="Y409" i="6"/>
  <c r="X409" i="6"/>
  <c r="W409" i="6"/>
  <c r="V409" i="6"/>
  <c r="U409" i="6"/>
  <c r="AN408" i="6"/>
  <c r="AM408" i="6"/>
  <c r="AL408" i="6"/>
  <c r="AK408" i="6"/>
  <c r="AJ408" i="6"/>
  <c r="AI408" i="6"/>
  <c r="AH408" i="6"/>
  <c r="AG408" i="6"/>
  <c r="AF408" i="6"/>
  <c r="AE408" i="6"/>
  <c r="AD408" i="6"/>
  <c r="AC408" i="6"/>
  <c r="AB408" i="6"/>
  <c r="AA408" i="6"/>
  <c r="Z408" i="6"/>
  <c r="Y408" i="6"/>
  <c r="X408" i="6"/>
  <c r="W408" i="6"/>
  <c r="V408" i="6"/>
  <c r="U408" i="6"/>
  <c r="AN407" i="6"/>
  <c r="AM407" i="6"/>
  <c r="AL407" i="6"/>
  <c r="AK407" i="6"/>
  <c r="AJ407" i="6"/>
  <c r="AI407" i="6"/>
  <c r="AH407" i="6"/>
  <c r="AG407" i="6"/>
  <c r="AF407" i="6"/>
  <c r="AE407" i="6"/>
  <c r="AD407" i="6"/>
  <c r="AC407" i="6"/>
  <c r="AB407" i="6"/>
  <c r="AA407" i="6"/>
  <c r="Z407" i="6"/>
  <c r="Y407" i="6"/>
  <c r="X407" i="6"/>
  <c r="W407" i="6"/>
  <c r="V407" i="6"/>
  <c r="U407" i="6"/>
  <c r="AN406" i="6"/>
  <c r="AM406" i="6"/>
  <c r="AL406" i="6"/>
  <c r="AK406" i="6"/>
  <c r="AJ406" i="6"/>
  <c r="AI406" i="6"/>
  <c r="AH406" i="6"/>
  <c r="AG406" i="6"/>
  <c r="AF406" i="6"/>
  <c r="AE406" i="6"/>
  <c r="AD406" i="6"/>
  <c r="AC406" i="6"/>
  <c r="AB406" i="6"/>
  <c r="AA406" i="6"/>
  <c r="Z406" i="6"/>
  <c r="Y406" i="6"/>
  <c r="X406" i="6"/>
  <c r="W406" i="6"/>
  <c r="V406" i="6"/>
  <c r="U406" i="6"/>
  <c r="AN405" i="6"/>
  <c r="AM405" i="6"/>
  <c r="AL405" i="6"/>
  <c r="AK405" i="6"/>
  <c r="AJ405" i="6"/>
  <c r="AI405" i="6"/>
  <c r="AH405" i="6"/>
  <c r="AG405" i="6"/>
  <c r="AF405" i="6"/>
  <c r="AE405" i="6"/>
  <c r="AD405" i="6"/>
  <c r="AC405" i="6"/>
  <c r="AB405" i="6"/>
  <c r="AA405" i="6"/>
  <c r="Z405" i="6"/>
  <c r="Y405" i="6"/>
  <c r="X405" i="6"/>
  <c r="W405" i="6"/>
  <c r="V405" i="6"/>
  <c r="U405" i="6"/>
  <c r="AN404" i="6"/>
  <c r="AM404" i="6"/>
  <c r="AL404" i="6"/>
  <c r="AK404" i="6"/>
  <c r="AJ404" i="6"/>
  <c r="AI404" i="6"/>
  <c r="AH404" i="6"/>
  <c r="AG404" i="6"/>
  <c r="AF404" i="6"/>
  <c r="AE404" i="6"/>
  <c r="AD404" i="6"/>
  <c r="AC404" i="6"/>
  <c r="AB404" i="6"/>
  <c r="AA404" i="6"/>
  <c r="Z404" i="6"/>
  <c r="Y404" i="6"/>
  <c r="X404" i="6"/>
  <c r="W404" i="6"/>
  <c r="V404" i="6"/>
  <c r="U404" i="6"/>
  <c r="AN403" i="6"/>
  <c r="AM403" i="6"/>
  <c r="AL403" i="6"/>
  <c r="AK403" i="6"/>
  <c r="AJ403" i="6"/>
  <c r="AI403" i="6"/>
  <c r="AH403" i="6"/>
  <c r="AG403" i="6"/>
  <c r="AF403" i="6"/>
  <c r="AE403" i="6"/>
  <c r="AD403" i="6"/>
  <c r="AC403" i="6"/>
  <c r="AB403" i="6"/>
  <c r="AA403" i="6"/>
  <c r="Z403" i="6"/>
  <c r="Y403" i="6"/>
  <c r="X403" i="6"/>
  <c r="W403" i="6"/>
  <c r="V403" i="6"/>
  <c r="U403" i="6"/>
  <c r="AN402" i="6"/>
  <c r="AM402" i="6"/>
  <c r="AL402" i="6"/>
  <c r="AK402" i="6"/>
  <c r="AJ402" i="6"/>
  <c r="AI402" i="6"/>
  <c r="AH402" i="6"/>
  <c r="AG402" i="6"/>
  <c r="AF402" i="6"/>
  <c r="AE402" i="6"/>
  <c r="AD402" i="6"/>
  <c r="AC402" i="6"/>
  <c r="AB402" i="6"/>
  <c r="AA402" i="6"/>
  <c r="Z402" i="6"/>
  <c r="Y402" i="6"/>
  <c r="X402" i="6"/>
  <c r="W402" i="6"/>
  <c r="V402" i="6"/>
  <c r="U402" i="6"/>
  <c r="AN401" i="6"/>
  <c r="AM401" i="6"/>
  <c r="AL401" i="6"/>
  <c r="AK401" i="6"/>
  <c r="AJ401" i="6"/>
  <c r="AI401" i="6"/>
  <c r="AH401" i="6"/>
  <c r="AG401" i="6"/>
  <c r="AF401" i="6"/>
  <c r="AE401" i="6"/>
  <c r="AD401" i="6"/>
  <c r="AC401" i="6"/>
  <c r="AB401" i="6"/>
  <c r="AA401" i="6"/>
  <c r="Z401" i="6"/>
  <c r="Y401" i="6"/>
  <c r="X401" i="6"/>
  <c r="W401" i="6"/>
  <c r="V401" i="6"/>
  <c r="U401" i="6"/>
  <c r="AN400" i="6"/>
  <c r="AN461" i="6" s="1"/>
  <c r="AM400" i="6"/>
  <c r="AM461" i="6" s="1"/>
  <c r="AL400" i="6"/>
  <c r="AL461" i="6" s="1"/>
  <c r="AK400" i="6"/>
  <c r="AK461" i="6" s="1"/>
  <c r="AJ400" i="6"/>
  <c r="AJ461" i="6" s="1"/>
  <c r="AI400" i="6"/>
  <c r="AI461" i="6" s="1"/>
  <c r="AH400" i="6"/>
  <c r="AH461" i="6" s="1"/>
  <c r="AG400" i="6"/>
  <c r="AG461" i="6" s="1"/>
  <c r="AF400" i="6"/>
  <c r="AF461" i="6" s="1"/>
  <c r="AE400" i="6"/>
  <c r="AE461" i="6" s="1"/>
  <c r="AD400" i="6"/>
  <c r="AD461" i="6" s="1"/>
  <c r="AC400" i="6"/>
  <c r="AC461" i="6" s="1"/>
  <c r="AB400" i="6"/>
  <c r="AB461" i="6" s="1"/>
  <c r="AA400" i="6"/>
  <c r="AA461" i="6" s="1"/>
  <c r="Z400" i="6"/>
  <c r="Z461" i="6" s="1"/>
  <c r="Y400" i="6"/>
  <c r="Y461" i="6" s="1"/>
  <c r="X400" i="6"/>
  <c r="X461" i="6" s="1"/>
  <c r="W400" i="6"/>
  <c r="W461" i="6" s="1"/>
  <c r="V400" i="6"/>
  <c r="V461" i="6" s="1"/>
  <c r="U400" i="6"/>
  <c r="U461" i="6" s="1"/>
  <c r="AN399" i="6"/>
  <c r="AM399" i="6"/>
  <c r="AL399" i="6"/>
  <c r="AK399" i="6"/>
  <c r="AJ399" i="6"/>
  <c r="AI399" i="6"/>
  <c r="AH399" i="6"/>
  <c r="AG399" i="6"/>
  <c r="AF399" i="6"/>
  <c r="AE399" i="6"/>
  <c r="AD399" i="6"/>
  <c r="AC399" i="6"/>
  <c r="AB399" i="6"/>
  <c r="AA399" i="6"/>
  <c r="Z399" i="6"/>
  <c r="Y399" i="6"/>
  <c r="X399" i="6"/>
  <c r="W399" i="6"/>
  <c r="V399" i="6"/>
  <c r="U399" i="6"/>
  <c r="AN398" i="6"/>
  <c r="AM398" i="6"/>
  <c r="AL398" i="6"/>
  <c r="AK398" i="6"/>
  <c r="AJ398" i="6"/>
  <c r="AI398" i="6"/>
  <c r="AH398" i="6"/>
  <c r="AG398" i="6"/>
  <c r="AF398" i="6"/>
  <c r="AE398" i="6"/>
  <c r="AD398" i="6"/>
  <c r="AC398" i="6"/>
  <c r="AB398" i="6"/>
  <c r="AA398" i="6"/>
  <c r="Z398" i="6"/>
  <c r="Y398" i="6"/>
  <c r="X398" i="6"/>
  <c r="W398" i="6"/>
  <c r="V398" i="6"/>
  <c r="U398" i="6"/>
  <c r="AN397" i="6"/>
  <c r="AM397" i="6"/>
  <c r="AL397" i="6"/>
  <c r="AK397" i="6"/>
  <c r="AJ397" i="6"/>
  <c r="AI397" i="6"/>
  <c r="AH397" i="6"/>
  <c r="AG397" i="6"/>
  <c r="AF397" i="6"/>
  <c r="AE397" i="6"/>
  <c r="AD397" i="6"/>
  <c r="AC397" i="6"/>
  <c r="AB397" i="6"/>
  <c r="AA397" i="6"/>
  <c r="Z397" i="6"/>
  <c r="Y397" i="6"/>
  <c r="X397" i="6"/>
  <c r="W397" i="6"/>
  <c r="V397" i="6"/>
  <c r="U397" i="6"/>
  <c r="AN396" i="6"/>
  <c r="AN460" i="6" s="1"/>
  <c r="AM396" i="6"/>
  <c r="AM460" i="6" s="1"/>
  <c r="AL396" i="6"/>
  <c r="AL460" i="6" s="1"/>
  <c r="AK396" i="6"/>
  <c r="AK460" i="6" s="1"/>
  <c r="AJ396" i="6"/>
  <c r="AJ460" i="6" s="1"/>
  <c r="AI396" i="6"/>
  <c r="AI460" i="6" s="1"/>
  <c r="AH396" i="6"/>
  <c r="AH460" i="6" s="1"/>
  <c r="AG396" i="6"/>
  <c r="AG460" i="6" s="1"/>
  <c r="AF396" i="6"/>
  <c r="AF460" i="6" s="1"/>
  <c r="AE396" i="6"/>
  <c r="AE460" i="6" s="1"/>
  <c r="AD396" i="6"/>
  <c r="AD460" i="6" s="1"/>
  <c r="AC396" i="6"/>
  <c r="AC460" i="6" s="1"/>
  <c r="AB396" i="6"/>
  <c r="AB460" i="6" s="1"/>
  <c r="AA396" i="6"/>
  <c r="AA460" i="6" s="1"/>
  <c r="Z396" i="6"/>
  <c r="Z460" i="6" s="1"/>
  <c r="Y396" i="6"/>
  <c r="Y460" i="6" s="1"/>
  <c r="X396" i="6"/>
  <c r="X460" i="6" s="1"/>
  <c r="W396" i="6"/>
  <c r="W460" i="6" s="1"/>
  <c r="V396" i="6"/>
  <c r="V460" i="6" s="1"/>
  <c r="U396" i="6"/>
  <c r="U460" i="6" s="1"/>
  <c r="AN390" i="6" a="1"/>
  <c r="AN390" i="6" s="1"/>
  <c r="AM390" i="6"/>
  <c r="AM390" i="6" a="1"/>
  <c r="AL390" i="6" a="1"/>
  <c r="AL390" i="6" s="1"/>
  <c r="AK390" i="6"/>
  <c r="AK390" i="6" a="1"/>
  <c r="AJ390" i="6" a="1"/>
  <c r="AJ390" i="6" s="1"/>
  <c r="AI390" i="6"/>
  <c r="AI390" i="6" a="1"/>
  <c r="AH390" i="6" a="1"/>
  <c r="AH390" i="6" s="1"/>
  <c r="AG390" i="6"/>
  <c r="AG390" i="6" a="1"/>
  <c r="AF390" i="6" a="1"/>
  <c r="AF390" i="6" s="1"/>
  <c r="AE390" i="6"/>
  <c r="AE390" i="6" a="1"/>
  <c r="AD390" i="6" a="1"/>
  <c r="AD390" i="6" s="1"/>
  <c r="AC390" i="6"/>
  <c r="AC390" i="6" a="1"/>
  <c r="AB390" i="6" a="1"/>
  <c r="AB390" i="6" s="1"/>
  <c r="AA390" i="6"/>
  <c r="AA390" i="6" a="1"/>
  <c r="Z390" i="6" a="1"/>
  <c r="Z390" i="6" s="1"/>
  <c r="Y390" i="6"/>
  <c r="Y390" i="6" a="1"/>
  <c r="X390" i="6" a="1"/>
  <c r="X390" i="6" s="1"/>
  <c r="W390" i="6"/>
  <c r="W390" i="6" a="1"/>
  <c r="V390" i="6" a="1"/>
  <c r="V390" i="6" s="1"/>
  <c r="U390" i="6"/>
  <c r="U390" i="6" a="1"/>
  <c r="AN389" i="6" a="1"/>
  <c r="AN389" i="6" s="1"/>
  <c r="AM389" i="6"/>
  <c r="AM389" i="6" a="1"/>
  <c r="AL389" i="6" a="1"/>
  <c r="AL389" i="6" s="1"/>
  <c r="AK389" i="6"/>
  <c r="AK389" i="6" a="1"/>
  <c r="AJ389" i="6" a="1"/>
  <c r="AJ389" i="6" s="1"/>
  <c r="AI389" i="6"/>
  <c r="AI389" i="6" a="1"/>
  <c r="AH389" i="6" a="1"/>
  <c r="AH389" i="6" s="1"/>
  <c r="AG389" i="6"/>
  <c r="AG389" i="6" a="1"/>
  <c r="AF389" i="6" a="1"/>
  <c r="AF389" i="6" s="1"/>
  <c r="AE389" i="6"/>
  <c r="AE389" i="6" a="1"/>
  <c r="AD389" i="6" a="1"/>
  <c r="AD389" i="6" s="1"/>
  <c r="AC389" i="6"/>
  <c r="AC389" i="6" a="1"/>
  <c r="AB389" i="6" a="1"/>
  <c r="AB389" i="6" s="1"/>
  <c r="AA389" i="6"/>
  <c r="AA389" i="6" a="1"/>
  <c r="Z389" i="6" a="1"/>
  <c r="Z389" i="6" s="1"/>
  <c r="Y389" i="6"/>
  <c r="Y389" i="6" a="1"/>
  <c r="X389" i="6" a="1"/>
  <c r="X389" i="6" s="1"/>
  <c r="W389" i="6"/>
  <c r="W389" i="6" a="1"/>
  <c r="V389" i="6" a="1"/>
  <c r="V389" i="6" s="1"/>
  <c r="U389" i="6"/>
  <c r="U389" i="6" a="1"/>
  <c r="AN388" i="6" a="1"/>
  <c r="AN388" i="6" s="1"/>
  <c r="AM388" i="6"/>
  <c r="AM388" i="6" a="1"/>
  <c r="AL388" i="6" a="1"/>
  <c r="AL388" i="6" s="1"/>
  <c r="AK388" i="6"/>
  <c r="AK388" i="6" a="1"/>
  <c r="AJ388" i="6" a="1"/>
  <c r="AJ388" i="6" s="1"/>
  <c r="AI388" i="6"/>
  <c r="AI388" i="6" a="1"/>
  <c r="AH388" i="6" a="1"/>
  <c r="AH388" i="6" s="1"/>
  <c r="AG388" i="6" a="1"/>
  <c r="AG388" i="6" s="1"/>
  <c r="AF388" i="6" a="1"/>
  <c r="AF388" i="6" s="1"/>
  <c r="AE388" i="6" a="1"/>
  <c r="AE388" i="6" s="1"/>
  <c r="AD388" i="6" a="1"/>
  <c r="AD388" i="6" s="1"/>
  <c r="AC388" i="6" a="1"/>
  <c r="AC388" i="6" s="1"/>
  <c r="AB388" i="6" a="1"/>
  <c r="AB388" i="6" s="1"/>
  <c r="AA388" i="6" a="1"/>
  <c r="AA388" i="6" s="1"/>
  <c r="Z388" i="6" a="1"/>
  <c r="Z388" i="6" s="1"/>
  <c r="Y388" i="6" a="1"/>
  <c r="Y388" i="6" s="1"/>
  <c r="X388" i="6" a="1"/>
  <c r="X388" i="6" s="1"/>
  <c r="W388" i="6" a="1"/>
  <c r="W388" i="6" s="1"/>
  <c r="V388" i="6" a="1"/>
  <c r="V388" i="6" s="1"/>
  <c r="U388" i="6" a="1"/>
  <c r="U388" i="6" s="1"/>
  <c r="AN387" i="6" a="1"/>
  <c r="AN387" i="6" s="1"/>
  <c r="AM387" i="6" a="1"/>
  <c r="AM387" i="6" s="1"/>
  <c r="AL387" i="6" a="1"/>
  <c r="AL387" i="6" s="1"/>
  <c r="AK387" i="6" a="1"/>
  <c r="AK387" i="6" s="1"/>
  <c r="AJ387" i="6" a="1"/>
  <c r="AJ387" i="6" s="1"/>
  <c r="AI387" i="6" a="1"/>
  <c r="AI387" i="6" s="1"/>
  <c r="AH387" i="6" a="1"/>
  <c r="AH387" i="6" s="1"/>
  <c r="AG387" i="6" a="1"/>
  <c r="AG387" i="6" s="1"/>
  <c r="AF387" i="6" a="1"/>
  <c r="AF387" i="6" s="1"/>
  <c r="AE387" i="6" a="1"/>
  <c r="AE387" i="6" s="1"/>
  <c r="AD387" i="6" a="1"/>
  <c r="AD387" i="6" s="1"/>
  <c r="AC387" i="6" a="1"/>
  <c r="AC387" i="6" s="1"/>
  <c r="AB387" i="6" a="1"/>
  <c r="AB387" i="6" s="1"/>
  <c r="AA387" i="6" a="1"/>
  <c r="AA387" i="6" s="1"/>
  <c r="Z387" i="6" a="1"/>
  <c r="Z387" i="6" s="1"/>
  <c r="Y387" i="6" a="1"/>
  <c r="Y387" i="6" s="1"/>
  <c r="X387" i="6" a="1"/>
  <c r="X387" i="6" s="1"/>
  <c r="W387" i="6" a="1"/>
  <c r="W387" i="6" s="1"/>
  <c r="V387" i="6" a="1"/>
  <c r="V387" i="6" s="1"/>
  <c r="U387" i="6" a="1"/>
  <c r="U387" i="6" s="1"/>
  <c r="AN383" i="6" a="1"/>
  <c r="AN383" i="6" s="1"/>
  <c r="AM383" i="6" a="1"/>
  <c r="AM383" i="6" s="1"/>
  <c r="AL383" i="6" a="1"/>
  <c r="AL383" i="6" s="1"/>
  <c r="AK383" i="6" a="1"/>
  <c r="AK383" i="6" s="1"/>
  <c r="AJ383" i="6" a="1"/>
  <c r="AJ383" i="6" s="1"/>
  <c r="AI383" i="6" a="1"/>
  <c r="AI383" i="6" s="1"/>
  <c r="AH383" i="6" a="1"/>
  <c r="AH383" i="6" s="1"/>
  <c r="AG383" i="6" a="1"/>
  <c r="AG383" i="6" s="1"/>
  <c r="AF383" i="6" a="1"/>
  <c r="AF383" i="6" s="1"/>
  <c r="AE383" i="6" a="1"/>
  <c r="AE383" i="6" s="1"/>
  <c r="AD383" i="6" a="1"/>
  <c r="AD383" i="6" s="1"/>
  <c r="AC383" i="6" a="1"/>
  <c r="AC383" i="6" s="1"/>
  <c r="AB383" i="6" a="1"/>
  <c r="AB383" i="6" s="1"/>
  <c r="AA383" i="6" a="1"/>
  <c r="AA383" i="6" s="1"/>
  <c r="Z383" i="6" a="1"/>
  <c r="Z383" i="6" s="1"/>
  <c r="Y383" i="6" a="1"/>
  <c r="Y383" i="6" s="1"/>
  <c r="X383" i="6" a="1"/>
  <c r="X383" i="6" s="1"/>
  <c r="W383" i="6" a="1"/>
  <c r="W383" i="6" s="1"/>
  <c r="V383" i="6" a="1"/>
  <c r="V383" i="6" s="1"/>
  <c r="U383" i="6" a="1"/>
  <c r="U383" i="6" s="1"/>
  <c r="AN382" i="6" a="1"/>
  <c r="AN382" i="6" s="1"/>
  <c r="AM382" i="6" a="1"/>
  <c r="AM382" i="6" s="1"/>
  <c r="AL382" i="6" a="1"/>
  <c r="AL382" i="6" s="1"/>
  <c r="AK382" i="6" a="1"/>
  <c r="AK382" i="6" s="1"/>
  <c r="AJ382" i="6" a="1"/>
  <c r="AJ382" i="6" s="1"/>
  <c r="AI382" i="6" a="1"/>
  <c r="AI382" i="6" s="1"/>
  <c r="AH382" i="6" a="1"/>
  <c r="AH382" i="6" s="1"/>
  <c r="AG382" i="6" a="1"/>
  <c r="AG382" i="6" s="1"/>
  <c r="AF382" i="6" a="1"/>
  <c r="AF382" i="6" s="1"/>
  <c r="AE382" i="6" a="1"/>
  <c r="AE382" i="6" s="1"/>
  <c r="AD382" i="6" a="1"/>
  <c r="AD382" i="6" s="1"/>
  <c r="AC382" i="6" a="1"/>
  <c r="AC382" i="6" s="1"/>
  <c r="AB382" i="6" a="1"/>
  <c r="AB382" i="6" s="1"/>
  <c r="AA382" i="6" a="1"/>
  <c r="AA382" i="6" s="1"/>
  <c r="Z382" i="6" a="1"/>
  <c r="Z382" i="6" s="1"/>
  <c r="Y382" i="6" a="1"/>
  <c r="Y382" i="6" s="1"/>
  <c r="X382" i="6" a="1"/>
  <c r="X382" i="6" s="1"/>
  <c r="W382" i="6" a="1"/>
  <c r="W382" i="6" s="1"/>
  <c r="V382" i="6" a="1"/>
  <c r="V382" i="6" s="1"/>
  <c r="U382" i="6" a="1"/>
  <c r="U382" i="6" s="1"/>
  <c r="AN381" i="6" a="1"/>
  <c r="AN381" i="6" s="1"/>
  <c r="AM381" i="6" a="1"/>
  <c r="AM381" i="6" s="1"/>
  <c r="AL381" i="6" a="1"/>
  <c r="AL381" i="6" s="1"/>
  <c r="AK381" i="6" a="1"/>
  <c r="AK381" i="6" s="1"/>
  <c r="AJ381" i="6" a="1"/>
  <c r="AJ381" i="6" s="1"/>
  <c r="AI381" i="6" a="1"/>
  <c r="AI381" i="6" s="1"/>
  <c r="AH381" i="6" a="1"/>
  <c r="AH381" i="6" s="1"/>
  <c r="AG381" i="6" a="1"/>
  <c r="AG381" i="6" s="1"/>
  <c r="AF381" i="6" a="1"/>
  <c r="AF381" i="6" s="1"/>
  <c r="AE381" i="6" a="1"/>
  <c r="AE381" i="6" s="1"/>
  <c r="AD381" i="6" a="1"/>
  <c r="AD381" i="6" s="1"/>
  <c r="AC381" i="6" a="1"/>
  <c r="AC381" i="6" s="1"/>
  <c r="AB381" i="6" a="1"/>
  <c r="AB381" i="6" s="1"/>
  <c r="AA381" i="6" a="1"/>
  <c r="AA381" i="6" s="1"/>
  <c r="Z381" i="6" a="1"/>
  <c r="Z381" i="6" s="1"/>
  <c r="Y381" i="6" a="1"/>
  <c r="Y381" i="6" s="1"/>
  <c r="X381" i="6" a="1"/>
  <c r="X381" i="6" s="1"/>
  <c r="W381" i="6" a="1"/>
  <c r="W381" i="6" s="1"/>
  <c r="V381" i="6" a="1"/>
  <c r="V381" i="6" s="1"/>
  <c r="U381" i="6" a="1"/>
  <c r="U381" i="6" s="1"/>
  <c r="AN380" i="6" a="1"/>
  <c r="AN380" i="6" s="1"/>
  <c r="AM380" i="6" a="1"/>
  <c r="AM380" i="6" s="1"/>
  <c r="AL380" i="6" a="1"/>
  <c r="AL380" i="6" s="1"/>
  <c r="AK380" i="6" a="1"/>
  <c r="AK380" i="6" s="1"/>
  <c r="AJ380" i="6" a="1"/>
  <c r="AJ380" i="6" s="1"/>
  <c r="AI380" i="6" a="1"/>
  <c r="AI380" i="6" s="1"/>
  <c r="AH380" i="6" a="1"/>
  <c r="AH380" i="6" s="1"/>
  <c r="AG380" i="6" a="1"/>
  <c r="AG380" i="6" s="1"/>
  <c r="AF380" i="6" a="1"/>
  <c r="AF380" i="6" s="1"/>
  <c r="AE380" i="6" a="1"/>
  <c r="AE380" i="6" s="1"/>
  <c r="AD380" i="6" a="1"/>
  <c r="AD380" i="6" s="1"/>
  <c r="AC380" i="6" a="1"/>
  <c r="AC380" i="6" s="1"/>
  <c r="AB380" i="6" a="1"/>
  <c r="AB380" i="6" s="1"/>
  <c r="AA380" i="6" a="1"/>
  <c r="AA380" i="6" s="1"/>
  <c r="Z380" i="6" a="1"/>
  <c r="Z380" i="6" s="1"/>
  <c r="Y380" i="6" a="1"/>
  <c r="Y380" i="6" s="1"/>
  <c r="X380" i="6" a="1"/>
  <c r="X380" i="6" s="1"/>
  <c r="W380" i="6" a="1"/>
  <c r="W380" i="6" s="1"/>
  <c r="V380" i="6" a="1"/>
  <c r="V380" i="6" s="1"/>
  <c r="U380" i="6" a="1"/>
  <c r="U380" i="6" s="1"/>
  <c r="AN376" i="6" a="1"/>
  <c r="AN376" i="6" s="1"/>
  <c r="AM376" i="6" a="1"/>
  <c r="AM376" i="6" s="1"/>
  <c r="AL376" i="6" a="1"/>
  <c r="AL376" i="6" s="1"/>
  <c r="AK376" i="6" a="1"/>
  <c r="AK376" i="6" s="1"/>
  <c r="AJ376" i="6" a="1"/>
  <c r="AJ376" i="6" s="1"/>
  <c r="AI376" i="6" a="1"/>
  <c r="AI376" i="6" s="1"/>
  <c r="AH376" i="6" a="1"/>
  <c r="AH376" i="6" s="1"/>
  <c r="AG376" i="6" a="1"/>
  <c r="AG376" i="6" s="1"/>
  <c r="AF376" i="6" a="1"/>
  <c r="AF376" i="6" s="1"/>
  <c r="AE376" i="6" a="1"/>
  <c r="AE376" i="6" s="1"/>
  <c r="AD376" i="6" a="1"/>
  <c r="AD376" i="6" s="1"/>
  <c r="AC376" i="6" a="1"/>
  <c r="AC376" i="6" s="1"/>
  <c r="AB376" i="6" a="1"/>
  <c r="AB376" i="6" s="1"/>
  <c r="AA376" i="6" a="1"/>
  <c r="AA376" i="6" s="1"/>
  <c r="Z376" i="6" a="1"/>
  <c r="Z376" i="6" s="1"/>
  <c r="Y376" i="6" a="1"/>
  <c r="Y376" i="6" s="1"/>
  <c r="X376" i="6" a="1"/>
  <c r="X376" i="6" s="1"/>
  <c r="W376" i="6" a="1"/>
  <c r="W376" i="6" s="1"/>
  <c r="V376" i="6" a="1"/>
  <c r="V376" i="6" s="1"/>
  <c r="U376" i="6" a="1"/>
  <c r="U376" i="6" s="1"/>
  <c r="AN375" i="6" a="1"/>
  <c r="AN375" i="6" s="1"/>
  <c r="AM375" i="6" a="1"/>
  <c r="AM375" i="6" s="1"/>
  <c r="AL375" i="6" a="1"/>
  <c r="AL375" i="6" s="1"/>
  <c r="AK375" i="6" a="1"/>
  <c r="AK375" i="6" s="1"/>
  <c r="AJ375" i="6" a="1"/>
  <c r="AJ375" i="6" s="1"/>
  <c r="AI375" i="6" a="1"/>
  <c r="AI375" i="6" s="1"/>
  <c r="AH375" i="6" a="1"/>
  <c r="AH375" i="6" s="1"/>
  <c r="AG375" i="6" a="1"/>
  <c r="AG375" i="6" s="1"/>
  <c r="AF375" i="6" a="1"/>
  <c r="AF375" i="6" s="1"/>
  <c r="AE375" i="6" a="1"/>
  <c r="AE375" i="6" s="1"/>
  <c r="AD375" i="6" a="1"/>
  <c r="AD375" i="6" s="1"/>
  <c r="AC375" i="6" a="1"/>
  <c r="AC375" i="6" s="1"/>
  <c r="AB375" i="6" a="1"/>
  <c r="AB375" i="6" s="1"/>
  <c r="AA375" i="6" a="1"/>
  <c r="AA375" i="6" s="1"/>
  <c r="Z375" i="6" a="1"/>
  <c r="Z375" i="6" s="1"/>
  <c r="Y375" i="6" a="1"/>
  <c r="Y375" i="6" s="1"/>
  <c r="X375" i="6" a="1"/>
  <c r="X375" i="6" s="1"/>
  <c r="W375" i="6" a="1"/>
  <c r="W375" i="6" s="1"/>
  <c r="V375" i="6" a="1"/>
  <c r="V375" i="6" s="1"/>
  <c r="U375" i="6" a="1"/>
  <c r="U375" i="6" s="1"/>
  <c r="AN374" i="6" a="1"/>
  <c r="AN374" i="6" s="1"/>
  <c r="AM374" i="6" a="1"/>
  <c r="AM374" i="6" s="1"/>
  <c r="AL374" i="6" a="1"/>
  <c r="AL374" i="6" s="1"/>
  <c r="AK374" i="6" a="1"/>
  <c r="AK374" i="6" s="1"/>
  <c r="AJ374" i="6" a="1"/>
  <c r="AJ374" i="6" s="1"/>
  <c r="AI374" i="6" a="1"/>
  <c r="AI374" i="6" s="1"/>
  <c r="AH374" i="6" a="1"/>
  <c r="AH374" i="6" s="1"/>
  <c r="AG374" i="6" a="1"/>
  <c r="AG374" i="6" s="1"/>
  <c r="AF374" i="6" a="1"/>
  <c r="AF374" i="6" s="1"/>
  <c r="AE374" i="6" a="1"/>
  <c r="AE374" i="6" s="1"/>
  <c r="AD374" i="6" a="1"/>
  <c r="AD374" i="6" s="1"/>
  <c r="AC374" i="6" a="1"/>
  <c r="AC374" i="6" s="1"/>
  <c r="AB374" i="6" a="1"/>
  <c r="AB374" i="6" s="1"/>
  <c r="AA374" i="6" a="1"/>
  <c r="AA374" i="6" s="1"/>
  <c r="Z374" i="6" a="1"/>
  <c r="Z374" i="6" s="1"/>
  <c r="Y374" i="6" a="1"/>
  <c r="Y374" i="6" s="1"/>
  <c r="X374" i="6" a="1"/>
  <c r="X374" i="6" s="1"/>
  <c r="W374" i="6" a="1"/>
  <c r="W374" i="6" s="1"/>
  <c r="V374" i="6" a="1"/>
  <c r="V374" i="6" s="1"/>
  <c r="U374" i="6" a="1"/>
  <c r="U374" i="6" s="1"/>
  <c r="AN373" i="6" a="1"/>
  <c r="AN373" i="6" s="1"/>
  <c r="AM373" i="6" a="1"/>
  <c r="AM373" i="6" s="1"/>
  <c r="AL373" i="6" a="1"/>
  <c r="AL373" i="6" s="1"/>
  <c r="AK373" i="6" a="1"/>
  <c r="AK373" i="6" s="1"/>
  <c r="AJ373" i="6" a="1"/>
  <c r="AJ373" i="6" s="1"/>
  <c r="AI373" i="6" a="1"/>
  <c r="AI373" i="6" s="1"/>
  <c r="AH373" i="6" a="1"/>
  <c r="AH373" i="6" s="1"/>
  <c r="AG373" i="6" a="1"/>
  <c r="AG373" i="6" s="1"/>
  <c r="AF373" i="6" a="1"/>
  <c r="AF373" i="6" s="1"/>
  <c r="AE373" i="6" a="1"/>
  <c r="AE373" i="6" s="1"/>
  <c r="AD373" i="6" a="1"/>
  <c r="AD373" i="6" s="1"/>
  <c r="AC373" i="6" a="1"/>
  <c r="AC373" i="6" s="1"/>
  <c r="AB373" i="6" a="1"/>
  <c r="AB373" i="6" s="1"/>
  <c r="AA373" i="6" a="1"/>
  <c r="AA373" i="6" s="1"/>
  <c r="Z373" i="6" a="1"/>
  <c r="Z373" i="6" s="1"/>
  <c r="Y373" i="6" a="1"/>
  <c r="Y373" i="6" s="1"/>
  <c r="X373" i="6" a="1"/>
  <c r="X373" i="6" s="1"/>
  <c r="W373" i="6" a="1"/>
  <c r="W373" i="6" s="1"/>
  <c r="V373" i="6" a="1"/>
  <c r="V373" i="6" s="1"/>
  <c r="U373" i="6" a="1"/>
  <c r="U373" i="6" s="1"/>
  <c r="U359" i="6"/>
  <c r="U355" i="6"/>
  <c r="U361" i="6" s="1"/>
  <c r="AN350" i="6"/>
  <c r="AM350" i="6"/>
  <c r="AL350" i="6"/>
  <c r="AK350" i="6"/>
  <c r="AJ350" i="6"/>
  <c r="AI350" i="6"/>
  <c r="AH350" i="6"/>
  <c r="AG350" i="6"/>
  <c r="AF350" i="6"/>
  <c r="AE350" i="6"/>
  <c r="AD350" i="6"/>
  <c r="AC350" i="6"/>
  <c r="AB350" i="6"/>
  <c r="AA350" i="6"/>
  <c r="Z350" i="6"/>
  <c r="Y350" i="6"/>
  <c r="X350" i="6"/>
  <c r="W350" i="6"/>
  <c r="V350" i="6"/>
  <c r="U350" i="6"/>
  <c r="AN349" i="6"/>
  <c r="AM349" i="6"/>
  <c r="AL349" i="6"/>
  <c r="AK349" i="6"/>
  <c r="AJ349" i="6"/>
  <c r="AI349" i="6"/>
  <c r="AH349" i="6"/>
  <c r="AG349" i="6"/>
  <c r="AF349" i="6"/>
  <c r="AE349" i="6"/>
  <c r="AD349" i="6"/>
  <c r="AC349" i="6"/>
  <c r="AB349" i="6"/>
  <c r="AA349" i="6"/>
  <c r="Z349" i="6"/>
  <c r="Y349" i="6"/>
  <c r="X349" i="6"/>
  <c r="W349" i="6"/>
  <c r="V349" i="6"/>
  <c r="U349" i="6"/>
  <c r="AN348" i="6"/>
  <c r="AM348" i="6"/>
  <c r="AL348" i="6"/>
  <c r="AK348" i="6"/>
  <c r="AJ348" i="6"/>
  <c r="AI348" i="6"/>
  <c r="AH348" i="6"/>
  <c r="AG348" i="6"/>
  <c r="AF348" i="6"/>
  <c r="AE348" i="6"/>
  <c r="AD348" i="6"/>
  <c r="AC348" i="6"/>
  <c r="AB348" i="6"/>
  <c r="AA348" i="6"/>
  <c r="Z348" i="6"/>
  <c r="Y348" i="6"/>
  <c r="X348" i="6"/>
  <c r="W348" i="6"/>
  <c r="V348" i="6"/>
  <c r="U348" i="6"/>
  <c r="AN347" i="6"/>
  <c r="AM347" i="6"/>
  <c r="AL347" i="6"/>
  <c r="AK347" i="6"/>
  <c r="AJ347" i="6"/>
  <c r="AI347" i="6"/>
  <c r="AH347" i="6"/>
  <c r="AG347" i="6"/>
  <c r="AF347" i="6"/>
  <c r="AE347" i="6"/>
  <c r="AD347" i="6"/>
  <c r="AC347" i="6"/>
  <c r="AB347" i="6"/>
  <c r="AA347" i="6"/>
  <c r="Z347" i="6"/>
  <c r="Y347" i="6"/>
  <c r="X347" i="6"/>
  <c r="W347" i="6"/>
  <c r="V347" i="6"/>
  <c r="U347" i="6"/>
  <c r="AN346" i="6"/>
  <c r="AM346" i="6"/>
  <c r="AL346" i="6"/>
  <c r="AK346" i="6"/>
  <c r="AJ346" i="6"/>
  <c r="AI346" i="6"/>
  <c r="AH346" i="6"/>
  <c r="AG346" i="6"/>
  <c r="AF346" i="6"/>
  <c r="AE346" i="6"/>
  <c r="AD346" i="6"/>
  <c r="AC346" i="6"/>
  <c r="AB346" i="6"/>
  <c r="AA346" i="6"/>
  <c r="Z346" i="6"/>
  <c r="Y346" i="6"/>
  <c r="X346" i="6"/>
  <c r="W346" i="6"/>
  <c r="V346" i="6"/>
  <c r="U346" i="6"/>
  <c r="AN345" i="6"/>
  <c r="AM345" i="6"/>
  <c r="AL345" i="6"/>
  <c r="AK345" i="6"/>
  <c r="AJ345" i="6"/>
  <c r="AI345" i="6"/>
  <c r="AH345" i="6"/>
  <c r="AG345" i="6"/>
  <c r="AF345" i="6"/>
  <c r="AE345" i="6"/>
  <c r="AD345" i="6"/>
  <c r="AC345" i="6"/>
  <c r="AB345" i="6"/>
  <c r="AA345" i="6"/>
  <c r="Z345" i="6"/>
  <c r="Y345" i="6"/>
  <c r="X345" i="6"/>
  <c r="W345" i="6"/>
  <c r="V345" i="6"/>
  <c r="U345" i="6"/>
  <c r="AN344" i="6"/>
  <c r="AM344" i="6"/>
  <c r="AL344" i="6"/>
  <c r="AK344" i="6"/>
  <c r="AJ344" i="6"/>
  <c r="AI344" i="6"/>
  <c r="AH344" i="6"/>
  <c r="AG344" i="6"/>
  <c r="AF344" i="6"/>
  <c r="AE344" i="6"/>
  <c r="AD344" i="6"/>
  <c r="AC344" i="6"/>
  <c r="AB344" i="6"/>
  <c r="AA344" i="6"/>
  <c r="Z344" i="6"/>
  <c r="Y344" i="6"/>
  <c r="X344" i="6"/>
  <c r="W344" i="6"/>
  <c r="V344" i="6"/>
  <c r="U344" i="6"/>
  <c r="AN343" i="6"/>
  <c r="AM343" i="6"/>
  <c r="AL343" i="6"/>
  <c r="AK343" i="6"/>
  <c r="AJ343" i="6"/>
  <c r="AI343" i="6"/>
  <c r="AH343" i="6"/>
  <c r="AG343" i="6"/>
  <c r="AF343" i="6"/>
  <c r="AE343" i="6"/>
  <c r="AD343" i="6"/>
  <c r="AC343" i="6"/>
  <c r="AB343" i="6"/>
  <c r="AA343" i="6"/>
  <c r="Z343" i="6"/>
  <c r="Y343" i="6"/>
  <c r="X343" i="6"/>
  <c r="W343" i="6"/>
  <c r="V343" i="6"/>
  <c r="U343" i="6"/>
  <c r="AN342" i="6"/>
  <c r="AM342" i="6"/>
  <c r="AL342" i="6"/>
  <c r="AK342" i="6"/>
  <c r="AJ342" i="6"/>
  <c r="AI342" i="6"/>
  <c r="AH342" i="6"/>
  <c r="AG342" i="6"/>
  <c r="AF342" i="6"/>
  <c r="AE342" i="6"/>
  <c r="AD342" i="6"/>
  <c r="AC342" i="6"/>
  <c r="AB342" i="6"/>
  <c r="AA342" i="6"/>
  <c r="Z342" i="6"/>
  <c r="Y342" i="6"/>
  <c r="X342" i="6"/>
  <c r="W342" i="6"/>
  <c r="V342" i="6"/>
  <c r="U342" i="6"/>
  <c r="AN341" i="6"/>
  <c r="AM341" i="6"/>
  <c r="AL341" i="6"/>
  <c r="AK341" i="6"/>
  <c r="AJ341" i="6"/>
  <c r="AI341" i="6"/>
  <c r="AH341" i="6"/>
  <c r="AG341" i="6"/>
  <c r="AF341" i="6"/>
  <c r="AE341" i="6"/>
  <c r="AD341" i="6"/>
  <c r="AC341" i="6"/>
  <c r="AB341" i="6"/>
  <c r="AA341" i="6"/>
  <c r="Z341" i="6"/>
  <c r="Y341" i="6"/>
  <c r="X341" i="6"/>
  <c r="W341" i="6"/>
  <c r="V341" i="6"/>
  <c r="U341" i="6"/>
  <c r="Y340" i="6"/>
  <c r="Z340" i="6" s="1"/>
  <c r="AA340" i="6" s="1"/>
  <c r="AB340" i="6" s="1"/>
  <c r="AC340" i="6" s="1"/>
  <c r="AD340" i="6" s="1"/>
  <c r="AE340" i="6" s="1"/>
  <c r="AF340" i="6" s="1"/>
  <c r="AG340" i="6" s="1"/>
  <c r="AH340" i="6" s="1"/>
  <c r="AI340" i="6" s="1"/>
  <c r="AJ340" i="6" s="1"/>
  <c r="AK340" i="6" s="1"/>
  <c r="AL340" i="6" s="1"/>
  <c r="AM340" i="6" s="1"/>
  <c r="AN340" i="6" s="1"/>
  <c r="U340" i="6"/>
  <c r="V340" i="6" s="1"/>
  <c r="W340" i="6" s="1"/>
  <c r="X340" i="6" s="1"/>
  <c r="AI336" i="6"/>
  <c r="AH336" i="6"/>
  <c r="AG336" i="6"/>
  <c r="AF336" i="6"/>
  <c r="AE336" i="6"/>
  <c r="AD336" i="6"/>
  <c r="AC336" i="6"/>
  <c r="AB336" i="6"/>
  <c r="AA336" i="6"/>
  <c r="Z336" i="6"/>
  <c r="Y336" i="6"/>
  <c r="X336" i="6"/>
  <c r="W336" i="6"/>
  <c r="V336" i="6"/>
  <c r="U336" i="6"/>
  <c r="AI335" i="6"/>
  <c r="AH335" i="6"/>
  <c r="AG335" i="6"/>
  <c r="AF335" i="6"/>
  <c r="AE335" i="6"/>
  <c r="AD335" i="6"/>
  <c r="AC335" i="6"/>
  <c r="AB335" i="6"/>
  <c r="AA335" i="6"/>
  <c r="Z335" i="6"/>
  <c r="Y335" i="6"/>
  <c r="X335" i="6"/>
  <c r="W335" i="6"/>
  <c r="V335" i="6"/>
  <c r="U335" i="6"/>
  <c r="AN323" i="6"/>
  <c r="AM323" i="6"/>
  <c r="AL323" i="6"/>
  <c r="AK323" i="6"/>
  <c r="AJ323" i="6"/>
  <c r="AI323" i="6"/>
  <c r="AH323" i="6"/>
  <c r="AG323" i="6"/>
  <c r="AF323" i="6"/>
  <c r="AE323" i="6"/>
  <c r="AD323" i="6"/>
  <c r="AC323" i="6"/>
  <c r="AB323" i="6"/>
  <c r="AA323" i="6"/>
  <c r="Z323" i="6"/>
  <c r="Y323" i="6"/>
  <c r="X323" i="6"/>
  <c r="W323" i="6"/>
  <c r="V323" i="6"/>
  <c r="U323" i="6"/>
  <c r="AN322" i="6"/>
  <c r="AM322" i="6"/>
  <c r="AL322" i="6"/>
  <c r="AK322" i="6"/>
  <c r="AJ322" i="6"/>
  <c r="AI322" i="6"/>
  <c r="AH322" i="6"/>
  <c r="AG322" i="6"/>
  <c r="AF322" i="6"/>
  <c r="AE322" i="6"/>
  <c r="AD322" i="6"/>
  <c r="AC322" i="6"/>
  <c r="AB322" i="6"/>
  <c r="AA322" i="6"/>
  <c r="Z322" i="6"/>
  <c r="Y322" i="6"/>
  <c r="X322" i="6"/>
  <c r="W322" i="6"/>
  <c r="V322" i="6"/>
  <c r="U322" i="6"/>
  <c r="AN321" i="6"/>
  <c r="AM321" i="6"/>
  <c r="AL321" i="6"/>
  <c r="AK321" i="6"/>
  <c r="AJ321" i="6"/>
  <c r="AI321" i="6"/>
  <c r="AH321" i="6"/>
  <c r="AG321" i="6"/>
  <c r="AF321" i="6"/>
  <c r="AE321" i="6"/>
  <c r="AD321" i="6"/>
  <c r="AC321" i="6"/>
  <c r="AB321" i="6"/>
  <c r="AA321" i="6"/>
  <c r="Z321" i="6"/>
  <c r="Y321" i="6"/>
  <c r="X321" i="6"/>
  <c r="W321" i="6"/>
  <c r="V321" i="6"/>
  <c r="U321" i="6"/>
  <c r="AN320" i="6"/>
  <c r="AM320" i="6"/>
  <c r="AL320" i="6"/>
  <c r="AK320" i="6"/>
  <c r="AJ320" i="6"/>
  <c r="AI320" i="6"/>
  <c r="AH320" i="6"/>
  <c r="AG320" i="6"/>
  <c r="AF320" i="6"/>
  <c r="AE320" i="6"/>
  <c r="AD320" i="6"/>
  <c r="AC320" i="6"/>
  <c r="AB320" i="6"/>
  <c r="AA320" i="6"/>
  <c r="Z320" i="6"/>
  <c r="Y320" i="6"/>
  <c r="X320" i="6"/>
  <c r="W320" i="6"/>
  <c r="V320" i="6"/>
  <c r="U320" i="6"/>
  <c r="AN319" i="6"/>
  <c r="AM319" i="6"/>
  <c r="AL319" i="6"/>
  <c r="AK319" i="6"/>
  <c r="AJ319" i="6"/>
  <c r="AI319" i="6"/>
  <c r="AH319" i="6"/>
  <c r="AG319" i="6"/>
  <c r="AF319" i="6"/>
  <c r="AE319" i="6"/>
  <c r="AD319" i="6"/>
  <c r="AC319" i="6"/>
  <c r="AB319" i="6"/>
  <c r="AA319" i="6"/>
  <c r="Z319" i="6"/>
  <c r="Y319" i="6"/>
  <c r="X319" i="6"/>
  <c r="W319" i="6"/>
  <c r="V319" i="6"/>
  <c r="U319" i="6"/>
  <c r="AN318" i="6"/>
  <c r="AN324" i="6" s="1"/>
  <c r="AM318" i="6"/>
  <c r="AM324" i="6" s="1"/>
  <c r="AL318" i="6"/>
  <c r="AL324" i="6" s="1"/>
  <c r="AK318" i="6"/>
  <c r="AK324" i="6" s="1"/>
  <c r="AJ318" i="6"/>
  <c r="AJ324" i="6" s="1"/>
  <c r="AI318" i="6"/>
  <c r="AI324" i="6" s="1"/>
  <c r="AH318" i="6"/>
  <c r="AH324" i="6" s="1"/>
  <c r="AG318" i="6"/>
  <c r="AG324" i="6" s="1"/>
  <c r="AF318" i="6"/>
  <c r="AF324" i="6" s="1"/>
  <c r="AE318" i="6"/>
  <c r="AE324" i="6" s="1"/>
  <c r="AD318" i="6"/>
  <c r="AD324" i="6" s="1"/>
  <c r="AC318" i="6"/>
  <c r="AC324" i="6" s="1"/>
  <c r="AB318" i="6"/>
  <c r="AB324" i="6" s="1"/>
  <c r="AA318" i="6"/>
  <c r="AA324" i="6" s="1"/>
  <c r="Z318" i="6"/>
  <c r="Z324" i="6" s="1"/>
  <c r="Y318" i="6"/>
  <c r="Y324" i="6" s="1"/>
  <c r="X318" i="6"/>
  <c r="X324" i="6" s="1"/>
  <c r="W318" i="6"/>
  <c r="W324" i="6" s="1"/>
  <c r="V318" i="6"/>
  <c r="V324" i="6" s="1"/>
  <c r="U318" i="6"/>
  <c r="U324" i="6" s="1"/>
  <c r="AN317" i="6"/>
  <c r="AN325" i="6" s="1"/>
  <c r="AM317" i="6"/>
  <c r="AM325" i="6" s="1"/>
  <c r="AL317" i="6"/>
  <c r="AL325" i="6" s="1"/>
  <c r="AK317" i="6"/>
  <c r="AK325" i="6" s="1"/>
  <c r="AJ317" i="6"/>
  <c r="AJ325" i="6" s="1"/>
  <c r="AI317" i="6"/>
  <c r="AI325" i="6" s="1"/>
  <c r="AH317" i="6"/>
  <c r="AH325" i="6" s="1"/>
  <c r="AG317" i="6"/>
  <c r="AG325" i="6" s="1"/>
  <c r="AF317" i="6"/>
  <c r="AF325" i="6" s="1"/>
  <c r="AE317" i="6"/>
  <c r="AE325" i="6" s="1"/>
  <c r="AD317" i="6"/>
  <c r="AD325" i="6" s="1"/>
  <c r="AC317" i="6"/>
  <c r="AC325" i="6" s="1"/>
  <c r="AB317" i="6"/>
  <c r="AB325" i="6" s="1"/>
  <c r="AA317" i="6"/>
  <c r="AA325" i="6" s="1"/>
  <c r="Z317" i="6"/>
  <c r="Z325" i="6" s="1"/>
  <c r="Y317" i="6"/>
  <c r="Y325" i="6" s="1"/>
  <c r="X317" i="6"/>
  <c r="X325" i="6" s="1"/>
  <c r="W317" i="6"/>
  <c r="W325" i="6" s="1"/>
  <c r="V317" i="6"/>
  <c r="V325" i="6" s="1"/>
  <c r="U317" i="6"/>
  <c r="U325" i="6" s="1"/>
  <c r="AN314" i="6"/>
  <c r="AM314" i="6"/>
  <c r="AL314" i="6"/>
  <c r="AK314" i="6"/>
  <c r="AJ314" i="6"/>
  <c r="AI314" i="6"/>
  <c r="AH314" i="6"/>
  <c r="AG314" i="6"/>
  <c r="AF314" i="6"/>
  <c r="AE314" i="6"/>
  <c r="AD314" i="6"/>
  <c r="AC314" i="6"/>
  <c r="AB314" i="6"/>
  <c r="AA314" i="6"/>
  <c r="Z314" i="6"/>
  <c r="Y314" i="6"/>
  <c r="X314" i="6"/>
  <c r="W314" i="6"/>
  <c r="V314" i="6"/>
  <c r="U314" i="6"/>
  <c r="AN313" i="6"/>
  <c r="AM313" i="6"/>
  <c r="AL313" i="6"/>
  <c r="AK313" i="6"/>
  <c r="AJ313" i="6"/>
  <c r="AI313" i="6"/>
  <c r="AH313" i="6"/>
  <c r="AG313" i="6"/>
  <c r="AF313" i="6"/>
  <c r="AE313" i="6"/>
  <c r="AD313" i="6"/>
  <c r="AC313" i="6"/>
  <c r="AB313" i="6"/>
  <c r="AA313" i="6"/>
  <c r="Z313" i="6"/>
  <c r="Y313" i="6"/>
  <c r="X313" i="6"/>
  <c r="W313" i="6"/>
  <c r="V313" i="6"/>
  <c r="U313" i="6"/>
  <c r="AN303" i="6"/>
  <c r="AM303" i="6"/>
  <c r="AL303" i="6"/>
  <c r="AK303" i="6"/>
  <c r="AJ303" i="6"/>
  <c r="AI303" i="6"/>
  <c r="AH303" i="6"/>
  <c r="AG303" i="6"/>
  <c r="AF303" i="6"/>
  <c r="AE303" i="6"/>
  <c r="AD303" i="6"/>
  <c r="AC303" i="6"/>
  <c r="AB303" i="6"/>
  <c r="AA303" i="6"/>
  <c r="Z303" i="6"/>
  <c r="Y303" i="6"/>
  <c r="X303" i="6"/>
  <c r="W303" i="6"/>
  <c r="V303" i="6"/>
  <c r="U303" i="6"/>
  <c r="AN302" i="6"/>
  <c r="AM302" i="6"/>
  <c r="AL302" i="6"/>
  <c r="AK302" i="6"/>
  <c r="AJ302" i="6"/>
  <c r="AI302" i="6"/>
  <c r="AH302" i="6"/>
  <c r="AG302" i="6"/>
  <c r="AF302" i="6"/>
  <c r="AE302" i="6"/>
  <c r="AD302" i="6"/>
  <c r="AC302" i="6"/>
  <c r="AB302" i="6"/>
  <c r="AA302" i="6"/>
  <c r="Z302" i="6"/>
  <c r="Y302" i="6"/>
  <c r="X302" i="6"/>
  <c r="W302" i="6"/>
  <c r="V302" i="6"/>
  <c r="U302" i="6"/>
  <c r="Y294" i="6"/>
  <c r="Z294" i="6" s="1"/>
  <c r="AA294" i="6" s="1"/>
  <c r="AB294" i="6" s="1"/>
  <c r="AC294" i="6" s="1"/>
  <c r="AD294" i="6" s="1"/>
  <c r="AE294" i="6" s="1"/>
  <c r="AF294" i="6" s="1"/>
  <c r="AG294" i="6" s="1"/>
  <c r="AH294" i="6" s="1"/>
  <c r="AI294" i="6" s="1"/>
  <c r="AJ294" i="6" s="1"/>
  <c r="AK294" i="6" s="1"/>
  <c r="AL294" i="6" s="1"/>
  <c r="AM294" i="6" s="1"/>
  <c r="AN294" i="6" s="1"/>
  <c r="U294" i="6"/>
  <c r="V294" i="6" s="1"/>
  <c r="W294" i="6" s="1"/>
  <c r="X294" i="6" s="1"/>
  <c r="AK289" i="6"/>
  <c r="AK213" i="6" s="1"/>
  <c r="U289" i="6"/>
  <c r="U213" i="6" s="1"/>
  <c r="AG288" i="6"/>
  <c r="Y288" i="6"/>
  <c r="AK287" i="6"/>
  <c r="AC287" i="6"/>
  <c r="AK286" i="6"/>
  <c r="AC286" i="6"/>
  <c r="U286" i="6"/>
  <c r="AG285" i="6"/>
  <c r="AG289" i="6" s="1"/>
  <c r="AG213" i="6" s="1"/>
  <c r="Y285" i="6"/>
  <c r="Y289" i="6" s="1"/>
  <c r="Y213" i="6" s="1"/>
  <c r="AK280" i="6"/>
  <c r="AC280" i="6"/>
  <c r="U280" i="6"/>
  <c r="AG279" i="6"/>
  <c r="Y279" i="6"/>
  <c r="AK278" i="6"/>
  <c r="AC278" i="6"/>
  <c r="U278" i="6"/>
  <c r="AG277" i="6"/>
  <c r="Y277" i="6"/>
  <c r="AN272" i="6"/>
  <c r="AN288" i="6" s="1"/>
  <c r="AM272" i="6"/>
  <c r="AL272" i="6"/>
  <c r="AL288" i="6" s="1"/>
  <c r="AK272" i="6"/>
  <c r="AK288" i="6" s="1"/>
  <c r="AJ272" i="6"/>
  <c r="AJ288" i="6" s="1"/>
  <c r="AI272" i="6"/>
  <c r="AH272" i="6"/>
  <c r="AH288" i="6" s="1"/>
  <c r="AG272" i="6"/>
  <c r="AG280" i="6" s="1"/>
  <c r="AF272" i="6"/>
  <c r="AF288" i="6" s="1"/>
  <c r="AE272" i="6"/>
  <c r="AD272" i="6"/>
  <c r="AD288" i="6" s="1"/>
  <c r="AC272" i="6"/>
  <c r="AC288" i="6" s="1"/>
  <c r="AB272" i="6"/>
  <c r="AB288" i="6" s="1"/>
  <c r="AA272" i="6"/>
  <c r="Z272" i="6"/>
  <c r="Z288" i="6" s="1"/>
  <c r="Y272" i="6"/>
  <c r="Y280" i="6" s="1"/>
  <c r="X272" i="6"/>
  <c r="X288" i="6" s="1"/>
  <c r="W272" i="6"/>
  <c r="V272" i="6"/>
  <c r="V288" i="6" s="1"/>
  <c r="U272" i="6"/>
  <c r="U288" i="6" s="1"/>
  <c r="AN271" i="6"/>
  <c r="AN287" i="6" s="1"/>
  <c r="AM271" i="6"/>
  <c r="AL271" i="6"/>
  <c r="AL287" i="6" s="1"/>
  <c r="AK271" i="6"/>
  <c r="AK279" i="6" s="1"/>
  <c r="AJ271" i="6"/>
  <c r="AJ287" i="6" s="1"/>
  <c r="AI271" i="6"/>
  <c r="AH271" i="6"/>
  <c r="AH287" i="6" s="1"/>
  <c r="AG271" i="6"/>
  <c r="AG287" i="6" s="1"/>
  <c r="AF271" i="6"/>
  <c r="AF287" i="6" s="1"/>
  <c r="AE271" i="6"/>
  <c r="AD271" i="6"/>
  <c r="AD287" i="6" s="1"/>
  <c r="AC271" i="6"/>
  <c r="AC279" i="6" s="1"/>
  <c r="AB271" i="6"/>
  <c r="AB287" i="6" s="1"/>
  <c r="AA271" i="6"/>
  <c r="Z271" i="6"/>
  <c r="Z287" i="6" s="1"/>
  <c r="Y271" i="6"/>
  <c r="Y287" i="6" s="1"/>
  <c r="X271" i="6"/>
  <c r="X279" i="6" s="1"/>
  <c r="W271" i="6"/>
  <c r="W279" i="6" s="1"/>
  <c r="V271" i="6"/>
  <c r="V279" i="6" s="1"/>
  <c r="U271" i="6"/>
  <c r="U279" i="6" s="1"/>
  <c r="AN270" i="6"/>
  <c r="AN286" i="6" s="1"/>
  <c r="AM270" i="6"/>
  <c r="AL270" i="6"/>
  <c r="AL286" i="6" s="1"/>
  <c r="AK270" i="6"/>
  <c r="AJ270" i="6"/>
  <c r="AJ286" i="6" s="1"/>
  <c r="AI270" i="6"/>
  <c r="AH270" i="6"/>
  <c r="AH286" i="6" s="1"/>
  <c r="AG270" i="6"/>
  <c r="AG286" i="6" s="1"/>
  <c r="AF270" i="6"/>
  <c r="AF286" i="6" s="1"/>
  <c r="AE270" i="6"/>
  <c r="AD270" i="6"/>
  <c r="AD286" i="6" s="1"/>
  <c r="AC270" i="6"/>
  <c r="AB270" i="6"/>
  <c r="AB286" i="6" s="1"/>
  <c r="AA270" i="6"/>
  <c r="Z270" i="6"/>
  <c r="Z286" i="6" s="1"/>
  <c r="Y270" i="6"/>
  <c r="Y278" i="6" s="1"/>
  <c r="X270" i="6"/>
  <c r="X286" i="6" s="1"/>
  <c r="W270" i="6"/>
  <c r="V270" i="6"/>
  <c r="V286" i="6" s="1"/>
  <c r="U270" i="6"/>
  <c r="AN269" i="6"/>
  <c r="AN285" i="6" s="1"/>
  <c r="AN289" i="6" s="1"/>
  <c r="AM269" i="6"/>
  <c r="AL269" i="6"/>
  <c r="AL285" i="6" s="1"/>
  <c r="AL289" i="6" s="1"/>
  <c r="AL213" i="6" s="1"/>
  <c r="AK269" i="6"/>
  <c r="AK285" i="6" s="1"/>
  <c r="AJ269" i="6"/>
  <c r="AJ285" i="6" s="1"/>
  <c r="AJ289" i="6" s="1"/>
  <c r="AI269" i="6"/>
  <c r="AH269" i="6"/>
  <c r="AH285" i="6" s="1"/>
  <c r="AH289" i="6" s="1"/>
  <c r="AH213" i="6" s="1"/>
  <c r="AG269" i="6"/>
  <c r="AF269" i="6"/>
  <c r="AF285" i="6" s="1"/>
  <c r="AF289" i="6" s="1"/>
  <c r="AE269" i="6"/>
  <c r="AD269" i="6"/>
  <c r="AD285" i="6" s="1"/>
  <c r="AD289" i="6" s="1"/>
  <c r="AD213" i="6" s="1"/>
  <c r="AC269" i="6"/>
  <c r="AC277" i="6" s="1"/>
  <c r="AB269" i="6"/>
  <c r="AB285" i="6" s="1"/>
  <c r="AB289" i="6" s="1"/>
  <c r="AA269" i="6"/>
  <c r="Z269" i="6"/>
  <c r="Z285" i="6" s="1"/>
  <c r="Z289" i="6" s="1"/>
  <c r="Z213" i="6" s="1"/>
  <c r="Y269" i="6"/>
  <c r="X269" i="6"/>
  <c r="X285" i="6" s="1"/>
  <c r="X289" i="6" s="1"/>
  <c r="W269" i="6"/>
  <c r="V269" i="6"/>
  <c r="V285" i="6" s="1"/>
  <c r="V289" i="6" s="1"/>
  <c r="V213" i="6" s="1"/>
  <c r="U269" i="6"/>
  <c r="U285" i="6" s="1"/>
  <c r="Y268" i="6"/>
  <c r="Z268" i="6" s="1"/>
  <c r="AA268" i="6" s="1"/>
  <c r="AB268" i="6" s="1"/>
  <c r="AC268" i="6" s="1"/>
  <c r="AD268" i="6" s="1"/>
  <c r="AE268" i="6" s="1"/>
  <c r="AF268" i="6" s="1"/>
  <c r="AG268" i="6" s="1"/>
  <c r="AH268" i="6" s="1"/>
  <c r="AI268" i="6" s="1"/>
  <c r="AJ268" i="6" s="1"/>
  <c r="AK268" i="6" s="1"/>
  <c r="AL268" i="6" s="1"/>
  <c r="AM268" i="6" s="1"/>
  <c r="AN268" i="6" s="1"/>
  <c r="W268" i="6"/>
  <c r="X268" i="6" s="1"/>
  <c r="U268" i="6"/>
  <c r="V268" i="6" s="1"/>
  <c r="AN265" i="6"/>
  <c r="AK265" i="6"/>
  <c r="AI265" i="6"/>
  <c r="AC265" i="6"/>
  <c r="AA265" i="6"/>
  <c r="X265" i="6"/>
  <c r="U265" i="6"/>
  <c r="AM264" i="6"/>
  <c r="AM194" i="6" s="1"/>
  <c r="AM214" i="6" s="1"/>
  <c r="AG264" i="6"/>
  <c r="AG194" i="6" s="1"/>
  <c r="AG214" i="6" s="1"/>
  <c r="AE264" i="6"/>
  <c r="AE194" i="6" s="1"/>
  <c r="AE214" i="6" s="1"/>
  <c r="AC264" i="6"/>
  <c r="AB264" i="6"/>
  <c r="AB194" i="6" s="1"/>
  <c r="AB214" i="6" s="1"/>
  <c r="Y264" i="6"/>
  <c r="Y194" i="6" s="1"/>
  <c r="Y214" i="6" s="1"/>
  <c r="W264" i="6"/>
  <c r="W194" i="6" s="1"/>
  <c r="W214" i="6" s="1"/>
  <c r="AN263" i="6"/>
  <c r="AN264" i="6" s="1"/>
  <c r="AN194" i="6" s="1"/>
  <c r="AM263" i="6"/>
  <c r="AL263" i="6"/>
  <c r="AL264" i="6" s="1"/>
  <c r="AL194" i="6" s="1"/>
  <c r="AL214" i="6" s="1"/>
  <c r="AK263" i="6"/>
  <c r="AK264" i="6" s="1"/>
  <c r="AK194" i="6" s="1"/>
  <c r="AK214" i="6" s="1"/>
  <c r="AJ263" i="6"/>
  <c r="AJ264" i="6" s="1"/>
  <c r="AJ194" i="6" s="1"/>
  <c r="AJ214" i="6" s="1"/>
  <c r="AI263" i="6"/>
  <c r="AI264" i="6" s="1"/>
  <c r="AI194" i="6" s="1"/>
  <c r="AH263" i="6"/>
  <c r="AH264" i="6" s="1"/>
  <c r="AH194" i="6" s="1"/>
  <c r="AH214" i="6" s="1"/>
  <c r="AG263" i="6"/>
  <c r="AF263" i="6"/>
  <c r="AF264" i="6" s="1"/>
  <c r="AE263" i="6"/>
  <c r="AD263" i="6"/>
  <c r="AD264" i="6" s="1"/>
  <c r="AD194" i="6" s="1"/>
  <c r="AD214" i="6" s="1"/>
  <c r="AC263" i="6"/>
  <c r="AB263" i="6"/>
  <c r="AA263" i="6"/>
  <c r="AA264" i="6" s="1"/>
  <c r="AA194" i="6" s="1"/>
  <c r="AA214" i="6" s="1"/>
  <c r="Z263" i="6"/>
  <c r="Z264" i="6" s="1"/>
  <c r="Z194" i="6" s="1"/>
  <c r="Z214" i="6" s="1"/>
  <c r="Y263" i="6"/>
  <c r="X263" i="6"/>
  <c r="X264" i="6" s="1"/>
  <c r="X194" i="6" s="1"/>
  <c r="W263" i="6"/>
  <c r="V263" i="6"/>
  <c r="V264" i="6" s="1"/>
  <c r="V194" i="6" s="1"/>
  <c r="V214" i="6" s="1"/>
  <c r="U263" i="6"/>
  <c r="U264" i="6" s="1"/>
  <c r="U194" i="6" s="1"/>
  <c r="U214" i="6" s="1"/>
  <c r="AN262" i="6"/>
  <c r="AM262" i="6"/>
  <c r="AL262" i="6"/>
  <c r="AK262" i="6"/>
  <c r="AJ262" i="6"/>
  <c r="AI262" i="6"/>
  <c r="AH262" i="6"/>
  <c r="AG262" i="6"/>
  <c r="AF262" i="6"/>
  <c r="AE262" i="6"/>
  <c r="AD262" i="6"/>
  <c r="AC262" i="6"/>
  <c r="AB262" i="6"/>
  <c r="AA262" i="6"/>
  <c r="Z262" i="6"/>
  <c r="Y262" i="6"/>
  <c r="X262" i="6"/>
  <c r="W262" i="6"/>
  <c r="V262" i="6"/>
  <c r="U262" i="6"/>
  <c r="AN261" i="6"/>
  <c r="AM261" i="6"/>
  <c r="AL261" i="6"/>
  <c r="AK261" i="6"/>
  <c r="AJ261" i="6"/>
  <c r="AI261" i="6"/>
  <c r="AH261" i="6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U261" i="6"/>
  <c r="AN259" i="6"/>
  <c r="AM259" i="6"/>
  <c r="AL259" i="6"/>
  <c r="AK259" i="6"/>
  <c r="AJ259" i="6"/>
  <c r="AI259" i="6"/>
  <c r="AH259" i="6"/>
  <c r="AG259" i="6"/>
  <c r="AF259" i="6"/>
  <c r="AE259" i="6"/>
  <c r="AD259" i="6"/>
  <c r="AC259" i="6"/>
  <c r="AB259" i="6"/>
  <c r="AA259" i="6"/>
  <c r="Z259" i="6"/>
  <c r="Y259" i="6"/>
  <c r="X259" i="6"/>
  <c r="W259" i="6"/>
  <c r="V259" i="6"/>
  <c r="U259" i="6"/>
  <c r="AN258" i="6"/>
  <c r="AM258" i="6"/>
  <c r="AL258" i="6"/>
  <c r="AK258" i="6"/>
  <c r="AJ258" i="6"/>
  <c r="AI258" i="6"/>
  <c r="AH258" i="6"/>
  <c r="AG258" i="6"/>
  <c r="AF258" i="6"/>
  <c r="AE258" i="6"/>
  <c r="AD258" i="6"/>
  <c r="AC258" i="6"/>
  <c r="AB258" i="6"/>
  <c r="AA258" i="6"/>
  <c r="Z258" i="6"/>
  <c r="Y258" i="6"/>
  <c r="X258" i="6"/>
  <c r="W258" i="6"/>
  <c r="V258" i="6"/>
  <c r="U258" i="6"/>
  <c r="AN257" i="6"/>
  <c r="AM257" i="6"/>
  <c r="AL257" i="6"/>
  <c r="AK257" i="6"/>
  <c r="AJ257" i="6"/>
  <c r="AI257" i="6"/>
  <c r="AH257" i="6"/>
  <c r="AG257" i="6"/>
  <c r="AF257" i="6"/>
  <c r="AE257" i="6"/>
  <c r="AD257" i="6"/>
  <c r="AC257" i="6"/>
  <c r="AB257" i="6"/>
  <c r="AA257" i="6"/>
  <c r="Z257" i="6"/>
  <c r="Y257" i="6"/>
  <c r="X257" i="6"/>
  <c r="W257" i="6"/>
  <c r="V257" i="6"/>
  <c r="U257" i="6"/>
  <c r="AN255" i="6"/>
  <c r="AM255" i="6"/>
  <c r="AL255" i="6"/>
  <c r="AK255" i="6"/>
  <c r="AJ255" i="6"/>
  <c r="AI255" i="6"/>
  <c r="AH255" i="6"/>
  <c r="AG255" i="6"/>
  <c r="AF255" i="6"/>
  <c r="AE255" i="6"/>
  <c r="AD255" i="6"/>
  <c r="AC255" i="6"/>
  <c r="AB255" i="6"/>
  <c r="AA255" i="6"/>
  <c r="Z255" i="6"/>
  <c r="Y255" i="6"/>
  <c r="X255" i="6"/>
  <c r="W255" i="6"/>
  <c r="V255" i="6"/>
  <c r="U255" i="6"/>
  <c r="AN254" i="6"/>
  <c r="AM254" i="6"/>
  <c r="AM265" i="6" s="1"/>
  <c r="AL254" i="6"/>
  <c r="AL265" i="6" s="1"/>
  <c r="AK254" i="6"/>
  <c r="AJ254" i="6"/>
  <c r="AJ265" i="6" s="1"/>
  <c r="AI254" i="6"/>
  <c r="AH254" i="6"/>
  <c r="AH265" i="6" s="1"/>
  <c r="AG254" i="6"/>
  <c r="AG265" i="6" s="1"/>
  <c r="AF254" i="6"/>
  <c r="AF265" i="6" s="1"/>
  <c r="AE254" i="6"/>
  <c r="AE265" i="6" s="1"/>
  <c r="AD254" i="6"/>
  <c r="AD265" i="6" s="1"/>
  <c r="AC254" i="6"/>
  <c r="AB254" i="6"/>
  <c r="AB265" i="6" s="1"/>
  <c r="AA254" i="6"/>
  <c r="Z254" i="6"/>
  <c r="Z265" i="6" s="1"/>
  <c r="Y254" i="6"/>
  <c r="Y265" i="6" s="1"/>
  <c r="X254" i="6"/>
  <c r="W254" i="6"/>
  <c r="W265" i="6" s="1"/>
  <c r="V254" i="6"/>
  <c r="V265" i="6" s="1"/>
  <c r="U254" i="6"/>
  <c r="AN253" i="6"/>
  <c r="AM253" i="6"/>
  <c r="AL253" i="6"/>
  <c r="AK253" i="6"/>
  <c r="AJ253" i="6"/>
  <c r="AI253" i="6"/>
  <c r="AH253" i="6"/>
  <c r="AG253" i="6"/>
  <c r="AF253" i="6"/>
  <c r="AE253" i="6"/>
  <c r="AD253" i="6"/>
  <c r="AC253" i="6"/>
  <c r="AB253" i="6"/>
  <c r="AA253" i="6"/>
  <c r="Z253" i="6"/>
  <c r="Y253" i="6"/>
  <c r="X253" i="6"/>
  <c r="W253" i="6"/>
  <c r="V253" i="6"/>
  <c r="U253" i="6"/>
  <c r="AN251" i="6"/>
  <c r="AM251" i="6"/>
  <c r="AL251" i="6"/>
  <c r="AK251" i="6"/>
  <c r="AJ251" i="6"/>
  <c r="AI251" i="6"/>
  <c r="AH251" i="6"/>
  <c r="AG251" i="6"/>
  <c r="AF251" i="6"/>
  <c r="AE251" i="6"/>
  <c r="AD251" i="6"/>
  <c r="AC251" i="6"/>
  <c r="AB251" i="6"/>
  <c r="AA251" i="6"/>
  <c r="Z251" i="6"/>
  <c r="Y251" i="6"/>
  <c r="X251" i="6"/>
  <c r="W251" i="6"/>
  <c r="V251" i="6"/>
  <c r="U251" i="6"/>
  <c r="U250" i="6"/>
  <c r="V250" i="6" s="1"/>
  <c r="W250" i="6" s="1"/>
  <c r="X250" i="6" s="1"/>
  <c r="Y250" i="6" s="1"/>
  <c r="Z250" i="6" s="1"/>
  <c r="AA250" i="6" s="1"/>
  <c r="AB250" i="6" s="1"/>
  <c r="AC250" i="6" s="1"/>
  <c r="AD250" i="6" s="1"/>
  <c r="AE250" i="6" s="1"/>
  <c r="AF250" i="6" s="1"/>
  <c r="AG250" i="6" s="1"/>
  <c r="AH250" i="6" s="1"/>
  <c r="AI250" i="6" s="1"/>
  <c r="AJ250" i="6" s="1"/>
  <c r="AK250" i="6" s="1"/>
  <c r="AL250" i="6" s="1"/>
  <c r="AM250" i="6" s="1"/>
  <c r="AN250" i="6" s="1"/>
  <c r="W220" i="6"/>
  <c r="X220" i="6" s="1"/>
  <c r="Y220" i="6" s="1"/>
  <c r="Z220" i="6" s="1"/>
  <c r="AA220" i="6" s="1"/>
  <c r="AB220" i="6" s="1"/>
  <c r="AC220" i="6" s="1"/>
  <c r="AD220" i="6" s="1"/>
  <c r="AE220" i="6" s="1"/>
  <c r="AF220" i="6" s="1"/>
  <c r="AG220" i="6" s="1"/>
  <c r="AH220" i="6" s="1"/>
  <c r="AI220" i="6" s="1"/>
  <c r="AJ220" i="6" s="1"/>
  <c r="AK220" i="6" s="1"/>
  <c r="AL220" i="6" s="1"/>
  <c r="AM220" i="6" s="1"/>
  <c r="AN220" i="6" s="1"/>
  <c r="U220" i="6"/>
  <c r="V220" i="6" s="1"/>
  <c r="AN217" i="6"/>
  <c r="AM217" i="6"/>
  <c r="AL217" i="6"/>
  <c r="AK217" i="6"/>
  <c r="AJ217" i="6"/>
  <c r="AI217" i="6"/>
  <c r="AH217" i="6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U217" i="6"/>
  <c r="AN216" i="6"/>
  <c r="AM216" i="6"/>
  <c r="AL216" i="6"/>
  <c r="AK216" i="6"/>
  <c r="AJ216" i="6"/>
  <c r="AI216" i="6"/>
  <c r="AH216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U216" i="6"/>
  <c r="AN215" i="6"/>
  <c r="AM215" i="6"/>
  <c r="AL215" i="6"/>
  <c r="AK215" i="6"/>
  <c r="AJ215" i="6"/>
  <c r="AI215" i="6"/>
  <c r="AH215" i="6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U215" i="6"/>
  <c r="AN214" i="6"/>
  <c r="AI214" i="6"/>
  <c r="AC214" i="6"/>
  <c r="X214" i="6"/>
  <c r="AN213" i="6"/>
  <c r="AJ213" i="6"/>
  <c r="AF213" i="6"/>
  <c r="AB213" i="6"/>
  <c r="X213" i="6"/>
  <c r="AN212" i="6"/>
  <c r="AM212" i="6"/>
  <c r="AL212" i="6"/>
  <c r="AK212" i="6"/>
  <c r="AJ212" i="6"/>
  <c r="AI212" i="6"/>
  <c r="AH212" i="6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U212" i="6"/>
  <c r="AN211" i="6"/>
  <c r="AM211" i="6"/>
  <c r="AL211" i="6"/>
  <c r="AK211" i="6"/>
  <c r="AJ211" i="6"/>
  <c r="AI211" i="6"/>
  <c r="AH211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U211" i="6"/>
  <c r="AN210" i="6"/>
  <c r="AM210" i="6"/>
  <c r="AL210" i="6"/>
  <c r="AK210" i="6"/>
  <c r="AJ210" i="6"/>
  <c r="AI210" i="6"/>
  <c r="AH210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U210" i="6"/>
  <c r="AN209" i="6"/>
  <c r="AM209" i="6"/>
  <c r="AK209" i="6"/>
  <c r="AI209" i="6"/>
  <c r="AF209" i="6"/>
  <c r="AE209" i="6"/>
  <c r="AA209" i="6"/>
  <c r="X209" i="6"/>
  <c r="W209" i="6"/>
  <c r="U209" i="6"/>
  <c r="AN208" i="6"/>
  <c r="AM208" i="6"/>
  <c r="AL208" i="6"/>
  <c r="AK208" i="6"/>
  <c r="AJ208" i="6"/>
  <c r="AI208" i="6"/>
  <c r="AH208" i="6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U208" i="6"/>
  <c r="AM207" i="6"/>
  <c r="AJ207" i="6"/>
  <c r="AI207" i="6"/>
  <c r="AE207" i="6"/>
  <c r="AB207" i="6"/>
  <c r="AA207" i="6"/>
  <c r="W207" i="6"/>
  <c r="AN206" i="6"/>
  <c r="AN849" i="6" s="1"/>
  <c r="AM206" i="6"/>
  <c r="AM849" i="6" s="1"/>
  <c r="AL206" i="6"/>
  <c r="AL849" i="6" s="1"/>
  <c r="AK206" i="6"/>
  <c r="AK849" i="6" s="1"/>
  <c r="AJ206" i="6"/>
  <c r="AJ849" i="6" s="1"/>
  <c r="AI206" i="6"/>
  <c r="AI849" i="6" s="1"/>
  <c r="AH206" i="6"/>
  <c r="AH849" i="6" s="1"/>
  <c r="AG206" i="6"/>
  <c r="AG849" i="6" s="1"/>
  <c r="AF206" i="6"/>
  <c r="AF849" i="6" s="1"/>
  <c r="AE206" i="6"/>
  <c r="AE849" i="6" s="1"/>
  <c r="AD206" i="6"/>
  <c r="AD849" i="6" s="1"/>
  <c r="AC206" i="6"/>
  <c r="AC849" i="6" s="1"/>
  <c r="AB206" i="6"/>
  <c r="AB849" i="6" s="1"/>
  <c r="AA206" i="6"/>
  <c r="AA849" i="6" s="1"/>
  <c r="Z206" i="6"/>
  <c r="Z849" i="6" s="1"/>
  <c r="Y206" i="6"/>
  <c r="Y849" i="6" s="1"/>
  <c r="X206" i="6"/>
  <c r="X849" i="6" s="1"/>
  <c r="W206" i="6"/>
  <c r="W849" i="6" s="1"/>
  <c r="V206" i="6"/>
  <c r="V849" i="6" s="1"/>
  <c r="U206" i="6"/>
  <c r="U849" i="6" s="1"/>
  <c r="AN205" i="6"/>
  <c r="AM205" i="6"/>
  <c r="AL205" i="6"/>
  <c r="AK205" i="6"/>
  <c r="AJ205" i="6"/>
  <c r="AI205" i="6"/>
  <c r="AH205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U205" i="6"/>
  <c r="AN201" i="6"/>
  <c r="AM201" i="6"/>
  <c r="AL201" i="6"/>
  <c r="AK201" i="6"/>
  <c r="AJ201" i="6"/>
  <c r="AI201" i="6"/>
  <c r="AH201" i="6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U201" i="6"/>
  <c r="AN200" i="6"/>
  <c r="AH200" i="6"/>
  <c r="AF200" i="6"/>
  <c r="AC200" i="6"/>
  <c r="X200" i="6"/>
  <c r="AN199" i="6"/>
  <c r="AM199" i="6"/>
  <c r="AL199" i="6"/>
  <c r="AK199" i="6"/>
  <c r="AJ199" i="6"/>
  <c r="AI199" i="6"/>
  <c r="AH199" i="6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U199" i="6"/>
  <c r="AN198" i="6"/>
  <c r="AM198" i="6"/>
  <c r="AL198" i="6"/>
  <c r="AK198" i="6"/>
  <c r="AJ198" i="6"/>
  <c r="AI198" i="6"/>
  <c r="AH198" i="6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U198" i="6"/>
  <c r="AN196" i="6"/>
  <c r="AL196" i="6"/>
  <c r="AJ196" i="6"/>
  <c r="AD196" i="6"/>
  <c r="AB196" i="6"/>
  <c r="X196" i="6"/>
  <c r="V196" i="6"/>
  <c r="AF194" i="6"/>
  <c r="AF214" i="6" s="1"/>
  <c r="AC194" i="6"/>
  <c r="AN191" i="6"/>
  <c r="AM191" i="6"/>
  <c r="AL191" i="6"/>
  <c r="AK191" i="6"/>
  <c r="AJ191" i="6"/>
  <c r="AI191" i="6"/>
  <c r="AH191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U191" i="6"/>
  <c r="AN190" i="6"/>
  <c r="AM190" i="6"/>
  <c r="AL190" i="6"/>
  <c r="AK190" i="6"/>
  <c r="AJ190" i="6"/>
  <c r="AI190" i="6"/>
  <c r="AH190" i="6"/>
  <c r="AG190" i="6"/>
  <c r="AG196" i="6" s="1"/>
  <c r="AF190" i="6"/>
  <c r="AE190" i="6"/>
  <c r="AD190" i="6"/>
  <c r="AC190" i="6"/>
  <c r="AB190" i="6"/>
  <c r="AA190" i="6"/>
  <c r="Z190" i="6"/>
  <c r="Z196" i="6" s="1"/>
  <c r="Y190" i="6"/>
  <c r="X190" i="6"/>
  <c r="W190" i="6"/>
  <c r="V190" i="6"/>
  <c r="V997" i="6" s="1"/>
  <c r="U190" i="6"/>
  <c r="AN189" i="6"/>
  <c r="AM189" i="6"/>
  <c r="AL189" i="6"/>
  <c r="AK189" i="6"/>
  <c r="AJ189" i="6"/>
  <c r="AI189" i="6"/>
  <c r="AH189" i="6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U189" i="6"/>
  <c r="AN188" i="6"/>
  <c r="AM188" i="6"/>
  <c r="AL188" i="6"/>
  <c r="AK188" i="6"/>
  <c r="AJ188" i="6"/>
  <c r="AI188" i="6"/>
  <c r="AH188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U188" i="6"/>
  <c r="AN177" i="6"/>
  <c r="AN207" i="6" s="1"/>
  <c r="AM177" i="6"/>
  <c r="AL177" i="6"/>
  <c r="AL207" i="6" s="1"/>
  <c r="AK177" i="6"/>
  <c r="AK207" i="6" s="1"/>
  <c r="AJ177" i="6"/>
  <c r="AI177" i="6"/>
  <c r="AH177" i="6"/>
  <c r="AH207" i="6" s="1"/>
  <c r="AG177" i="6"/>
  <c r="AG207" i="6" s="1"/>
  <c r="AF177" i="6"/>
  <c r="AF207" i="6" s="1"/>
  <c r="AE177" i="6"/>
  <c r="AD177" i="6"/>
  <c r="AD207" i="6" s="1"/>
  <c r="AC177" i="6"/>
  <c r="AC207" i="6" s="1"/>
  <c r="AB177" i="6"/>
  <c r="AA177" i="6"/>
  <c r="Z177" i="6"/>
  <c r="Z207" i="6" s="1"/>
  <c r="Y177" i="6"/>
  <c r="Y207" i="6" s="1"/>
  <c r="X177" i="6"/>
  <c r="X207" i="6" s="1"/>
  <c r="W177" i="6"/>
  <c r="V177" i="6"/>
  <c r="V207" i="6" s="1"/>
  <c r="U177" i="6"/>
  <c r="U207" i="6" s="1"/>
  <c r="AN173" i="6"/>
  <c r="AM173" i="6"/>
  <c r="AL173" i="6"/>
  <c r="AK173" i="6"/>
  <c r="AJ173" i="6"/>
  <c r="AI173" i="6"/>
  <c r="AH173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U173" i="6"/>
  <c r="AN172" i="6"/>
  <c r="AM172" i="6"/>
  <c r="AL172" i="6"/>
  <c r="AK172" i="6"/>
  <c r="AJ172" i="6"/>
  <c r="AI172" i="6"/>
  <c r="AH172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U172" i="6"/>
  <c r="AN171" i="6"/>
  <c r="AM171" i="6"/>
  <c r="AL171" i="6"/>
  <c r="AK171" i="6"/>
  <c r="AJ171" i="6"/>
  <c r="AI171" i="6"/>
  <c r="AH171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U171" i="6"/>
  <c r="AN170" i="6"/>
  <c r="AM170" i="6"/>
  <c r="AL170" i="6"/>
  <c r="AK170" i="6"/>
  <c r="AJ170" i="6"/>
  <c r="AI170" i="6"/>
  <c r="AH170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U170" i="6"/>
  <c r="AN169" i="6"/>
  <c r="AM169" i="6"/>
  <c r="AL169" i="6"/>
  <c r="AK169" i="6"/>
  <c r="AJ169" i="6"/>
  <c r="AI169" i="6"/>
  <c r="AH169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U169" i="6"/>
  <c r="AN168" i="6"/>
  <c r="AM168" i="6"/>
  <c r="AL168" i="6"/>
  <c r="AK168" i="6"/>
  <c r="AJ168" i="6"/>
  <c r="AI168" i="6"/>
  <c r="AH168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U168" i="6"/>
  <c r="AN167" i="6"/>
  <c r="AM167" i="6"/>
  <c r="AL167" i="6"/>
  <c r="AK167" i="6"/>
  <c r="AJ167" i="6"/>
  <c r="AI167" i="6"/>
  <c r="AH167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U167" i="6"/>
  <c r="AN166" i="6"/>
  <c r="AM166" i="6"/>
  <c r="AL166" i="6"/>
  <c r="AL200" i="6" s="1"/>
  <c r="AK166" i="6"/>
  <c r="AJ166" i="6"/>
  <c r="AI166" i="6"/>
  <c r="AH166" i="6"/>
  <c r="AG166" i="6"/>
  <c r="AF166" i="6"/>
  <c r="AE166" i="6"/>
  <c r="AD166" i="6"/>
  <c r="AD200" i="6" s="1"/>
  <c r="AC166" i="6"/>
  <c r="AB166" i="6"/>
  <c r="AA166" i="6"/>
  <c r="Z166" i="6"/>
  <c r="Y166" i="6"/>
  <c r="X166" i="6"/>
  <c r="W166" i="6"/>
  <c r="V166" i="6"/>
  <c r="V200" i="6" s="1"/>
  <c r="U166" i="6"/>
  <c r="U165" i="6"/>
  <c r="V165" i="6" s="1"/>
  <c r="W165" i="6" s="1"/>
  <c r="X165" i="6" s="1"/>
  <c r="Y165" i="6" s="1"/>
  <c r="Z165" i="6" s="1"/>
  <c r="AA165" i="6" s="1"/>
  <c r="AB165" i="6" s="1"/>
  <c r="AC165" i="6" s="1"/>
  <c r="AD165" i="6" s="1"/>
  <c r="AE165" i="6" s="1"/>
  <c r="AF165" i="6" s="1"/>
  <c r="AG165" i="6" s="1"/>
  <c r="AH165" i="6" s="1"/>
  <c r="AI165" i="6" s="1"/>
  <c r="AJ165" i="6" s="1"/>
  <c r="AN157" i="6"/>
  <c r="AM157" i="6"/>
  <c r="AL157" i="6"/>
  <c r="AK157" i="6"/>
  <c r="AJ157" i="6"/>
  <c r="AI157" i="6"/>
  <c r="AH157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U157" i="6"/>
  <c r="AN156" i="6"/>
  <c r="AM156" i="6"/>
  <c r="AL156" i="6"/>
  <c r="AK156" i="6"/>
  <c r="AJ156" i="6"/>
  <c r="AI156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U156" i="6"/>
  <c r="AN155" i="6"/>
  <c r="AN11" i="6" s="1"/>
  <c r="AN19" i="6" s="1"/>
  <c r="AM155" i="6"/>
  <c r="AL155" i="6"/>
  <c r="AK155" i="6"/>
  <c r="AK11" i="6" s="1"/>
  <c r="AK19" i="6" s="1"/>
  <c r="AJ155" i="6"/>
  <c r="AJ11" i="6" s="1"/>
  <c r="AJ19" i="6" s="1"/>
  <c r="AI155" i="6"/>
  <c r="AH155" i="6"/>
  <c r="AG155" i="6"/>
  <c r="AG11" i="6" s="1"/>
  <c r="AG19" i="6" s="1"/>
  <c r="AF155" i="6"/>
  <c r="AF11" i="6" s="1"/>
  <c r="AF19" i="6" s="1"/>
  <c r="AE155" i="6"/>
  <c r="AD155" i="6"/>
  <c r="AD11" i="6" s="1"/>
  <c r="AD19" i="6" s="1"/>
  <c r="AC155" i="6"/>
  <c r="AC11" i="6" s="1"/>
  <c r="AC19" i="6" s="1"/>
  <c r="AB155" i="6"/>
  <c r="AB11" i="6" s="1"/>
  <c r="AB19" i="6" s="1"/>
  <c r="AA155" i="6"/>
  <c r="Z155" i="6"/>
  <c r="Y155" i="6"/>
  <c r="Y11" i="6" s="1"/>
  <c r="Y19" i="6" s="1"/>
  <c r="X155" i="6"/>
  <c r="X11" i="6" s="1"/>
  <c r="X19" i="6" s="1"/>
  <c r="W155" i="6"/>
  <c r="V155" i="6"/>
  <c r="U155" i="6"/>
  <c r="U11" i="6" s="1"/>
  <c r="U19" i="6" s="1"/>
  <c r="AN154" i="6"/>
  <c r="AM154" i="6"/>
  <c r="AL154" i="6"/>
  <c r="AK154" i="6"/>
  <c r="AK10" i="6" s="1"/>
  <c r="AK18" i="6" s="1"/>
  <c r="AJ154" i="6"/>
  <c r="AJ10" i="6" s="1"/>
  <c r="AJ18" i="6" s="1"/>
  <c r="AI154" i="6"/>
  <c r="AH154" i="6"/>
  <c r="AH10" i="6" s="1"/>
  <c r="AH18" i="6" s="1"/>
  <c r="AG154" i="6"/>
  <c r="AG10" i="6" s="1"/>
  <c r="AG18" i="6" s="1"/>
  <c r="AF154" i="6"/>
  <c r="AF10" i="6" s="1"/>
  <c r="AF18" i="6" s="1"/>
  <c r="AE154" i="6"/>
  <c r="AD154" i="6"/>
  <c r="AC154" i="6"/>
  <c r="AC10" i="6" s="1"/>
  <c r="AC18" i="6" s="1"/>
  <c r="AB154" i="6"/>
  <c r="AB10" i="6" s="1"/>
  <c r="AB18" i="6" s="1"/>
  <c r="AA154" i="6"/>
  <c r="Z154" i="6"/>
  <c r="Y154" i="6"/>
  <c r="Y10" i="6" s="1"/>
  <c r="Y18" i="6" s="1"/>
  <c r="X154" i="6"/>
  <c r="W154" i="6"/>
  <c r="V154" i="6"/>
  <c r="U154" i="6"/>
  <c r="U10" i="6" s="1"/>
  <c r="U18" i="6" s="1"/>
  <c r="AN152" i="6"/>
  <c r="AM152" i="6"/>
  <c r="AL152" i="6"/>
  <c r="AL8" i="6" s="1"/>
  <c r="AL16" i="6" s="1"/>
  <c r="AK152" i="6"/>
  <c r="AK8" i="6" s="1"/>
  <c r="AK16" i="6" s="1"/>
  <c r="AJ152" i="6"/>
  <c r="AJ8" i="6" s="1"/>
  <c r="AJ16" i="6" s="1"/>
  <c r="AI152" i="6"/>
  <c r="AH152" i="6"/>
  <c r="AG152" i="6"/>
  <c r="AG8" i="6" s="1"/>
  <c r="AG16" i="6" s="1"/>
  <c r="AF152" i="6"/>
  <c r="AF8" i="6" s="1"/>
  <c r="AF16" i="6" s="1"/>
  <c r="AE152" i="6"/>
  <c r="AD152" i="6"/>
  <c r="AC152" i="6"/>
  <c r="AC8" i="6" s="1"/>
  <c r="AC16" i="6" s="1"/>
  <c r="AB152" i="6"/>
  <c r="AB8" i="6" s="1"/>
  <c r="AB16" i="6" s="1"/>
  <c r="AA152" i="6"/>
  <c r="Z152" i="6"/>
  <c r="Y152" i="6"/>
  <c r="Y8" i="6" s="1"/>
  <c r="Y16" i="6" s="1"/>
  <c r="X152" i="6"/>
  <c r="W152" i="6"/>
  <c r="V152" i="6"/>
  <c r="V8" i="6" s="1"/>
  <c r="U152" i="6"/>
  <c r="U8" i="6" s="1"/>
  <c r="U16" i="6" s="1"/>
  <c r="AN151" i="6"/>
  <c r="AM151" i="6"/>
  <c r="AL151" i="6"/>
  <c r="AK151" i="6"/>
  <c r="AJ151" i="6"/>
  <c r="AI151" i="6"/>
  <c r="AH151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U151" i="6"/>
  <c r="AN150" i="6"/>
  <c r="AM150" i="6"/>
  <c r="AL150" i="6"/>
  <c r="AK150" i="6"/>
  <c r="AJ150" i="6"/>
  <c r="AI150" i="6"/>
  <c r="AH150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U150" i="6"/>
  <c r="AN149" i="6"/>
  <c r="AM149" i="6"/>
  <c r="AL149" i="6"/>
  <c r="AK149" i="6"/>
  <c r="AJ149" i="6"/>
  <c r="AI149" i="6"/>
  <c r="AH149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U149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AN146" i="6"/>
  <c r="AM146" i="6"/>
  <c r="AL146" i="6"/>
  <c r="AK146" i="6"/>
  <c r="AJ146" i="6"/>
  <c r="AI146" i="6"/>
  <c r="AH146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U146" i="6"/>
  <c r="AN145" i="6"/>
  <c r="AM145" i="6"/>
  <c r="AL145" i="6"/>
  <c r="AK145" i="6"/>
  <c r="AJ145" i="6"/>
  <c r="AI145" i="6"/>
  <c r="AH145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U145" i="6"/>
  <c r="AN144" i="6"/>
  <c r="AM144" i="6"/>
  <c r="AL144" i="6"/>
  <c r="AK144" i="6"/>
  <c r="AJ144" i="6"/>
  <c r="AI144" i="6"/>
  <c r="AH144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U144" i="6"/>
  <c r="AN143" i="6"/>
  <c r="AM143" i="6"/>
  <c r="AL143" i="6"/>
  <c r="AK143" i="6"/>
  <c r="AJ143" i="6"/>
  <c r="AI143" i="6"/>
  <c r="AH143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U143" i="6"/>
  <c r="AN141" i="6"/>
  <c r="AM141" i="6"/>
  <c r="AL141" i="6"/>
  <c r="AK141" i="6"/>
  <c r="AJ141" i="6"/>
  <c r="AI141" i="6"/>
  <c r="AH141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U141" i="6"/>
  <c r="AN140" i="6"/>
  <c r="AM140" i="6"/>
  <c r="AL140" i="6"/>
  <c r="AK140" i="6"/>
  <c r="AJ140" i="6"/>
  <c r="AI140" i="6"/>
  <c r="AH140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U140" i="6"/>
  <c r="AN139" i="6"/>
  <c r="AM139" i="6"/>
  <c r="AL139" i="6"/>
  <c r="AK139" i="6"/>
  <c r="AJ139" i="6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AN138" i="6"/>
  <c r="AM138" i="6"/>
  <c r="AL138" i="6"/>
  <c r="AK138" i="6"/>
  <c r="AJ138" i="6"/>
  <c r="AI138" i="6"/>
  <c r="AH138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U138" i="6"/>
  <c r="AN137" i="6"/>
  <c r="AM137" i="6"/>
  <c r="AL137" i="6"/>
  <c r="AK137" i="6"/>
  <c r="AJ137" i="6"/>
  <c r="AI137" i="6"/>
  <c r="AH137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U137" i="6"/>
  <c r="AN136" i="6"/>
  <c r="AM136" i="6"/>
  <c r="AL136" i="6"/>
  <c r="AK136" i="6"/>
  <c r="AJ136" i="6"/>
  <c r="AI136" i="6"/>
  <c r="AH136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U136" i="6"/>
  <c r="AN135" i="6"/>
  <c r="AM135" i="6"/>
  <c r="AL135" i="6"/>
  <c r="AK135" i="6"/>
  <c r="AJ135" i="6"/>
  <c r="AI135" i="6"/>
  <c r="AH135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U135" i="6"/>
  <c r="AN134" i="6"/>
  <c r="AM134" i="6"/>
  <c r="AL134" i="6"/>
  <c r="AK134" i="6"/>
  <c r="AJ134" i="6"/>
  <c r="AI134" i="6"/>
  <c r="AH134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U134" i="6"/>
  <c r="AN133" i="6"/>
  <c r="AM133" i="6"/>
  <c r="AL133" i="6"/>
  <c r="AK133" i="6"/>
  <c r="AJ133" i="6"/>
  <c r="AI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U133" i="6"/>
  <c r="AN132" i="6"/>
  <c r="AM132" i="6"/>
  <c r="AL132" i="6"/>
  <c r="AK132" i="6"/>
  <c r="AJ132" i="6"/>
  <c r="AI132" i="6"/>
  <c r="AH132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U132" i="6"/>
  <c r="AN131" i="6"/>
  <c r="AM131" i="6"/>
  <c r="AL131" i="6"/>
  <c r="AK131" i="6"/>
  <c r="AJ131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U131" i="6"/>
  <c r="AN130" i="6"/>
  <c r="AM130" i="6"/>
  <c r="AL130" i="6"/>
  <c r="AK130" i="6"/>
  <c r="AJ130" i="6"/>
  <c r="AI130" i="6"/>
  <c r="AH130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U130" i="6"/>
  <c r="V129" i="6"/>
  <c r="W129" i="6" s="1"/>
  <c r="X129" i="6" s="1"/>
  <c r="Y129" i="6" s="1"/>
  <c r="Z129" i="6" s="1"/>
  <c r="AA129" i="6" s="1"/>
  <c r="AB129" i="6" s="1"/>
  <c r="AC129" i="6" s="1"/>
  <c r="AD129" i="6" s="1"/>
  <c r="AE129" i="6" s="1"/>
  <c r="AF129" i="6" s="1"/>
  <c r="AG129" i="6" s="1"/>
  <c r="AH129" i="6" s="1"/>
  <c r="AI129" i="6" s="1"/>
  <c r="AJ129" i="6" s="1"/>
  <c r="AK129" i="6" s="1"/>
  <c r="AL129" i="6" s="1"/>
  <c r="AM129" i="6" s="1"/>
  <c r="AN129" i="6" s="1"/>
  <c r="U129" i="6"/>
  <c r="U109" i="6"/>
  <c r="U96" i="6"/>
  <c r="U1146" i="6" s="1"/>
  <c r="U1148" i="6" s="1"/>
  <c r="U76" i="6"/>
  <c r="V63" i="6"/>
  <c r="U63" i="6"/>
  <c r="U54" i="6"/>
  <c r="U41" i="6"/>
  <c r="V39" i="6"/>
  <c r="V52" i="6" s="1"/>
  <c r="U39" i="6"/>
  <c r="U52" i="6" s="1"/>
  <c r="V38" i="6"/>
  <c r="U38" i="6"/>
  <c r="U51" i="6" s="1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AD17" i="6"/>
  <c r="V16" i="6"/>
  <c r="AM11" i="6"/>
  <c r="AM19" i="6" s="1"/>
  <c r="AL11" i="6"/>
  <c r="AL19" i="6" s="1"/>
  <c r="AI11" i="6"/>
  <c r="AI19" i="6" s="1"/>
  <c r="AH11" i="6"/>
  <c r="AH19" i="6" s="1"/>
  <c r="AE11" i="6"/>
  <c r="AE19" i="6" s="1"/>
  <c r="AA11" i="6"/>
  <c r="AA19" i="6" s="1"/>
  <c r="Z11" i="6"/>
  <c r="Z19" i="6" s="1"/>
  <c r="W11" i="6"/>
  <c r="W19" i="6" s="1"/>
  <c r="V11" i="6"/>
  <c r="V19" i="6" s="1"/>
  <c r="AN10" i="6"/>
  <c r="AN18" i="6" s="1"/>
  <c r="AM10" i="6"/>
  <c r="AM18" i="6" s="1"/>
  <c r="AL10" i="6"/>
  <c r="AL18" i="6" s="1"/>
  <c r="AI10" i="6"/>
  <c r="AI18" i="6" s="1"/>
  <c r="AE10" i="6"/>
  <c r="AE18" i="6" s="1"/>
  <c r="AD10" i="6"/>
  <c r="AD18" i="6" s="1"/>
  <c r="AA10" i="6"/>
  <c r="AA18" i="6" s="1"/>
  <c r="Z10" i="6"/>
  <c r="Z18" i="6" s="1"/>
  <c r="X10" i="6"/>
  <c r="X18" i="6" s="1"/>
  <c r="W10" i="6"/>
  <c r="W18" i="6" s="1"/>
  <c r="V10" i="6"/>
  <c r="V18" i="6" s="1"/>
  <c r="AN9" i="6"/>
  <c r="AN17" i="6" s="1"/>
  <c r="AM9" i="6"/>
  <c r="AM17" i="6" s="1"/>
  <c r="AL9" i="6"/>
  <c r="AL17" i="6" s="1"/>
  <c r="AK9" i="6"/>
  <c r="AK17" i="6" s="1"/>
  <c r="AJ9" i="6"/>
  <c r="AJ17" i="6" s="1"/>
  <c r="AI9" i="6"/>
  <c r="AI17" i="6" s="1"/>
  <c r="AH9" i="6"/>
  <c r="AH17" i="6" s="1"/>
  <c r="AG9" i="6"/>
  <c r="AG17" i="6" s="1"/>
  <c r="AF9" i="6"/>
  <c r="AF17" i="6" s="1"/>
  <c r="AE9" i="6"/>
  <c r="AE17" i="6" s="1"/>
  <c r="AD9" i="6"/>
  <c r="AC9" i="6"/>
  <c r="AC17" i="6" s="1"/>
  <c r="AB9" i="6"/>
  <c r="AB17" i="6" s="1"/>
  <c r="AA9" i="6"/>
  <c r="AA17" i="6" s="1"/>
  <c r="Z9" i="6"/>
  <c r="Z17" i="6" s="1"/>
  <c r="Y9" i="6"/>
  <c r="Y17" i="6" s="1"/>
  <c r="X9" i="6"/>
  <c r="X17" i="6" s="1"/>
  <c r="W9" i="6"/>
  <c r="W17" i="6" s="1"/>
  <c r="V9" i="6"/>
  <c r="V17" i="6" s="1"/>
  <c r="U9" i="6"/>
  <c r="U17" i="6" s="1"/>
  <c r="AN8" i="6"/>
  <c r="AN16" i="6" s="1"/>
  <c r="AM8" i="6"/>
  <c r="AM16" i="6" s="1"/>
  <c r="AI8" i="6"/>
  <c r="AI16" i="6" s="1"/>
  <c r="AH8" i="6"/>
  <c r="AH16" i="6" s="1"/>
  <c r="AE8" i="6"/>
  <c r="AE16" i="6" s="1"/>
  <c r="AD8" i="6"/>
  <c r="AD16" i="6" s="1"/>
  <c r="AA8" i="6"/>
  <c r="AA16" i="6" s="1"/>
  <c r="Z8" i="6"/>
  <c r="Z16" i="6" s="1"/>
  <c r="X8" i="6"/>
  <c r="X16" i="6" s="1"/>
  <c r="W8" i="6"/>
  <c r="W16" i="6" s="1"/>
  <c r="W7" i="6"/>
  <c r="V7" i="6"/>
  <c r="V41" i="6" s="1"/>
  <c r="V54" i="6" s="1"/>
  <c r="U7" i="6"/>
  <c r="H10" i="5" l="1"/>
  <c r="H6" i="5" s="1"/>
  <c r="N10" i="5"/>
  <c r="F10" i="5"/>
  <c r="F6" i="5" s="1"/>
  <c r="N11" i="5"/>
  <c r="F11" i="5"/>
  <c r="F7" i="5" s="1"/>
  <c r="J11" i="5"/>
  <c r="J7" i="5" s="1"/>
  <c r="E11" i="5"/>
  <c r="E7" i="5" s="1"/>
  <c r="J10" i="5"/>
  <c r="J6" i="5" s="1"/>
  <c r="E10" i="5"/>
  <c r="E6" i="5" s="1"/>
  <c r="H11" i="5"/>
  <c r="H7" i="5" s="1"/>
  <c r="D11" i="5"/>
  <c r="D7" i="5" s="1"/>
  <c r="D10" i="5"/>
  <c r="D6" i="5" s="1"/>
  <c r="G11" i="5"/>
  <c r="G7" i="5" s="1"/>
  <c r="G10" i="5"/>
  <c r="G6" i="5" s="1"/>
  <c r="AK165" i="6"/>
  <c r="AJ202" i="6"/>
  <c r="AJ846" i="6" s="1"/>
  <c r="V51" i="6"/>
  <c r="U357" i="6"/>
  <c r="U365" i="6"/>
  <c r="W63" i="6"/>
  <c r="V76" i="6"/>
  <c r="U142" i="6"/>
  <c r="W285" i="6"/>
  <c r="W289" i="6" s="1"/>
  <c r="W213" i="6" s="1"/>
  <c r="W277" i="6"/>
  <c r="AA285" i="6"/>
  <c r="AA289" i="6" s="1"/>
  <c r="AA213" i="6" s="1"/>
  <c r="AA277" i="6"/>
  <c r="AE285" i="6"/>
  <c r="AE289" i="6" s="1"/>
  <c r="AE213" i="6" s="1"/>
  <c r="AE277" i="6"/>
  <c r="AI285" i="6"/>
  <c r="AI289" i="6" s="1"/>
  <c r="AI213" i="6" s="1"/>
  <c r="AI277" i="6"/>
  <c r="AM285" i="6"/>
  <c r="AM289" i="6" s="1"/>
  <c r="AM213" i="6" s="1"/>
  <c r="AM277" i="6"/>
  <c r="W286" i="6"/>
  <c r="W278" i="6"/>
  <c r="AA286" i="6"/>
  <c r="AA278" i="6"/>
  <c r="AE286" i="6"/>
  <c r="AE278" i="6"/>
  <c r="AI286" i="6"/>
  <c r="AI278" i="6"/>
  <c r="AM286" i="6"/>
  <c r="AM278" i="6"/>
  <c r="AA279" i="6"/>
  <c r="AA287" i="6"/>
  <c r="AE287" i="6"/>
  <c r="AE279" i="6"/>
  <c r="AI279" i="6"/>
  <c r="AI287" i="6"/>
  <c r="AM287" i="6"/>
  <c r="AM279" i="6"/>
  <c r="W280" i="6"/>
  <c r="W288" i="6"/>
  <c r="AA288" i="6"/>
  <c r="AA280" i="6"/>
  <c r="AE280" i="6"/>
  <c r="AE288" i="6"/>
  <c r="AI288" i="6"/>
  <c r="AI280" i="6"/>
  <c r="AM280" i="6"/>
  <c r="AM288" i="6"/>
  <c r="W41" i="6"/>
  <c r="W38" i="6"/>
  <c r="X7" i="6"/>
  <c r="W39" i="6"/>
  <c r="U1140" i="6"/>
  <c r="U1139" i="6"/>
  <c r="U1138" i="6"/>
  <c r="U1137" i="6"/>
  <c r="U1136" i="6"/>
  <c r="U1135" i="6"/>
  <c r="U1134" i="6"/>
  <c r="U1133" i="6"/>
  <c r="U1132" i="6"/>
  <c r="U1131" i="6"/>
  <c r="U1127" i="6"/>
  <c r="U1126" i="6"/>
  <c r="U1125" i="6"/>
  <c r="U1124" i="6"/>
  <c r="U1123" i="6"/>
  <c r="U1122" i="6"/>
  <c r="U1121" i="6"/>
  <c r="U1119" i="6"/>
  <c r="U1118" i="6"/>
  <c r="U1120" i="6"/>
  <c r="U200" i="6"/>
  <c r="Y1140" i="6"/>
  <c r="Y1139" i="6"/>
  <c r="Y1138" i="6"/>
  <c r="Y1137" i="6"/>
  <c r="Y1136" i="6"/>
  <c r="Y1135" i="6"/>
  <c r="Y1134" i="6"/>
  <c r="Y1133" i="6"/>
  <c r="Y1132" i="6"/>
  <c r="Y1131" i="6"/>
  <c r="Y1127" i="6"/>
  <c r="Y1126" i="6"/>
  <c r="Y1125" i="6"/>
  <c r="Y1124" i="6"/>
  <c r="Y1123" i="6"/>
  <c r="Y1122" i="6"/>
  <c r="Y1121" i="6"/>
  <c r="Y1120" i="6"/>
  <c r="Y1118" i="6"/>
  <c r="Y1119" i="6"/>
  <c r="Y200" i="6"/>
  <c r="Y209" i="6"/>
  <c r="AC1140" i="6"/>
  <c r="AC1139" i="6"/>
  <c r="AC1138" i="6"/>
  <c r="AC1137" i="6"/>
  <c r="AC1136" i="6"/>
  <c r="AC1135" i="6"/>
  <c r="AC1134" i="6"/>
  <c r="AC1133" i="6"/>
  <c r="AC1132" i="6"/>
  <c r="AC1131" i="6"/>
  <c r="AC1127" i="6"/>
  <c r="AC1126" i="6"/>
  <c r="AC1125" i="6"/>
  <c r="AC1124" i="6"/>
  <c r="AC1123" i="6"/>
  <c r="AC1122" i="6"/>
  <c r="AC1121" i="6"/>
  <c r="AC1119" i="6"/>
  <c r="AC1118" i="6"/>
  <c r="AC1120" i="6"/>
  <c r="AC209" i="6"/>
  <c r="AG1140" i="6"/>
  <c r="AG1139" i="6"/>
  <c r="AG1138" i="6"/>
  <c r="AG1137" i="6"/>
  <c r="AG1136" i="6"/>
  <c r="AG1135" i="6"/>
  <c r="AG1134" i="6"/>
  <c r="AG1133" i="6"/>
  <c r="AG1132" i="6"/>
  <c r="AG1131" i="6"/>
  <c r="AG1127" i="6"/>
  <c r="AG1126" i="6"/>
  <c r="AG1125" i="6"/>
  <c r="AG1124" i="6"/>
  <c r="AG1123" i="6"/>
  <c r="AG1122" i="6"/>
  <c r="AG1121" i="6"/>
  <c r="AG1120" i="6"/>
  <c r="AG1118" i="6"/>
  <c r="AG1119" i="6"/>
  <c r="AG209" i="6"/>
  <c r="AG200" i="6"/>
  <c r="AK1140" i="6"/>
  <c r="AK1139" i="6"/>
  <c r="AK1138" i="6"/>
  <c r="AK1137" i="6"/>
  <c r="AK1136" i="6"/>
  <c r="AK1135" i="6"/>
  <c r="AK1134" i="6"/>
  <c r="AK1133" i="6"/>
  <c r="AK1132" i="6"/>
  <c r="AK1131" i="6"/>
  <c r="AK1127" i="6"/>
  <c r="AK1126" i="6"/>
  <c r="AK1125" i="6"/>
  <c r="AK1124" i="6"/>
  <c r="AK1123" i="6"/>
  <c r="AK1122" i="6"/>
  <c r="AK1121" i="6"/>
  <c r="AK1120" i="6"/>
  <c r="AK1119" i="6"/>
  <c r="AK1118" i="6"/>
  <c r="AK200" i="6"/>
  <c r="U196" i="6"/>
  <c r="Y196" i="6"/>
  <c r="AC196" i="6"/>
  <c r="AK196" i="6"/>
  <c r="V355" i="6"/>
  <c r="U364" i="6"/>
  <c r="U362" i="6"/>
  <c r="U360" i="6"/>
  <c r="U358" i="6"/>
  <c r="U356" i="6"/>
  <c r="U363" i="6"/>
  <c r="V96" i="6"/>
  <c r="U277" i="6"/>
  <c r="AK277" i="6"/>
  <c r="AG278" i="6"/>
  <c r="AC285" i="6"/>
  <c r="AC289" i="6" s="1"/>
  <c r="AC213" i="6" s="1"/>
  <c r="Y286" i="6"/>
  <c r="X1140" i="6"/>
  <c r="X1139" i="6"/>
  <c r="X1138" i="6"/>
  <c r="X1137" i="6"/>
  <c r="X1136" i="6"/>
  <c r="X1135" i="6"/>
  <c r="X1134" i="6"/>
  <c r="X1133" i="6"/>
  <c r="X1132" i="6"/>
  <c r="X1131" i="6"/>
  <c r="X1127" i="6"/>
  <c r="X1126" i="6"/>
  <c r="X1125" i="6"/>
  <c r="X1124" i="6"/>
  <c r="X1123" i="6"/>
  <c r="X1122" i="6"/>
  <c r="X1121" i="6"/>
  <c r="X1120" i="6"/>
  <c r="X1119" i="6"/>
  <c r="X1118" i="6"/>
  <c r="AB1140" i="6"/>
  <c r="AB1139" i="6"/>
  <c r="AB1138" i="6"/>
  <c r="AB1137" i="6"/>
  <c r="AB1136" i="6"/>
  <c r="AB1135" i="6"/>
  <c r="AB1134" i="6"/>
  <c r="AB1133" i="6"/>
  <c r="AB1132" i="6"/>
  <c r="AB1131" i="6"/>
  <c r="AB1127" i="6"/>
  <c r="AB1126" i="6"/>
  <c r="AB1125" i="6"/>
  <c r="AB1124" i="6"/>
  <c r="AB1123" i="6"/>
  <c r="AB1122" i="6"/>
  <c r="AB1121" i="6"/>
  <c r="AB1120" i="6"/>
  <c r="AB1119" i="6"/>
  <c r="AB1118" i="6"/>
  <c r="AF1140" i="6"/>
  <c r="AF1139" i="6"/>
  <c r="AF1138" i="6"/>
  <c r="AF1137" i="6"/>
  <c r="AF1136" i="6"/>
  <c r="AF1135" i="6"/>
  <c r="AF1134" i="6"/>
  <c r="AF1133" i="6"/>
  <c r="AF1132" i="6"/>
  <c r="AF1131" i="6"/>
  <c r="AF1127" i="6"/>
  <c r="AF1126" i="6"/>
  <c r="AF1125" i="6"/>
  <c r="AF1124" i="6"/>
  <c r="AF1123" i="6"/>
  <c r="AF1122" i="6"/>
  <c r="AF1121" i="6"/>
  <c r="AF1120" i="6"/>
  <c r="AF1119" i="6"/>
  <c r="AF1118" i="6"/>
  <c r="AJ1140" i="6"/>
  <c r="AJ1139" i="6"/>
  <c r="AJ1138" i="6"/>
  <c r="AJ1137" i="6"/>
  <c r="AJ1136" i="6"/>
  <c r="AJ1135" i="6"/>
  <c r="AJ1134" i="6"/>
  <c r="AJ1133" i="6"/>
  <c r="AJ1132" i="6"/>
  <c r="AJ1131" i="6"/>
  <c r="AJ1127" i="6"/>
  <c r="AJ1126" i="6"/>
  <c r="AJ1125" i="6"/>
  <c r="AJ1124" i="6"/>
  <c r="AJ1123" i="6"/>
  <c r="AJ1122" i="6"/>
  <c r="AJ1121" i="6"/>
  <c r="AJ1120" i="6"/>
  <c r="AJ1119" i="6"/>
  <c r="AJ1118" i="6"/>
  <c r="AN1140" i="6"/>
  <c r="AN1139" i="6"/>
  <c r="AN1138" i="6"/>
  <c r="AN1137" i="6"/>
  <c r="AN1136" i="6"/>
  <c r="AN1135" i="6"/>
  <c r="AN1134" i="6"/>
  <c r="AN1133" i="6"/>
  <c r="AN1132" i="6"/>
  <c r="AN1131" i="6"/>
  <c r="AN1127" i="6"/>
  <c r="AN1126" i="6"/>
  <c r="AN1125" i="6"/>
  <c r="AN1124" i="6"/>
  <c r="AN1123" i="6"/>
  <c r="AN1122" i="6"/>
  <c r="AN1121" i="6"/>
  <c r="AN1120" i="6"/>
  <c r="AN1119" i="6"/>
  <c r="AN1118" i="6"/>
  <c r="AF196" i="6"/>
  <c r="AB200" i="6"/>
  <c r="AJ209" i="6"/>
  <c r="V1050" i="6"/>
  <c r="V1049" i="6"/>
  <c r="V1048" i="6"/>
  <c r="V1047" i="6"/>
  <c r="V1046" i="6"/>
  <c r="V1051" i="6" s="1"/>
  <c r="V1029" i="6"/>
  <c r="V1028" i="6"/>
  <c r="V1027" i="6"/>
  <c r="V1026" i="6"/>
  <c r="V1025" i="6"/>
  <c r="V1024" i="6"/>
  <c r="V1023" i="6"/>
  <c r="V1022" i="6"/>
  <c r="AH196" i="6"/>
  <c r="AJ200" i="6"/>
  <c r="AB209" i="6"/>
  <c r="V1140" i="6"/>
  <c r="V1139" i="6"/>
  <c r="V1138" i="6"/>
  <c r="V1137" i="6"/>
  <c r="V1136" i="6"/>
  <c r="V1135" i="6"/>
  <c r="V1134" i="6"/>
  <c r="V1133" i="6"/>
  <c r="V1132" i="6"/>
  <c r="V1131" i="6"/>
  <c r="V1127" i="6"/>
  <c r="V1126" i="6"/>
  <c r="V1125" i="6"/>
  <c r="V1124" i="6"/>
  <c r="V1123" i="6"/>
  <c r="V1122" i="6"/>
  <c r="V1121" i="6"/>
  <c r="V1120" i="6"/>
  <c r="V1119" i="6"/>
  <c r="V1118" i="6"/>
  <c r="V209" i="6"/>
  <c r="Z1140" i="6"/>
  <c r="Z1139" i="6"/>
  <c r="Z1138" i="6"/>
  <c r="Z1137" i="6"/>
  <c r="Z1136" i="6"/>
  <c r="Z1135" i="6"/>
  <c r="Z1134" i="6"/>
  <c r="Z1133" i="6"/>
  <c r="Z1132" i="6"/>
  <c r="Z1131" i="6"/>
  <c r="Z1127" i="6"/>
  <c r="Z1126" i="6"/>
  <c r="Z1125" i="6"/>
  <c r="Z1124" i="6"/>
  <c r="Z1123" i="6"/>
  <c r="Z1122" i="6"/>
  <c r="Z1121" i="6"/>
  <c r="Z1120" i="6"/>
  <c r="Z1119" i="6"/>
  <c r="Z1118" i="6"/>
  <c r="Z209" i="6"/>
  <c r="AD1140" i="6"/>
  <c r="AD1139" i="6"/>
  <c r="AD1138" i="6"/>
  <c r="AD1137" i="6"/>
  <c r="AD1136" i="6"/>
  <c r="AD1135" i="6"/>
  <c r="AD1134" i="6"/>
  <c r="AD1133" i="6"/>
  <c r="AD1132" i="6"/>
  <c r="AD1131" i="6"/>
  <c r="AD1127" i="6"/>
  <c r="AD1126" i="6"/>
  <c r="AD1125" i="6"/>
  <c r="AD1124" i="6"/>
  <c r="AD1123" i="6"/>
  <c r="AD1122" i="6"/>
  <c r="AD1121" i="6"/>
  <c r="AD1120" i="6"/>
  <c r="AD1119" i="6"/>
  <c r="AD1118" i="6"/>
  <c r="AD209" i="6"/>
  <c r="AH1140" i="6"/>
  <c r="AH1139" i="6"/>
  <c r="AH1138" i="6"/>
  <c r="AH1137" i="6"/>
  <c r="AH1136" i="6"/>
  <c r="AH1135" i="6"/>
  <c r="AH1134" i="6"/>
  <c r="AH1133" i="6"/>
  <c r="AH1132" i="6"/>
  <c r="AH1131" i="6"/>
  <c r="AH1127" i="6"/>
  <c r="AH1126" i="6"/>
  <c r="AH1125" i="6"/>
  <c r="AH1124" i="6"/>
  <c r="AH1123" i="6"/>
  <c r="AH1122" i="6"/>
  <c r="AH1121" i="6"/>
  <c r="AH1120" i="6"/>
  <c r="AH1119" i="6"/>
  <c r="AH1118" i="6"/>
  <c r="AH209" i="6"/>
  <c r="AL1140" i="6"/>
  <c r="AL1139" i="6"/>
  <c r="AL1138" i="6"/>
  <c r="AL1137" i="6"/>
  <c r="AL1136" i="6"/>
  <c r="AL1135" i="6"/>
  <c r="AL1134" i="6"/>
  <c r="AL1133" i="6"/>
  <c r="AL1132" i="6"/>
  <c r="AL1131" i="6"/>
  <c r="AL1127" i="6"/>
  <c r="AL1126" i="6"/>
  <c r="AL1125" i="6"/>
  <c r="AL1124" i="6"/>
  <c r="AL1123" i="6"/>
  <c r="AL1122" i="6"/>
  <c r="AL1121" i="6"/>
  <c r="AL1120" i="6"/>
  <c r="AL1119" i="6"/>
  <c r="AL1118" i="6"/>
  <c r="AL209" i="6"/>
  <c r="Z200" i="6"/>
  <c r="W670" i="6"/>
  <c r="AA670" i="6"/>
  <c r="AE670" i="6"/>
  <c r="AI670" i="6"/>
  <c r="AM670" i="6"/>
  <c r="W671" i="6"/>
  <c r="AA671" i="6"/>
  <c r="AE671" i="6"/>
  <c r="AI671" i="6"/>
  <c r="AM671" i="6"/>
  <c r="W672" i="6"/>
  <c r="AA672" i="6"/>
  <c r="AE672" i="6"/>
  <c r="AI672" i="6"/>
  <c r="AM672" i="6"/>
  <c r="W673" i="6"/>
  <c r="AA673" i="6"/>
  <c r="AE673" i="6"/>
  <c r="AI673" i="6"/>
  <c r="AM673" i="6"/>
  <c r="W674" i="6"/>
  <c r="AB674" i="6"/>
  <c r="AH674" i="6"/>
  <c r="AM674" i="6"/>
  <c r="X675" i="6"/>
  <c r="AD675" i="6"/>
  <c r="AI675" i="6"/>
  <c r="AN675" i="6"/>
  <c r="V683" i="6"/>
  <c r="AD683" i="6"/>
  <c r="AL683" i="6"/>
  <c r="Z684" i="6"/>
  <c r="AH684" i="6"/>
  <c r="V685" i="6"/>
  <c r="AD685" i="6"/>
  <c r="AL685" i="6"/>
  <c r="Z686" i="6"/>
  <c r="AH686" i="6"/>
  <c r="V687" i="6"/>
  <c r="AD687" i="6"/>
  <c r="AL687" i="6"/>
  <c r="Z688" i="6"/>
  <c r="V689" i="6"/>
  <c r="AL689" i="6"/>
  <c r="W1140" i="6"/>
  <c r="W1139" i="6"/>
  <c r="W1138" i="6"/>
  <c r="W1137" i="6"/>
  <c r="W1136" i="6"/>
  <c r="W1135" i="6"/>
  <c r="W1134" i="6"/>
  <c r="W1133" i="6"/>
  <c r="W1132" i="6"/>
  <c r="W1131" i="6"/>
  <c r="W1127" i="6"/>
  <c r="W1126" i="6"/>
  <c r="W1124" i="6"/>
  <c r="W1119" i="6"/>
  <c r="W1123" i="6"/>
  <c r="W1122" i="6"/>
  <c r="W1120" i="6"/>
  <c r="W1125" i="6"/>
  <c r="W1121" i="6"/>
  <c r="W1118" i="6"/>
  <c r="AA1140" i="6"/>
  <c r="AA1139" i="6"/>
  <c r="AA1138" i="6"/>
  <c r="AA1137" i="6"/>
  <c r="AA1136" i="6"/>
  <c r="AA1135" i="6"/>
  <c r="AA1134" i="6"/>
  <c r="AA1133" i="6"/>
  <c r="AA1132" i="6"/>
  <c r="AA1131" i="6"/>
  <c r="AA1127" i="6"/>
  <c r="AA1126" i="6"/>
  <c r="AA1123" i="6"/>
  <c r="AA1120" i="6"/>
  <c r="AA1122" i="6"/>
  <c r="AA1125" i="6"/>
  <c r="AA1121" i="6"/>
  <c r="AA1119" i="6"/>
  <c r="AA1124" i="6"/>
  <c r="AA1118" i="6"/>
  <c r="AE1140" i="6"/>
  <c r="AE1139" i="6"/>
  <c r="AE1138" i="6"/>
  <c r="AE1137" i="6"/>
  <c r="AE1136" i="6"/>
  <c r="AE1135" i="6"/>
  <c r="AE1134" i="6"/>
  <c r="AE1133" i="6"/>
  <c r="AE1132" i="6"/>
  <c r="AE1131" i="6"/>
  <c r="AE1127" i="6"/>
  <c r="AE1126" i="6"/>
  <c r="AE1122" i="6"/>
  <c r="AE1119" i="6"/>
  <c r="AE1125" i="6"/>
  <c r="AE1121" i="6"/>
  <c r="AE1124" i="6"/>
  <c r="AE1120" i="6"/>
  <c r="AE1123" i="6"/>
  <c r="AE1118" i="6"/>
  <c r="AI1140" i="6"/>
  <c r="AI1139" i="6"/>
  <c r="AI1138" i="6"/>
  <c r="AI1137" i="6"/>
  <c r="AI1136" i="6"/>
  <c r="AI1135" i="6"/>
  <c r="AI1134" i="6"/>
  <c r="AI1133" i="6"/>
  <c r="AI1132" i="6"/>
  <c r="AI1131" i="6"/>
  <c r="AI1127" i="6"/>
  <c r="AI1126" i="6"/>
  <c r="AI1125" i="6"/>
  <c r="AI1121" i="6"/>
  <c r="AI1124" i="6"/>
  <c r="AI1120" i="6"/>
  <c r="AI1123" i="6"/>
  <c r="AI1119" i="6"/>
  <c r="AI1122" i="6"/>
  <c r="AI1118" i="6"/>
  <c r="AM1140" i="6"/>
  <c r="AM1139" i="6"/>
  <c r="AM1138" i="6"/>
  <c r="AM1137" i="6"/>
  <c r="AM1136" i="6"/>
  <c r="AM1135" i="6"/>
  <c r="AM1134" i="6"/>
  <c r="AM1133" i="6"/>
  <c r="AM1132" i="6"/>
  <c r="AM1131" i="6"/>
  <c r="AM1127" i="6"/>
  <c r="AM1126" i="6"/>
  <c r="AM1125" i="6"/>
  <c r="AM1124" i="6"/>
  <c r="AM1120" i="6"/>
  <c r="AM1119" i="6"/>
  <c r="AM1123" i="6"/>
  <c r="AM1122" i="6"/>
  <c r="AM1121" i="6"/>
  <c r="AM1118" i="6"/>
  <c r="W196" i="6"/>
  <c r="AA196" i="6"/>
  <c r="AE196" i="6"/>
  <c r="AI196" i="6"/>
  <c r="AM196" i="6"/>
  <c r="W200" i="6"/>
  <c r="AA200" i="6"/>
  <c r="AE200" i="6"/>
  <c r="AI200" i="6"/>
  <c r="AM200" i="6"/>
  <c r="V277" i="6"/>
  <c r="Z277" i="6"/>
  <c r="AD277" i="6"/>
  <c r="AH277" i="6"/>
  <c r="AL277" i="6"/>
  <c r="V278" i="6"/>
  <c r="Z278" i="6"/>
  <c r="AD278" i="6"/>
  <c r="AH278" i="6"/>
  <c r="AL278" i="6"/>
  <c r="Z279" i="6"/>
  <c r="AD279" i="6"/>
  <c r="AH279" i="6"/>
  <c r="AL279" i="6"/>
  <c r="V280" i="6"/>
  <c r="Z280" i="6"/>
  <c r="AD280" i="6"/>
  <c r="AH280" i="6"/>
  <c r="AL280" i="6"/>
  <c r="X686" i="6"/>
  <c r="X685" i="6"/>
  <c r="AB686" i="6"/>
  <c r="AB685" i="6"/>
  <c r="AF686" i="6"/>
  <c r="AF685" i="6"/>
  <c r="AJ686" i="6"/>
  <c r="AJ685" i="6"/>
  <c r="AN686" i="6"/>
  <c r="AN685" i="6"/>
  <c r="X670" i="6"/>
  <c r="AB670" i="6"/>
  <c r="AF670" i="6"/>
  <c r="AJ670" i="6"/>
  <c r="AN670" i="6"/>
  <c r="X671" i="6"/>
  <c r="AB671" i="6"/>
  <c r="AF671" i="6"/>
  <c r="AJ671" i="6"/>
  <c r="AN671" i="6"/>
  <c r="X672" i="6"/>
  <c r="AB672" i="6"/>
  <c r="AF672" i="6"/>
  <c r="AJ672" i="6"/>
  <c r="AN672" i="6"/>
  <c r="X673" i="6"/>
  <c r="AB673" i="6"/>
  <c r="AF673" i="6"/>
  <c r="AJ673" i="6"/>
  <c r="AN673" i="6"/>
  <c r="X674" i="6"/>
  <c r="AD674" i="6"/>
  <c r="AI674" i="6"/>
  <c r="AN674" i="6"/>
  <c r="Z675" i="6"/>
  <c r="AE675" i="6"/>
  <c r="AJ675" i="6"/>
  <c r="W685" i="6"/>
  <c r="AE685" i="6"/>
  <c r="AM685" i="6"/>
  <c r="AA686" i="6"/>
  <c r="AI686" i="6"/>
  <c r="AA688" i="6"/>
  <c r="W689" i="6"/>
  <c r="AM689" i="6"/>
  <c r="U686" i="6"/>
  <c r="U685" i="6"/>
  <c r="Y686" i="6"/>
  <c r="Y685" i="6"/>
  <c r="AC686" i="6"/>
  <c r="AC685" i="6"/>
  <c r="AG686" i="6"/>
  <c r="AG685" i="6"/>
  <c r="AK686" i="6"/>
  <c r="AK685" i="6"/>
  <c r="Y688" i="6"/>
  <c r="Y674" i="6"/>
  <c r="AC688" i="6"/>
  <c r="AC674" i="6"/>
  <c r="AG688" i="6"/>
  <c r="AG674" i="6"/>
  <c r="AK688" i="6"/>
  <c r="AK674" i="6"/>
  <c r="U689" i="6"/>
  <c r="U675" i="6"/>
  <c r="Y689" i="6"/>
  <c r="Y675" i="6"/>
  <c r="AC689" i="6"/>
  <c r="AC675" i="6"/>
  <c r="AG689" i="6"/>
  <c r="AG675" i="6"/>
  <c r="AK689" i="6"/>
  <c r="AK675" i="6"/>
  <c r="U670" i="6"/>
  <c r="Y670" i="6"/>
  <c r="AC670" i="6"/>
  <c r="AG670" i="6"/>
  <c r="AK670" i="6"/>
  <c r="U671" i="6"/>
  <c r="Y671" i="6"/>
  <c r="AC671" i="6"/>
  <c r="AG671" i="6"/>
  <c r="AK671" i="6"/>
  <c r="U672" i="6"/>
  <c r="Y672" i="6"/>
  <c r="AC672" i="6"/>
  <c r="AG672" i="6"/>
  <c r="AK672" i="6"/>
  <c r="U673" i="6"/>
  <c r="Y673" i="6"/>
  <c r="AC673" i="6"/>
  <c r="AG673" i="6"/>
  <c r="AK673" i="6"/>
  <c r="U674" i="6"/>
  <c r="AE674" i="6"/>
  <c r="AJ674" i="6"/>
  <c r="AA675" i="6"/>
  <c r="AF675" i="6"/>
  <c r="Z683" i="6"/>
  <c r="AH683" i="6"/>
  <c r="V684" i="6"/>
  <c r="AD684" i="6"/>
  <c r="AL684" i="6"/>
  <c r="Z685" i="6"/>
  <c r="AH685" i="6"/>
  <c r="V686" i="6"/>
  <c r="AD686" i="6"/>
  <c r="AL686" i="6"/>
  <c r="Z687" i="6"/>
  <c r="AH687" i="6"/>
  <c r="V688" i="6"/>
  <c r="AL688" i="6"/>
  <c r="AH689" i="6"/>
  <c r="X277" i="6"/>
  <c r="AB277" i="6"/>
  <c r="AF277" i="6"/>
  <c r="AJ277" i="6"/>
  <c r="AN277" i="6"/>
  <c r="X278" i="6"/>
  <c r="AB278" i="6"/>
  <c r="AF278" i="6"/>
  <c r="AJ278" i="6"/>
  <c r="AN278" i="6"/>
  <c r="AB279" i="6"/>
  <c r="AF279" i="6"/>
  <c r="AJ279" i="6"/>
  <c r="AN279" i="6"/>
  <c r="X280" i="6"/>
  <c r="AB280" i="6"/>
  <c r="AF280" i="6"/>
  <c r="AJ280" i="6"/>
  <c r="AN280" i="6"/>
  <c r="AF674" i="6"/>
  <c r="AB675" i="6"/>
  <c r="Y861" i="6"/>
  <c r="Y852" i="6"/>
  <c r="Y851" i="6"/>
  <c r="Y850" i="6"/>
  <c r="Y848" i="6"/>
  <c r="Y847" i="6"/>
  <c r="Y845" i="6"/>
  <c r="Y844" i="6"/>
  <c r="X847" i="6"/>
  <c r="X851" i="6"/>
  <c r="V909" i="6"/>
  <c r="V908" i="6"/>
  <c r="V904" i="6"/>
  <c r="W882" i="6"/>
  <c r="V884" i="6"/>
  <c r="V886" i="6"/>
  <c r="V898" i="6"/>
  <c r="W839" i="6"/>
  <c r="Z843" i="6"/>
  <c r="X850" i="6"/>
  <c r="X852" i="6"/>
  <c r="W877" i="6"/>
  <c r="W875" i="6"/>
  <c r="W37" i="6" s="1"/>
  <c r="W50" i="6" s="1"/>
  <c r="W874" i="6"/>
  <c r="W873" i="6"/>
  <c r="W35" i="6" s="1"/>
  <c r="W48" i="6" s="1"/>
  <c r="W872" i="6"/>
  <c r="W34" i="6" s="1"/>
  <c r="W47" i="6" s="1"/>
  <c r="W871" i="6"/>
  <c r="W870" i="6"/>
  <c r="W869" i="6"/>
  <c r="W868" i="6"/>
  <c r="V869" i="6"/>
  <c r="V871" i="6"/>
  <c r="V873" i="6"/>
  <c r="V35" i="6" s="1"/>
  <c r="V48" i="6" s="1"/>
  <c r="V56" i="6" s="1"/>
  <c r="V875" i="6"/>
  <c r="V37" i="6" s="1"/>
  <c r="V50" i="6" s="1"/>
  <c r="V58" i="6" s="1"/>
  <c r="V877" i="6"/>
  <c r="V841" i="6"/>
  <c r="V853" i="6" s="1"/>
  <c r="V857" i="6" s="1"/>
  <c r="W844" i="6"/>
  <c r="X845" i="6"/>
  <c r="V847" i="6"/>
  <c r="V860" i="6" s="1"/>
  <c r="V851" i="6"/>
  <c r="X867" i="6"/>
  <c r="V883" i="6"/>
  <c r="V897" i="6"/>
  <c r="V901" i="6"/>
  <c r="W861" i="6"/>
  <c r="W852" i="6"/>
  <c r="X844" i="6"/>
  <c r="W847" i="6"/>
  <c r="X848" i="6"/>
  <c r="W851" i="6"/>
  <c r="X861" i="6"/>
  <c r="V868" i="6"/>
  <c r="V870" i="6"/>
  <c r="V872" i="6"/>
  <c r="V34" i="6" s="1"/>
  <c r="V47" i="6" s="1"/>
  <c r="V874" i="6"/>
  <c r="Y996" i="6"/>
  <c r="AG996" i="6"/>
  <c r="U840" i="6"/>
  <c r="U853" i="6" s="1"/>
  <c r="U844" i="6"/>
  <c r="U845" i="6"/>
  <c r="U847" i="6"/>
  <c r="U848" i="6"/>
  <c r="U858" i="6" s="1"/>
  <c r="U850" i="6"/>
  <c r="U851" i="6"/>
  <c r="U852" i="6"/>
  <c r="U868" i="6"/>
  <c r="U869" i="6"/>
  <c r="U870" i="6"/>
  <c r="U871" i="6"/>
  <c r="U872" i="6"/>
  <c r="U34" i="6" s="1"/>
  <c r="U47" i="6" s="1"/>
  <c r="U59" i="6" s="1"/>
  <c r="U873" i="6"/>
  <c r="U35" i="6" s="1"/>
  <c r="U874" i="6"/>
  <c r="U875" i="6"/>
  <c r="U37" i="6" s="1"/>
  <c r="U50" i="6" s="1"/>
  <c r="U58" i="6" s="1"/>
  <c r="U883" i="6"/>
  <c r="U884" i="6"/>
  <c r="U886" i="6"/>
  <c r="U897" i="6"/>
  <c r="U898" i="6"/>
  <c r="U901" i="6"/>
  <c r="U904" i="6"/>
  <c r="U916" i="6"/>
  <c r="U918" i="6"/>
  <c r="U920" i="6"/>
  <c r="U924" i="6"/>
  <c r="W915" i="6"/>
  <c r="V920" i="6"/>
  <c r="V919" i="6"/>
  <c r="V918" i="6"/>
  <c r="V917" i="6"/>
  <c r="V916" i="6"/>
  <c r="U917" i="6"/>
  <c r="U919" i="6"/>
  <c r="U928" i="6"/>
  <c r="V923" i="6"/>
  <c r="U925" i="6"/>
  <c r="U971" i="6"/>
  <c r="V969" i="6"/>
  <c r="AK996" i="6"/>
  <c r="U936" i="6"/>
  <c r="U938" i="6"/>
  <c r="U940" i="6"/>
  <c r="U990" i="6" s="1"/>
  <c r="U1158" i="6" s="1"/>
  <c r="U942" i="6"/>
  <c r="U944" i="6"/>
  <c r="U946" i="6"/>
  <c r="U948" i="6"/>
  <c r="U991" i="6" s="1"/>
  <c r="U1159" i="6" s="1"/>
  <c r="U950" i="6"/>
  <c r="U952" i="6"/>
  <c r="U954" i="6"/>
  <c r="U956" i="6"/>
  <c r="U989" i="6" s="1"/>
  <c r="U1157" i="6" s="1"/>
  <c r="U958" i="6"/>
  <c r="X934" i="6"/>
  <c r="W961" i="6"/>
  <c r="W960" i="6"/>
  <c r="W959" i="6"/>
  <c r="W958" i="6"/>
  <c r="W957" i="6"/>
  <c r="W956" i="6"/>
  <c r="W955" i="6"/>
  <c r="W954" i="6"/>
  <c r="W953" i="6"/>
  <c r="W952" i="6"/>
  <c r="W951" i="6"/>
  <c r="W950" i="6"/>
  <c r="W949" i="6"/>
  <c r="W948" i="6"/>
  <c r="W991" i="6" s="1"/>
  <c r="W1159" i="6" s="1"/>
  <c r="W947" i="6"/>
  <c r="W946" i="6"/>
  <c r="W945" i="6"/>
  <c r="W944" i="6"/>
  <c r="W943" i="6"/>
  <c r="W942" i="6"/>
  <c r="W941" i="6"/>
  <c r="W940" i="6"/>
  <c r="W990" i="6" s="1"/>
  <c r="W1158" i="6" s="1"/>
  <c r="W939" i="6"/>
  <c r="W938" i="6"/>
  <c r="W937" i="6"/>
  <c r="W936" i="6"/>
  <c r="W935" i="6"/>
  <c r="V936" i="6"/>
  <c r="V938" i="6"/>
  <c r="V940" i="6"/>
  <c r="V990" i="6" s="1"/>
  <c r="V1158" i="6" s="1"/>
  <c r="V942" i="6"/>
  <c r="V944" i="6"/>
  <c r="V946" i="6"/>
  <c r="V948" i="6"/>
  <c r="V991" i="6" s="1"/>
  <c r="V1159" i="6" s="1"/>
  <c r="V950" i="6"/>
  <c r="V952" i="6"/>
  <c r="V954" i="6"/>
  <c r="V956" i="6"/>
  <c r="V958" i="6"/>
  <c r="V960" i="6"/>
  <c r="V984" i="6"/>
  <c r="U1035" i="6"/>
  <c r="U995" i="6"/>
  <c r="U1040" i="6" s="1"/>
  <c r="U985" i="6"/>
  <c r="U1038" i="6"/>
  <c r="U1034" i="6"/>
  <c r="U1037" i="6"/>
  <c r="U986" i="6"/>
  <c r="W996" i="6"/>
  <c r="AA996" i="6"/>
  <c r="AE996" i="6"/>
  <c r="AI996" i="6"/>
  <c r="AM996" i="6"/>
  <c r="V1057" i="6"/>
  <c r="U1063" i="6"/>
  <c r="U1060" i="6"/>
  <c r="U1059" i="6"/>
  <c r="U1058" i="6"/>
  <c r="V998" i="6"/>
  <c r="V996" i="6"/>
  <c r="Z996" i="6"/>
  <c r="AD996" i="6"/>
  <c r="AH996" i="6"/>
  <c r="AL996" i="6"/>
  <c r="X996" i="6"/>
  <c r="AB996" i="6"/>
  <c r="AF996" i="6"/>
  <c r="AJ996" i="6"/>
  <c r="AN996" i="6"/>
  <c r="U1069" i="6"/>
  <c r="U1071" i="6" s="1"/>
  <c r="V1068" i="6"/>
  <c r="U1073" i="6"/>
  <c r="U1128" i="6" s="1"/>
  <c r="U1075" i="6"/>
  <c r="U1077" i="6" s="1"/>
  <c r="X1145" i="6"/>
  <c r="W1147" i="6"/>
  <c r="X1154" i="6"/>
  <c r="W1162" i="6"/>
  <c r="W1161" i="6"/>
  <c r="U1161" i="6"/>
  <c r="V1147" i="6"/>
  <c r="V1161" i="6"/>
  <c r="V1162" i="6"/>
  <c r="V987" i="6" l="1"/>
  <c r="V1155" i="6" s="1"/>
  <c r="U987" i="6"/>
  <c r="U1155" i="6" s="1"/>
  <c r="U1163" i="6" s="1"/>
  <c r="U860" i="6"/>
  <c r="U856" i="6"/>
  <c r="V988" i="6"/>
  <c r="V1156" i="6" s="1"/>
  <c r="W988" i="6"/>
  <c r="W1156" i="6" s="1"/>
  <c r="U988" i="6"/>
  <c r="U1156" i="6" s="1"/>
  <c r="W854" i="6"/>
  <c r="U1036" i="6"/>
  <c r="V963" i="6"/>
  <c r="U903" i="6"/>
  <c r="U885" i="6"/>
  <c r="U876" i="6"/>
  <c r="Y867" i="6"/>
  <c r="X877" i="6"/>
  <c r="X875" i="6"/>
  <c r="X37" i="6" s="1"/>
  <c r="X50" i="6" s="1"/>
  <c r="X873" i="6"/>
  <c r="X35" i="6" s="1"/>
  <c r="X48" i="6" s="1"/>
  <c r="X871" i="6"/>
  <c r="X869" i="6"/>
  <c r="X874" i="6"/>
  <c r="X872" i="6"/>
  <c r="X34" i="6" s="1"/>
  <c r="X47" i="6" s="1"/>
  <c r="X870" i="6"/>
  <c r="X868" i="6"/>
  <c r="W876" i="6"/>
  <c r="W841" i="6"/>
  <c r="X839" i="6"/>
  <c r="W840" i="6"/>
  <c r="V902" i="6"/>
  <c r="X39" i="6"/>
  <c r="X38" i="6"/>
  <c r="Y7" i="6"/>
  <c r="X41" i="6"/>
  <c r="U55" i="6"/>
  <c r="U42" i="6"/>
  <c r="V42" i="6"/>
  <c r="V1076" i="6"/>
  <c r="V1075" i="6"/>
  <c r="V1073" i="6"/>
  <c r="V1128" i="6" s="1"/>
  <c r="V1070" i="6"/>
  <c r="V1069" i="6"/>
  <c r="V1071" i="6" s="1"/>
  <c r="W1068" i="6"/>
  <c r="U1072" i="6"/>
  <c r="U1074" i="6" s="1"/>
  <c r="U1065" i="6"/>
  <c r="V1064" i="6"/>
  <c r="V1063" i="6"/>
  <c r="V1062" i="6"/>
  <c r="V1061" i="6"/>
  <c r="V1060" i="6"/>
  <c r="V1059" i="6"/>
  <c r="V1058" i="6"/>
  <c r="W1057" i="6"/>
  <c r="X1162" i="6"/>
  <c r="X1161" i="6"/>
  <c r="Y1154" i="6"/>
  <c r="V989" i="6"/>
  <c r="V1157" i="6" s="1"/>
  <c r="W989" i="6"/>
  <c r="W1157" i="6" s="1"/>
  <c r="W923" i="6"/>
  <c r="V926" i="6"/>
  <c r="V925" i="6"/>
  <c r="V924" i="6"/>
  <c r="V927" i="6"/>
  <c r="V928" i="6"/>
  <c r="V876" i="6"/>
  <c r="V855" i="6"/>
  <c r="U963" i="6"/>
  <c r="W42" i="6"/>
  <c r="W51" i="6"/>
  <c r="U45" i="6"/>
  <c r="X1147" i="6"/>
  <c r="Y1145" i="6"/>
  <c r="U1039" i="6"/>
  <c r="U1041" i="6" s="1"/>
  <c r="W987" i="6"/>
  <c r="W1155" i="6" s="1"/>
  <c r="W1163" i="6" s="1"/>
  <c r="W963" i="6"/>
  <c r="V1038" i="6"/>
  <c r="V1037" i="6"/>
  <c r="V1035" i="6"/>
  <c r="V1034" i="6"/>
  <c r="V995" i="6"/>
  <c r="V1040" i="6" s="1"/>
  <c r="V986" i="6"/>
  <c r="V985" i="6"/>
  <c r="W984" i="6"/>
  <c r="W969" i="6"/>
  <c r="V971" i="6"/>
  <c r="W920" i="6"/>
  <c r="W919" i="6"/>
  <c r="W918" i="6"/>
  <c r="W917" i="6"/>
  <c r="W916" i="6"/>
  <c r="X915" i="6"/>
  <c r="U902" i="6"/>
  <c r="U854" i="6"/>
  <c r="V854" i="6"/>
  <c r="X855" i="6"/>
  <c r="W909" i="6"/>
  <c r="W908" i="6"/>
  <c r="W904" i="6"/>
  <c r="W901" i="6"/>
  <c r="W898" i="6"/>
  <c r="W897" i="6"/>
  <c r="W886" i="6"/>
  <c r="W902" i="6" s="1"/>
  <c r="W884" i="6"/>
  <c r="W883" i="6"/>
  <c r="X882" i="6"/>
  <c r="X854" i="6"/>
  <c r="Y855" i="6"/>
  <c r="V365" i="6"/>
  <c r="V364" i="6"/>
  <c r="V363" i="6"/>
  <c r="V362" i="6"/>
  <c r="V361" i="6"/>
  <c r="V360" i="6"/>
  <c r="V359" i="6"/>
  <c r="V358" i="6"/>
  <c r="V357" i="6"/>
  <c r="V356" i="6"/>
  <c r="W355" i="6"/>
  <c r="W54" i="6"/>
  <c r="W58" i="6" s="1"/>
  <c r="W45" i="6"/>
  <c r="V45" i="6"/>
  <c r="V1163" i="6"/>
  <c r="X961" i="6"/>
  <c r="X960" i="6"/>
  <c r="X959" i="6"/>
  <c r="X958" i="6"/>
  <c r="X957" i="6"/>
  <c r="X956" i="6"/>
  <c r="X955" i="6"/>
  <c r="X954" i="6"/>
  <c r="X953" i="6"/>
  <c r="X952" i="6"/>
  <c r="X951" i="6"/>
  <c r="X950" i="6"/>
  <c r="X949" i="6"/>
  <c r="X948" i="6"/>
  <c r="X947" i="6"/>
  <c r="X946" i="6"/>
  <c r="X945" i="6"/>
  <c r="X944" i="6"/>
  <c r="X943" i="6"/>
  <c r="X942" i="6"/>
  <c r="X941" i="6"/>
  <c r="X940" i="6"/>
  <c r="X939" i="6"/>
  <c r="X938" i="6"/>
  <c r="X937" i="6"/>
  <c r="X936" i="6"/>
  <c r="X935" i="6"/>
  <c r="Y934" i="6"/>
  <c r="U43" i="6"/>
  <c r="U48" i="6"/>
  <c r="U56" i="6" s="1"/>
  <c r="U857" i="6"/>
  <c r="U859" i="6" s="1"/>
  <c r="U855" i="6"/>
  <c r="V903" i="6"/>
  <c r="V885" i="6"/>
  <c r="Z845" i="6"/>
  <c r="Z852" i="6"/>
  <c r="Z850" i="6"/>
  <c r="AA843" i="6"/>
  <c r="Z851" i="6"/>
  <c r="Z847" i="6"/>
  <c r="Z861" i="6"/>
  <c r="Z848" i="6"/>
  <c r="Z844" i="6"/>
  <c r="W855" i="6"/>
  <c r="Y854" i="6"/>
  <c r="V858" i="6"/>
  <c r="V859" i="6" s="1"/>
  <c r="V856" i="6"/>
  <c r="V1146" i="6"/>
  <c r="V1148" i="6" s="1"/>
  <c r="W96" i="6"/>
  <c r="V109" i="6"/>
  <c r="V142" i="6" s="1"/>
  <c r="U997" i="6"/>
  <c r="W43" i="6"/>
  <c r="W52" i="6"/>
  <c r="W56" i="6" s="1"/>
  <c r="W76" i="6"/>
  <c r="X63" i="6"/>
  <c r="V43" i="6"/>
  <c r="V59" i="6"/>
  <c r="V55" i="6"/>
  <c r="AK202" i="6"/>
  <c r="AK846" i="6" s="1"/>
  <c r="AL165" i="6"/>
  <c r="B38" i="5" l="1"/>
  <c r="V1036" i="6"/>
  <c r="X876" i="6"/>
  <c r="V1039" i="6"/>
  <c r="V1041" i="6" s="1"/>
  <c r="V1072" i="6"/>
  <c r="V1065" i="6"/>
  <c r="X42" i="6"/>
  <c r="X51" i="6"/>
  <c r="W853" i="6"/>
  <c r="W997" i="6"/>
  <c r="Y882" i="6"/>
  <c r="X901" i="6"/>
  <c r="X897" i="6"/>
  <c r="X883" i="6"/>
  <c r="X904" i="6"/>
  <c r="X909" i="6"/>
  <c r="X898" i="6"/>
  <c r="X886" i="6"/>
  <c r="X902" i="6" s="1"/>
  <c r="X884" i="6"/>
  <c r="X908" i="6"/>
  <c r="Y915" i="6"/>
  <c r="X919" i="6"/>
  <c r="X918" i="6"/>
  <c r="X917" i="6"/>
  <c r="X920" i="6"/>
  <c r="X916" i="6"/>
  <c r="W1038" i="6"/>
  <c r="W1036" i="6"/>
  <c r="W1034" i="6"/>
  <c r="X984" i="6"/>
  <c r="W1037" i="6"/>
  <c r="W1035" i="6"/>
  <c r="W995" i="6"/>
  <c r="W1040" i="6" s="1"/>
  <c r="W985" i="6"/>
  <c r="W986" i="6"/>
  <c r="Z1145" i="6"/>
  <c r="Y1147" i="6"/>
  <c r="W59" i="6"/>
  <c r="W55" i="6"/>
  <c r="W928" i="6"/>
  <c r="W927" i="6"/>
  <c r="W926" i="6"/>
  <c r="W925" i="6"/>
  <c r="W924" i="6"/>
  <c r="X923" i="6"/>
  <c r="W1076" i="6"/>
  <c r="W1075" i="6"/>
  <c r="W1073" i="6"/>
  <c r="W1128" i="6" s="1"/>
  <c r="W1070" i="6"/>
  <c r="W1069" i="6"/>
  <c r="W1071" i="6" s="1"/>
  <c r="X1068" i="6"/>
  <c r="X43" i="6"/>
  <c r="X52" i="6"/>
  <c r="X56" i="6" s="1"/>
  <c r="Y839" i="6"/>
  <c r="X840" i="6"/>
  <c r="X841" i="6"/>
  <c r="Y877" i="6"/>
  <c r="Y875" i="6"/>
  <c r="Y37" i="6" s="1"/>
  <c r="Y50" i="6" s="1"/>
  <c r="Y874" i="6"/>
  <c r="Y873" i="6"/>
  <c r="Y35" i="6" s="1"/>
  <c r="Y48" i="6" s="1"/>
  <c r="Y872" i="6"/>
  <c r="Y34" i="6" s="1"/>
  <c r="Y47" i="6" s="1"/>
  <c r="Y871" i="6"/>
  <c r="Y870" i="6"/>
  <c r="Y869" i="6"/>
  <c r="Y868" i="6"/>
  <c r="Z867" i="6"/>
  <c r="X969" i="6"/>
  <c r="W971" i="6"/>
  <c r="Z1154" i="6"/>
  <c r="Y1162" i="6"/>
  <c r="Y1161" i="6"/>
  <c r="Y961" i="6"/>
  <c r="Y959" i="6"/>
  <c r="Y957" i="6"/>
  <c r="Y955" i="6"/>
  <c r="Y953" i="6"/>
  <c r="Y951" i="6"/>
  <c r="Y949" i="6"/>
  <c r="Y947" i="6"/>
  <c r="Y945" i="6"/>
  <c r="Y943" i="6"/>
  <c r="Y941" i="6"/>
  <c r="Y939" i="6"/>
  <c r="Y937" i="6"/>
  <c r="Y935" i="6"/>
  <c r="Y960" i="6"/>
  <c r="Y956" i="6"/>
  <c r="Y952" i="6"/>
  <c r="Y948" i="6"/>
  <c r="Y991" i="6" s="1"/>
  <c r="Y1159" i="6" s="1"/>
  <c r="Y944" i="6"/>
  <c r="Y940" i="6"/>
  <c r="Y990" i="6" s="1"/>
  <c r="Y1158" i="6" s="1"/>
  <c r="Y936" i="6"/>
  <c r="Z934" i="6"/>
  <c r="Y958" i="6"/>
  <c r="Y954" i="6"/>
  <c r="Y950" i="6"/>
  <c r="Y946" i="6"/>
  <c r="Y942" i="6"/>
  <c r="Y938" i="6"/>
  <c r="Y63" i="6"/>
  <c r="X76" i="6"/>
  <c r="U1047" i="6"/>
  <c r="U1029" i="6"/>
  <c r="U1025" i="6"/>
  <c r="U1050" i="6"/>
  <c r="U1046" i="6"/>
  <c r="U1051" i="6" s="1"/>
  <c r="U1028" i="6"/>
  <c r="U1024" i="6"/>
  <c r="U1049" i="6"/>
  <c r="U1027" i="6"/>
  <c r="U1023" i="6"/>
  <c r="U1022" i="6"/>
  <c r="U1048" i="6"/>
  <c r="U1026" i="6"/>
  <c r="U998" i="6"/>
  <c r="Z854" i="6"/>
  <c r="X987" i="6"/>
  <c r="X1155" i="6" s="1"/>
  <c r="X963" i="6"/>
  <c r="X988" i="6"/>
  <c r="X1156" i="6" s="1"/>
  <c r="X355" i="6"/>
  <c r="W365" i="6"/>
  <c r="W363" i="6"/>
  <c r="W361" i="6"/>
  <c r="W359" i="6"/>
  <c r="W357" i="6"/>
  <c r="W364" i="6"/>
  <c r="W362" i="6"/>
  <c r="W360" i="6"/>
  <c r="W358" i="6"/>
  <c r="W356" i="6"/>
  <c r="W903" i="6"/>
  <c r="W885" i="6"/>
  <c r="V1077" i="6"/>
  <c r="X54" i="6"/>
  <c r="X58" i="6" s="1"/>
  <c r="X45" i="6"/>
  <c r="AL202" i="6"/>
  <c r="AL846" i="6" s="1"/>
  <c r="AM165" i="6"/>
  <c r="W1146" i="6"/>
  <c r="W1148" i="6" s="1"/>
  <c r="W109" i="6"/>
  <c r="W142" i="6" s="1"/>
  <c r="X96" i="6"/>
  <c r="Z855" i="6"/>
  <c r="AA861" i="6"/>
  <c r="AA852" i="6"/>
  <c r="AA850" i="6"/>
  <c r="AB843" i="6"/>
  <c r="AA851" i="6"/>
  <c r="AA847" i="6"/>
  <c r="AA848" i="6"/>
  <c r="AA844" i="6"/>
  <c r="AA845" i="6"/>
  <c r="X990" i="6"/>
  <c r="X1158" i="6" s="1"/>
  <c r="X991" i="6"/>
  <c r="X1159" i="6" s="1"/>
  <c r="X989" i="6"/>
  <c r="X1157" i="6" s="1"/>
  <c r="W1064" i="6"/>
  <c r="X1057" i="6"/>
  <c r="W1062" i="6"/>
  <c r="W1060" i="6"/>
  <c r="W1058" i="6"/>
  <c r="W1063" i="6"/>
  <c r="W1061" i="6"/>
  <c r="W1059" i="6"/>
  <c r="V1074" i="6"/>
  <c r="Y39" i="6"/>
  <c r="Y38" i="6"/>
  <c r="Z7" i="6"/>
  <c r="Y41" i="6"/>
  <c r="W860" i="6"/>
  <c r="W1077" i="6" l="1"/>
  <c r="X1163" i="6"/>
  <c r="AC843" i="6"/>
  <c r="AB852" i="6"/>
  <c r="AB851" i="6"/>
  <c r="AB847" i="6"/>
  <c r="AB848" i="6"/>
  <c r="AB844" i="6"/>
  <c r="AB861" i="6"/>
  <c r="AB845" i="6"/>
  <c r="AB850" i="6"/>
  <c r="AM202" i="6"/>
  <c r="AM846" i="6" s="1"/>
  <c r="AN165" i="6"/>
  <c r="AN202" i="6" s="1"/>
  <c r="AN846" i="6" s="1"/>
  <c r="Y51" i="6"/>
  <c r="Y42" i="6"/>
  <c r="AA855" i="6"/>
  <c r="X1146" i="6"/>
  <c r="X1148" i="6" s="1"/>
  <c r="X109" i="6"/>
  <c r="Y96" i="6"/>
  <c r="Y45" i="6"/>
  <c r="Y54" i="6"/>
  <c r="Y58" i="6" s="1"/>
  <c r="W1072" i="6"/>
  <c r="W1065" i="6"/>
  <c r="AA854" i="6"/>
  <c r="Z63" i="6"/>
  <c r="Y76" i="6"/>
  <c r="AA1145" i="6"/>
  <c r="Z1147" i="6"/>
  <c r="X55" i="6"/>
  <c r="X59" i="6"/>
  <c r="Y989" i="6"/>
  <c r="Y1157" i="6" s="1"/>
  <c r="Y988" i="6"/>
  <c r="Y1156" i="6" s="1"/>
  <c r="X971" i="6"/>
  <c r="Y969" i="6"/>
  <c r="X853" i="6"/>
  <c r="X997" i="6"/>
  <c r="X860" i="6"/>
  <c r="X1076" i="6"/>
  <c r="X1077" i="6" s="1"/>
  <c r="X1075" i="6"/>
  <c r="X1073" i="6"/>
  <c r="X1128" i="6" s="1"/>
  <c r="X1070" i="6"/>
  <c r="X1069" i="6"/>
  <c r="Y1068" i="6"/>
  <c r="Y909" i="6"/>
  <c r="Y904" i="6"/>
  <c r="Y908" i="6"/>
  <c r="Y901" i="6"/>
  <c r="Y898" i="6"/>
  <c r="Y897" i="6"/>
  <c r="Y886" i="6"/>
  <c r="Y902" i="6" s="1"/>
  <c r="Y884" i="6"/>
  <c r="Y883" i="6"/>
  <c r="Z882" i="6"/>
  <c r="Z41" i="6"/>
  <c r="Z39" i="6"/>
  <c r="Z38" i="6"/>
  <c r="AA7" i="6"/>
  <c r="AA867" i="6"/>
  <c r="Z877" i="6"/>
  <c r="Z875" i="6"/>
  <c r="Z37" i="6" s="1"/>
  <c r="Z50" i="6" s="1"/>
  <c r="Z873" i="6"/>
  <c r="Z35" i="6" s="1"/>
  <c r="Z48" i="6" s="1"/>
  <c r="Z871" i="6"/>
  <c r="Z869" i="6"/>
  <c r="Z874" i="6"/>
  <c r="Z872" i="6"/>
  <c r="Z34" i="6" s="1"/>
  <c r="Z47" i="6" s="1"/>
  <c r="Z870" i="6"/>
  <c r="Z868" i="6"/>
  <c r="Y841" i="6"/>
  <c r="Y840" i="6"/>
  <c r="Z839" i="6"/>
  <c r="X1038" i="6"/>
  <c r="X1037" i="6"/>
  <c r="X1036" i="6"/>
  <c r="X1035" i="6"/>
  <c r="X1034" i="6"/>
  <c r="X995" i="6"/>
  <c r="X1040" i="6" s="1"/>
  <c r="X986" i="6"/>
  <c r="X985" i="6"/>
  <c r="Y984" i="6"/>
  <c r="X885" i="6"/>
  <c r="X903" i="6"/>
  <c r="W1049" i="6"/>
  <c r="W1047" i="6"/>
  <c r="W1029" i="6"/>
  <c r="W1027" i="6"/>
  <c r="W1025" i="6"/>
  <c r="W1023" i="6"/>
  <c r="W1050" i="6"/>
  <c r="W1048" i="6"/>
  <c r="W1046" i="6"/>
  <c r="W1051" i="6" s="1"/>
  <c r="W1028" i="6"/>
  <c r="W1026" i="6"/>
  <c r="W1024" i="6"/>
  <c r="W1022" i="6"/>
  <c r="W998" i="6"/>
  <c r="Y52" i="6"/>
  <c r="Y56" i="6" s="1"/>
  <c r="Y43" i="6"/>
  <c r="X1063" i="6"/>
  <c r="X1062" i="6"/>
  <c r="X1061" i="6"/>
  <c r="X1060" i="6"/>
  <c r="X1059" i="6"/>
  <c r="X1058" i="6"/>
  <c r="X1064" i="6"/>
  <c r="Y1057" i="6"/>
  <c r="X365" i="6"/>
  <c r="X364" i="6"/>
  <c r="X363" i="6"/>
  <c r="X362" i="6"/>
  <c r="X361" i="6"/>
  <c r="X360" i="6"/>
  <c r="X359" i="6"/>
  <c r="X358" i="6"/>
  <c r="X357" i="6"/>
  <c r="X356" i="6"/>
  <c r="Y355" i="6"/>
  <c r="X142" i="6"/>
  <c r="AA934" i="6"/>
  <c r="Z961" i="6"/>
  <c r="Z959" i="6"/>
  <c r="Z957" i="6"/>
  <c r="Z955" i="6"/>
  <c r="Z953" i="6"/>
  <c r="Z951" i="6"/>
  <c r="Z949" i="6"/>
  <c r="Z947" i="6"/>
  <c r="Z945" i="6"/>
  <c r="Z943" i="6"/>
  <c r="Z941" i="6"/>
  <c r="Z939" i="6"/>
  <c r="Z937" i="6"/>
  <c r="Z935" i="6"/>
  <c r="Z960" i="6"/>
  <c r="Z956" i="6"/>
  <c r="Z952" i="6"/>
  <c r="Z948" i="6"/>
  <c r="Z991" i="6" s="1"/>
  <c r="Z1159" i="6" s="1"/>
  <c r="Z944" i="6"/>
  <c r="Z940" i="6"/>
  <c r="Z990" i="6" s="1"/>
  <c r="Z1158" i="6" s="1"/>
  <c r="Z936" i="6"/>
  <c r="Z958" i="6"/>
  <c r="Z954" i="6"/>
  <c r="Z950" i="6"/>
  <c r="Z946" i="6"/>
  <c r="Z942" i="6"/>
  <c r="Z938" i="6"/>
  <c r="Y987" i="6"/>
  <c r="Y1155" i="6" s="1"/>
  <c r="Y1163" i="6" s="1"/>
  <c r="Y963" i="6"/>
  <c r="AA1154" i="6"/>
  <c r="Z1162" i="6"/>
  <c r="Z1161" i="6"/>
  <c r="Y876" i="6"/>
  <c r="W1074" i="6"/>
  <c r="X927" i="6"/>
  <c r="X928" i="6"/>
  <c r="Y923" i="6"/>
  <c r="X924" i="6"/>
  <c r="X926" i="6"/>
  <c r="X925" i="6"/>
  <c r="W1039" i="6"/>
  <c r="W1041" i="6" s="1"/>
  <c r="Z915" i="6"/>
  <c r="Y920" i="6"/>
  <c r="Y918" i="6"/>
  <c r="Y916" i="6"/>
  <c r="Y919" i="6"/>
  <c r="Y917" i="6"/>
  <c r="W858" i="6"/>
  <c r="W857" i="6"/>
  <c r="W856" i="6"/>
  <c r="X1071" i="6" l="1"/>
  <c r="Y927" i="6"/>
  <c r="Y928" i="6"/>
  <c r="Z923" i="6"/>
  <c r="Y926" i="6"/>
  <c r="Y924" i="6"/>
  <c r="Y925" i="6"/>
  <c r="Z1057" i="6"/>
  <c r="Y1062" i="6"/>
  <c r="Y1064" i="6"/>
  <c r="Y1063" i="6"/>
  <c r="Y1059" i="6"/>
  <c r="Y1058" i="6"/>
  <c r="Y1061" i="6"/>
  <c r="Y1060" i="6"/>
  <c r="Y853" i="6"/>
  <c r="Y997" i="6"/>
  <c r="Y860" i="6"/>
  <c r="Z45" i="6"/>
  <c r="Z54" i="6"/>
  <c r="Z58" i="6" s="1"/>
  <c r="Y971" i="6"/>
  <c r="Z969" i="6"/>
  <c r="AB854" i="6"/>
  <c r="AA915" i="6"/>
  <c r="Z920" i="6"/>
  <c r="Z919" i="6"/>
  <c r="Z918" i="6"/>
  <c r="Z917" i="6"/>
  <c r="Z916" i="6"/>
  <c r="AB1154" i="6"/>
  <c r="AA1162" i="6"/>
  <c r="AA1161" i="6"/>
  <c r="Z987" i="6"/>
  <c r="Z1155" i="6" s="1"/>
  <c r="Z963" i="6"/>
  <c r="Z355" i="6"/>
  <c r="Y365" i="6"/>
  <c r="Y363" i="6"/>
  <c r="Y361" i="6"/>
  <c r="Y359" i="6"/>
  <c r="Y357" i="6"/>
  <c r="Y358" i="6"/>
  <c r="Y364" i="6"/>
  <c r="Y356" i="6"/>
  <c r="Y362" i="6"/>
  <c r="Y360" i="6"/>
  <c r="AA41" i="6"/>
  <c r="AA39" i="6"/>
  <c r="AA38" i="6"/>
  <c r="AB7" i="6"/>
  <c r="Z909" i="6"/>
  <c r="Z908" i="6"/>
  <c r="Z904" i="6"/>
  <c r="Z901" i="6"/>
  <c r="AA882" i="6"/>
  <c r="Z898" i="6"/>
  <c r="Z886" i="6"/>
  <c r="Z902" i="6" s="1"/>
  <c r="Z884" i="6"/>
  <c r="Z897" i="6"/>
  <c r="Z883" i="6"/>
  <c r="AA63" i="6"/>
  <c r="Z76" i="6"/>
  <c r="W859" i="6"/>
  <c r="X1072" i="6"/>
  <c r="X1074" i="6" s="1"/>
  <c r="X1065" i="6"/>
  <c r="Z984" i="6"/>
  <c r="Y1035" i="6"/>
  <c r="Y1038" i="6"/>
  <c r="Y1034" i="6"/>
  <c r="Y986" i="6"/>
  <c r="Y1037" i="6"/>
  <c r="Y1036" i="6"/>
  <c r="Y985" i="6"/>
  <c r="Y995" i="6"/>
  <c r="Y1040" i="6" s="1"/>
  <c r="X1039" i="6"/>
  <c r="X1041" i="6" s="1"/>
  <c r="Z876" i="6"/>
  <c r="Z51" i="6"/>
  <c r="Z42" i="6"/>
  <c r="Y903" i="6"/>
  <c r="Y885" i="6"/>
  <c r="X1050" i="6"/>
  <c r="X1049" i="6"/>
  <c r="X1048" i="6"/>
  <c r="X1047" i="6"/>
  <c r="X1046" i="6"/>
  <c r="X1051" i="6" s="1"/>
  <c r="X1029" i="6"/>
  <c r="X1028" i="6"/>
  <c r="X1027" i="6"/>
  <c r="X1026" i="6"/>
  <c r="X1025" i="6"/>
  <c r="X1024" i="6"/>
  <c r="X1023" i="6"/>
  <c r="X1022" i="6"/>
  <c r="X998" i="6"/>
  <c r="AB855" i="6"/>
  <c r="AC861" i="6"/>
  <c r="AC852" i="6"/>
  <c r="AC851" i="6"/>
  <c r="AC850" i="6"/>
  <c r="AC848" i="6"/>
  <c r="AC847" i="6"/>
  <c r="AC845" i="6"/>
  <c r="AC844" i="6"/>
  <c r="AD843" i="6"/>
  <c r="Z989" i="6"/>
  <c r="Z1157" i="6" s="1"/>
  <c r="Z988" i="6"/>
  <c r="Z1156" i="6" s="1"/>
  <c r="AB934" i="6"/>
  <c r="AA961" i="6"/>
  <c r="AA960" i="6"/>
  <c r="AA959" i="6"/>
  <c r="AA958" i="6"/>
  <c r="AA957" i="6"/>
  <c r="AA956" i="6"/>
  <c r="AA955" i="6"/>
  <c r="AA954" i="6"/>
  <c r="AA953" i="6"/>
  <c r="AA952" i="6"/>
  <c r="AA951" i="6"/>
  <c r="AA950" i="6"/>
  <c r="AA949" i="6"/>
  <c r="AA948" i="6"/>
  <c r="AA991" i="6" s="1"/>
  <c r="AA1159" i="6" s="1"/>
  <c r="AA947" i="6"/>
  <c r="AA946" i="6"/>
  <c r="AA945" i="6"/>
  <c r="AA944" i="6"/>
  <c r="AA943" i="6"/>
  <c r="AA942" i="6"/>
  <c r="AA941" i="6"/>
  <c r="AA940" i="6"/>
  <c r="AA939" i="6"/>
  <c r="AA938" i="6"/>
  <c r="AA937" i="6"/>
  <c r="AA936" i="6"/>
  <c r="AA935" i="6"/>
  <c r="Z840" i="6"/>
  <c r="Z841" i="6"/>
  <c r="AA839" i="6"/>
  <c r="AA877" i="6"/>
  <c r="AA875" i="6"/>
  <c r="AA37" i="6" s="1"/>
  <c r="AA50" i="6" s="1"/>
  <c r="AA874" i="6"/>
  <c r="AA873" i="6"/>
  <c r="AA35" i="6" s="1"/>
  <c r="AA48" i="6" s="1"/>
  <c r="AA872" i="6"/>
  <c r="AA34" i="6" s="1"/>
  <c r="AA47" i="6" s="1"/>
  <c r="AA871" i="6"/>
  <c r="AA870" i="6"/>
  <c r="AA869" i="6"/>
  <c r="AA868" i="6"/>
  <c r="AB867" i="6"/>
  <c r="Z43" i="6"/>
  <c r="Z52" i="6"/>
  <c r="Z56" i="6" s="1"/>
  <c r="Z1068" i="6"/>
  <c r="Y1076" i="6"/>
  <c r="Y1070" i="6"/>
  <c r="Y1075" i="6"/>
  <c r="Y1069" i="6"/>
  <c r="Y1073" i="6"/>
  <c r="Y1128" i="6" s="1"/>
  <c r="X858" i="6"/>
  <c r="X856" i="6"/>
  <c r="X857" i="6"/>
  <c r="AB1145" i="6"/>
  <c r="AA1147" i="6"/>
  <c r="Y1146" i="6"/>
  <c r="Y1148" i="6" s="1"/>
  <c r="Y109" i="6"/>
  <c r="Y142" i="6" s="1"/>
  <c r="Z96" i="6"/>
  <c r="Y55" i="6"/>
  <c r="Y59" i="6"/>
  <c r="Z1163" i="6" l="1"/>
  <c r="Z1146" i="6"/>
  <c r="Z1148" i="6" s="1"/>
  <c r="AA96" i="6"/>
  <c r="Z109" i="6"/>
  <c r="AB1147" i="6"/>
  <c r="AC1145" i="6"/>
  <c r="Y1077" i="6"/>
  <c r="AC867" i="6"/>
  <c r="AB874" i="6"/>
  <c r="AB872" i="6"/>
  <c r="AB34" i="6" s="1"/>
  <c r="AB47" i="6" s="1"/>
  <c r="AB870" i="6"/>
  <c r="AB868" i="6"/>
  <c r="AB877" i="6"/>
  <c r="AB875" i="6"/>
  <c r="AB37" i="6" s="1"/>
  <c r="AB50" i="6" s="1"/>
  <c r="AB873" i="6"/>
  <c r="AB35" i="6" s="1"/>
  <c r="AB48" i="6" s="1"/>
  <c r="AB871" i="6"/>
  <c r="AB869" i="6"/>
  <c r="Z853" i="6"/>
  <c r="Z997" i="6"/>
  <c r="Z860" i="6"/>
  <c r="AB961" i="6"/>
  <c r="AB960" i="6"/>
  <c r="AB959" i="6"/>
  <c r="AB958" i="6"/>
  <c r="AB957" i="6"/>
  <c r="AB956" i="6"/>
  <c r="AB989" i="6" s="1"/>
  <c r="AB1157" i="6" s="1"/>
  <c r="AB955" i="6"/>
  <c r="AB954" i="6"/>
  <c r="AB953" i="6"/>
  <c r="AB952" i="6"/>
  <c r="AB951" i="6"/>
  <c r="AB950" i="6"/>
  <c r="AB949" i="6"/>
  <c r="AB948" i="6"/>
  <c r="AB991" i="6" s="1"/>
  <c r="AB1159" i="6" s="1"/>
  <c r="AB947" i="6"/>
  <c r="AB988" i="6" s="1"/>
  <c r="AB1156" i="6" s="1"/>
  <c r="AB946" i="6"/>
  <c r="AB945" i="6"/>
  <c r="AB944" i="6"/>
  <c r="AB943" i="6"/>
  <c r="AB942" i="6"/>
  <c r="AB941" i="6"/>
  <c r="AB940" i="6"/>
  <c r="AB990" i="6" s="1"/>
  <c r="AB1158" i="6" s="1"/>
  <c r="AB939" i="6"/>
  <c r="AB938" i="6"/>
  <c r="AB937" i="6"/>
  <c r="AB936" i="6"/>
  <c r="AB935" i="6"/>
  <c r="AC934" i="6"/>
  <c r="AC855" i="6"/>
  <c r="Z1038" i="6"/>
  <c r="Z1037" i="6"/>
  <c r="Z1036" i="6"/>
  <c r="Z1035" i="6"/>
  <c r="Z1034" i="6"/>
  <c r="Z995" i="6"/>
  <c r="Z1040" i="6" s="1"/>
  <c r="Z986" i="6"/>
  <c r="Z985" i="6"/>
  <c r="AA984" i="6"/>
  <c r="Z903" i="6"/>
  <c r="Z885" i="6"/>
  <c r="AA43" i="6"/>
  <c r="AA52" i="6"/>
  <c r="AA56" i="6" s="1"/>
  <c r="Z365" i="6"/>
  <c r="Z364" i="6"/>
  <c r="Z363" i="6"/>
  <c r="Z362" i="6"/>
  <c r="Z361" i="6"/>
  <c r="Z360" i="6"/>
  <c r="Z359" i="6"/>
  <c r="Z358" i="6"/>
  <c r="Z357" i="6"/>
  <c r="Z356" i="6"/>
  <c r="AA355" i="6"/>
  <c r="Y858" i="6"/>
  <c r="Y856" i="6"/>
  <c r="Y857" i="6"/>
  <c r="Z1064" i="6"/>
  <c r="Z1063" i="6"/>
  <c r="Z1062" i="6"/>
  <c r="Z1061" i="6"/>
  <c r="Z1060" i="6"/>
  <c r="Z1059" i="6"/>
  <c r="Z1058" i="6"/>
  <c r="AA1057" i="6"/>
  <c r="AA840" i="6"/>
  <c r="AA841" i="6"/>
  <c r="AB839" i="6"/>
  <c r="X859" i="6"/>
  <c r="Y1071" i="6"/>
  <c r="Z1076" i="6"/>
  <c r="Z1075" i="6"/>
  <c r="Z1073" i="6"/>
  <c r="Z1128" i="6" s="1"/>
  <c r="Z1070" i="6"/>
  <c r="Z1069" i="6"/>
  <c r="AA1068" i="6"/>
  <c r="AA876" i="6"/>
  <c r="AA987" i="6"/>
  <c r="AA1155" i="6" s="1"/>
  <c r="AA963" i="6"/>
  <c r="AA988" i="6"/>
  <c r="AA1156" i="6" s="1"/>
  <c r="AC854" i="6"/>
  <c r="Z55" i="6"/>
  <c r="Z59" i="6"/>
  <c r="Y1039" i="6"/>
  <c r="Y1041" i="6" s="1"/>
  <c r="Z142" i="6"/>
  <c r="AA909" i="6"/>
  <c r="AA908" i="6"/>
  <c r="AA904" i="6"/>
  <c r="AA901" i="6"/>
  <c r="AA898" i="6"/>
  <c r="AA897" i="6"/>
  <c r="AA886" i="6"/>
  <c r="AA884" i="6"/>
  <c r="AA883" i="6"/>
  <c r="AB882" i="6"/>
  <c r="AA45" i="6"/>
  <c r="AA54" i="6"/>
  <c r="AA58" i="6" s="1"/>
  <c r="AB1162" i="6"/>
  <c r="AB1161" i="6"/>
  <c r="AC1154" i="6"/>
  <c r="Z928" i="6"/>
  <c r="AA923" i="6"/>
  <c r="Z926" i="6"/>
  <c r="Z925" i="6"/>
  <c r="Z924" i="6"/>
  <c r="Z927" i="6"/>
  <c r="AA990" i="6"/>
  <c r="AA1158" i="6" s="1"/>
  <c r="AA989" i="6"/>
  <c r="AA1157" i="6" s="1"/>
  <c r="AA76" i="6"/>
  <c r="AB63" i="6"/>
  <c r="AB39" i="6"/>
  <c r="AB38" i="6"/>
  <c r="AC7" i="6"/>
  <c r="AB41" i="6"/>
  <c r="Z971" i="6"/>
  <c r="AA969" i="6"/>
  <c r="AD848" i="6"/>
  <c r="AD844" i="6"/>
  <c r="AD861" i="6"/>
  <c r="AD845" i="6"/>
  <c r="AD850" i="6"/>
  <c r="AE843" i="6"/>
  <c r="AD852" i="6"/>
  <c r="AD851" i="6"/>
  <c r="AD847" i="6"/>
  <c r="AA42" i="6"/>
  <c r="AA51" i="6"/>
  <c r="AA920" i="6"/>
  <c r="AA919" i="6"/>
  <c r="AA918" i="6"/>
  <c r="AA917" i="6"/>
  <c r="AA916" i="6"/>
  <c r="AB915" i="6"/>
  <c r="Y1050" i="6"/>
  <c r="Y1046" i="6"/>
  <c r="Y1051" i="6" s="1"/>
  <c r="Y1028" i="6"/>
  <c r="Y1024" i="6"/>
  <c r="Y1049" i="6"/>
  <c r="Y1027" i="6"/>
  <c r="Y1023" i="6"/>
  <c r="Y1022" i="6"/>
  <c r="Y1048" i="6"/>
  <c r="Y1026" i="6"/>
  <c r="Y1025" i="6"/>
  <c r="Y1047" i="6"/>
  <c r="Y1029" i="6"/>
  <c r="Y998" i="6"/>
  <c r="Y1072" i="6"/>
  <c r="Y1074" i="6" s="1"/>
  <c r="Y1065" i="6"/>
  <c r="AA1163" i="6" l="1"/>
  <c r="Z1071" i="6"/>
  <c r="Z1077" i="6"/>
  <c r="AB52" i="6"/>
  <c r="AB56" i="6" s="1"/>
  <c r="AB43" i="6"/>
  <c r="AD855" i="6"/>
  <c r="AC38" i="6"/>
  <c r="AD7" i="6"/>
  <c r="AC41" i="6"/>
  <c r="AC39" i="6"/>
  <c r="AA853" i="6"/>
  <c r="AA997" i="6"/>
  <c r="AA860" i="6"/>
  <c r="AA1037" i="6"/>
  <c r="AA1035" i="6"/>
  <c r="AB984" i="6"/>
  <c r="AA1038" i="6"/>
  <c r="AA1036" i="6"/>
  <c r="AA1034" i="6"/>
  <c r="AA1039" i="6" s="1"/>
  <c r="AA1041" i="6" s="1"/>
  <c r="AA986" i="6"/>
  <c r="AA995" i="6"/>
  <c r="AA1040" i="6" s="1"/>
  <c r="AA985" i="6"/>
  <c r="Z1039" i="6"/>
  <c r="Z1041" i="6" s="1"/>
  <c r="AC882" i="6"/>
  <c r="AB904" i="6"/>
  <c r="AB898" i="6"/>
  <c r="AB886" i="6"/>
  <c r="AB884" i="6"/>
  <c r="AB909" i="6"/>
  <c r="AB908" i="6"/>
  <c r="AB897" i="6"/>
  <c r="AB883" i="6"/>
  <c r="AB901" i="6"/>
  <c r="AC839" i="6"/>
  <c r="AB841" i="6"/>
  <c r="AB840" i="6"/>
  <c r="Z1072" i="6"/>
  <c r="Z1065" i="6"/>
  <c r="AC915" i="6"/>
  <c r="AB918" i="6"/>
  <c r="AB917" i="6"/>
  <c r="AB920" i="6"/>
  <c r="AB916" i="6"/>
  <c r="AB919" i="6"/>
  <c r="AE861" i="6"/>
  <c r="AE852" i="6"/>
  <c r="AE845" i="6"/>
  <c r="AE850" i="6"/>
  <c r="AF843" i="6"/>
  <c r="AE851" i="6"/>
  <c r="AE847" i="6"/>
  <c r="AE848" i="6"/>
  <c r="AE844" i="6"/>
  <c r="AB54" i="6"/>
  <c r="AB58" i="6" s="1"/>
  <c r="AB45" i="6"/>
  <c r="AB76" i="6"/>
  <c r="AC63" i="6"/>
  <c r="AA928" i="6"/>
  <c r="AA927" i="6"/>
  <c r="AA926" i="6"/>
  <c r="AA925" i="6"/>
  <c r="AA924" i="6"/>
  <c r="AB923" i="6"/>
  <c r="AA903" i="6"/>
  <c r="AA885" i="6"/>
  <c r="Z1074" i="6"/>
  <c r="AA59" i="6"/>
  <c r="AA55" i="6"/>
  <c r="AD854" i="6"/>
  <c r="AB969" i="6"/>
  <c r="AA971" i="6"/>
  <c r="AB42" i="6"/>
  <c r="AB51" i="6"/>
  <c r="AD1154" i="6"/>
  <c r="AC1162" i="6"/>
  <c r="AC1161" i="6"/>
  <c r="AA902" i="6"/>
  <c r="AA1076" i="6"/>
  <c r="AA1075" i="6"/>
  <c r="AA1073" i="6"/>
  <c r="AA1128" i="6" s="1"/>
  <c r="AA1070" i="6"/>
  <c r="AA1069" i="6"/>
  <c r="AB1068" i="6"/>
  <c r="AA1064" i="6"/>
  <c r="AA1063" i="6"/>
  <c r="AB1057" i="6"/>
  <c r="AA1061" i="6"/>
  <c r="AA1059" i="6"/>
  <c r="AA1062" i="6"/>
  <c r="AA1060" i="6"/>
  <c r="AA1058" i="6"/>
  <c r="Y859" i="6"/>
  <c r="AB355" i="6"/>
  <c r="AA364" i="6"/>
  <c r="AA362" i="6"/>
  <c r="AA360" i="6"/>
  <c r="AA358" i="6"/>
  <c r="AA356" i="6"/>
  <c r="AA365" i="6"/>
  <c r="AA363" i="6"/>
  <c r="AA361" i="6"/>
  <c r="AA359" i="6"/>
  <c r="AA357" i="6"/>
  <c r="AD934" i="6"/>
  <c r="AC960" i="6"/>
  <c r="AC958" i="6"/>
  <c r="AC956" i="6"/>
  <c r="AC954" i="6"/>
  <c r="AC952" i="6"/>
  <c r="AC950" i="6"/>
  <c r="AC948" i="6"/>
  <c r="AC946" i="6"/>
  <c r="AC944" i="6"/>
  <c r="AC942" i="6"/>
  <c r="AC940" i="6"/>
  <c r="AC938" i="6"/>
  <c r="AC936" i="6"/>
  <c r="AC959" i="6"/>
  <c r="AC955" i="6"/>
  <c r="AC951" i="6"/>
  <c r="AC947" i="6"/>
  <c r="AC943" i="6"/>
  <c r="AC939" i="6"/>
  <c r="AC935" i="6"/>
  <c r="AC961" i="6"/>
  <c r="AC957" i="6"/>
  <c r="AC953" i="6"/>
  <c r="AC949" i="6"/>
  <c r="AC945" i="6"/>
  <c r="AC941" i="6"/>
  <c r="AC937" i="6"/>
  <c r="AB876" i="6"/>
  <c r="AC877" i="6"/>
  <c r="AC875" i="6"/>
  <c r="AC37" i="6" s="1"/>
  <c r="AC50" i="6" s="1"/>
  <c r="AC874" i="6"/>
  <c r="AC873" i="6"/>
  <c r="AC35" i="6" s="1"/>
  <c r="AC48" i="6" s="1"/>
  <c r="AC872" i="6"/>
  <c r="AC34" i="6" s="1"/>
  <c r="AC47" i="6" s="1"/>
  <c r="AC871" i="6"/>
  <c r="AC870" i="6"/>
  <c r="AC869" i="6"/>
  <c r="AC868" i="6"/>
  <c r="AD867" i="6"/>
  <c r="AB987" i="6"/>
  <c r="AB1155" i="6" s="1"/>
  <c r="AB1163" i="6" s="1"/>
  <c r="AB963" i="6"/>
  <c r="Z1050" i="6"/>
  <c r="Z1049" i="6"/>
  <c r="Z1048" i="6"/>
  <c r="Z1047" i="6"/>
  <c r="Z1046" i="6"/>
  <c r="Z1051" i="6" s="1"/>
  <c r="Z1029" i="6"/>
  <c r="Z1028" i="6"/>
  <c r="Z1027" i="6"/>
  <c r="Z1026" i="6"/>
  <c r="Z1025" i="6"/>
  <c r="Z1024" i="6"/>
  <c r="Z1023" i="6"/>
  <c r="Z1022" i="6"/>
  <c r="Z998" i="6"/>
  <c r="AA1146" i="6"/>
  <c r="AA1148" i="6" s="1"/>
  <c r="AA109" i="6"/>
  <c r="AA142" i="6" s="1"/>
  <c r="AB96" i="6"/>
  <c r="Z856" i="6"/>
  <c r="Z857" i="6"/>
  <c r="Z858" i="6"/>
  <c r="AD1145" i="6"/>
  <c r="AC1147" i="6"/>
  <c r="AA1077" i="6" l="1"/>
  <c r="Z859" i="6"/>
  <c r="AE867" i="6"/>
  <c r="AD874" i="6"/>
  <c r="AD872" i="6"/>
  <c r="AD34" i="6" s="1"/>
  <c r="AD47" i="6" s="1"/>
  <c r="AD870" i="6"/>
  <c r="AD868" i="6"/>
  <c r="AD877" i="6"/>
  <c r="AD875" i="6"/>
  <c r="AD37" i="6" s="1"/>
  <c r="AD50" i="6" s="1"/>
  <c r="AD873" i="6"/>
  <c r="AD35" i="6" s="1"/>
  <c r="AD48" i="6" s="1"/>
  <c r="AD871" i="6"/>
  <c r="AD869" i="6"/>
  <c r="AE1145" i="6"/>
  <c r="AD1147" i="6"/>
  <c r="AB1146" i="6"/>
  <c r="AB1148" i="6" s="1"/>
  <c r="AB109" i="6"/>
  <c r="AC96" i="6"/>
  <c r="AC876" i="6"/>
  <c r="AC988" i="6"/>
  <c r="AC1156" i="6" s="1"/>
  <c r="AB365" i="6"/>
  <c r="AB364" i="6"/>
  <c r="AB363" i="6"/>
  <c r="AB362" i="6"/>
  <c r="AB361" i="6"/>
  <c r="AB360" i="6"/>
  <c r="AB359" i="6"/>
  <c r="AB358" i="6"/>
  <c r="AB357" i="6"/>
  <c r="AB356" i="6"/>
  <c r="AC355" i="6"/>
  <c r="AB55" i="6"/>
  <c r="AB59" i="6"/>
  <c r="AC923" i="6"/>
  <c r="AB927" i="6"/>
  <c r="AB928" i="6"/>
  <c r="AB926" i="6"/>
  <c r="AB925" i="6"/>
  <c r="AB924" i="6"/>
  <c r="AE855" i="6"/>
  <c r="AB853" i="6"/>
  <c r="AB997" i="6"/>
  <c r="AB860" i="6"/>
  <c r="AB903" i="6"/>
  <c r="AB885" i="6"/>
  <c r="AC908" i="6"/>
  <c r="AC901" i="6"/>
  <c r="AC909" i="6"/>
  <c r="AC904" i="6"/>
  <c r="AC898" i="6"/>
  <c r="AC897" i="6"/>
  <c r="AC886" i="6"/>
  <c r="AC884" i="6"/>
  <c r="AC883" i="6"/>
  <c r="AD882" i="6"/>
  <c r="AB1038" i="6"/>
  <c r="AB1037" i="6"/>
  <c r="AB1036" i="6"/>
  <c r="AB1035" i="6"/>
  <c r="AB1034" i="6"/>
  <c r="AB995" i="6"/>
  <c r="AB1040" i="6" s="1"/>
  <c r="AB986" i="6"/>
  <c r="AB985" i="6"/>
  <c r="AC984" i="6"/>
  <c r="AA1050" i="6"/>
  <c r="AA1048" i="6"/>
  <c r="AA1046" i="6"/>
  <c r="AA1051" i="6" s="1"/>
  <c r="AA1028" i="6"/>
  <c r="AA1026" i="6"/>
  <c r="AA1024" i="6"/>
  <c r="AA1049" i="6"/>
  <c r="AA1047" i="6"/>
  <c r="AA1029" i="6"/>
  <c r="AA1027" i="6"/>
  <c r="AA1025" i="6"/>
  <c r="AA1023" i="6"/>
  <c r="AA1022" i="6"/>
  <c r="AA998" i="6"/>
  <c r="AD39" i="6"/>
  <c r="AD38" i="6"/>
  <c r="AE7" i="6"/>
  <c r="AD41" i="6"/>
  <c r="AC987" i="6"/>
  <c r="AC1155" i="6" s="1"/>
  <c r="AC963" i="6"/>
  <c r="AE934" i="6"/>
  <c r="AD960" i="6"/>
  <c r="AD958" i="6"/>
  <c r="AD956" i="6"/>
  <c r="AD954" i="6"/>
  <c r="AD952" i="6"/>
  <c r="AD950" i="6"/>
  <c r="AD948" i="6"/>
  <c r="AD946" i="6"/>
  <c r="AD944" i="6"/>
  <c r="AD942" i="6"/>
  <c r="AD940" i="6"/>
  <c r="AD938" i="6"/>
  <c r="AD936" i="6"/>
  <c r="AD959" i="6"/>
  <c r="AD955" i="6"/>
  <c r="AD951" i="6"/>
  <c r="AD947" i="6"/>
  <c r="AD943" i="6"/>
  <c r="AD939" i="6"/>
  <c r="AD935" i="6"/>
  <c r="AD961" i="6"/>
  <c r="AD957" i="6"/>
  <c r="AD953" i="6"/>
  <c r="AD949" i="6"/>
  <c r="AD945" i="6"/>
  <c r="AD941" i="6"/>
  <c r="AD937" i="6"/>
  <c r="AD915" i="6"/>
  <c r="AC919" i="6"/>
  <c r="AC917" i="6"/>
  <c r="AC920" i="6"/>
  <c r="AC918" i="6"/>
  <c r="AC916" i="6"/>
  <c r="AB902" i="6"/>
  <c r="AA856" i="6"/>
  <c r="AA858" i="6"/>
  <c r="AA857" i="6"/>
  <c r="AA859" i="6" s="1"/>
  <c r="AC51" i="6"/>
  <c r="AC42" i="6"/>
  <c r="AC990" i="6"/>
  <c r="AC1158" i="6" s="1"/>
  <c r="AC991" i="6"/>
  <c r="AC1159" i="6" s="1"/>
  <c r="AC989" i="6"/>
  <c r="AC1157" i="6" s="1"/>
  <c r="AA1072" i="6"/>
  <c r="AA1074" i="6" s="1"/>
  <c r="AA1065" i="6"/>
  <c r="AB1076" i="6"/>
  <c r="AB1077" i="6" s="1"/>
  <c r="AB1075" i="6"/>
  <c r="AB1073" i="6"/>
  <c r="AB1128" i="6" s="1"/>
  <c r="AB1070" i="6"/>
  <c r="AB1069" i="6"/>
  <c r="AB1071" i="6" s="1"/>
  <c r="AC1068" i="6"/>
  <c r="AD63" i="6"/>
  <c r="AC76" i="6"/>
  <c r="AE854" i="6"/>
  <c r="AC841" i="6"/>
  <c r="AC840" i="6"/>
  <c r="AD839" i="6"/>
  <c r="AC52" i="6"/>
  <c r="AC56" i="6" s="1"/>
  <c r="AC43" i="6"/>
  <c r="AB1064" i="6"/>
  <c r="AB1062" i="6"/>
  <c r="AB1061" i="6"/>
  <c r="AB1060" i="6"/>
  <c r="AB1059" i="6"/>
  <c r="AB1058" i="6"/>
  <c r="AB1063" i="6"/>
  <c r="AC1057" i="6"/>
  <c r="AA1071" i="6"/>
  <c r="AE1154" i="6"/>
  <c r="AD1162" i="6"/>
  <c r="AD1161" i="6"/>
  <c r="AB971" i="6"/>
  <c r="AC969" i="6"/>
  <c r="AB142" i="6"/>
  <c r="AG843" i="6"/>
  <c r="AF861" i="6"/>
  <c r="AF850" i="6"/>
  <c r="AF851" i="6"/>
  <c r="AF847" i="6"/>
  <c r="AF852" i="6"/>
  <c r="AF848" i="6"/>
  <c r="AF844" i="6"/>
  <c r="AF845" i="6"/>
  <c r="AC54" i="6"/>
  <c r="AC58" i="6" s="1"/>
  <c r="AC45" i="6"/>
  <c r="AC1163" i="6" l="1"/>
  <c r="AD988" i="6"/>
  <c r="AD1156" i="6" s="1"/>
  <c r="AD45" i="6"/>
  <c r="AD54" i="6"/>
  <c r="AD58" i="6" s="1"/>
  <c r="AC903" i="6"/>
  <c r="AC885" i="6"/>
  <c r="AB1050" i="6"/>
  <c r="AB1049" i="6"/>
  <c r="AB1048" i="6"/>
  <c r="AB1047" i="6"/>
  <c r="AB1046" i="6"/>
  <c r="AB1051" i="6" s="1"/>
  <c r="AB1029" i="6"/>
  <c r="AB1028" i="6"/>
  <c r="AB1027" i="6"/>
  <c r="AB1026" i="6"/>
  <c r="AB1025" i="6"/>
  <c r="AB1024" i="6"/>
  <c r="AB1023" i="6"/>
  <c r="AB1022" i="6"/>
  <c r="AB998" i="6"/>
  <c r="AC1146" i="6"/>
  <c r="AC1148" i="6" s="1"/>
  <c r="AC109" i="6"/>
  <c r="AD96" i="6"/>
  <c r="AF1145" i="6"/>
  <c r="AE1147" i="6"/>
  <c r="AC142" i="6"/>
  <c r="AG861" i="6"/>
  <c r="AG852" i="6"/>
  <c r="AG851" i="6"/>
  <c r="AG850" i="6"/>
  <c r="AG848" i="6"/>
  <c r="AG847" i="6"/>
  <c r="AG845" i="6"/>
  <c r="AG844" i="6"/>
  <c r="AH843" i="6"/>
  <c r="AC853" i="6"/>
  <c r="AC997" i="6"/>
  <c r="AC860" i="6"/>
  <c r="AE63" i="6"/>
  <c r="AD76" i="6"/>
  <c r="AE915" i="6"/>
  <c r="AD920" i="6"/>
  <c r="AD919" i="6"/>
  <c r="AD918" i="6"/>
  <c r="AD917" i="6"/>
  <c r="AD916" i="6"/>
  <c r="AD987" i="6"/>
  <c r="AD1155" i="6" s="1"/>
  <c r="AD963" i="6"/>
  <c r="AF934" i="6"/>
  <c r="AE961" i="6"/>
  <c r="AE960" i="6"/>
  <c r="AE959" i="6"/>
  <c r="AE958" i="6"/>
  <c r="AE957" i="6"/>
  <c r="AE956" i="6"/>
  <c r="AE955" i="6"/>
  <c r="AE954" i="6"/>
  <c r="AE953" i="6"/>
  <c r="AE952" i="6"/>
  <c r="AE951" i="6"/>
  <c r="AE950" i="6"/>
  <c r="AE949" i="6"/>
  <c r="AE948" i="6"/>
  <c r="AE991" i="6" s="1"/>
  <c r="AE1159" i="6" s="1"/>
  <c r="AE947" i="6"/>
  <c r="AE946" i="6"/>
  <c r="AE945" i="6"/>
  <c r="AE944" i="6"/>
  <c r="AE943" i="6"/>
  <c r="AE942" i="6"/>
  <c r="AE941" i="6"/>
  <c r="AE940" i="6"/>
  <c r="AE939" i="6"/>
  <c r="AE938" i="6"/>
  <c r="AE937" i="6"/>
  <c r="AE936" i="6"/>
  <c r="AE935" i="6"/>
  <c r="AE41" i="6"/>
  <c r="AE40" i="6"/>
  <c r="AE39" i="6"/>
  <c r="AF7" i="6"/>
  <c r="AE38" i="6"/>
  <c r="AB857" i="6"/>
  <c r="AB859" i="6" s="1"/>
  <c r="AB856" i="6"/>
  <c r="AB858" i="6"/>
  <c r="AD1057" i="6"/>
  <c r="AC1064" i="6"/>
  <c r="AC1063" i="6"/>
  <c r="AC1058" i="6"/>
  <c r="AC1061" i="6"/>
  <c r="AC1062" i="6"/>
  <c r="AC1060" i="6"/>
  <c r="AC1059" i="6"/>
  <c r="AD990" i="6"/>
  <c r="AD1158" i="6" s="1"/>
  <c r="AD991" i="6"/>
  <c r="AD1159" i="6" s="1"/>
  <c r="AD1163" i="6" s="1"/>
  <c r="AD989" i="6"/>
  <c r="AD1157" i="6" s="1"/>
  <c r="AD42" i="6"/>
  <c r="AD51" i="6"/>
  <c r="AD984" i="6"/>
  <c r="AC1038" i="6"/>
  <c r="AC1034" i="6"/>
  <c r="AC1037" i="6"/>
  <c r="AC995" i="6"/>
  <c r="AC1040" i="6" s="1"/>
  <c r="AC985" i="6"/>
  <c r="AC1036" i="6"/>
  <c r="AC986" i="6"/>
  <c r="AC1035" i="6"/>
  <c r="AB1039" i="6"/>
  <c r="AB1041" i="6" s="1"/>
  <c r="AC902" i="6"/>
  <c r="AD876" i="6"/>
  <c r="AE877" i="6"/>
  <c r="AE875" i="6"/>
  <c r="AE37" i="6" s="1"/>
  <c r="AE50" i="6" s="1"/>
  <c r="AE874" i="6"/>
  <c r="AE36" i="6" s="1"/>
  <c r="AE49" i="6" s="1"/>
  <c r="AE873" i="6"/>
  <c r="AE35" i="6" s="1"/>
  <c r="AE48" i="6" s="1"/>
  <c r="AE872" i="6"/>
  <c r="AE34" i="6" s="1"/>
  <c r="AE47" i="6" s="1"/>
  <c r="AE871" i="6"/>
  <c r="AE870" i="6"/>
  <c r="AE869" i="6"/>
  <c r="AE868" i="6"/>
  <c r="AE876" i="6" s="1"/>
  <c r="AF867" i="6"/>
  <c r="AC971" i="6"/>
  <c r="AD969" i="6"/>
  <c r="AF1154" i="6"/>
  <c r="AE1162" i="6"/>
  <c r="AE1161" i="6"/>
  <c r="AB1072" i="6"/>
  <c r="AB1074" i="6" s="1"/>
  <c r="AB1065" i="6"/>
  <c r="AE839" i="6"/>
  <c r="AD840" i="6"/>
  <c r="AD841" i="6"/>
  <c r="AF854" i="6"/>
  <c r="AF855" i="6"/>
  <c r="AD1068" i="6"/>
  <c r="AC1075" i="6"/>
  <c r="AC1073" i="6"/>
  <c r="AC1128" i="6" s="1"/>
  <c r="AC1070" i="6"/>
  <c r="AC1069" i="6"/>
  <c r="AC1076" i="6"/>
  <c r="AC1077" i="6" s="1"/>
  <c r="AC59" i="6"/>
  <c r="AC55" i="6"/>
  <c r="AD43" i="6"/>
  <c r="AD52" i="6"/>
  <c r="AD56" i="6" s="1"/>
  <c r="AD909" i="6"/>
  <c r="AD908" i="6"/>
  <c r="AD904" i="6"/>
  <c r="AD901" i="6"/>
  <c r="AE882" i="6"/>
  <c r="AD897" i="6"/>
  <c r="AD883" i="6"/>
  <c r="AD898" i="6"/>
  <c r="AD886" i="6"/>
  <c r="AD884" i="6"/>
  <c r="AC927" i="6"/>
  <c r="AD923" i="6"/>
  <c r="AC925" i="6"/>
  <c r="AC928" i="6"/>
  <c r="AC926" i="6"/>
  <c r="AC924" i="6"/>
  <c r="AD355" i="6"/>
  <c r="AC364" i="6"/>
  <c r="AC362" i="6"/>
  <c r="AC360" i="6"/>
  <c r="AC358" i="6"/>
  <c r="AC356" i="6"/>
  <c r="AC361" i="6"/>
  <c r="AC359" i="6"/>
  <c r="AC365" i="6"/>
  <c r="AC363" i="6"/>
  <c r="AC357" i="6"/>
  <c r="AD853" i="6" l="1"/>
  <c r="AD997" i="6"/>
  <c r="AD860" i="6"/>
  <c r="AC1039" i="6"/>
  <c r="AC1041" i="6" s="1"/>
  <c r="AC1072" i="6"/>
  <c r="AC1074" i="6" s="1"/>
  <c r="AC1065" i="6"/>
  <c r="AF39" i="6"/>
  <c r="AF38" i="6"/>
  <c r="AG7" i="6"/>
  <c r="AF41" i="6"/>
  <c r="AF40" i="6"/>
  <c r="AE987" i="6"/>
  <c r="AE1155" i="6" s="1"/>
  <c r="AE963" i="6"/>
  <c r="AE988" i="6"/>
  <c r="AE1156" i="6" s="1"/>
  <c r="AC1049" i="6"/>
  <c r="AC1027" i="6"/>
  <c r="AC1023" i="6"/>
  <c r="AC1048" i="6"/>
  <c r="AC1026" i="6"/>
  <c r="AC1047" i="6"/>
  <c r="AC1029" i="6"/>
  <c r="AC1025" i="6"/>
  <c r="AC1024" i="6"/>
  <c r="AC1022" i="6"/>
  <c r="AC998" i="6"/>
  <c r="AC1050" i="6"/>
  <c r="AC1046" i="6"/>
  <c r="AC1051" i="6" s="1"/>
  <c r="AC1028" i="6"/>
  <c r="AG854" i="6"/>
  <c r="AD365" i="6"/>
  <c r="AD364" i="6"/>
  <c r="AD363" i="6"/>
  <c r="AD362" i="6"/>
  <c r="AD361" i="6"/>
  <c r="AD360" i="6"/>
  <c r="AD359" i="6"/>
  <c r="AD358" i="6"/>
  <c r="AD357" i="6"/>
  <c r="AD356" i="6"/>
  <c r="AE355" i="6"/>
  <c r="AD902" i="6"/>
  <c r="AE909" i="6"/>
  <c r="AE908" i="6"/>
  <c r="AE904" i="6"/>
  <c r="AE901" i="6"/>
  <c r="AE898" i="6"/>
  <c r="AE897" i="6"/>
  <c r="AE886" i="6"/>
  <c r="AE884" i="6"/>
  <c r="AE883" i="6"/>
  <c r="AF882" i="6"/>
  <c r="AE840" i="6"/>
  <c r="AE841" i="6"/>
  <c r="AF839" i="6"/>
  <c r="AE1163" i="6"/>
  <c r="AG867" i="6"/>
  <c r="AF877" i="6"/>
  <c r="AF875" i="6"/>
  <c r="AF37" i="6" s="1"/>
  <c r="AF50" i="6" s="1"/>
  <c r="AF873" i="6"/>
  <c r="AF35" i="6" s="1"/>
  <c r="AF48" i="6" s="1"/>
  <c r="AF871" i="6"/>
  <c r="AF869" i="6"/>
  <c r="AF874" i="6"/>
  <c r="AF36" i="6" s="1"/>
  <c r="AF49" i="6" s="1"/>
  <c r="AF872" i="6"/>
  <c r="AF34" i="6" s="1"/>
  <c r="AF47" i="6" s="1"/>
  <c r="AF870" i="6"/>
  <c r="AF868" i="6"/>
  <c r="AE43" i="6"/>
  <c r="AE52" i="6"/>
  <c r="AE56" i="6" s="1"/>
  <c r="AE990" i="6"/>
  <c r="AE1158" i="6" s="1"/>
  <c r="AE989" i="6"/>
  <c r="AE1157" i="6" s="1"/>
  <c r="AC857" i="6"/>
  <c r="AC858" i="6"/>
  <c r="AC856" i="6"/>
  <c r="AF1147" i="6"/>
  <c r="AG1145" i="6"/>
  <c r="AD927" i="6"/>
  <c r="AE923" i="6"/>
  <c r="AD928" i="6"/>
  <c r="AD926" i="6"/>
  <c r="AD925" i="6"/>
  <c r="AD924" i="6"/>
  <c r="AF1162" i="6"/>
  <c r="AF1161" i="6"/>
  <c r="AG1154" i="6"/>
  <c r="AD1038" i="6"/>
  <c r="AD1037" i="6"/>
  <c r="AD1036" i="6"/>
  <c r="AD1035" i="6"/>
  <c r="AD1034" i="6"/>
  <c r="AD995" i="6"/>
  <c r="AD1040" i="6" s="1"/>
  <c r="AD986" i="6"/>
  <c r="AD985" i="6"/>
  <c r="AE984" i="6"/>
  <c r="AE53" i="6"/>
  <c r="AE57" i="6" s="1"/>
  <c r="AE44" i="6"/>
  <c r="AE76" i="6"/>
  <c r="AF63" i="6"/>
  <c r="AH851" i="6"/>
  <c r="AH847" i="6"/>
  <c r="AH852" i="6"/>
  <c r="AH848" i="6"/>
  <c r="AH844" i="6"/>
  <c r="AH845" i="6"/>
  <c r="AH861" i="6"/>
  <c r="AH850" i="6"/>
  <c r="AI843" i="6"/>
  <c r="AD1146" i="6"/>
  <c r="AD1148" i="6" s="1"/>
  <c r="AE96" i="6"/>
  <c r="AD109" i="6"/>
  <c r="AD142" i="6" s="1"/>
  <c r="AD903" i="6"/>
  <c r="AD885" i="6"/>
  <c r="AC1071" i="6"/>
  <c r="AD1076" i="6"/>
  <c r="AD1075" i="6"/>
  <c r="AD1073" i="6"/>
  <c r="AD1128" i="6" s="1"/>
  <c r="AD1070" i="6"/>
  <c r="AD1069" i="6"/>
  <c r="AE1068" i="6"/>
  <c r="AD971" i="6"/>
  <c r="AE969" i="6"/>
  <c r="AD55" i="6"/>
  <c r="AD59" i="6"/>
  <c r="AD1064" i="6"/>
  <c r="AD1063" i="6"/>
  <c r="AD1062" i="6"/>
  <c r="AD1061" i="6"/>
  <c r="AD1060" i="6"/>
  <c r="AD1059" i="6"/>
  <c r="AD1058" i="6"/>
  <c r="AE1057" i="6"/>
  <c r="AE42" i="6"/>
  <c r="AE51" i="6"/>
  <c r="AE45" i="6"/>
  <c r="AE54" i="6"/>
  <c r="AE58" i="6" s="1"/>
  <c r="AF961" i="6"/>
  <c r="AF960" i="6"/>
  <c r="AF959" i="6"/>
  <c r="AF958" i="6"/>
  <c r="AF957" i="6"/>
  <c r="AF956" i="6"/>
  <c r="AF955" i="6"/>
  <c r="AF954" i="6"/>
  <c r="AF953" i="6"/>
  <c r="AF952" i="6"/>
  <c r="AF951" i="6"/>
  <c r="AF950" i="6"/>
  <c r="AF949" i="6"/>
  <c r="AF948" i="6"/>
  <c r="AF991" i="6" s="1"/>
  <c r="AF1159" i="6" s="1"/>
  <c r="AF947" i="6"/>
  <c r="AF946" i="6"/>
  <c r="AF945" i="6"/>
  <c r="AF944" i="6"/>
  <c r="AF943" i="6"/>
  <c r="AF942" i="6"/>
  <c r="AF941" i="6"/>
  <c r="AF940" i="6"/>
  <c r="AF939" i="6"/>
  <c r="AF938" i="6"/>
  <c r="AF937" i="6"/>
  <c r="AF936" i="6"/>
  <c r="AF935" i="6"/>
  <c r="AG934" i="6"/>
  <c r="AE920" i="6"/>
  <c r="AE919" i="6"/>
  <c r="AE918" i="6"/>
  <c r="AE917" i="6"/>
  <c r="AE916" i="6"/>
  <c r="AF915" i="6"/>
  <c r="AG855" i="6"/>
  <c r="AD1071" i="6" l="1"/>
  <c r="AC859" i="6"/>
  <c r="AE1064" i="6"/>
  <c r="AE1063" i="6"/>
  <c r="AF1057" i="6"/>
  <c r="AE1062" i="6"/>
  <c r="AE1060" i="6"/>
  <c r="AE1058" i="6"/>
  <c r="AE1061" i="6"/>
  <c r="AE1059" i="6"/>
  <c r="AE1076" i="6"/>
  <c r="AE1075" i="6"/>
  <c r="AE1073" i="6"/>
  <c r="AE1128" i="6" s="1"/>
  <c r="AE1070" i="6"/>
  <c r="AE1069" i="6"/>
  <c r="AF1068" i="6"/>
  <c r="AH1145" i="6"/>
  <c r="AG1147" i="6"/>
  <c r="AG882" i="6"/>
  <c r="AF909" i="6"/>
  <c r="AF897" i="6"/>
  <c r="AF883" i="6"/>
  <c r="AF908" i="6"/>
  <c r="AF901" i="6"/>
  <c r="AF898" i="6"/>
  <c r="AF886" i="6"/>
  <c r="AF902" i="6" s="1"/>
  <c r="AF884" i="6"/>
  <c r="AF904" i="6"/>
  <c r="AF44" i="6"/>
  <c r="AF53" i="6"/>
  <c r="AF57" i="6" s="1"/>
  <c r="AF52" i="6"/>
  <c r="AF56" i="6" s="1"/>
  <c r="AF43" i="6"/>
  <c r="AF988" i="6"/>
  <c r="AF1156" i="6" s="1"/>
  <c r="AD1072" i="6"/>
  <c r="AD1065" i="6"/>
  <c r="AD1077" i="6"/>
  <c r="AI861" i="6"/>
  <c r="AI852" i="6"/>
  <c r="AI848" i="6"/>
  <c r="AI844" i="6"/>
  <c r="AI845" i="6"/>
  <c r="AI850" i="6"/>
  <c r="AJ843" i="6"/>
  <c r="AI851" i="6"/>
  <c r="AI847" i="6"/>
  <c r="AH854" i="6"/>
  <c r="AG839" i="6"/>
  <c r="AF840" i="6"/>
  <c r="AF841" i="6"/>
  <c r="AE903" i="6"/>
  <c r="AE885" i="6"/>
  <c r="AF54" i="6"/>
  <c r="AF58" i="6" s="1"/>
  <c r="AF45" i="6"/>
  <c r="AD1050" i="6"/>
  <c r="AD1049" i="6"/>
  <c r="AD1048" i="6"/>
  <c r="AD1047" i="6"/>
  <c r="AD1046" i="6"/>
  <c r="AD1051" i="6" s="1"/>
  <c r="AD1029" i="6"/>
  <c r="AD1028" i="6"/>
  <c r="AD1027" i="6"/>
  <c r="AD1026" i="6"/>
  <c r="AD1025" i="6"/>
  <c r="AD1024" i="6"/>
  <c r="AD1023" i="6"/>
  <c r="AD1022" i="6"/>
  <c r="AD998" i="6"/>
  <c r="AF987" i="6"/>
  <c r="AF1155" i="6" s="1"/>
  <c r="AF963" i="6"/>
  <c r="AG915" i="6"/>
  <c r="AF917" i="6"/>
  <c r="AF920" i="6"/>
  <c r="AF916" i="6"/>
  <c r="AF919" i="6"/>
  <c r="AF918" i="6"/>
  <c r="AF990" i="6"/>
  <c r="AF1158" i="6" s="1"/>
  <c r="AF989" i="6"/>
  <c r="AF1157" i="6" s="1"/>
  <c r="AE59" i="6"/>
  <c r="AE55" i="6"/>
  <c r="AF969" i="6"/>
  <c r="AE971" i="6"/>
  <c r="AD1074" i="6"/>
  <c r="AE1146" i="6"/>
  <c r="AE1148" i="6" s="1"/>
  <c r="AE109" i="6"/>
  <c r="AF96" i="6"/>
  <c r="AH855" i="6"/>
  <c r="AF76" i="6"/>
  <c r="AG63" i="6"/>
  <c r="AE1038" i="6"/>
  <c r="AE1036" i="6"/>
  <c r="AE1034" i="6"/>
  <c r="AE1039" i="6" s="1"/>
  <c r="AE1041" i="6" s="1"/>
  <c r="AF984" i="6"/>
  <c r="AE1037" i="6"/>
  <c r="AE1035" i="6"/>
  <c r="AE995" i="6"/>
  <c r="AE1040" i="6" s="1"/>
  <c r="AE985" i="6"/>
  <c r="AE986" i="6"/>
  <c r="AD1039" i="6"/>
  <c r="AD1041" i="6" s="1"/>
  <c r="AE928" i="6"/>
  <c r="AE927" i="6"/>
  <c r="AE926" i="6"/>
  <c r="AE925" i="6"/>
  <c r="AE924" i="6"/>
  <c r="AF923" i="6"/>
  <c r="AF876" i="6"/>
  <c r="AG41" i="6"/>
  <c r="AH7" i="6"/>
  <c r="AG40" i="6"/>
  <c r="AG39" i="6"/>
  <c r="AG38" i="6"/>
  <c r="AD858" i="6"/>
  <c r="AD856" i="6"/>
  <c r="AD857" i="6"/>
  <c r="AG961" i="6"/>
  <c r="AG959" i="6"/>
  <c r="AG957" i="6"/>
  <c r="AG955" i="6"/>
  <c r="AG953" i="6"/>
  <c r="AG951" i="6"/>
  <c r="AG949" i="6"/>
  <c r="AG947" i="6"/>
  <c r="AG945" i="6"/>
  <c r="AG943" i="6"/>
  <c r="AG941" i="6"/>
  <c r="AG939" i="6"/>
  <c r="AG937" i="6"/>
  <c r="AG935" i="6"/>
  <c r="AH934" i="6"/>
  <c r="AG958" i="6"/>
  <c r="AG954" i="6"/>
  <c r="AG950" i="6"/>
  <c r="AG946" i="6"/>
  <c r="AG942" i="6"/>
  <c r="AG938" i="6"/>
  <c r="AG960" i="6"/>
  <c r="AG956" i="6"/>
  <c r="AG989" i="6" s="1"/>
  <c r="AG1157" i="6" s="1"/>
  <c r="AG952" i="6"/>
  <c r="AG948" i="6"/>
  <c r="AG991" i="6" s="1"/>
  <c r="AG1159" i="6" s="1"/>
  <c r="AG944" i="6"/>
  <c r="AG940" i="6"/>
  <c r="AG990" i="6" s="1"/>
  <c r="AG1158" i="6" s="1"/>
  <c r="AG936" i="6"/>
  <c r="AE142" i="6"/>
  <c r="AH1154" i="6"/>
  <c r="AG1162" i="6"/>
  <c r="AG1161" i="6"/>
  <c r="AG877" i="6"/>
  <c r="AG875" i="6"/>
  <c r="AG37" i="6" s="1"/>
  <c r="AG50" i="6" s="1"/>
  <c r="AG874" i="6"/>
  <c r="AG36" i="6" s="1"/>
  <c r="AG49" i="6" s="1"/>
  <c r="AG873" i="6"/>
  <c r="AG35" i="6" s="1"/>
  <c r="AG48" i="6" s="1"/>
  <c r="AG872" i="6"/>
  <c r="AG34" i="6" s="1"/>
  <c r="AG47" i="6" s="1"/>
  <c r="AG871" i="6"/>
  <c r="AG870" i="6"/>
  <c r="AG869" i="6"/>
  <c r="AG868" i="6"/>
  <c r="AH867" i="6"/>
  <c r="AE853" i="6"/>
  <c r="AE997" i="6"/>
  <c r="AE860" i="6"/>
  <c r="AE902" i="6"/>
  <c r="AF355" i="6"/>
  <c r="AE365" i="6"/>
  <c r="AE363" i="6"/>
  <c r="AE361" i="6"/>
  <c r="AE359" i="6"/>
  <c r="AE357" i="6"/>
  <c r="AE364" i="6"/>
  <c r="AE362" i="6"/>
  <c r="AE360" i="6"/>
  <c r="AE358" i="6"/>
  <c r="AE356" i="6"/>
  <c r="AF51" i="6"/>
  <c r="AF42" i="6"/>
  <c r="AI854" i="6" l="1"/>
  <c r="AF1163" i="6"/>
  <c r="AE1071" i="6"/>
  <c r="AE1077" i="6"/>
  <c r="AD859" i="6"/>
  <c r="AG988" i="6"/>
  <c r="AG1156" i="6" s="1"/>
  <c r="AG52" i="6"/>
  <c r="AG56" i="6" s="1"/>
  <c r="AG43" i="6"/>
  <c r="AF971" i="6"/>
  <c r="AG969" i="6"/>
  <c r="AF853" i="6"/>
  <c r="AF997" i="6"/>
  <c r="AF860" i="6"/>
  <c r="AI855" i="6"/>
  <c r="AF903" i="6"/>
  <c r="AF885" i="6"/>
  <c r="AE1049" i="6"/>
  <c r="AE1047" i="6"/>
  <c r="AE1029" i="6"/>
  <c r="AE1027" i="6"/>
  <c r="AE1025" i="6"/>
  <c r="AE1023" i="6"/>
  <c r="AE1050" i="6"/>
  <c r="AE1048" i="6"/>
  <c r="AE1046" i="6"/>
  <c r="AE1051" i="6" s="1"/>
  <c r="AE1028" i="6"/>
  <c r="AE1026" i="6"/>
  <c r="AE1024" i="6"/>
  <c r="AE1022" i="6"/>
  <c r="AE998" i="6"/>
  <c r="AF365" i="6"/>
  <c r="AF364" i="6"/>
  <c r="AF363" i="6"/>
  <c r="AF362" i="6"/>
  <c r="AF361" i="6"/>
  <c r="AF360" i="6"/>
  <c r="AF359" i="6"/>
  <c r="AF358" i="6"/>
  <c r="AF357" i="6"/>
  <c r="AF356" i="6"/>
  <c r="AG355" i="6"/>
  <c r="AE856" i="6"/>
  <c r="AE858" i="6"/>
  <c r="AE857" i="6"/>
  <c r="AI934" i="6"/>
  <c r="AH961" i="6"/>
  <c r="AH959" i="6"/>
  <c r="AH957" i="6"/>
  <c r="AH955" i="6"/>
  <c r="AH953" i="6"/>
  <c r="AH951" i="6"/>
  <c r="AH949" i="6"/>
  <c r="AH947" i="6"/>
  <c r="AH945" i="6"/>
  <c r="AH943" i="6"/>
  <c r="AH941" i="6"/>
  <c r="AH939" i="6"/>
  <c r="AH937" i="6"/>
  <c r="AH935" i="6"/>
  <c r="AH958" i="6"/>
  <c r="AH954" i="6"/>
  <c r="AH950" i="6"/>
  <c r="AH946" i="6"/>
  <c r="AH942" i="6"/>
  <c r="AH938" i="6"/>
  <c r="AH960" i="6"/>
  <c r="AH956" i="6"/>
  <c r="AH989" i="6" s="1"/>
  <c r="AH1157" i="6" s="1"/>
  <c r="AH952" i="6"/>
  <c r="AH948" i="6"/>
  <c r="AH991" i="6" s="1"/>
  <c r="AH1159" i="6" s="1"/>
  <c r="AH944" i="6"/>
  <c r="AH940" i="6"/>
  <c r="AH990" i="6" s="1"/>
  <c r="AH1158" i="6" s="1"/>
  <c r="AH936" i="6"/>
  <c r="AG44" i="6"/>
  <c r="AG53" i="6"/>
  <c r="AG57" i="6" s="1"/>
  <c r="AF928" i="6"/>
  <c r="AG923" i="6"/>
  <c r="AF927" i="6"/>
  <c r="AF926" i="6"/>
  <c r="AF925" i="6"/>
  <c r="AF924" i="6"/>
  <c r="AF1038" i="6"/>
  <c r="AF1037" i="6"/>
  <c r="AF1036" i="6"/>
  <c r="AF1035" i="6"/>
  <c r="AF1034" i="6"/>
  <c r="AF995" i="6"/>
  <c r="AF1040" i="6" s="1"/>
  <c r="AF986" i="6"/>
  <c r="AF985" i="6"/>
  <c r="AG984" i="6"/>
  <c r="AG76" i="6"/>
  <c r="AH63" i="6"/>
  <c r="AG841" i="6"/>
  <c r="AG840" i="6"/>
  <c r="AH839" i="6"/>
  <c r="AI1145" i="6"/>
  <c r="AH1147" i="6"/>
  <c r="AF1063" i="6"/>
  <c r="AF1062" i="6"/>
  <c r="AF1061" i="6"/>
  <c r="AF1060" i="6"/>
  <c r="AF1059" i="6"/>
  <c r="AF1058" i="6"/>
  <c r="AF1064" i="6"/>
  <c r="AG1057" i="6"/>
  <c r="AF55" i="6"/>
  <c r="AF59" i="6"/>
  <c r="AI867" i="6"/>
  <c r="AH877" i="6"/>
  <c r="AH875" i="6"/>
  <c r="AH37" i="6" s="1"/>
  <c r="AH50" i="6" s="1"/>
  <c r="AH873" i="6"/>
  <c r="AH35" i="6" s="1"/>
  <c r="AH48" i="6" s="1"/>
  <c r="AH871" i="6"/>
  <c r="AH869" i="6"/>
  <c r="AH874" i="6"/>
  <c r="AH36" i="6" s="1"/>
  <c r="AH49" i="6" s="1"/>
  <c r="AH872" i="6"/>
  <c r="AH34" i="6" s="1"/>
  <c r="AH47" i="6" s="1"/>
  <c r="AH870" i="6"/>
  <c r="AH868" i="6"/>
  <c r="AI1154" i="6"/>
  <c r="AH1162" i="6"/>
  <c r="AH1161" i="6"/>
  <c r="AG963" i="6"/>
  <c r="AG987" i="6"/>
  <c r="AG1155" i="6" s="1"/>
  <c r="AG1163" i="6" s="1"/>
  <c r="AH40" i="6"/>
  <c r="AH38" i="6"/>
  <c r="AI7" i="6"/>
  <c r="AH39" i="6"/>
  <c r="AH41" i="6"/>
  <c r="AH915" i="6"/>
  <c r="AG920" i="6"/>
  <c r="AG918" i="6"/>
  <c r="AG916" i="6"/>
  <c r="AG919" i="6"/>
  <c r="AG917" i="6"/>
  <c r="AF1076" i="6"/>
  <c r="AF1075" i="6"/>
  <c r="AF1073" i="6"/>
  <c r="AF1128" i="6" s="1"/>
  <c r="AF1070" i="6"/>
  <c r="AF1069" i="6"/>
  <c r="AG1068" i="6"/>
  <c r="AE1072" i="6"/>
  <c r="AE1074" i="6" s="1"/>
  <c r="AE1065" i="6"/>
  <c r="AG876" i="6"/>
  <c r="AG51" i="6"/>
  <c r="AG42" i="6"/>
  <c r="AG54" i="6"/>
  <c r="AG58" i="6" s="1"/>
  <c r="AG45" i="6"/>
  <c r="AF1146" i="6"/>
  <c r="AF1148" i="6" s="1"/>
  <c r="AG96" i="6"/>
  <c r="AF109" i="6"/>
  <c r="AF142" i="6" s="1"/>
  <c r="AK843" i="6"/>
  <c r="AJ852" i="6"/>
  <c r="AJ845" i="6"/>
  <c r="AJ850" i="6"/>
  <c r="AJ861" i="6"/>
  <c r="AJ851" i="6"/>
  <c r="AJ847" i="6"/>
  <c r="AJ848" i="6"/>
  <c r="AJ844" i="6"/>
  <c r="AG909" i="6"/>
  <c r="AG904" i="6"/>
  <c r="AG908" i="6"/>
  <c r="AG901" i="6"/>
  <c r="AG898" i="6"/>
  <c r="AG897" i="6"/>
  <c r="AG886" i="6"/>
  <c r="AG884" i="6"/>
  <c r="AG883" i="6"/>
  <c r="AH882" i="6"/>
  <c r="AF1071" i="6" l="1"/>
  <c r="AG902" i="6"/>
  <c r="AE859" i="6"/>
  <c r="AF1077" i="6"/>
  <c r="AH42" i="6"/>
  <c r="AH51" i="6"/>
  <c r="AI877" i="6"/>
  <c r="AI875" i="6"/>
  <c r="AI37" i="6" s="1"/>
  <c r="AI50" i="6" s="1"/>
  <c r="AI874" i="6"/>
  <c r="AI36" i="6" s="1"/>
  <c r="AI49" i="6" s="1"/>
  <c r="AI873" i="6"/>
  <c r="AI35" i="6" s="1"/>
  <c r="AI48" i="6" s="1"/>
  <c r="AI872" i="6"/>
  <c r="AI34" i="6" s="1"/>
  <c r="AI47" i="6" s="1"/>
  <c r="AI871" i="6"/>
  <c r="AI870" i="6"/>
  <c r="AI869" i="6"/>
  <c r="AI868" i="6"/>
  <c r="AJ867" i="6"/>
  <c r="AJ1145" i="6"/>
  <c r="AI1147" i="6"/>
  <c r="AI63" i="6"/>
  <c r="AH76" i="6"/>
  <c r="AH53" i="6"/>
  <c r="AH57" i="6" s="1"/>
  <c r="AH44" i="6"/>
  <c r="AH43" i="6"/>
  <c r="AH52" i="6"/>
  <c r="AH56" i="6" s="1"/>
  <c r="AJ1154" i="6"/>
  <c r="AI1162" i="6"/>
  <c r="AI1161" i="6"/>
  <c r="AF1039" i="6"/>
  <c r="AF1041" i="6" s="1"/>
  <c r="AH988" i="6"/>
  <c r="AH1156" i="6" s="1"/>
  <c r="AJ934" i="6"/>
  <c r="AI961" i="6"/>
  <c r="AI960" i="6"/>
  <c r="AI959" i="6"/>
  <c r="AI958" i="6"/>
  <c r="AI957" i="6"/>
  <c r="AI956" i="6"/>
  <c r="AI955" i="6"/>
  <c r="AI954" i="6"/>
  <c r="AI953" i="6"/>
  <c r="AI952" i="6"/>
  <c r="AI951" i="6"/>
  <c r="AI950" i="6"/>
  <c r="AI949" i="6"/>
  <c r="AI948" i="6"/>
  <c r="AI991" i="6" s="1"/>
  <c r="AI1159" i="6" s="1"/>
  <c r="AI947" i="6"/>
  <c r="AI946" i="6"/>
  <c r="AI945" i="6"/>
  <c r="AI944" i="6"/>
  <c r="AI943" i="6"/>
  <c r="AI942" i="6"/>
  <c r="AI941" i="6"/>
  <c r="AI940" i="6"/>
  <c r="AI939" i="6"/>
  <c r="AI938" i="6"/>
  <c r="AI937" i="6"/>
  <c r="AI936" i="6"/>
  <c r="AI935" i="6"/>
  <c r="AK861" i="6"/>
  <c r="AK852" i="6"/>
  <c r="AK851" i="6"/>
  <c r="AK850" i="6"/>
  <c r="AK848" i="6"/>
  <c r="AK847" i="6"/>
  <c r="AK845" i="6"/>
  <c r="AK844" i="6"/>
  <c r="AL843" i="6"/>
  <c r="AH841" i="6"/>
  <c r="AI839" i="6"/>
  <c r="AH840" i="6"/>
  <c r="AG903" i="6"/>
  <c r="AG885" i="6"/>
  <c r="AG1146" i="6"/>
  <c r="AG1148" i="6" s="1"/>
  <c r="AG109" i="6"/>
  <c r="AG142" i="6" s="1"/>
  <c r="AH96" i="6"/>
  <c r="AG853" i="6"/>
  <c r="AG997" i="6"/>
  <c r="AG860" i="6"/>
  <c r="AH984" i="6"/>
  <c r="AG1037" i="6"/>
  <c r="AG1036" i="6"/>
  <c r="AG986" i="6"/>
  <c r="AG1035" i="6"/>
  <c r="AG995" i="6"/>
  <c r="AG1040" i="6" s="1"/>
  <c r="AG1034" i="6"/>
  <c r="AG1039" i="6" s="1"/>
  <c r="AG1041" i="6" s="1"/>
  <c r="AG985" i="6"/>
  <c r="AG1038" i="6"/>
  <c r="AJ854" i="6"/>
  <c r="AG59" i="6"/>
  <c r="AG55" i="6"/>
  <c r="AH1068" i="6"/>
  <c r="AG1070" i="6"/>
  <c r="AG1076" i="6"/>
  <c r="AG1075" i="6"/>
  <c r="AG1069" i="6"/>
  <c r="AG1073" i="6"/>
  <c r="AG1128" i="6" s="1"/>
  <c r="AI915" i="6"/>
  <c r="AH920" i="6"/>
  <c r="AH919" i="6"/>
  <c r="AH918" i="6"/>
  <c r="AH917" i="6"/>
  <c r="AH916" i="6"/>
  <c r="AI41" i="6"/>
  <c r="AI39" i="6"/>
  <c r="AI38" i="6"/>
  <c r="AJ7" i="6"/>
  <c r="AI40" i="6"/>
  <c r="AH876" i="6"/>
  <c r="AH1057" i="6"/>
  <c r="AG1063" i="6"/>
  <c r="AG1062" i="6"/>
  <c r="AG1064" i="6"/>
  <c r="AG1061" i="6"/>
  <c r="AG1060" i="6"/>
  <c r="AG1059" i="6"/>
  <c r="AG1058" i="6"/>
  <c r="AH923" i="6"/>
  <c r="AG927" i="6"/>
  <c r="AG926" i="6"/>
  <c r="AG924" i="6"/>
  <c r="AG925" i="6"/>
  <c r="AG928" i="6"/>
  <c r="AH355" i="6"/>
  <c r="AG365" i="6"/>
  <c r="AG363" i="6"/>
  <c r="AG361" i="6"/>
  <c r="AG359" i="6"/>
  <c r="AG357" i="6"/>
  <c r="AG364" i="6"/>
  <c r="AG356" i="6"/>
  <c r="AG362" i="6"/>
  <c r="AG360" i="6"/>
  <c r="AG358" i="6"/>
  <c r="AF1050" i="6"/>
  <c r="AF1049" i="6"/>
  <c r="AF1048" i="6"/>
  <c r="AF1047" i="6"/>
  <c r="AF1046" i="6"/>
  <c r="AF1051" i="6" s="1"/>
  <c r="AF1029" i="6"/>
  <c r="AF1028" i="6"/>
  <c r="AF1027" i="6"/>
  <c r="AF1026" i="6"/>
  <c r="AF1025" i="6"/>
  <c r="AF1024" i="6"/>
  <c r="AF1023" i="6"/>
  <c r="AF1022" i="6"/>
  <c r="AF998" i="6"/>
  <c r="AH987" i="6"/>
  <c r="AH1155" i="6" s="1"/>
  <c r="AH1163" i="6" s="1"/>
  <c r="AH963" i="6"/>
  <c r="AF857" i="6"/>
  <c r="AF859" i="6" s="1"/>
  <c r="AF856" i="6"/>
  <c r="AF858" i="6"/>
  <c r="AH909" i="6"/>
  <c r="AH908" i="6"/>
  <c r="AH904" i="6"/>
  <c r="AH901" i="6"/>
  <c r="AI882" i="6"/>
  <c r="AH898" i="6"/>
  <c r="AH886" i="6"/>
  <c r="AH884" i="6"/>
  <c r="AH897" i="6"/>
  <c r="AH883" i="6"/>
  <c r="AJ855" i="6"/>
  <c r="AH45" i="6"/>
  <c r="AH54" i="6"/>
  <c r="AH58" i="6" s="1"/>
  <c r="AF1072" i="6"/>
  <c r="AF1074" i="6" s="1"/>
  <c r="AF1065" i="6"/>
  <c r="AG971" i="6"/>
  <c r="AH969" i="6"/>
  <c r="AG1077" i="6" l="1"/>
  <c r="AG1071" i="6"/>
  <c r="AG1072" i="6"/>
  <c r="AG1065" i="6"/>
  <c r="AI43" i="6"/>
  <c r="AI52" i="6"/>
  <c r="AI56" i="6" s="1"/>
  <c r="AG1074" i="6"/>
  <c r="AG857" i="6"/>
  <c r="AG859" i="6" s="1"/>
  <c r="AG856" i="6"/>
  <c r="AG858" i="6"/>
  <c r="AK855" i="6"/>
  <c r="AJ961" i="6"/>
  <c r="AJ960" i="6"/>
  <c r="AJ959" i="6"/>
  <c r="AJ958" i="6"/>
  <c r="AJ957" i="6"/>
  <c r="AJ956" i="6"/>
  <c r="AJ955" i="6"/>
  <c r="AJ954" i="6"/>
  <c r="AJ953" i="6"/>
  <c r="AJ952" i="6"/>
  <c r="AJ951" i="6"/>
  <c r="AJ950" i="6"/>
  <c r="AJ949" i="6"/>
  <c r="AJ948" i="6"/>
  <c r="AJ991" i="6" s="1"/>
  <c r="AJ1159" i="6" s="1"/>
  <c r="AJ947" i="6"/>
  <c r="AJ946" i="6"/>
  <c r="AJ945" i="6"/>
  <c r="AJ944" i="6"/>
  <c r="AJ943" i="6"/>
  <c r="AJ942" i="6"/>
  <c r="AJ941" i="6"/>
  <c r="AJ940" i="6"/>
  <c r="AJ939" i="6"/>
  <c r="AJ938" i="6"/>
  <c r="AJ937" i="6"/>
  <c r="AJ936" i="6"/>
  <c r="AJ935" i="6"/>
  <c r="AK934" i="6"/>
  <c r="AK867" i="6"/>
  <c r="AJ874" i="6"/>
  <c r="AJ872" i="6"/>
  <c r="AJ34" i="6" s="1"/>
  <c r="AJ47" i="6" s="1"/>
  <c r="AJ870" i="6"/>
  <c r="AJ868" i="6"/>
  <c r="AJ877" i="6"/>
  <c r="AJ875" i="6"/>
  <c r="AJ37" i="6" s="1"/>
  <c r="AJ50" i="6" s="1"/>
  <c r="AJ873" i="6"/>
  <c r="AJ35" i="6" s="1"/>
  <c r="AJ48" i="6" s="1"/>
  <c r="AJ871" i="6"/>
  <c r="AJ869" i="6"/>
  <c r="AH971" i="6"/>
  <c r="AI969" i="6"/>
  <c r="AH902" i="6"/>
  <c r="AH365" i="6"/>
  <c r="AH364" i="6"/>
  <c r="AH363" i="6"/>
  <c r="AH362" i="6"/>
  <c r="AH361" i="6"/>
  <c r="AH360" i="6"/>
  <c r="AH359" i="6"/>
  <c r="AH358" i="6"/>
  <c r="AH357" i="6"/>
  <c r="AH356" i="6"/>
  <c r="AI355" i="6"/>
  <c r="AI53" i="6"/>
  <c r="AI57" i="6" s="1"/>
  <c r="AI44" i="6"/>
  <c r="AI54" i="6"/>
  <c r="AI58" i="6" s="1"/>
  <c r="AI45" i="6"/>
  <c r="AH1076" i="6"/>
  <c r="AH1075" i="6"/>
  <c r="AH1073" i="6"/>
  <c r="AH1128" i="6" s="1"/>
  <c r="AH1070" i="6"/>
  <c r="AH1069" i="6"/>
  <c r="AI1068" i="6"/>
  <c r="AH1038" i="6"/>
  <c r="AH1037" i="6"/>
  <c r="AH1036" i="6"/>
  <c r="AH1035" i="6"/>
  <c r="AH1034" i="6"/>
  <c r="AH1039" i="6" s="1"/>
  <c r="AH1041" i="6" s="1"/>
  <c r="AH995" i="6"/>
  <c r="AH1040" i="6" s="1"/>
  <c r="AH986" i="6"/>
  <c r="AH985" i="6"/>
  <c r="AI984" i="6"/>
  <c r="AH1146" i="6"/>
  <c r="AH1148" i="6" s="1"/>
  <c r="AI96" i="6"/>
  <c r="AH109" i="6"/>
  <c r="AH142" i="6" s="1"/>
  <c r="AK854" i="6"/>
  <c r="AI987" i="6"/>
  <c r="AI1155" i="6" s="1"/>
  <c r="AI963" i="6"/>
  <c r="AI988" i="6"/>
  <c r="AI1156" i="6" s="1"/>
  <c r="AJ1162" i="6"/>
  <c r="AJ1161" i="6"/>
  <c r="AK1154" i="6"/>
  <c r="AI76" i="6"/>
  <c r="AJ63" i="6"/>
  <c r="AI876" i="6"/>
  <c r="AI909" i="6"/>
  <c r="AI908" i="6"/>
  <c r="AI904" i="6"/>
  <c r="AI901" i="6"/>
  <c r="AI898" i="6"/>
  <c r="AI897" i="6"/>
  <c r="AI886" i="6"/>
  <c r="AI884" i="6"/>
  <c r="AI883" i="6"/>
  <c r="AJ882" i="6"/>
  <c r="AH903" i="6"/>
  <c r="AH885" i="6"/>
  <c r="AJ39" i="6"/>
  <c r="AJ38" i="6"/>
  <c r="AK7" i="6"/>
  <c r="AJ41" i="6"/>
  <c r="AH853" i="6"/>
  <c r="AH997" i="6"/>
  <c r="AH860" i="6"/>
  <c r="AI990" i="6"/>
  <c r="AI1158" i="6" s="1"/>
  <c r="AI989" i="6"/>
  <c r="AI1157" i="6" s="1"/>
  <c r="AH59" i="6"/>
  <c r="AH55" i="6"/>
  <c r="AI923" i="6"/>
  <c r="AH927" i="6"/>
  <c r="AH926" i="6"/>
  <c r="AH925" i="6"/>
  <c r="AH924" i="6"/>
  <c r="AH928" i="6"/>
  <c r="AH1064" i="6"/>
  <c r="AH1063" i="6"/>
  <c r="AH1062" i="6"/>
  <c r="AH1061" i="6"/>
  <c r="AH1060" i="6"/>
  <c r="AH1059" i="6"/>
  <c r="AH1058" i="6"/>
  <c r="AI1057" i="6"/>
  <c r="AI42" i="6"/>
  <c r="AI51" i="6"/>
  <c r="AI920" i="6"/>
  <c r="AI919" i="6"/>
  <c r="AI918" i="6"/>
  <c r="AI917" i="6"/>
  <c r="AI916" i="6"/>
  <c r="AJ915" i="6"/>
  <c r="AG1048" i="6"/>
  <c r="AG1026" i="6"/>
  <c r="AG1047" i="6"/>
  <c r="AG1029" i="6"/>
  <c r="AG1025" i="6"/>
  <c r="AG1022" i="6"/>
  <c r="AG1050" i="6"/>
  <c r="AG1046" i="6"/>
  <c r="AG1051" i="6" s="1"/>
  <c r="AG1028" i="6"/>
  <c r="AG1024" i="6"/>
  <c r="AG1027" i="6"/>
  <c r="AG1023" i="6"/>
  <c r="AG1049" i="6"/>
  <c r="AG998" i="6"/>
  <c r="AJ839" i="6"/>
  <c r="AI840" i="6"/>
  <c r="AI841" i="6"/>
  <c r="AL850" i="6"/>
  <c r="AM843" i="6"/>
  <c r="AL861" i="6"/>
  <c r="AL851" i="6"/>
  <c r="AL847" i="6"/>
  <c r="AL848" i="6"/>
  <c r="AL844" i="6"/>
  <c r="AL852" i="6"/>
  <c r="AL845" i="6"/>
  <c r="AJ1147" i="6"/>
  <c r="AK1145" i="6"/>
  <c r="AH1071" i="6" l="1"/>
  <c r="AH1077" i="6"/>
  <c r="AI1163" i="6"/>
  <c r="AJ988" i="6"/>
  <c r="AJ1156" i="6" s="1"/>
  <c r="AJ989" i="6"/>
  <c r="AJ1157" i="6" s="1"/>
  <c r="AH1072" i="6"/>
  <c r="AH1065" i="6"/>
  <c r="AJ54" i="6"/>
  <c r="AJ58" i="6" s="1"/>
  <c r="AJ45" i="6"/>
  <c r="AL855" i="6"/>
  <c r="AI59" i="6"/>
  <c r="AI55" i="6"/>
  <c r="AK41" i="6"/>
  <c r="AK39" i="6"/>
  <c r="AK38" i="6"/>
  <c r="AL7" i="6"/>
  <c r="AK63" i="6"/>
  <c r="AJ76" i="6"/>
  <c r="AL1145" i="6"/>
  <c r="AK1147" i="6"/>
  <c r="AH1050" i="6"/>
  <c r="AH1049" i="6"/>
  <c r="AH1048" i="6"/>
  <c r="AH1047" i="6"/>
  <c r="AH1046" i="6"/>
  <c r="AH1051" i="6" s="1"/>
  <c r="AH1029" i="6"/>
  <c r="AH1028" i="6"/>
  <c r="AH1027" i="6"/>
  <c r="AH1026" i="6"/>
  <c r="AH1025" i="6"/>
  <c r="AH1024" i="6"/>
  <c r="AH1023" i="6"/>
  <c r="AH1022" i="6"/>
  <c r="AH998" i="6"/>
  <c r="AJ51" i="6"/>
  <c r="AJ42" i="6"/>
  <c r="AK882" i="6"/>
  <c r="AJ908" i="6"/>
  <c r="AJ898" i="6"/>
  <c r="AJ886" i="6"/>
  <c r="AJ884" i="6"/>
  <c r="AJ901" i="6"/>
  <c r="AJ904" i="6"/>
  <c r="AJ897" i="6"/>
  <c r="AJ883" i="6"/>
  <c r="AJ909" i="6"/>
  <c r="AI1076" i="6"/>
  <c r="AI1075" i="6"/>
  <c r="AI1073" i="6"/>
  <c r="AI1128" i="6" s="1"/>
  <c r="AI1070" i="6"/>
  <c r="AI1069" i="6"/>
  <c r="AJ1068" i="6"/>
  <c r="AL934" i="6"/>
  <c r="AK960" i="6"/>
  <c r="AK958" i="6"/>
  <c r="AK956" i="6"/>
  <c r="AK954" i="6"/>
  <c r="AK952" i="6"/>
  <c r="AK950" i="6"/>
  <c r="AK948" i="6"/>
  <c r="AK946" i="6"/>
  <c r="AK944" i="6"/>
  <c r="AK942" i="6"/>
  <c r="AK940" i="6"/>
  <c r="AK938" i="6"/>
  <c r="AK936" i="6"/>
  <c r="AK961" i="6"/>
  <c r="AK957" i="6"/>
  <c r="AK953" i="6"/>
  <c r="AK949" i="6"/>
  <c r="AK945" i="6"/>
  <c r="AK941" i="6"/>
  <c r="AK937" i="6"/>
  <c r="AK959" i="6"/>
  <c r="AK955" i="6"/>
  <c r="AK951" i="6"/>
  <c r="AK947" i="6"/>
  <c r="AK943" i="6"/>
  <c r="AK939" i="6"/>
  <c r="AK935" i="6"/>
  <c r="AM861" i="6"/>
  <c r="AM852" i="6"/>
  <c r="AM851" i="6"/>
  <c r="AM847" i="6"/>
  <c r="AM848" i="6"/>
  <c r="AM844" i="6"/>
  <c r="AM845" i="6"/>
  <c r="AM850" i="6"/>
  <c r="AN843" i="6"/>
  <c r="AK839" i="6"/>
  <c r="AJ840" i="6"/>
  <c r="AJ841" i="6"/>
  <c r="AI1037" i="6"/>
  <c r="AI1035" i="6"/>
  <c r="AJ984" i="6"/>
  <c r="AI1038" i="6"/>
  <c r="AI1036" i="6"/>
  <c r="AI1034" i="6"/>
  <c r="AI986" i="6"/>
  <c r="AI995" i="6"/>
  <c r="AI1040" i="6" s="1"/>
  <c r="AI985" i="6"/>
  <c r="AL854" i="6"/>
  <c r="AI853" i="6"/>
  <c r="AI997" i="6"/>
  <c r="AI860" i="6"/>
  <c r="AK915" i="6"/>
  <c r="AJ920" i="6"/>
  <c r="AJ916" i="6"/>
  <c r="AJ919" i="6"/>
  <c r="AJ918" i="6"/>
  <c r="AJ917" i="6"/>
  <c r="AI1064" i="6"/>
  <c r="AI1063" i="6"/>
  <c r="AJ1057" i="6"/>
  <c r="AI1061" i="6"/>
  <c r="AI1059" i="6"/>
  <c r="AI1062" i="6"/>
  <c r="AI1060" i="6"/>
  <c r="AI1058" i="6"/>
  <c r="AH858" i="6"/>
  <c r="AH857" i="6"/>
  <c r="AH856" i="6"/>
  <c r="AJ43" i="6"/>
  <c r="AJ52" i="6"/>
  <c r="AJ56" i="6" s="1"/>
  <c r="AI903" i="6"/>
  <c r="AI885" i="6"/>
  <c r="AL1154" i="6"/>
  <c r="AK1162" i="6"/>
  <c r="AK1161" i="6"/>
  <c r="AI1146" i="6"/>
  <c r="AI1148" i="6" s="1"/>
  <c r="AI109" i="6"/>
  <c r="AI142" i="6" s="1"/>
  <c r="AJ96" i="6"/>
  <c r="AJ876" i="6"/>
  <c r="AK877" i="6"/>
  <c r="AK875" i="6"/>
  <c r="AK37" i="6" s="1"/>
  <c r="AK50" i="6" s="1"/>
  <c r="AK874" i="6"/>
  <c r="AK873" i="6"/>
  <c r="AK35" i="6" s="1"/>
  <c r="AK48" i="6" s="1"/>
  <c r="AK872" i="6"/>
  <c r="AK34" i="6" s="1"/>
  <c r="AK47" i="6" s="1"/>
  <c r="AK871" i="6"/>
  <c r="AK870" i="6"/>
  <c r="AK869" i="6"/>
  <c r="AK868" i="6"/>
  <c r="AL867" i="6"/>
  <c r="AJ987" i="6"/>
  <c r="AJ1155" i="6" s="1"/>
  <c r="AJ963" i="6"/>
  <c r="AH1074" i="6"/>
  <c r="AJ355" i="6"/>
  <c r="AI364" i="6"/>
  <c r="AI362" i="6"/>
  <c r="AI360" i="6"/>
  <c r="AI358" i="6"/>
  <c r="AI356" i="6"/>
  <c r="AI365" i="6"/>
  <c r="AI363" i="6"/>
  <c r="AI361" i="6"/>
  <c r="AI359" i="6"/>
  <c r="AI357" i="6"/>
  <c r="AJ969" i="6"/>
  <c r="AI971" i="6"/>
  <c r="AJ990" i="6"/>
  <c r="AJ1158" i="6" s="1"/>
  <c r="AI928" i="6"/>
  <c r="AI927" i="6"/>
  <c r="AI926" i="6"/>
  <c r="AI925" i="6"/>
  <c r="AI924" i="6"/>
  <c r="AJ923" i="6"/>
  <c r="AI902" i="6"/>
  <c r="AJ1163" i="6" l="1"/>
  <c r="AM867" i="6"/>
  <c r="AL874" i="6"/>
  <c r="AL872" i="6"/>
  <c r="AL34" i="6" s="1"/>
  <c r="AL47" i="6" s="1"/>
  <c r="AL870" i="6"/>
  <c r="AL868" i="6"/>
  <c r="AL877" i="6"/>
  <c r="AL875" i="6"/>
  <c r="AL37" i="6" s="1"/>
  <c r="AL50" i="6" s="1"/>
  <c r="AL873" i="6"/>
  <c r="AL35" i="6" s="1"/>
  <c r="AL48" i="6" s="1"/>
  <c r="AL871" i="6"/>
  <c r="AL869" i="6"/>
  <c r="AM1154" i="6"/>
  <c r="AL1162" i="6"/>
  <c r="AL1161" i="6"/>
  <c r="AI1072" i="6"/>
  <c r="AI1074" i="6" s="1"/>
  <c r="AI1065" i="6"/>
  <c r="AI857" i="6"/>
  <c r="AI858" i="6"/>
  <c r="AI856" i="6"/>
  <c r="AN861" i="6"/>
  <c r="AN851" i="6"/>
  <c r="AN848" i="6"/>
  <c r="AN844" i="6"/>
  <c r="AN845" i="6"/>
  <c r="AN852" i="6"/>
  <c r="AN850" i="6"/>
  <c r="AN847" i="6"/>
  <c r="AJ55" i="6"/>
  <c r="AJ59" i="6"/>
  <c r="AM1145" i="6"/>
  <c r="AL1147" i="6"/>
  <c r="AK51" i="6"/>
  <c r="AK42" i="6"/>
  <c r="AJ365" i="6"/>
  <c r="AJ364" i="6"/>
  <c r="AJ363" i="6"/>
  <c r="AJ362" i="6"/>
  <c r="AJ361" i="6"/>
  <c r="AJ360" i="6"/>
  <c r="AJ359" i="6"/>
  <c r="AJ358" i="6"/>
  <c r="AJ357" i="6"/>
  <c r="AJ356" i="6"/>
  <c r="AK355" i="6"/>
  <c r="AJ927" i="6"/>
  <c r="AJ928" i="6"/>
  <c r="AK923" i="6"/>
  <c r="AJ925" i="6"/>
  <c r="AJ924" i="6"/>
  <c r="AJ926" i="6"/>
  <c r="AJ971" i="6"/>
  <c r="AK969" i="6"/>
  <c r="AK876" i="6"/>
  <c r="AJ1064" i="6"/>
  <c r="AJ1062" i="6"/>
  <c r="AJ1061" i="6"/>
  <c r="AJ1060" i="6"/>
  <c r="AJ1059" i="6"/>
  <c r="AJ1058" i="6"/>
  <c r="AJ1063" i="6"/>
  <c r="AK1057" i="6"/>
  <c r="AL915" i="6"/>
  <c r="AK919" i="6"/>
  <c r="AK917" i="6"/>
  <c r="AK920" i="6"/>
  <c r="AK918" i="6"/>
  <c r="AK916" i="6"/>
  <c r="AJ1038" i="6"/>
  <c r="AJ1037" i="6"/>
  <c r="AJ1036" i="6"/>
  <c r="AJ1035" i="6"/>
  <c r="AJ1034" i="6"/>
  <c r="AJ995" i="6"/>
  <c r="AJ1040" i="6" s="1"/>
  <c r="AJ986" i="6"/>
  <c r="AJ985" i="6"/>
  <c r="AK984" i="6"/>
  <c r="AM855" i="6"/>
  <c r="AK988" i="6"/>
  <c r="AK1156" i="6" s="1"/>
  <c r="AM934" i="6"/>
  <c r="AL960" i="6"/>
  <c r="AL958" i="6"/>
  <c r="AL956" i="6"/>
  <c r="AL954" i="6"/>
  <c r="AL952" i="6"/>
  <c r="AL950" i="6"/>
  <c r="AL948" i="6"/>
  <c r="AL946" i="6"/>
  <c r="AL944" i="6"/>
  <c r="AL942" i="6"/>
  <c r="AL940" i="6"/>
  <c r="AL938" i="6"/>
  <c r="AL936" i="6"/>
  <c r="AL961" i="6"/>
  <c r="AL957" i="6"/>
  <c r="AL953" i="6"/>
  <c r="AL949" i="6"/>
  <c r="AL945" i="6"/>
  <c r="AL941" i="6"/>
  <c r="AL937" i="6"/>
  <c r="AL959" i="6"/>
  <c r="AL955" i="6"/>
  <c r="AL951" i="6"/>
  <c r="AL947" i="6"/>
  <c r="AL943" i="6"/>
  <c r="AL939" i="6"/>
  <c r="AL935" i="6"/>
  <c r="AK52" i="6"/>
  <c r="AK56" i="6" s="1"/>
  <c r="AK43" i="6"/>
  <c r="AH859" i="6"/>
  <c r="AI1039" i="6"/>
  <c r="AI1041" i="6" s="1"/>
  <c r="AJ853" i="6"/>
  <c r="AJ997" i="6"/>
  <c r="AJ860" i="6"/>
  <c r="AM854" i="6"/>
  <c r="AK987" i="6"/>
  <c r="AK1155" i="6" s="1"/>
  <c r="AK1163" i="6" s="1"/>
  <c r="AK963" i="6"/>
  <c r="AK990" i="6"/>
  <c r="AK1158" i="6" s="1"/>
  <c r="AK991" i="6"/>
  <c r="AK1159" i="6" s="1"/>
  <c r="AK989" i="6"/>
  <c r="AK1157" i="6" s="1"/>
  <c r="AJ1076" i="6"/>
  <c r="AJ1075" i="6"/>
  <c r="AJ1073" i="6"/>
  <c r="AJ1128" i="6" s="1"/>
  <c r="AJ1070" i="6"/>
  <c r="AJ1069" i="6"/>
  <c r="AK1068" i="6"/>
  <c r="AJ885" i="6"/>
  <c r="AJ903" i="6"/>
  <c r="AK908" i="6"/>
  <c r="AK901" i="6"/>
  <c r="AK909" i="6"/>
  <c r="AK904" i="6"/>
  <c r="AK898" i="6"/>
  <c r="AK897" i="6"/>
  <c r="AK886" i="6"/>
  <c r="AK884" i="6"/>
  <c r="AK883" i="6"/>
  <c r="AL882" i="6"/>
  <c r="AK76" i="6"/>
  <c r="AL63" i="6"/>
  <c r="AK45" i="6"/>
  <c r="AK54" i="6"/>
  <c r="AK58" i="6" s="1"/>
  <c r="AJ1146" i="6"/>
  <c r="AJ1148" i="6" s="1"/>
  <c r="AK96" i="6"/>
  <c r="AJ109" i="6"/>
  <c r="AJ142" i="6" s="1"/>
  <c r="AI1050" i="6"/>
  <c r="AI1048" i="6"/>
  <c r="AI1046" i="6"/>
  <c r="AI1051" i="6" s="1"/>
  <c r="AI1028" i="6"/>
  <c r="AI1026" i="6"/>
  <c r="AI1024" i="6"/>
  <c r="AI1049" i="6"/>
  <c r="AI1047" i="6"/>
  <c r="AI1029" i="6"/>
  <c r="AI1027" i="6"/>
  <c r="AI1025" i="6"/>
  <c r="AI1023" i="6"/>
  <c r="AI1022" i="6"/>
  <c r="AI998" i="6"/>
  <c r="AK841" i="6"/>
  <c r="AK840" i="6"/>
  <c r="AL839" i="6"/>
  <c r="AI1071" i="6"/>
  <c r="AI1077" i="6"/>
  <c r="AJ902" i="6"/>
  <c r="AL41" i="6"/>
  <c r="AL39" i="6"/>
  <c r="AL38" i="6"/>
  <c r="AM7" i="6"/>
  <c r="AJ1071" i="6" l="1"/>
  <c r="AJ1039" i="6"/>
  <c r="AJ1041" i="6" s="1"/>
  <c r="AL42" i="6"/>
  <c r="AL51" i="6"/>
  <c r="AK853" i="6"/>
  <c r="AK997" i="6"/>
  <c r="AK860" i="6"/>
  <c r="AL909" i="6"/>
  <c r="AL908" i="6"/>
  <c r="AL904" i="6"/>
  <c r="AL901" i="6"/>
  <c r="AM882" i="6"/>
  <c r="AL897" i="6"/>
  <c r="AL883" i="6"/>
  <c r="AL898" i="6"/>
  <c r="AL886" i="6"/>
  <c r="AL902" i="6" s="1"/>
  <c r="AL884" i="6"/>
  <c r="AL1068" i="6"/>
  <c r="AK1073" i="6"/>
  <c r="AK1128" i="6" s="1"/>
  <c r="AK1075" i="6"/>
  <c r="AK1070" i="6"/>
  <c r="AK1076" i="6"/>
  <c r="AK1069" i="6"/>
  <c r="AK1071" i="6" s="1"/>
  <c r="AK903" i="6"/>
  <c r="AK885" i="6"/>
  <c r="AJ1077" i="6"/>
  <c r="AJ1050" i="6"/>
  <c r="AJ1049" i="6"/>
  <c r="AJ1048" i="6"/>
  <c r="AJ1047" i="6"/>
  <c r="AJ1046" i="6"/>
  <c r="AJ1051" i="6" s="1"/>
  <c r="AJ1029" i="6"/>
  <c r="AJ1028" i="6"/>
  <c r="AJ1027" i="6"/>
  <c r="AJ1026" i="6"/>
  <c r="AJ1025" i="6"/>
  <c r="AJ1024" i="6"/>
  <c r="AJ1023" i="6"/>
  <c r="AJ1022" i="6"/>
  <c r="AJ998" i="6"/>
  <c r="AJ1072" i="6"/>
  <c r="AJ1074" i="6" s="1"/>
  <c r="AJ1065" i="6"/>
  <c r="AK928" i="6"/>
  <c r="AL923" i="6"/>
  <c r="AK925" i="6"/>
  <c r="AK926" i="6"/>
  <c r="AK924" i="6"/>
  <c r="AK927" i="6"/>
  <c r="AN854" i="6"/>
  <c r="AI859" i="6"/>
  <c r="AL45" i="6"/>
  <c r="AL54" i="6"/>
  <c r="AL58" i="6" s="1"/>
  <c r="AK1146" i="6"/>
  <c r="AK1148" i="6" s="1"/>
  <c r="AL96" i="6"/>
  <c r="AK109" i="6"/>
  <c r="AK142" i="6" s="1"/>
  <c r="AM63" i="6"/>
  <c r="AL76" i="6"/>
  <c r="AJ858" i="6"/>
  <c r="AJ857" i="6"/>
  <c r="AJ856" i="6"/>
  <c r="AM915" i="6"/>
  <c r="AL920" i="6"/>
  <c r="AL919" i="6"/>
  <c r="AL918" i="6"/>
  <c r="AL917" i="6"/>
  <c r="AL916" i="6"/>
  <c r="AN1145" i="6"/>
  <c r="AN1147" i="6" s="1"/>
  <c r="AM1147" i="6"/>
  <c r="AN1154" i="6"/>
  <c r="AM1162" i="6"/>
  <c r="AM1161" i="6"/>
  <c r="AL987" i="6"/>
  <c r="AL1155" i="6" s="1"/>
  <c r="AL963" i="6"/>
  <c r="AL52" i="6"/>
  <c r="AL56" i="6" s="1"/>
  <c r="AL43" i="6"/>
  <c r="AM41" i="6"/>
  <c r="AM38" i="6"/>
  <c r="AN7" i="6"/>
  <c r="AM39" i="6"/>
  <c r="AL840" i="6"/>
  <c r="AL841" i="6"/>
  <c r="AM839" i="6"/>
  <c r="AK902" i="6"/>
  <c r="AL988" i="6"/>
  <c r="AL1156" i="6" s="1"/>
  <c r="AN934" i="6"/>
  <c r="AM961" i="6"/>
  <c r="AM960" i="6"/>
  <c r="AM959" i="6"/>
  <c r="AM958" i="6"/>
  <c r="AM957" i="6"/>
  <c r="AM956" i="6"/>
  <c r="AM955" i="6"/>
  <c r="AM954" i="6"/>
  <c r="AM953" i="6"/>
  <c r="AM952" i="6"/>
  <c r="AM951" i="6"/>
  <c r="AM950" i="6"/>
  <c r="AM949" i="6"/>
  <c r="AM948" i="6"/>
  <c r="AM991" i="6" s="1"/>
  <c r="AM1159" i="6" s="1"/>
  <c r="AM947" i="6"/>
  <c r="AM946" i="6"/>
  <c r="AM945" i="6"/>
  <c r="AM944" i="6"/>
  <c r="AM943" i="6"/>
  <c r="AM942" i="6"/>
  <c r="AM941" i="6"/>
  <c r="AM940" i="6"/>
  <c r="AM939" i="6"/>
  <c r="AM938" i="6"/>
  <c r="AM937" i="6"/>
  <c r="AM936" i="6"/>
  <c r="AM935" i="6"/>
  <c r="AL1057" i="6"/>
  <c r="AK1061" i="6"/>
  <c r="AK1063" i="6"/>
  <c r="AK1060" i="6"/>
  <c r="AK1062" i="6"/>
  <c r="AK1059" i="6"/>
  <c r="AK1064" i="6"/>
  <c r="AK1058" i="6"/>
  <c r="AL990" i="6"/>
  <c r="AL1158" i="6" s="1"/>
  <c r="AL991" i="6"/>
  <c r="AL1159" i="6" s="1"/>
  <c r="AL989" i="6"/>
  <c r="AL1157" i="6" s="1"/>
  <c r="AL984" i="6"/>
  <c r="AK1036" i="6"/>
  <c r="AK1035" i="6"/>
  <c r="AK995" i="6"/>
  <c r="AK1040" i="6" s="1"/>
  <c r="AK985" i="6"/>
  <c r="AK1038" i="6"/>
  <c r="AK1034" i="6"/>
  <c r="AK1037" i="6"/>
  <c r="AK986" i="6"/>
  <c r="AK971" i="6"/>
  <c r="AL969" i="6"/>
  <c r="AL355" i="6"/>
  <c r="AK364" i="6"/>
  <c r="AK362" i="6"/>
  <c r="AK360" i="6"/>
  <c r="AK358" i="6"/>
  <c r="AK356" i="6"/>
  <c r="AK359" i="6"/>
  <c r="AK365" i="6"/>
  <c r="AK357" i="6"/>
  <c r="AK363" i="6"/>
  <c r="AK361" i="6"/>
  <c r="AK55" i="6"/>
  <c r="AK59" i="6"/>
  <c r="AN855" i="6"/>
  <c r="AL876" i="6"/>
  <c r="AM877" i="6"/>
  <c r="AM875" i="6"/>
  <c r="AM37" i="6" s="1"/>
  <c r="AM50" i="6" s="1"/>
  <c r="AM874" i="6"/>
  <c r="AM873" i="6"/>
  <c r="AM35" i="6" s="1"/>
  <c r="AM48" i="6" s="1"/>
  <c r="AM872" i="6"/>
  <c r="AM34" i="6" s="1"/>
  <c r="AM47" i="6" s="1"/>
  <c r="AM871" i="6"/>
  <c r="AM870" i="6"/>
  <c r="AM869" i="6"/>
  <c r="AM868" i="6"/>
  <c r="AN867" i="6"/>
  <c r="AL1163" i="6" l="1"/>
  <c r="AL971" i="6"/>
  <c r="AM969" i="6"/>
  <c r="AK1039" i="6"/>
  <c r="AK1041" i="6" s="1"/>
  <c r="AM990" i="6"/>
  <c r="AM1158" i="6" s="1"/>
  <c r="AM989" i="6"/>
  <c r="AM1157" i="6" s="1"/>
  <c r="AL853" i="6"/>
  <c r="AL997" i="6"/>
  <c r="AL860" i="6"/>
  <c r="AM54" i="6"/>
  <c r="AM58" i="6" s="1"/>
  <c r="AM45" i="6"/>
  <c r="AK1077" i="6"/>
  <c r="AL1076" i="6"/>
  <c r="AL1075" i="6"/>
  <c r="AL1073" i="6"/>
  <c r="AL1128" i="6" s="1"/>
  <c r="AL1070" i="6"/>
  <c r="AL1069" i="6"/>
  <c r="AM1068" i="6"/>
  <c r="AL903" i="6"/>
  <c r="AL885" i="6"/>
  <c r="AK1047" i="6"/>
  <c r="AK1029" i="6"/>
  <c r="AK1025" i="6"/>
  <c r="AK1050" i="6"/>
  <c r="AK1046" i="6"/>
  <c r="AK1051" i="6" s="1"/>
  <c r="AK1028" i="6"/>
  <c r="AK1024" i="6"/>
  <c r="AK1049" i="6"/>
  <c r="AK1027" i="6"/>
  <c r="AK1023" i="6"/>
  <c r="AK1048" i="6"/>
  <c r="AK1026" i="6"/>
  <c r="AK1022" i="6"/>
  <c r="AK998" i="6"/>
  <c r="AN877" i="6"/>
  <c r="AN875" i="6"/>
  <c r="AN37" i="6" s="1"/>
  <c r="AN50" i="6" s="1"/>
  <c r="AN873" i="6"/>
  <c r="AN35" i="6" s="1"/>
  <c r="AN48" i="6" s="1"/>
  <c r="AN871" i="6"/>
  <c r="AN869" i="6"/>
  <c r="AN874" i="6"/>
  <c r="AN872" i="6"/>
  <c r="AN34" i="6" s="1"/>
  <c r="AN47" i="6" s="1"/>
  <c r="AN870" i="6"/>
  <c r="AN868" i="6"/>
  <c r="AM876" i="6"/>
  <c r="AM43" i="6"/>
  <c r="AM52" i="6"/>
  <c r="AM56" i="6" s="1"/>
  <c r="AJ859" i="6"/>
  <c r="AM76" i="6"/>
  <c r="AN63" i="6"/>
  <c r="AN76" i="6" s="1"/>
  <c r="AK856" i="6"/>
  <c r="AK857" i="6"/>
  <c r="AK858" i="6"/>
  <c r="AL1038" i="6"/>
  <c r="AL1037" i="6"/>
  <c r="AL1036" i="6"/>
  <c r="AL1035" i="6"/>
  <c r="AL1034" i="6"/>
  <c r="AL995" i="6"/>
  <c r="AL1040" i="6" s="1"/>
  <c r="AL986" i="6"/>
  <c r="AL985" i="6"/>
  <c r="AM984" i="6"/>
  <c r="AL1064" i="6"/>
  <c r="AL1063" i="6"/>
  <c r="AL1062" i="6"/>
  <c r="AL1061" i="6"/>
  <c r="AL1060" i="6"/>
  <c r="AL1059" i="6"/>
  <c r="AL1058" i="6"/>
  <c r="AM1057" i="6"/>
  <c r="AN961" i="6"/>
  <c r="AN960" i="6"/>
  <c r="AN959" i="6"/>
  <c r="AN958" i="6"/>
  <c r="AN957" i="6"/>
  <c r="AN956" i="6"/>
  <c r="AN955" i="6"/>
  <c r="AN954" i="6"/>
  <c r="AN953" i="6"/>
  <c r="AN952" i="6"/>
  <c r="AN951" i="6"/>
  <c r="AN950" i="6"/>
  <c r="AN949" i="6"/>
  <c r="AN948" i="6"/>
  <c r="AN991" i="6" s="1"/>
  <c r="AN1159" i="6" s="1"/>
  <c r="AN947" i="6"/>
  <c r="AN946" i="6"/>
  <c r="AN945" i="6"/>
  <c r="AN944" i="6"/>
  <c r="AN943" i="6"/>
  <c r="AN942" i="6"/>
  <c r="AN941" i="6"/>
  <c r="AN940" i="6"/>
  <c r="AN939" i="6"/>
  <c r="AN938" i="6"/>
  <c r="AN937" i="6"/>
  <c r="AN936" i="6"/>
  <c r="AN935" i="6"/>
  <c r="AM841" i="6"/>
  <c r="AN839" i="6"/>
  <c r="AM840" i="6"/>
  <c r="AN39" i="6"/>
  <c r="AN38" i="6"/>
  <c r="AN41" i="6"/>
  <c r="AM923" i="6"/>
  <c r="AL926" i="6"/>
  <c r="AL925" i="6"/>
  <c r="AL924" i="6"/>
  <c r="AL927" i="6"/>
  <c r="AL928" i="6"/>
  <c r="AM909" i="6"/>
  <c r="AM908" i="6"/>
  <c r="AM904" i="6"/>
  <c r="AM901" i="6"/>
  <c r="AM898" i="6"/>
  <c r="AM897" i="6"/>
  <c r="AM886" i="6"/>
  <c r="AM884" i="6"/>
  <c r="AM883" i="6"/>
  <c r="AN882" i="6"/>
  <c r="AL59" i="6"/>
  <c r="AL55" i="6"/>
  <c r="AL365" i="6"/>
  <c r="AL364" i="6"/>
  <c r="AL363" i="6"/>
  <c r="AL362" i="6"/>
  <c r="AL361" i="6"/>
  <c r="AL360" i="6"/>
  <c r="AL359" i="6"/>
  <c r="AL358" i="6"/>
  <c r="AL357" i="6"/>
  <c r="AL356" i="6"/>
  <c r="AM355" i="6"/>
  <c r="AK1065" i="6"/>
  <c r="AK1072" i="6"/>
  <c r="AK1074" i="6" s="1"/>
  <c r="AM987" i="6"/>
  <c r="AM1155" i="6" s="1"/>
  <c r="AM1163" i="6" s="1"/>
  <c r="AM963" i="6"/>
  <c r="AM988" i="6"/>
  <c r="AM1156" i="6" s="1"/>
  <c r="AM42" i="6"/>
  <c r="AM51" i="6"/>
  <c r="AN1162" i="6"/>
  <c r="AN1161" i="6"/>
  <c r="AM920" i="6"/>
  <c r="AM919" i="6"/>
  <c r="AM918" i="6"/>
  <c r="AM917" i="6"/>
  <c r="AM916" i="6"/>
  <c r="AN915" i="6"/>
  <c r="AL1146" i="6"/>
  <c r="AL1148" i="6" s="1"/>
  <c r="AM96" i="6"/>
  <c r="AL109" i="6"/>
  <c r="AL142" i="6" s="1"/>
  <c r="AN990" i="6" l="1"/>
  <c r="AN1158" i="6" s="1"/>
  <c r="AL1071" i="6"/>
  <c r="AL1077" i="6"/>
  <c r="AN901" i="6"/>
  <c r="AN897" i="6"/>
  <c r="AN883" i="6"/>
  <c r="AN904" i="6"/>
  <c r="AN909" i="6"/>
  <c r="AN898" i="6"/>
  <c r="AN886" i="6"/>
  <c r="AN884" i="6"/>
  <c r="AN908" i="6"/>
  <c r="AM853" i="6"/>
  <c r="AM997" i="6"/>
  <c r="AM860" i="6"/>
  <c r="AN989" i="6"/>
  <c r="AN1157" i="6" s="1"/>
  <c r="AK859" i="6"/>
  <c r="AN919" i="6"/>
  <c r="AN918" i="6"/>
  <c r="AN917" i="6"/>
  <c r="AN920" i="6"/>
  <c r="AN916" i="6"/>
  <c r="AM59" i="6"/>
  <c r="AM55" i="6"/>
  <c r="AM903" i="6"/>
  <c r="AM885" i="6"/>
  <c r="AN54" i="6"/>
  <c r="AN58" i="6" s="1"/>
  <c r="AN45" i="6"/>
  <c r="AN840" i="6"/>
  <c r="AN841" i="6"/>
  <c r="AN876" i="6"/>
  <c r="AL1050" i="6"/>
  <c r="AL1049" i="6"/>
  <c r="AL1048" i="6"/>
  <c r="AL1047" i="6"/>
  <c r="AL1046" i="6"/>
  <c r="AL1051" i="6" s="1"/>
  <c r="AL1029" i="6"/>
  <c r="AL1028" i="6"/>
  <c r="AL1027" i="6"/>
  <c r="AL1026" i="6"/>
  <c r="AL1025" i="6"/>
  <c r="AL1024" i="6"/>
  <c r="AL1023" i="6"/>
  <c r="AL1022" i="6"/>
  <c r="AL998" i="6"/>
  <c r="AM1146" i="6"/>
  <c r="AM1148" i="6" s="1"/>
  <c r="AM109" i="6"/>
  <c r="AM142" i="6" s="1"/>
  <c r="AN96" i="6"/>
  <c r="AN42" i="6"/>
  <c r="AN51" i="6"/>
  <c r="AM1064" i="6"/>
  <c r="AM1063" i="6"/>
  <c r="AN1057" i="6"/>
  <c r="AM1062" i="6"/>
  <c r="AM1060" i="6"/>
  <c r="AM1058" i="6"/>
  <c r="AM1061" i="6"/>
  <c r="AM1059" i="6"/>
  <c r="AM1038" i="6"/>
  <c r="AM1036" i="6"/>
  <c r="AM1034" i="6"/>
  <c r="AN984" i="6"/>
  <c r="AM1037" i="6"/>
  <c r="AM1035" i="6"/>
  <c r="AM995" i="6"/>
  <c r="AM1040" i="6" s="1"/>
  <c r="AM985" i="6"/>
  <c r="AM986" i="6"/>
  <c r="AL1039" i="6"/>
  <c r="AL1041" i="6" s="1"/>
  <c r="AM1076" i="6"/>
  <c r="AM1075" i="6"/>
  <c r="AM1073" i="6"/>
  <c r="AM1128" i="6" s="1"/>
  <c r="AM1070" i="6"/>
  <c r="AM1069" i="6"/>
  <c r="AN1068" i="6"/>
  <c r="AL857" i="6"/>
  <c r="AL859" i="6" s="1"/>
  <c r="AL858" i="6"/>
  <c r="AL856" i="6"/>
  <c r="AM971" i="6"/>
  <c r="AN969" i="6"/>
  <c r="AN971" i="6" s="1"/>
  <c r="AN355" i="6"/>
  <c r="AM365" i="6"/>
  <c r="AM363" i="6"/>
  <c r="AM361" i="6"/>
  <c r="AM359" i="6"/>
  <c r="AM357" i="6"/>
  <c r="AM364" i="6"/>
  <c r="AM362" i="6"/>
  <c r="AM360" i="6"/>
  <c r="AM358" i="6"/>
  <c r="AM356" i="6"/>
  <c r="AM902" i="6"/>
  <c r="AM928" i="6"/>
  <c r="AM927" i="6"/>
  <c r="AM926" i="6"/>
  <c r="AM925" i="6"/>
  <c r="AM924" i="6"/>
  <c r="AN923" i="6"/>
  <c r="AN43" i="6"/>
  <c r="AN52" i="6"/>
  <c r="AN56" i="6" s="1"/>
  <c r="AN987" i="6"/>
  <c r="AN1155" i="6" s="1"/>
  <c r="AN963" i="6"/>
  <c r="AN988" i="6"/>
  <c r="AN1156" i="6" s="1"/>
  <c r="AL1072" i="6"/>
  <c r="AL1074" i="6" s="1"/>
  <c r="AL1065" i="6"/>
  <c r="AN1163" i="6" l="1"/>
  <c r="AN365" i="6"/>
  <c r="AN364" i="6"/>
  <c r="AN363" i="6"/>
  <c r="AN362" i="6"/>
  <c r="AN361" i="6"/>
  <c r="AN360" i="6"/>
  <c r="AN359" i="6"/>
  <c r="AN358" i="6"/>
  <c r="AN357" i="6"/>
  <c r="AN356" i="6"/>
  <c r="AM1071" i="6"/>
  <c r="AM1077" i="6"/>
  <c r="AM1039" i="6"/>
  <c r="AM1041" i="6" s="1"/>
  <c r="AN1063" i="6"/>
  <c r="AN1062" i="6"/>
  <c r="AN1061" i="6"/>
  <c r="AN1060" i="6"/>
  <c r="AN1059" i="6"/>
  <c r="AN1058" i="6"/>
  <c r="AN1064" i="6"/>
  <c r="AN853" i="6"/>
  <c r="AN997" i="6"/>
  <c r="AN860" i="6"/>
  <c r="AN926" i="6"/>
  <c r="AN927" i="6"/>
  <c r="AN928" i="6"/>
  <c r="AN924" i="6"/>
  <c r="AN925" i="6"/>
  <c r="AM1072" i="6"/>
  <c r="AM1074" i="6" s="1"/>
  <c r="AM1065" i="6"/>
  <c r="AN1146" i="6"/>
  <c r="AN1148" i="6" s="1"/>
  <c r="AN109" i="6"/>
  <c r="AN142" i="6" s="1"/>
  <c r="AM1049" i="6"/>
  <c r="AM1047" i="6"/>
  <c r="AM1029" i="6"/>
  <c r="AM1027" i="6"/>
  <c r="AM1025" i="6"/>
  <c r="AM1023" i="6"/>
  <c r="AM1050" i="6"/>
  <c r="AM1048" i="6"/>
  <c r="AM1046" i="6"/>
  <c r="AM1051" i="6" s="1"/>
  <c r="AM1028" i="6"/>
  <c r="AM1026" i="6"/>
  <c r="AM1024" i="6"/>
  <c r="AM1022" i="6"/>
  <c r="AM998" i="6"/>
  <c r="AN902" i="6"/>
  <c r="AN885" i="6"/>
  <c r="AN903" i="6"/>
  <c r="AM857" i="6"/>
  <c r="AM858" i="6"/>
  <c r="AM856" i="6"/>
  <c r="AN1076" i="6"/>
  <c r="AN1075" i="6"/>
  <c r="AN1073" i="6"/>
  <c r="AN1128" i="6" s="1"/>
  <c r="AN1070" i="6"/>
  <c r="AN1069" i="6"/>
  <c r="AN1038" i="6"/>
  <c r="AN1037" i="6"/>
  <c r="AN1036" i="6"/>
  <c r="AN1035" i="6"/>
  <c r="AN1034" i="6"/>
  <c r="AN995" i="6"/>
  <c r="AN1040" i="6" s="1"/>
  <c r="AN986" i="6"/>
  <c r="AN985" i="6"/>
  <c r="AN55" i="6"/>
  <c r="AN59" i="6"/>
  <c r="AN1071" i="6" l="1"/>
  <c r="AN1077" i="6"/>
  <c r="AN858" i="6"/>
  <c r="AN857" i="6"/>
  <c r="AN856" i="6"/>
  <c r="AN1039" i="6"/>
  <c r="AN1041" i="6" s="1"/>
  <c r="AM859" i="6"/>
  <c r="AN1072" i="6"/>
  <c r="AN1074" i="6" s="1"/>
  <c r="AN1065" i="6"/>
  <c r="AN1050" i="6"/>
  <c r="AN1049" i="6"/>
  <c r="AN1048" i="6"/>
  <c r="AN1047" i="6"/>
  <c r="AN1046" i="6"/>
  <c r="AN1051" i="6" s="1"/>
  <c r="AN1029" i="6"/>
  <c r="AN1028" i="6"/>
  <c r="AN1027" i="6"/>
  <c r="AN1026" i="6"/>
  <c r="AN1025" i="6"/>
  <c r="AN1024" i="6"/>
  <c r="AN1023" i="6"/>
  <c r="AN1022" i="6"/>
  <c r="AN998" i="6"/>
  <c r="AN859" i="6" l="1"/>
</calcChain>
</file>

<file path=xl/sharedStrings.xml><?xml version="1.0" encoding="utf-8"?>
<sst xmlns="http://schemas.openxmlformats.org/spreadsheetml/2006/main" count="2119" uniqueCount="478">
  <si>
    <t>FPCbS Flexibility Points Consumed by Source</t>
  </si>
  <si>
    <t>Source:</t>
  </si>
  <si>
    <t>Notes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</si>
  <si>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</si>
  <si>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</si>
  <si>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</si>
  <si>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</si>
  <si>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</si>
  <si>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</si>
  <si>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</si>
  <si>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</si>
  <si>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</si>
  <si>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</si>
  <si>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</si>
  <si>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</si>
  <si>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FP</t>
  </si>
  <si>
    <t>hard coal</t>
  </si>
  <si>
    <t>BANC</t>
  </si>
  <si>
    <t>CAISO</t>
  </si>
  <si>
    <t>CAISO_NW_Hydro</t>
  </si>
  <si>
    <t>IID</t>
  </si>
  <si>
    <t>LDWP</t>
  </si>
  <si>
    <t>NW</t>
  </si>
  <si>
    <t>SW</t>
  </si>
  <si>
    <t>California Public Utilties Commision</t>
  </si>
  <si>
    <t>2019-2020 Preliminary Results in the Integrated Resource Plan and Long Term Procurement Plan (IRP-LTPP) process</t>
  </si>
  <si>
    <t>Data released as part of 10/8/19 Preliminary Results Workshop</t>
  </si>
  <si>
    <t>"resource_build.csv" spreadsheet in the results available from the RESOLVE model resource page</t>
  </si>
  <si>
    <t xml:space="preserve">By selecting the "Resolve Model and Results Package Download" option from the following web link </t>
  </si>
  <si>
    <t>https://www.cpuc.ca.gov/General.aspx?id=6442462824</t>
  </si>
  <si>
    <t>Portfolio Analytics</t>
  </si>
  <si>
    <t>Note: All costs are expressed in 2016 dollars</t>
  </si>
  <si>
    <t>Energy Storage Summary</t>
  </si>
  <si>
    <t>Planned</t>
  </si>
  <si>
    <t>Unit</t>
  </si>
  <si>
    <t>Pumped_Hydro</t>
  </si>
  <si>
    <t>MW</t>
  </si>
  <si>
    <t>Li_Battery</t>
  </si>
  <si>
    <t>BTM_Li_Battery</t>
  </si>
  <si>
    <t>Flow_Battery</t>
  </si>
  <si>
    <t>MWh</t>
  </si>
  <si>
    <t>Pumped_Hydro Duration</t>
  </si>
  <si>
    <t>hr</t>
  </si>
  <si>
    <t>Li_Battery Duration</t>
  </si>
  <si>
    <t>Flow_Battery Duration</t>
  </si>
  <si>
    <t>Optimized Build - Incl. Local Storage</t>
  </si>
  <si>
    <t>Local Storage Build</t>
  </si>
  <si>
    <t>CAISO_New_Pumped_Storage</t>
  </si>
  <si>
    <t>CAISO_New_Li_Battery</t>
  </si>
  <si>
    <t>CAISO_New_Flow_Battery</t>
  </si>
  <si>
    <t>Optimized Build - Excl. Local Storage</t>
  </si>
  <si>
    <t>Average Storage Duration - Optimized Build</t>
  </si>
  <si>
    <t>Total Resources by Technology</t>
  </si>
  <si>
    <t>Technology</t>
  </si>
  <si>
    <t>Wind OOS New Tx</t>
  </si>
  <si>
    <t>Selected Resources by Technology</t>
  </si>
  <si>
    <t>Baseline Resources by Technology</t>
  </si>
  <si>
    <t>CAISO Energy Balance</t>
  </si>
  <si>
    <t xml:space="preserve">Note: this rolls up all resources balanced in the CAISO zone, including resources that are contracted to other zones, e.g. BANC. </t>
  </si>
  <si>
    <t>It does not include resources that are contracted to CAISO but balanced in another zone, except Hydro NW CAISO</t>
  </si>
  <si>
    <t>GWh</t>
  </si>
  <si>
    <t>Imports (unspecified)</t>
  </si>
  <si>
    <t>Exports</t>
  </si>
  <si>
    <t>Total Curtailment</t>
  </si>
  <si>
    <t>Load (incl. flex EVs and hydrogen load)</t>
  </si>
  <si>
    <t>Supply-Side Load</t>
  </si>
  <si>
    <t>Hydrogen_Electrolysis (part of load)</t>
  </si>
  <si>
    <t>Net Imports</t>
  </si>
  <si>
    <t>Load Plus Exports</t>
  </si>
  <si>
    <t>Sum of Supply</t>
  </si>
  <si>
    <t>Sub-Hourly Imbalance</t>
  </si>
  <si>
    <t>Pipeline Biogas Generation (included in gas generation above)</t>
  </si>
  <si>
    <t>Aggregated Energy Balance</t>
  </si>
  <si>
    <t>CHP</t>
  </si>
  <si>
    <t>Nuclear</t>
  </si>
  <si>
    <t>Hydro</t>
  </si>
  <si>
    <t>Hydro_NW_CAISO</t>
  </si>
  <si>
    <t>Gas</t>
  </si>
  <si>
    <t>Coal</t>
  </si>
  <si>
    <t>Pipeline Biogas</t>
  </si>
  <si>
    <t>Renewables</t>
  </si>
  <si>
    <t>Storage Losses</t>
  </si>
  <si>
    <t>Curtailment</t>
  </si>
  <si>
    <t>Load</t>
  </si>
  <si>
    <t>Hourly and Sub-Hourly Generation Breakdown</t>
  </si>
  <si>
    <t>CAISO_CCGT1</t>
  </si>
  <si>
    <t>CAISO_CCGT2</t>
  </si>
  <si>
    <t>CAISO_Peaker1</t>
  </si>
  <si>
    <t>CAISO_Peaker2</t>
  </si>
  <si>
    <t>CAISO_Advanced_CCGT</t>
  </si>
  <si>
    <t>CAISO_Aero_CT</t>
  </si>
  <si>
    <t>CAISO_Reciprocating_Engine</t>
  </si>
  <si>
    <t>CAISO_ST</t>
  </si>
  <si>
    <t>Subhourly Renewable Curtailment</t>
  </si>
  <si>
    <t>Wind and Solar Generation and Curtailment</t>
  </si>
  <si>
    <t>Solar - Utility Scale Generation Potential (pre-curtailment)</t>
  </si>
  <si>
    <t>Solar - Utility Scale Hourly Curtailment</t>
  </si>
  <si>
    <t>Solar - Utility Scale Sub-Hourly Curtailment</t>
  </si>
  <si>
    <t>Solar - Utility Scale Generation (post-curtailment)</t>
  </si>
  <si>
    <t>Wind Generation Potential (pre-curtailment)</t>
  </si>
  <si>
    <t>Wind Hourly Curtailment</t>
  </si>
  <si>
    <t>Wind Sub-Hourly Curtailment</t>
  </si>
  <si>
    <t>Wind Generation (post-curtailment)</t>
  </si>
  <si>
    <t>Offshore Wind Generation Potential (pre-curtailment)</t>
  </si>
  <si>
    <t>Offshore Wind Hourly Curtailment</t>
  </si>
  <si>
    <t>Offshore Wind Sub-Hourly Curtailment</t>
  </si>
  <si>
    <t>Offshore Wind Generation (post-curtailment)</t>
  </si>
  <si>
    <t>Hourly Curtailment Total</t>
  </si>
  <si>
    <t>Total Curtailment (Hourly + Subhourly)</t>
  </si>
  <si>
    <t>Total Post-Curtailment Generation</t>
  </si>
  <si>
    <t>Storage Hourly and Subhourly Energy Balance</t>
  </si>
  <si>
    <t>net hourly GWh</t>
  </si>
  <si>
    <t>discharging hourly GWh</t>
  </si>
  <si>
    <t>charging hourly GWh</t>
  </si>
  <si>
    <t>net subhourly GWh</t>
  </si>
  <si>
    <t>total GWh</t>
  </si>
  <si>
    <t>Storage Losses Total</t>
  </si>
  <si>
    <t>Capacity Not Retained</t>
  </si>
  <si>
    <t>CAISO_Coal</t>
  </si>
  <si>
    <t>Unretained Gas Capacity</t>
  </si>
  <si>
    <t>Total Unretained Capacity</t>
  </si>
  <si>
    <t>Capacity Not Retained - Economic</t>
  </si>
  <si>
    <t>Unretained Gas Capacity - Economic</t>
  </si>
  <si>
    <t>Total Unretained Capacity - Economic</t>
  </si>
  <si>
    <t>Capacity Not Retained - Planned</t>
  </si>
  <si>
    <t>Unretained Gas Capacity - Planned</t>
  </si>
  <si>
    <t>Planned Unretained Capacity - Planned</t>
  </si>
  <si>
    <t>Capacity Not Retained - Plants without planned retirement only, cumulative</t>
  </si>
  <si>
    <t>Thermal Fleet Capacity Factors</t>
  </si>
  <si>
    <t>%</t>
  </si>
  <si>
    <t>Thermal Fleet Number of Starts</t>
  </si>
  <si>
    <t># starts per unit per day</t>
  </si>
  <si>
    <t>Note: These are only the starts within the day. Since RESOLVE models each day independently, it does not capture any starts/stops in between days.</t>
  </si>
  <si>
    <t>Selected Renewables Summary</t>
  </si>
  <si>
    <t>Total Renewable Resource Summary</t>
  </si>
  <si>
    <t>Resource Type</t>
  </si>
  <si>
    <t>Biomass</t>
  </si>
  <si>
    <t>Geothermal</t>
  </si>
  <si>
    <t>Solar</t>
  </si>
  <si>
    <t>Wind</t>
  </si>
  <si>
    <t>FCDS Renewable Resource Summary</t>
  </si>
  <si>
    <t>EO Renewable Resource Summary</t>
  </si>
  <si>
    <t>Selected Renewables by Location</t>
  </si>
  <si>
    <t>Renewable Resource Build by Location (MW)</t>
  </si>
  <si>
    <t>RESOLVE Resource</t>
  </si>
  <si>
    <t>Tx Zone</t>
  </si>
  <si>
    <t>In-State</t>
  </si>
  <si>
    <t>Out-Of-State</t>
  </si>
  <si>
    <t>Note: Resources with #N/A as transmission zone were not made available to the model for this scenario</t>
  </si>
  <si>
    <t>Selected Renewables by Location (Fully Deliverable)</t>
  </si>
  <si>
    <t>FCDS Renewable Resource Summary by Location (MW)</t>
  </si>
  <si>
    <t>Selected Renewables by Location (Energy Only)</t>
  </si>
  <si>
    <t>EO Renewable Resource Summary by Location (MW)</t>
  </si>
  <si>
    <t>Selected Fully Deliverable Resources on Existing Transmission</t>
  </si>
  <si>
    <t>Transmission Threshold by Zone - FCDS build beyond threshold requires new Tx at addtl. cost</t>
  </si>
  <si>
    <t>Greater_Kramer</t>
  </si>
  <si>
    <t>Inyokern_North_Kramer</t>
  </si>
  <si>
    <t>North_Victor</t>
  </si>
  <si>
    <t>Humboldt</t>
  </si>
  <si>
    <t>Sacramento_River</t>
  </si>
  <si>
    <t>Solano</t>
  </si>
  <si>
    <t>Solano_subzone</t>
  </si>
  <si>
    <t>Mountain_Pass_El_Dorado</t>
  </si>
  <si>
    <t>GLW_VEA</t>
  </si>
  <si>
    <t>Greater_Imperial</t>
  </si>
  <si>
    <t>Riverside_Palm_Springs</t>
  </si>
  <si>
    <t>SCADSNV</t>
  </si>
  <si>
    <t>Kern_Greater_Carrizo</t>
  </si>
  <si>
    <t>Carrizo</t>
  </si>
  <si>
    <t>Central_Valley_North_Los_Banos</t>
  </si>
  <si>
    <t>SPGE</t>
  </si>
  <si>
    <t>Tehachapi</t>
  </si>
  <si>
    <t>Northern_California_Ex</t>
  </si>
  <si>
    <t>Westlands_Ex</t>
  </si>
  <si>
    <t>Tehachapi_Ex</t>
  </si>
  <si>
    <t>Kramer_Inyokern_Ex</t>
  </si>
  <si>
    <t>Southern_California_Desert_Ex</t>
  </si>
  <si>
    <t>OffshoreWind_UnknownCost</t>
  </si>
  <si>
    <t>None</t>
  </si>
  <si>
    <t>FCDS Build by Tx Zone</t>
  </si>
  <si>
    <t>Total FCDS Build on Existing Tx</t>
  </si>
  <si>
    <t>Remaining FCDS Capacity</t>
  </si>
  <si>
    <t>Selected Fully Deliverable Resources on New Transmission</t>
  </si>
  <si>
    <t>New FCDS Transmission Build</t>
  </si>
  <si>
    <t>Transmission Upgrade Cost Associated with New FCDS Transmission Build</t>
  </si>
  <si>
    <t>$MM</t>
  </si>
  <si>
    <t>Total FCDS Build on New Tx</t>
  </si>
  <si>
    <t>Total New Tx Cost</t>
  </si>
  <si>
    <t>Selected Energy Only Resources on Existing Transmission</t>
  </si>
  <si>
    <t>Energy Only Transmission Limit</t>
  </si>
  <si>
    <t>Utilization of Energy Only Transmission</t>
  </si>
  <si>
    <t>Remaining Energy Only Transmission</t>
  </si>
  <si>
    <t>RPS and Renewable Curtailment Summary</t>
  </si>
  <si>
    <t>Metric</t>
  </si>
  <si>
    <t>T&amp;D Losses</t>
  </si>
  <si>
    <t>Pumping Loads - not grossed up for losses</t>
  </si>
  <si>
    <t>RPS  Target</t>
  </si>
  <si>
    <t>Delivered RPS Renewables, excl. Pipeline Biogas and Scheduled Curtailment</t>
  </si>
  <si>
    <t>Non-Modeled RPS Renewables (AESO wind mainly)</t>
  </si>
  <si>
    <t>RPS Spent Bank</t>
  </si>
  <si>
    <t>SB100-eligible Resources (Hydro and Nuclear)</t>
  </si>
  <si>
    <t>Storage Losses Subtracted from RPS</t>
  </si>
  <si>
    <t>Scheduled Curtailment</t>
  </si>
  <si>
    <t>Subhourly Curtailment</t>
  </si>
  <si>
    <t>RPS-bound Retail Sales</t>
  </si>
  <si>
    <t>Curtailment (scheduled and subhourly)</t>
  </si>
  <si>
    <t>% of RPS Renew.</t>
  </si>
  <si>
    <t>Curtailment and Storage Losses</t>
  </si>
  <si>
    <t>RPS Target (% of retail sales)</t>
  </si>
  <si>
    <t>% of Retail Sales</t>
  </si>
  <si>
    <t>Delivered Effective RPS Percentage - Excl. Spent Bank</t>
  </si>
  <si>
    <t>Spent Bank</t>
  </si>
  <si>
    <t>Delivered Effective RPS Percentage - Incl. Spent Bank</t>
  </si>
  <si>
    <t>SB100%</t>
  </si>
  <si>
    <t>RPS Dual</t>
  </si>
  <si>
    <t>$/MWh</t>
  </si>
  <si>
    <t>Local Capacity Summary</t>
  </si>
  <si>
    <t>Local Capacity Build</t>
  </si>
  <si>
    <t>Distributed Solar</t>
  </si>
  <si>
    <t>Total</t>
  </si>
  <si>
    <t>LCR Deficiency</t>
  </si>
  <si>
    <t>Planning Reserve Margin Summary</t>
  </si>
  <si>
    <t>Peak Load</t>
  </si>
  <si>
    <t>Reserve Margin Requirement</t>
  </si>
  <si>
    <t>Total Reserve Margin Requirement</t>
  </si>
  <si>
    <t>Firm Capacity</t>
  </si>
  <si>
    <t>CCGT</t>
  </si>
  <si>
    <t>Peaker</t>
  </si>
  <si>
    <t>Steam Turbine</t>
  </si>
  <si>
    <t>Hydro (small + large)</t>
  </si>
  <si>
    <t>Shed DR</t>
  </si>
  <si>
    <t>Import Capacity</t>
  </si>
  <si>
    <t>Storage</t>
  </si>
  <si>
    <t>Battery (incl. BTM)</t>
  </si>
  <si>
    <t>Pumped Storage</t>
  </si>
  <si>
    <t>Variable Renewable ELCC (Incl. BTM)</t>
  </si>
  <si>
    <t>Total Available Capacity</t>
  </si>
  <si>
    <t>Actual Reserve Margin</t>
  </si>
  <si>
    <t>Marginal PRM Cost</t>
  </si>
  <si>
    <t>$/kW-yr.</t>
  </si>
  <si>
    <t>Solar Capacity Factor for Marginal ELCC (input assumption)</t>
  </si>
  <si>
    <t>Wind Capacity Factor for Marginal ELCC (input assumption)</t>
  </si>
  <si>
    <t>Marginal Solar ELCC</t>
  </si>
  <si>
    <t>Marginal Wind ELCC</t>
  </si>
  <si>
    <t>Imports and Exports Summary</t>
  </si>
  <si>
    <t>Imports into CAISO</t>
  </si>
  <si>
    <t>Path</t>
  </si>
  <si>
    <t>BANC_to_CAISO</t>
  </si>
  <si>
    <t>LDWP_to_CAISO</t>
  </si>
  <si>
    <t>IID_to_CAISO</t>
  </si>
  <si>
    <t>NW_to_CAISO_Unspecified</t>
  </si>
  <si>
    <t>SW_to_CAISO</t>
  </si>
  <si>
    <t>Exports out of CAISO</t>
  </si>
  <si>
    <t>Fixed Costs Summary</t>
  </si>
  <si>
    <t>CA Fixed Costs by Technology, excluding non-modelled, embedded costs</t>
  </si>
  <si>
    <t>Renewable Tx Build in CAISO</t>
  </si>
  <si>
    <t>Operating Cost Summary (incl. imports)</t>
  </si>
  <si>
    <t>Annual Contracted Resource Operating Costs, including carbon cost</t>
  </si>
  <si>
    <t>Variable Operating Costs for CAISO Resources</t>
  </si>
  <si>
    <t>Incremental Biogas Costs</t>
  </si>
  <si>
    <t>Market Purchases (incl Carbon Allowance and scheduled NW Hydro)</t>
  </si>
  <si>
    <t>Market Revenues</t>
  </si>
  <si>
    <t>Energy Credit for non-CAISO Renewables Contracted to CAISO</t>
  </si>
  <si>
    <t>Total CAISO Operating Cost</t>
  </si>
  <si>
    <t>Market Purchases</t>
  </si>
  <si>
    <t>Market Sales</t>
  </si>
  <si>
    <t>Total OOS renewables contracted to CAISO</t>
  </si>
  <si>
    <t>Revenue Requirement, Retail Rates and Total Resource Cost</t>
  </si>
  <si>
    <t>Revenue Requirement and Retail Rate Results</t>
  </si>
  <si>
    <t>Component</t>
  </si>
  <si>
    <t>Baseline Non-Modeled Costs</t>
  </si>
  <si>
    <t>Scenario-Specific Non-Modeled Costs</t>
  </si>
  <si>
    <t>Baseline Thermal Fleet Fixed Costs</t>
  </si>
  <si>
    <t>New Renewables Fixed Costs</t>
  </si>
  <si>
    <t>New Storage Fixed Costs</t>
  </si>
  <si>
    <t>New Thermal Fleet Fixed Costs</t>
  </si>
  <si>
    <t>New DR Fixed Costs</t>
  </si>
  <si>
    <t>New Transmission Fixed Costs</t>
  </si>
  <si>
    <t>Total Operating Cost (Incl. Import/Export)</t>
  </si>
  <si>
    <t>Total Revenue Requirement</t>
  </si>
  <si>
    <t>Scenario-Specific Customer Costs</t>
  </si>
  <si>
    <t>Total Resource Cost</t>
  </si>
  <si>
    <t>Total Retail Sales</t>
  </si>
  <si>
    <t>GWh/yr</t>
  </si>
  <si>
    <t>Retail Rate</t>
  </si>
  <si>
    <t>cts/kWh</t>
  </si>
  <si>
    <t>PV Revenue Requirement ($MM)</t>
  </si>
  <si>
    <t>New Transmission Costs</t>
  </si>
  <si>
    <t>Operational Costs</t>
  </si>
  <si>
    <t>Levelized Revenue Requirement ($MM/yr)</t>
  </si>
  <si>
    <t>Retail Rate (cts/kWh) Results</t>
  </si>
  <si>
    <t>DSM Non-Modeled Costs</t>
  </si>
  <si>
    <t>Operating Cost</t>
  </si>
  <si>
    <t>Total Revenue Requirement by Component</t>
  </si>
  <si>
    <t>Distribution</t>
  </si>
  <si>
    <t>Transmission</t>
  </si>
  <si>
    <t>Generation</t>
  </si>
  <si>
    <t>DSM Programs</t>
  </si>
  <si>
    <t>Other</t>
  </si>
  <si>
    <t>Customer Costs</t>
  </si>
  <si>
    <t>Total Retail Rate by Component</t>
  </si>
  <si>
    <t>Total Retail Rate</t>
  </si>
  <si>
    <t>Emissions Summary</t>
  </si>
  <si>
    <t>Emissions by Physical Zone, excluding imports/exports</t>
  </si>
  <si>
    <t>Zone</t>
  </si>
  <si>
    <t>MMtCO2/Yr</t>
  </si>
  <si>
    <t>Total CAISO Emissions and Costs Summary</t>
  </si>
  <si>
    <t>GHG Emissions Target</t>
  </si>
  <si>
    <t>CAISO BTM CHP Emissions</t>
  </si>
  <si>
    <t>GHG Emissions Target, net of BTM CHP</t>
  </si>
  <si>
    <t>CAISO Generator Emissions</t>
  </si>
  <si>
    <t>Import Emissions</t>
  </si>
  <si>
    <t>Total CAISO Emissions</t>
  </si>
  <si>
    <t>Marginal GHG Cost</t>
  </si>
  <si>
    <t>$/tCO2</t>
  </si>
  <si>
    <t>CARB Floor Carbon Price</t>
  </si>
  <si>
    <t>Total GHG Abatement Cost</t>
  </si>
  <si>
    <t>CAISO Emissions by Fuel Type</t>
  </si>
  <si>
    <t>CAISO_CHP</t>
  </si>
  <si>
    <t>CAISO Generation Emissions</t>
  </si>
  <si>
    <t>Fuel Consumption (total, incl. starts)</t>
  </si>
  <si>
    <t>TBtu/yr</t>
  </si>
  <si>
    <t>Fuel Consumption (only starts, portion of above)</t>
  </si>
  <si>
    <t>Average GHG Emissions Factor</t>
  </si>
  <si>
    <t>tCO2/MWh</t>
  </si>
  <si>
    <t>Unspecified emissions</t>
  </si>
  <si>
    <t>Average Heat Rate</t>
  </si>
  <si>
    <t>MMBtu/MWh</t>
  </si>
  <si>
    <t>Shift DR Summary</t>
  </si>
  <si>
    <t>Shift DR Shift Results</t>
  </si>
  <si>
    <t>Shift DR</t>
  </si>
  <si>
    <t>MWh daily energy shift</t>
  </si>
  <si>
    <t>Max. Dispatch Fraction in one hr</t>
  </si>
  <si>
    <t>-</t>
  </si>
  <si>
    <t>Max Hourly Shift DR</t>
  </si>
  <si>
    <t>Objective Function Summary</t>
  </si>
  <si>
    <t>Objective Function Cost Summary</t>
  </si>
  <si>
    <t>Baseline Thermal Fleet Costs</t>
  </si>
  <si>
    <t>Hurdle Rate Costs</t>
  </si>
  <si>
    <t>Objective Function ($MM)</t>
  </si>
  <si>
    <t>Objective Function ($MM/yr)</t>
  </si>
  <si>
    <t>CAISO_Nuclear</t>
  </si>
  <si>
    <t>CAISO_Conventional_DR</t>
  </si>
  <si>
    <t>Customer_PV</t>
  </si>
  <si>
    <t>Small_Hydro</t>
  </si>
  <si>
    <t>Offshore_Wind</t>
  </si>
  <si>
    <t>Hydrogen_Electrolysis</t>
  </si>
  <si>
    <t>Flexible_Load</t>
  </si>
  <si>
    <t>InState_Biomass</t>
  </si>
  <si>
    <t>Greater_Imperial_Geothermal</t>
  </si>
  <si>
    <t>SCADSNV-Greater_Imperial</t>
  </si>
  <si>
    <t>Inyokern_North_Kramer_Geothermal</t>
  </si>
  <si>
    <t>Greater_Kramer-Inyokern_North_Kramer</t>
  </si>
  <si>
    <t>Northern_California_Ex_Geothermal</t>
  </si>
  <si>
    <t>Pacific_Northwest_Geothermal</t>
  </si>
  <si>
    <t>N/A</t>
  </si>
  <si>
    <t>Riverside_Palm_Springs_Geothermal</t>
  </si>
  <si>
    <t>Riverside_Palm_Springs-SCADSNV</t>
  </si>
  <si>
    <t>Solano_Geothermal</t>
  </si>
  <si>
    <t>Sacramento_River-Solano</t>
  </si>
  <si>
    <t>Southern_Nevada_Geothermal</t>
  </si>
  <si>
    <t>SCADSNV-Mountain_Pass_El_Dorado</t>
  </si>
  <si>
    <t>Carrizo_Solar</t>
  </si>
  <si>
    <t>Kern_Greater_Carrizo-Carrizo-SPGE</t>
  </si>
  <si>
    <t>Carrizo_Wind</t>
  </si>
  <si>
    <t>Central_Valley_North_Los_Banos_Solar</t>
  </si>
  <si>
    <t>Central_Valley_North_Los_Banos-SPGE</t>
  </si>
  <si>
    <t>Central_Valley_North_Los_Banos_Wind</t>
  </si>
  <si>
    <t>Distributed_Solar</t>
  </si>
  <si>
    <t>Distributed_Wind</t>
  </si>
  <si>
    <t>Greater_Imperial_Solar</t>
  </si>
  <si>
    <t>Greater_Imperial_Wind</t>
  </si>
  <si>
    <t>Greater_Kramer_Wind</t>
  </si>
  <si>
    <t>Humboldt_Wind</t>
  </si>
  <si>
    <t>Sacramento_River-Humboldt</t>
  </si>
  <si>
    <t>Inyokern_North_Kramer_Solar</t>
  </si>
  <si>
    <t>Kern_Greater_Carrizo_Solar</t>
  </si>
  <si>
    <t>Kern_Greater_Carrizo-SPGE</t>
  </si>
  <si>
    <t>Kern_Greater_Carrizo_Wind</t>
  </si>
  <si>
    <t>Kramer_Inyokern_Ex_Solar</t>
  </si>
  <si>
    <t>Kramer_Inyokern_Ex_Wind</t>
  </si>
  <si>
    <t>North_Victor_Solar</t>
  </si>
  <si>
    <t>Greater_Kramer-North_Victor</t>
  </si>
  <si>
    <t>Northern_California_Ex_Solar</t>
  </si>
  <si>
    <t>Northern_California_Ex_Wind</t>
  </si>
  <si>
    <t>NW_Ext_Tx_Wind</t>
  </si>
  <si>
    <t>Riverside_Palm_Springs_Solar</t>
  </si>
  <si>
    <t>Sacramento_River_Solar</t>
  </si>
  <si>
    <t>Sacramento_River_Wind</t>
  </si>
  <si>
    <t>SCADSNV_Solar</t>
  </si>
  <si>
    <t>SCADSNV_Wind</t>
  </si>
  <si>
    <t>Solano_Solar</t>
  </si>
  <si>
    <t>Solano_subzone_Solar</t>
  </si>
  <si>
    <t>Solano_subzone-Sacramento_River-Solano</t>
  </si>
  <si>
    <t>Solano_subzone_Wind</t>
  </si>
  <si>
    <t>Solano_Wind</t>
  </si>
  <si>
    <t>Southern_California_Desert_Ex_Solar</t>
  </si>
  <si>
    <t>Southern_California_Desert_Ex_Wind</t>
  </si>
  <si>
    <t>Southern_Nevada_Solar</t>
  </si>
  <si>
    <t>GLW_VEA-SCADSNV</t>
  </si>
  <si>
    <t>Southern_Nevada_Wind</t>
  </si>
  <si>
    <t>SW_Ext_Tx_Wind</t>
  </si>
  <si>
    <t>Tehachapi_Solar</t>
  </si>
  <si>
    <t>Tehachapi_Ex_Solar</t>
  </si>
  <si>
    <t>Tehachapi_Wind</t>
  </si>
  <si>
    <t>Westlands_Ex_Solar</t>
  </si>
  <si>
    <t>Westlands_Ex_Wind</t>
  </si>
  <si>
    <t>Westlands_Solar</t>
  </si>
  <si>
    <t>Cape_Mendocino_Offshore_Wind</t>
  </si>
  <si>
    <t>Del_Norte_Offshore_Wind</t>
  </si>
  <si>
    <t>Diablo_Canyon_Offshore_Wind_Ext_Tx</t>
  </si>
  <si>
    <t>Diablo_Canyon_Offshore_Wind</t>
  </si>
  <si>
    <t>Humboldt_Bay_Offshore_Wind</t>
  </si>
  <si>
    <t>Morro_Bay_Offshore_Wind</t>
  </si>
  <si>
    <t>Utah_Solar</t>
  </si>
  <si>
    <t>Arizona_Solar</t>
  </si>
  <si>
    <t>New_Mexico_Solar</t>
  </si>
  <si>
    <t>Baja_California_Solar</t>
  </si>
  <si>
    <t>Baja_California_Wind</t>
  </si>
  <si>
    <t>Pacific_Northwest_Wind</t>
  </si>
  <si>
    <t>Idaho_Wind</t>
  </si>
  <si>
    <t>Utah_Wind</t>
  </si>
  <si>
    <t>Wyoming_Wind</t>
  </si>
  <si>
    <t>Arizona_Wind</t>
  </si>
  <si>
    <t>New_Mexico_Wind</t>
  </si>
  <si>
    <t xml:space="preserve">Wind curtailed </t>
  </si>
  <si>
    <t>Solar curtailed</t>
  </si>
  <si>
    <t>solar</t>
  </si>
  <si>
    <t>wind</t>
  </si>
  <si>
    <t>Capacity</t>
  </si>
  <si>
    <t>Define Solar as the unitary reference value</t>
  </si>
  <si>
    <t>Calcuations FPCbS</t>
  </si>
  <si>
    <t>Impue wind</t>
  </si>
  <si>
    <t>Net curtailed</t>
  </si>
  <si>
    <t>Curtailment as a fraction of potential generation</t>
  </si>
  <si>
    <t>In the EPS, a "flexibility point" is defined as the amount of</t>
  </si>
  <si>
    <t>flexibility that supports 1 MW of each source that demands</t>
  </si>
  <si>
    <t>flexibility, such as solar PV and onshore wind.  We assume</t>
  </si>
  <si>
    <t>these sources' demands are uncorrelated, so the same</t>
  </si>
  <si>
    <t>flexibility source can serve all flexibility-demanding</t>
  </si>
  <si>
    <t>technologies.  (In other words, 1 FP can support 1 MW of</t>
  </si>
  <si>
    <r>
      <t xml:space="preserve">solar PV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one MW of onshore wind.)</t>
    </r>
  </si>
  <si>
    <t>This variable numerically sets this definition by assigning</t>
  </si>
  <si>
    <t>"1" to each electricity source that requires flexibility.</t>
  </si>
  <si>
    <t>This means that every 1 MW of that source seeks</t>
  </si>
  <si>
    <t>1 flexibility point.</t>
  </si>
  <si>
    <t>As this is part of the way we define the concept of "flexibility</t>
  </si>
  <si>
    <t>point" in the EPS, no bibliographic source or reference is</t>
  </si>
  <si>
    <t>needed.  (We have sources for the factors that relate</t>
  </si>
  <si>
    <t>physical quantities of flexibility-providing resources, such</t>
  </si>
  <si>
    <t>as batteries, to the synthetic "FP" unit, in another variable,</t>
  </si>
  <si>
    <t>elec/FPC.)</t>
  </si>
  <si>
    <t>We allow the user to customize this variable (elec/FPCbS)</t>
  </si>
  <si>
    <t>for two reasons.  First, it might be possible that different</t>
  </si>
  <si>
    <t>sources demand different ratios of flexibility points</t>
  </si>
  <si>
    <t>(for instance, maybe one sources is more erratic than another,</t>
  </si>
  <si>
    <t>or one source has some built-in storage but not enough to</t>
  </si>
  <si>
    <t>completely free it from the need for flexibility support).</t>
  </si>
  <si>
    <t>This would have to be adjusted in this variable by assigning</t>
  </si>
  <si>
    <t>different values to different electricity sources.</t>
  </si>
  <si>
    <t>Second, some regional EPS adaptations may wish to change</t>
  </si>
  <si>
    <t>the meaning of the subscripts used for power plant types</t>
  </si>
  <si>
    <t>in the electricity sector.  For example, a land-locked region</t>
  </si>
  <si>
    <t>might wish to repurpose the "offshore wind" subscript to</t>
  </si>
  <si>
    <t>represent something else, such as industrial cogeneration</t>
  </si>
  <si>
    <t>that sells power to the grid.  To do this, it is necessary to</t>
  </si>
  <si>
    <t>be able to redefine which subscripts consume flexibility</t>
  </si>
  <si>
    <t>points.  In this example, we would assign zero to the</t>
  </si>
  <si>
    <t>offshore wind subscript in this variable, because it would</t>
  </si>
  <si>
    <t>actually be representing fossil fuel-fired cogen plants</t>
  </si>
  <si>
    <t>in that region's model.</t>
  </si>
  <si>
    <t xml:space="preserve">US EPS model notes on this variable. </t>
  </si>
  <si>
    <t>Curtailment (GWh)</t>
  </si>
  <si>
    <t>Curtailment (% of potential)</t>
  </si>
  <si>
    <t>Basis for FPCbS</t>
  </si>
  <si>
    <t>As a % of potential generation, curtailment is roughly equal across years.  Assume equal values.</t>
  </si>
  <si>
    <t xml:space="preserve">Solar </t>
  </si>
  <si>
    <t xml:space="preserve">Wind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</si>
</sst>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0.0%"/>
    <numFmt numFmtId="168" formatCode="#,##0.0"/>
    <numFmt numFmtId="169" formatCode="_(&quot;$&quot;* #,##0_);_(&quot;$&quot;* \(#,##0\);_(&quot;$&quot;* &quot;-&quot;??_);_(@_)"/>
    <numFmt numFmtId="170" formatCode="&quot;$&quot;#,##0"/>
    <numFmt numFmtId="171" formatCode="_(* #,##0.000_);_(* \(#,##0.000\);_(* &quot;-&quot;??_);_(@_)"/>
    <numFmt numFmtId="172" formatCode="_([$€-2]* #,##0.00_);_([$€-2]* \(#,##0.00\);_([$€-2]* &quot;-&quot;??_)"/>
  </numFmts>
  <fonts count="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0" tint="-0.1499984740745262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0"/>
      <color theme="1"/>
      <name val="Calibri"/>
      <family val="2"/>
      <scheme val="minor"/>
    </font>
    <font>
      <i/>
      <sz val="10"/>
      <color theme="5"/>
      <name val="Calibri"/>
      <family val="2"/>
      <scheme val="minor"/>
    </font>
    <font>
      <b/>
      <i/>
      <sz val="10"/>
      <color theme="5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FF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507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7" borderId="0" applyNumberFormat="0" applyBorder="0" applyAlignment="0" applyProtection="0"/>
    <xf numFmtId="0" fontId="28" fillId="20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18" borderId="0" applyNumberFormat="0" applyBorder="0" applyAlignment="0" applyProtection="0"/>
    <xf numFmtId="0" fontId="29" fillId="23" borderId="0" applyNumberFormat="0" applyBorder="0" applyAlignment="0" applyProtection="0"/>
    <xf numFmtId="0" fontId="7" fillId="4" borderId="0" applyNumberFormat="0" applyBorder="0" applyAlignment="0" applyProtection="0"/>
    <xf numFmtId="0" fontId="29" fillId="18" borderId="0" applyNumberFormat="0" applyBorder="0" applyAlignment="0" applyProtection="0"/>
    <xf numFmtId="0" fontId="7" fillId="5" borderId="0" applyNumberFormat="0" applyBorder="0" applyAlignment="0" applyProtection="0"/>
    <xf numFmtId="0" fontId="29" fillId="19" borderId="0" applyNumberFormat="0" applyBorder="0" applyAlignment="0" applyProtection="0"/>
    <xf numFmtId="0" fontId="7" fillId="6" borderId="0" applyNumberFormat="0" applyBorder="0" applyAlignment="0" applyProtection="0"/>
    <xf numFmtId="0" fontId="29" fillId="21" borderId="0" applyNumberFormat="0" applyBorder="0" applyAlignment="0" applyProtection="0"/>
    <xf numFmtId="0" fontId="7" fillId="7" borderId="0" applyNumberFormat="0" applyBorder="0" applyAlignment="0" applyProtection="0"/>
    <xf numFmtId="0" fontId="29" fillId="23" borderId="0" applyNumberFormat="0" applyBorder="0" applyAlignment="0" applyProtection="0"/>
    <xf numFmtId="0" fontId="7" fillId="8" borderId="0" applyNumberFormat="0" applyBorder="0" applyAlignment="0" applyProtection="0"/>
    <xf numFmtId="0" fontId="29" fillId="18" borderId="0" applyNumberFormat="0" applyBorder="0" applyAlignment="0" applyProtection="0"/>
    <xf numFmtId="0" fontId="7" fillId="9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3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0" applyNumberFormat="0" applyBorder="0" applyAlignment="0" applyProtection="0"/>
    <xf numFmtId="0" fontId="31" fillId="17" borderId="15" applyNumberFormat="0" applyAlignment="0" applyProtection="0"/>
    <xf numFmtId="0" fontId="32" fillId="29" borderId="16" applyNumberFormat="0" applyAlignment="0" applyProtection="0"/>
    <xf numFmtId="172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30" borderId="0" applyNumberFormat="0" applyBorder="0" applyAlignment="0" applyProtection="0"/>
    <xf numFmtId="0" fontId="36" fillId="0" borderId="17" applyNumberFormat="0" applyFill="0" applyAlignment="0" applyProtection="0"/>
    <xf numFmtId="0" fontId="37" fillId="0" borderId="18" applyNumberFormat="0" applyFill="0" applyAlignment="0" applyProtection="0"/>
    <xf numFmtId="0" fontId="38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39" fillId="18" borderId="15" applyNumberFormat="0" applyAlignment="0" applyProtection="0"/>
    <xf numFmtId="0" fontId="40" fillId="0" borderId="20" applyNumberFormat="0" applyFill="0" applyAlignment="0" applyProtection="0"/>
    <xf numFmtId="0" fontId="41" fillId="19" borderId="0" applyNumberFormat="0" applyBorder="0" applyAlignment="0" applyProtection="0"/>
    <xf numFmtId="0" fontId="6" fillId="3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33" fillId="19" borderId="21" applyNumberFormat="0" applyFont="0" applyAlignment="0" applyProtection="0"/>
    <xf numFmtId="0" fontId="42" fillId="17" borderId="22" applyNumberFormat="0" applyAlignment="0" applyProtection="0"/>
    <xf numFmtId="9" fontId="8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23" applyNumberFormat="0" applyFill="0" applyAlignment="0" applyProtection="0"/>
    <xf numFmtId="0" fontId="45" fillId="0" borderId="0" applyNumberFormat="0" applyFill="0" applyBorder="0" applyAlignment="0" applyProtection="0"/>
  </cellStyleXfs>
  <cellXfs count="30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/>
    <xf numFmtId="0" fontId="0" fillId="0" borderId="0" xfId="0" applyFont="1"/>
    <xf numFmtId="0" fontId="2" fillId="0" borderId="0" xfId="1"/>
    <xf numFmtId="0" fontId="1" fillId="2" borderId="0" xfId="0" applyFont="1" applyFill="1"/>
    <xf numFmtId="0" fontId="0" fillId="2" borderId="0" xfId="0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10" borderId="0" xfId="0" applyFont="1" applyFill="1"/>
    <xf numFmtId="0" fontId="12" fillId="10" borderId="0" xfId="0" applyFont="1" applyFill="1"/>
    <xf numFmtId="0" fontId="13" fillId="10" borderId="1" xfId="0" applyFont="1" applyFill="1" applyBorder="1"/>
    <xf numFmtId="0" fontId="14" fillId="10" borderId="2" xfId="0" applyFont="1" applyFill="1" applyBorder="1" applyAlignment="1">
      <alignment horizontal="right"/>
    </xf>
    <xf numFmtId="0" fontId="13" fillId="10" borderId="3" xfId="0" applyFont="1" applyFill="1" applyBorder="1"/>
    <xf numFmtId="0" fontId="8" fillId="0" borderId="4" xfId="0" applyFont="1" applyBorder="1"/>
    <xf numFmtId="0" fontId="15" fillId="0" borderId="5" xfId="0" applyFont="1" applyBorder="1" applyAlignment="1">
      <alignment horizontal="right"/>
    </xf>
    <xf numFmtId="164" fontId="8" fillId="2" borderId="0" xfId="4" applyNumberFormat="1" applyFont="1" applyFill="1" applyBorder="1"/>
    <xf numFmtId="0" fontId="16" fillId="0" borderId="0" xfId="0" applyFont="1"/>
    <xf numFmtId="0" fontId="8" fillId="0" borderId="1" xfId="0" applyFont="1" applyBorder="1"/>
    <xf numFmtId="0" fontId="15" fillId="0" borderId="2" xfId="0" applyFont="1" applyBorder="1" applyAlignment="1">
      <alignment horizontal="right"/>
    </xf>
    <xf numFmtId="164" fontId="8" fillId="0" borderId="3" xfId="4" applyNumberFormat="1" applyFont="1" applyBorder="1"/>
    <xf numFmtId="164" fontId="8" fillId="0" borderId="0" xfId="4" applyNumberFormat="1" applyFont="1" applyBorder="1"/>
    <xf numFmtId="0" fontId="8" fillId="0" borderId="6" xfId="0" applyFont="1" applyBorder="1"/>
    <xf numFmtId="0" fontId="15" fillId="0" borderId="7" xfId="0" applyFont="1" applyBorder="1" applyAlignment="1">
      <alignment horizontal="right"/>
    </xf>
    <xf numFmtId="164" fontId="8" fillId="0" borderId="8" xfId="4" applyNumberFormat="1" applyFont="1" applyBorder="1"/>
    <xf numFmtId="0" fontId="8" fillId="11" borderId="4" xfId="0" applyFont="1" applyFill="1" applyBorder="1"/>
    <xf numFmtId="0" fontId="8" fillId="11" borderId="1" xfId="0" applyFont="1" applyFill="1" applyBorder="1"/>
    <xf numFmtId="0" fontId="8" fillId="11" borderId="6" xfId="0" applyFont="1" applyFill="1" applyBorder="1"/>
    <xf numFmtId="165" fontId="8" fillId="2" borderId="3" xfId="4" applyNumberFormat="1" applyFont="1" applyFill="1" applyBorder="1"/>
    <xf numFmtId="165" fontId="8" fillId="2" borderId="0" xfId="4" applyNumberFormat="1" applyFont="1" applyFill="1" applyBorder="1"/>
    <xf numFmtId="165" fontId="8" fillId="2" borderId="8" xfId="4" applyNumberFormat="1" applyFont="1" applyFill="1" applyBorder="1"/>
    <xf numFmtId="164" fontId="8" fillId="12" borderId="3" xfId="4" applyNumberFormat="1" applyFont="1" applyFill="1" applyBorder="1"/>
    <xf numFmtId="164" fontId="8" fillId="12" borderId="0" xfId="4" applyNumberFormat="1" applyFont="1" applyFill="1" applyBorder="1"/>
    <xf numFmtId="0" fontId="17" fillId="0" borderId="5" xfId="0" applyFont="1" applyBorder="1" applyAlignment="1">
      <alignment horizontal="right"/>
    </xf>
    <xf numFmtId="164" fontId="18" fillId="12" borderId="0" xfId="4" applyNumberFormat="1" applyFont="1" applyFill="1" applyBorder="1"/>
    <xf numFmtId="164" fontId="8" fillId="12" borderId="8" xfId="4" applyNumberFormat="1" applyFont="1" applyFill="1" applyBorder="1"/>
    <xf numFmtId="164" fontId="8" fillId="2" borderId="3" xfId="4" applyNumberFormat="1" applyFont="1" applyFill="1" applyBorder="1"/>
    <xf numFmtId="164" fontId="8" fillId="2" borderId="8" xfId="4" applyNumberFormat="1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1" fontId="8" fillId="2" borderId="10" xfId="0" applyNumberFormat="1" applyFont="1" applyFill="1" applyBorder="1"/>
    <xf numFmtId="166" fontId="8" fillId="2" borderId="10" xfId="0" applyNumberFormat="1" applyFont="1" applyFill="1" applyBorder="1"/>
    <xf numFmtId="0" fontId="8" fillId="2" borderId="11" xfId="0" applyFont="1" applyFill="1" applyBorder="1"/>
    <xf numFmtId="0" fontId="8" fillId="0" borderId="0" xfId="0" applyFont="1" applyFill="1"/>
    <xf numFmtId="0" fontId="13" fillId="10" borderId="2" xfId="0" applyFont="1" applyFill="1" applyBorder="1"/>
    <xf numFmtId="0" fontId="8" fillId="0" borderId="0" xfId="0" applyFont="1" applyBorder="1"/>
    <xf numFmtId="164" fontId="8" fillId="12" borderId="5" xfId="4" applyNumberFormat="1" applyFont="1" applyFill="1" applyBorder="1"/>
    <xf numFmtId="0" fontId="8" fillId="0" borderId="4" xfId="0" applyFont="1" applyFill="1" applyBorder="1"/>
    <xf numFmtId="164" fontId="8" fillId="11" borderId="0" xfId="4" applyNumberFormat="1" applyFont="1" applyFill="1" applyBorder="1"/>
    <xf numFmtId="0" fontId="8" fillId="11" borderId="0" xfId="0" applyFont="1" applyFill="1"/>
    <xf numFmtId="164" fontId="8" fillId="13" borderId="0" xfId="4" applyNumberFormat="1" applyFont="1" applyFill="1" applyBorder="1"/>
    <xf numFmtId="164" fontId="8" fillId="13" borderId="5" xfId="4" applyNumberFormat="1" applyFont="1" applyFill="1" applyBorder="1"/>
    <xf numFmtId="164" fontId="8" fillId="14" borderId="0" xfId="4" applyNumberFormat="1" applyFont="1" applyFill="1" applyBorder="1"/>
    <xf numFmtId="164" fontId="8" fillId="14" borderId="5" xfId="4" applyNumberFormat="1" applyFont="1" applyFill="1" applyBorder="1"/>
    <xf numFmtId="164" fontId="8" fillId="15" borderId="0" xfId="4" applyNumberFormat="1" applyFont="1" applyFill="1" applyBorder="1"/>
    <xf numFmtId="164" fontId="8" fillId="15" borderId="5" xfId="4" applyNumberFormat="1" applyFont="1" applyFill="1" applyBorder="1"/>
    <xf numFmtId="164" fontId="8" fillId="13" borderId="8" xfId="4" applyNumberFormat="1" applyFont="1" applyFill="1" applyBorder="1"/>
    <xf numFmtId="164" fontId="8" fillId="13" borderId="7" xfId="4" applyNumberFormat="1" applyFont="1" applyFill="1" applyBorder="1"/>
    <xf numFmtId="164" fontId="8" fillId="12" borderId="2" xfId="4" applyNumberFormat="1" applyFont="1" applyFill="1" applyBorder="1"/>
    <xf numFmtId="164" fontId="8" fillId="12" borderId="7" xfId="4" applyNumberFormat="1" applyFont="1" applyFill="1" applyBorder="1"/>
    <xf numFmtId="0" fontId="10" fillId="0" borderId="0" xfId="0" applyFont="1" applyBorder="1"/>
    <xf numFmtId="0" fontId="19" fillId="0" borderId="0" xfId="0" applyFont="1" applyFill="1" applyBorder="1"/>
    <xf numFmtId="0" fontId="13" fillId="10" borderId="9" xfId="0" applyFont="1" applyFill="1" applyBorder="1"/>
    <xf numFmtId="0" fontId="14" fillId="10" borderId="11" xfId="0" applyFont="1" applyFill="1" applyBorder="1" applyAlignment="1">
      <alignment horizontal="right"/>
    </xf>
    <xf numFmtId="0" fontId="13" fillId="10" borderId="10" xfId="0" applyFont="1" applyFill="1" applyBorder="1"/>
    <xf numFmtId="0" fontId="13" fillId="10" borderId="11" xfId="0" applyFont="1" applyFill="1" applyBorder="1"/>
    <xf numFmtId="0" fontId="20" fillId="0" borderId="0" xfId="0" applyFont="1"/>
    <xf numFmtId="164" fontId="8" fillId="0" borderId="0" xfId="0" applyNumberFormat="1" applyFont="1"/>
    <xf numFmtId="0" fontId="8" fillId="0" borderId="1" xfId="0" applyFont="1" applyFill="1" applyBorder="1"/>
    <xf numFmtId="43" fontId="8" fillId="0" borderId="0" xfId="0" applyNumberFormat="1" applyFont="1"/>
    <xf numFmtId="0" fontId="21" fillId="0" borderId="4" xfId="0" applyFont="1" applyFill="1" applyBorder="1"/>
    <xf numFmtId="164" fontId="21" fillId="12" borderId="0" xfId="4" applyNumberFormat="1" applyFont="1" applyFill="1" applyBorder="1"/>
    <xf numFmtId="164" fontId="21" fillId="12" borderId="5" xfId="4" applyNumberFormat="1" applyFont="1" applyFill="1" applyBorder="1"/>
    <xf numFmtId="164" fontId="8" fillId="0" borderId="0" xfId="0" applyNumberFormat="1" applyFont="1" applyBorder="1"/>
    <xf numFmtId="0" fontId="8" fillId="0" borderId="6" xfId="0" applyFont="1" applyFill="1" applyBorder="1"/>
    <xf numFmtId="164" fontId="8" fillId="12" borderId="1" xfId="4" applyNumberFormat="1" applyFont="1" applyFill="1" applyBorder="1"/>
    <xf numFmtId="0" fontId="21" fillId="11" borderId="6" xfId="0" applyFont="1" applyFill="1" applyBorder="1"/>
    <xf numFmtId="164" fontId="21" fillId="12" borderId="6" xfId="4" applyNumberFormat="1" applyFont="1" applyFill="1" applyBorder="1"/>
    <xf numFmtId="164" fontId="21" fillId="12" borderId="8" xfId="4" applyNumberFormat="1" applyFont="1" applyFill="1" applyBorder="1"/>
    <xf numFmtId="164" fontId="21" fillId="12" borderId="7" xfId="4" applyNumberFormat="1" applyFont="1" applyFill="1" applyBorder="1"/>
    <xf numFmtId="0" fontId="21" fillId="0" borderId="0" xfId="0" applyFont="1" applyBorder="1"/>
    <xf numFmtId="164" fontId="8" fillId="12" borderId="6" xfId="4" applyNumberFormat="1" applyFont="1" applyFill="1" applyBorder="1"/>
    <xf numFmtId="0" fontId="15" fillId="0" borderId="0" xfId="0" applyFont="1" applyBorder="1" applyAlignment="1">
      <alignment horizontal="right"/>
    </xf>
    <xf numFmtId="9" fontId="8" fillId="0" borderId="0" xfId="6" applyFont="1"/>
    <xf numFmtId="0" fontId="18" fillId="11" borderId="8" xfId="0" applyFont="1" applyFill="1" applyBorder="1"/>
    <xf numFmtId="0" fontId="4" fillId="0" borderId="8" xfId="0" applyFont="1" applyBorder="1"/>
    <xf numFmtId="0" fontId="4" fillId="11" borderId="8" xfId="0" applyFont="1" applyFill="1" applyBorder="1"/>
    <xf numFmtId="164" fontId="4" fillId="0" borderId="8" xfId="0" applyNumberFormat="1" applyFont="1" applyBorder="1"/>
    <xf numFmtId="9" fontId="4" fillId="0" borderId="0" xfId="0" applyNumberFormat="1" applyFont="1"/>
    <xf numFmtId="0" fontId="4" fillId="0" borderId="0" xfId="0" applyFont="1"/>
    <xf numFmtId="9" fontId="8" fillId="0" borderId="4" xfId="0" applyNumberFormat="1" applyFont="1" applyBorder="1"/>
    <xf numFmtId="0" fontId="8" fillId="11" borderId="9" xfId="0" applyFont="1" applyFill="1" applyBorder="1"/>
    <xf numFmtId="0" fontId="15" fillId="0" borderId="11" xfId="0" applyFont="1" applyBorder="1" applyAlignment="1">
      <alignment horizontal="right"/>
    </xf>
    <xf numFmtId="164" fontId="8" fillId="12" borderId="10" xfId="4" applyNumberFormat="1" applyFont="1" applyFill="1" applyBorder="1"/>
    <xf numFmtId="164" fontId="8" fillId="12" borderId="11" xfId="4" applyNumberFormat="1" applyFont="1" applyFill="1" applyBorder="1"/>
    <xf numFmtId="164" fontId="8" fillId="11" borderId="0" xfId="0" applyNumberFormat="1" applyFont="1" applyFill="1"/>
    <xf numFmtId="0" fontId="18" fillId="0" borderId="0" xfId="0" applyFont="1"/>
    <xf numFmtId="9" fontId="8" fillId="0" borderId="0" xfId="0" applyNumberFormat="1" applyFont="1"/>
    <xf numFmtId="164" fontId="8" fillId="2" borderId="7" xfId="4" applyNumberFormat="1" applyFont="1" applyFill="1" applyBorder="1"/>
    <xf numFmtId="0" fontId="15" fillId="0" borderId="3" xfId="0" applyFont="1" applyBorder="1" applyAlignment="1">
      <alignment horizontal="right"/>
    </xf>
    <xf numFmtId="164" fontId="8" fillId="12" borderId="4" xfId="4" applyNumberFormat="1" applyFont="1" applyFill="1" applyBorder="1"/>
    <xf numFmtId="0" fontId="15" fillId="0" borderId="8" xfId="0" applyFont="1" applyBorder="1" applyAlignment="1">
      <alignment horizontal="right"/>
    </xf>
    <xf numFmtId="164" fontId="8" fillId="12" borderId="9" xfId="4" applyNumberFormat="1" applyFont="1" applyFill="1" applyBorder="1"/>
    <xf numFmtId="0" fontId="14" fillId="10" borderId="3" xfId="0" applyFont="1" applyFill="1" applyBorder="1" applyAlignment="1">
      <alignment horizontal="right"/>
    </xf>
    <xf numFmtId="164" fontId="8" fillId="2" borderId="1" xfId="4" applyNumberFormat="1" applyFont="1" applyFill="1" applyBorder="1"/>
    <xf numFmtId="164" fontId="8" fillId="2" borderId="2" xfId="4" applyNumberFormat="1" applyFont="1" applyFill="1" applyBorder="1"/>
    <xf numFmtId="164" fontId="8" fillId="0" borderId="6" xfId="4" applyNumberFormat="1" applyFont="1" applyBorder="1"/>
    <xf numFmtId="164" fontId="8" fillId="0" borderId="7" xfId="4" applyNumberFormat="1" applyFont="1" applyBorder="1"/>
    <xf numFmtId="0" fontId="18" fillId="0" borderId="0" xfId="0" applyFont="1" applyFill="1"/>
    <xf numFmtId="0" fontId="8" fillId="0" borderId="9" xfId="0" applyFont="1" applyFill="1" applyBorder="1"/>
    <xf numFmtId="164" fontId="8" fillId="0" borderId="10" xfId="4" applyNumberFormat="1" applyFont="1" applyBorder="1"/>
    <xf numFmtId="164" fontId="8" fillId="0" borderId="11" xfId="4" applyNumberFormat="1" applyFont="1" applyBorder="1"/>
    <xf numFmtId="0" fontId="15" fillId="0" borderId="2" xfId="0" applyFont="1" applyFill="1" applyBorder="1" applyAlignment="1">
      <alignment horizontal="right"/>
    </xf>
    <xf numFmtId="0" fontId="15" fillId="0" borderId="3" xfId="0" applyFont="1" applyFill="1" applyBorder="1" applyAlignment="1">
      <alignment horizontal="right"/>
    </xf>
    <xf numFmtId="164" fontId="8" fillId="0" borderId="8" xfId="4" applyNumberFormat="1" applyFont="1" applyFill="1" applyBorder="1"/>
    <xf numFmtId="164" fontId="8" fillId="0" borderId="7" xfId="4" applyNumberFormat="1" applyFont="1" applyFill="1" applyBorder="1"/>
    <xf numFmtId="9" fontId="8" fillId="0" borderId="0" xfId="6" applyNumberFormat="1" applyFont="1" applyBorder="1"/>
    <xf numFmtId="9" fontId="8" fillId="0" borderId="0" xfId="6" applyFont="1" applyBorder="1"/>
    <xf numFmtId="9" fontId="8" fillId="0" borderId="5" xfId="6" applyFont="1" applyBorder="1"/>
    <xf numFmtId="9" fontId="8" fillId="0" borderId="8" xfId="6" applyFont="1" applyBorder="1"/>
    <xf numFmtId="9" fontId="8" fillId="0" borderId="7" xfId="6" applyFont="1" applyBorder="1"/>
    <xf numFmtId="0" fontId="15" fillId="11" borderId="5" xfId="0" applyFont="1" applyFill="1" applyBorder="1" applyAlignment="1">
      <alignment horizontal="right"/>
    </xf>
    <xf numFmtId="164" fontId="8" fillId="11" borderId="5" xfId="4" applyNumberFormat="1" applyFont="1" applyFill="1" applyBorder="1"/>
    <xf numFmtId="0" fontId="15" fillId="11" borderId="7" xfId="0" applyFont="1" applyFill="1" applyBorder="1" applyAlignment="1">
      <alignment horizontal="right"/>
    </xf>
    <xf numFmtId="164" fontId="8" fillId="11" borderId="8" xfId="4" applyNumberFormat="1" applyFont="1" applyFill="1" applyBorder="1"/>
    <xf numFmtId="164" fontId="8" fillId="11" borderId="7" xfId="4" applyNumberFormat="1" applyFont="1" applyFill="1" applyBorder="1"/>
    <xf numFmtId="0" fontId="22" fillId="0" borderId="0" xfId="0" applyFont="1"/>
    <xf numFmtId="0" fontId="23" fillId="0" borderId="5" xfId="0" applyFont="1" applyBorder="1" applyAlignment="1">
      <alignment horizontal="right"/>
    </xf>
    <xf numFmtId="164" fontId="8" fillId="0" borderId="5" xfId="4" applyNumberFormat="1" applyFont="1" applyBorder="1"/>
    <xf numFmtId="0" fontId="23" fillId="11" borderId="5" xfId="0" applyFont="1" applyFill="1" applyBorder="1" applyAlignment="1">
      <alignment horizontal="right"/>
    </xf>
    <xf numFmtId="0" fontId="23" fillId="11" borderId="7" xfId="0" applyFont="1" applyFill="1" applyBorder="1" applyAlignment="1">
      <alignment horizontal="right"/>
    </xf>
    <xf numFmtId="0" fontId="23" fillId="0" borderId="7" xfId="0" applyFont="1" applyBorder="1" applyAlignment="1">
      <alignment horizontal="right"/>
    </xf>
    <xf numFmtId="0" fontId="24" fillId="0" borderId="0" xfId="0" applyFont="1"/>
    <xf numFmtId="0" fontId="8" fillId="0" borderId="5" xfId="0" applyFont="1" applyBorder="1"/>
    <xf numFmtId="0" fontId="8" fillId="0" borderId="2" xfId="0" applyFont="1" applyFill="1" applyBorder="1"/>
    <xf numFmtId="164" fontId="8" fillId="0" borderId="1" xfId="4" applyNumberFormat="1" applyFont="1" applyFill="1" applyBorder="1"/>
    <xf numFmtId="164" fontId="8" fillId="0" borderId="3" xfId="4" applyNumberFormat="1" applyFont="1" applyFill="1" applyBorder="1"/>
    <xf numFmtId="164" fontId="8" fillId="0" borderId="2" xfId="4" applyNumberFormat="1" applyFont="1" applyFill="1" applyBorder="1"/>
    <xf numFmtId="0" fontId="8" fillId="0" borderId="7" xfId="0" applyFont="1" applyFill="1" applyBorder="1"/>
    <xf numFmtId="0" fontId="8" fillId="0" borderId="2" xfId="0" applyFont="1" applyBorder="1"/>
    <xf numFmtId="164" fontId="8" fillId="0" borderId="2" xfId="4" applyNumberFormat="1" applyFont="1" applyBorder="1"/>
    <xf numFmtId="0" fontId="10" fillId="12" borderId="1" xfId="0" applyFont="1" applyFill="1" applyBorder="1"/>
    <xf numFmtId="0" fontId="10" fillId="12" borderId="4" xfId="0" applyFont="1" applyFill="1" applyBorder="1"/>
    <xf numFmtId="0" fontId="10" fillId="12" borderId="6" xfId="0" applyFont="1" applyFill="1" applyBorder="1"/>
    <xf numFmtId="0" fontId="10" fillId="12" borderId="9" xfId="0" applyFont="1" applyFill="1" applyBorder="1"/>
    <xf numFmtId="0" fontId="23" fillId="0" borderId="11" xfId="0" applyFont="1" applyBorder="1" applyAlignment="1">
      <alignment horizontal="right"/>
    </xf>
    <xf numFmtId="9" fontId="8" fillId="12" borderId="3" xfId="6" applyFont="1" applyFill="1" applyBorder="1"/>
    <xf numFmtId="9" fontId="8" fillId="12" borderId="3" xfId="6" applyNumberFormat="1" applyFont="1" applyFill="1" applyBorder="1"/>
    <xf numFmtId="10" fontId="8" fillId="12" borderId="3" xfId="6" applyNumberFormat="1" applyFont="1" applyFill="1" applyBorder="1"/>
    <xf numFmtId="0" fontId="8" fillId="0" borderId="9" xfId="0" applyFont="1" applyBorder="1"/>
    <xf numFmtId="164" fontId="8" fillId="2" borderId="10" xfId="4" applyNumberFormat="1" applyFont="1" applyFill="1" applyBorder="1"/>
    <xf numFmtId="167" fontId="8" fillId="2" borderId="0" xfId="6" applyNumberFormat="1" applyFont="1" applyFill="1" applyBorder="1"/>
    <xf numFmtId="167" fontId="8" fillId="2" borderId="0" xfId="4" applyNumberFormat="1" applyFont="1" applyFill="1" applyBorder="1"/>
    <xf numFmtId="167" fontId="8" fillId="2" borderId="8" xfId="6" applyNumberFormat="1" applyFont="1" applyFill="1" applyBorder="1"/>
    <xf numFmtId="167" fontId="8" fillId="2" borderId="7" xfId="6" applyNumberFormat="1" applyFont="1" applyFill="1" applyBorder="1"/>
    <xf numFmtId="0" fontId="8" fillId="0" borderId="4" xfId="0" applyFont="1" applyFill="1" applyBorder="1" applyAlignment="1">
      <alignment wrapText="1"/>
    </xf>
    <xf numFmtId="0" fontId="18" fillId="0" borderId="0" xfId="0" applyFont="1" applyFill="1" applyBorder="1"/>
    <xf numFmtId="168" fontId="8" fillId="0" borderId="0" xfId="0" applyNumberFormat="1" applyFont="1" applyBorder="1"/>
    <xf numFmtId="9" fontId="8" fillId="12" borderId="4" xfId="6" applyFont="1" applyFill="1" applyBorder="1"/>
    <xf numFmtId="9" fontId="8" fillId="12" borderId="0" xfId="6" applyFont="1" applyFill="1" applyBorder="1"/>
    <xf numFmtId="0" fontId="8" fillId="0" borderId="4" xfId="0" applyFont="1" applyBorder="1" applyAlignment="1">
      <alignment horizontal="left" indent="2"/>
    </xf>
    <xf numFmtId="164" fontId="23" fillId="12" borderId="4" xfId="4" applyNumberFormat="1" applyFont="1" applyFill="1" applyBorder="1"/>
    <xf numFmtId="164" fontId="23" fillId="12" borderId="0" xfId="4" applyNumberFormat="1" applyFont="1" applyFill="1" applyBorder="1"/>
    <xf numFmtId="0" fontId="18" fillId="0" borderId="4" xfId="0" applyFont="1" applyBorder="1"/>
    <xf numFmtId="164" fontId="18" fillId="12" borderId="4" xfId="4" applyNumberFormat="1" applyFont="1" applyFill="1" applyBorder="1"/>
    <xf numFmtId="9" fontId="8" fillId="12" borderId="0" xfId="6" applyNumberFormat="1" applyFont="1" applyFill="1" applyBorder="1"/>
    <xf numFmtId="9" fontId="8" fillId="12" borderId="5" xfId="6" applyFont="1" applyFill="1" applyBorder="1"/>
    <xf numFmtId="0" fontId="15" fillId="0" borderId="10" xfId="0" applyFont="1" applyBorder="1" applyAlignment="1">
      <alignment horizontal="right"/>
    </xf>
    <xf numFmtId="169" fontId="8" fillId="12" borderId="9" xfId="5" applyNumberFormat="1" applyFont="1" applyFill="1" applyBorder="1"/>
    <xf numFmtId="169" fontId="8" fillId="12" borderId="10" xfId="5" applyNumberFormat="1" applyFont="1" applyFill="1" applyBorder="1"/>
    <xf numFmtId="169" fontId="8" fillId="12" borderId="11" xfId="5" applyNumberFormat="1" applyFont="1" applyFill="1" applyBorder="1"/>
    <xf numFmtId="9" fontId="8" fillId="16" borderId="1" xfId="4" applyNumberFormat="1" applyFont="1" applyFill="1" applyBorder="1"/>
    <xf numFmtId="9" fontId="8" fillId="16" borderId="3" xfId="4" applyNumberFormat="1" applyFont="1" applyFill="1" applyBorder="1"/>
    <xf numFmtId="9" fontId="8" fillId="16" borderId="2" xfId="4" applyNumberFormat="1" applyFont="1" applyFill="1" applyBorder="1"/>
    <xf numFmtId="9" fontId="8" fillId="16" borderId="4" xfId="6" applyFont="1" applyFill="1" applyBorder="1"/>
    <xf numFmtId="9" fontId="8" fillId="16" borderId="0" xfId="6" applyFont="1" applyFill="1" applyBorder="1"/>
    <xf numFmtId="9" fontId="8" fillId="16" borderId="0" xfId="6" applyNumberFormat="1" applyFont="1" applyFill="1" applyBorder="1"/>
    <xf numFmtId="9" fontId="8" fillId="16" borderId="5" xfId="6" applyFont="1" applyFill="1" applyBorder="1"/>
    <xf numFmtId="9" fontId="8" fillId="12" borderId="1" xfId="4" applyNumberFormat="1" applyFont="1" applyFill="1" applyBorder="1"/>
    <xf numFmtId="9" fontId="8" fillId="12" borderId="3" xfId="4" applyNumberFormat="1" applyFont="1" applyFill="1" applyBorder="1"/>
    <xf numFmtId="9" fontId="8" fillId="12" borderId="2" xfId="4" applyNumberFormat="1" applyFont="1" applyFill="1" applyBorder="1"/>
    <xf numFmtId="9" fontId="8" fillId="12" borderId="6" xfId="6" applyFont="1" applyFill="1" applyBorder="1"/>
    <xf numFmtId="9" fontId="8" fillId="12" borderId="8" xfId="6" applyFont="1" applyFill="1" applyBorder="1"/>
    <xf numFmtId="9" fontId="8" fillId="12" borderId="7" xfId="6" applyFont="1" applyFill="1" applyBorder="1"/>
    <xf numFmtId="164" fontId="8" fillId="0" borderId="0" xfId="4" applyNumberFormat="1" applyFont="1"/>
    <xf numFmtId="3" fontId="8" fillId="0" borderId="0" xfId="0" applyNumberFormat="1" applyFont="1"/>
    <xf numFmtId="0" fontId="13" fillId="10" borderId="0" xfId="0" applyFont="1" applyFill="1" applyBorder="1"/>
    <xf numFmtId="169" fontId="8" fillId="12" borderId="1" xfId="5" applyNumberFormat="1" applyFont="1" applyFill="1" applyBorder="1"/>
    <xf numFmtId="169" fontId="8" fillId="12" borderId="3" xfId="5" applyNumberFormat="1" applyFont="1" applyFill="1" applyBorder="1"/>
    <xf numFmtId="169" fontId="8" fillId="12" borderId="2" xfId="5" applyNumberFormat="1" applyFont="1" applyFill="1" applyBorder="1"/>
    <xf numFmtId="169" fontId="8" fillId="12" borderId="4" xfId="5" applyNumberFormat="1" applyFont="1" applyFill="1" applyBorder="1"/>
    <xf numFmtId="169" fontId="8" fillId="12" borderId="0" xfId="5" applyNumberFormat="1" applyFont="1" applyFill="1" applyBorder="1"/>
    <xf numFmtId="169" fontId="8" fillId="12" borderId="5" xfId="5" applyNumberFormat="1" applyFont="1" applyFill="1" applyBorder="1"/>
    <xf numFmtId="169" fontId="8" fillId="12" borderId="6" xfId="5" applyNumberFormat="1" applyFont="1" applyFill="1" applyBorder="1"/>
    <xf numFmtId="169" fontId="8" fillId="12" borderId="8" xfId="5" applyNumberFormat="1" applyFont="1" applyFill="1" applyBorder="1"/>
    <xf numFmtId="169" fontId="8" fillId="12" borderId="7" xfId="5" applyNumberFormat="1" applyFont="1" applyFill="1" applyBorder="1"/>
    <xf numFmtId="0" fontId="18" fillId="0" borderId="9" xfId="0" applyFont="1" applyFill="1" applyBorder="1"/>
    <xf numFmtId="169" fontId="18" fillId="0" borderId="10" xfId="5" applyNumberFormat="1" applyFont="1" applyBorder="1"/>
    <xf numFmtId="0" fontId="25" fillId="0" borderId="0" xfId="0" applyFont="1" applyBorder="1"/>
    <xf numFmtId="0" fontId="18" fillId="11" borderId="9" xfId="0" applyFont="1" applyFill="1" applyBorder="1"/>
    <xf numFmtId="0" fontId="17" fillId="0" borderId="11" xfId="0" applyFont="1" applyBorder="1" applyAlignment="1">
      <alignment horizontal="right"/>
    </xf>
    <xf numFmtId="169" fontId="18" fillId="2" borderId="9" xfId="5" applyNumberFormat="1" applyFont="1" applyFill="1" applyBorder="1"/>
    <xf numFmtId="169" fontId="18" fillId="2" borderId="8" xfId="5" applyNumberFormat="1" applyFont="1" applyFill="1" applyBorder="1"/>
    <xf numFmtId="169" fontId="18" fillId="2" borderId="7" xfId="5" applyNumberFormat="1" applyFont="1" applyFill="1" applyBorder="1"/>
    <xf numFmtId="0" fontId="4" fillId="0" borderId="0" xfId="0" applyFont="1" applyBorder="1"/>
    <xf numFmtId="169" fontId="8" fillId="0" borderId="0" xfId="5" applyNumberFormat="1" applyFont="1" applyFill="1" applyBorder="1"/>
    <xf numFmtId="169" fontId="8" fillId="0" borderId="5" xfId="5" applyNumberFormat="1" applyFont="1" applyFill="1" applyBorder="1"/>
    <xf numFmtId="169" fontId="8" fillId="0" borderId="0" xfId="0" applyNumberFormat="1" applyFont="1" applyFill="1" applyBorder="1"/>
    <xf numFmtId="169" fontId="8" fillId="0" borderId="5" xfId="0" applyNumberFormat="1" applyFont="1" applyFill="1" applyBorder="1"/>
    <xf numFmtId="0" fontId="18" fillId="0" borderId="9" xfId="0" applyFont="1" applyBorder="1"/>
    <xf numFmtId="169" fontId="18" fillId="0" borderId="10" xfId="0" applyNumberFormat="1" applyFont="1" applyBorder="1"/>
    <xf numFmtId="169" fontId="18" fillId="0" borderId="11" xfId="0" applyNumberFormat="1" applyFont="1" applyBorder="1"/>
    <xf numFmtId="169" fontId="8" fillId="0" borderId="9" xfId="5" applyNumberFormat="1" applyFont="1" applyFill="1" applyBorder="1"/>
    <xf numFmtId="169" fontId="8" fillId="0" borderId="10" xfId="5" applyNumberFormat="1" applyFont="1" applyFill="1" applyBorder="1"/>
    <xf numFmtId="169" fontId="8" fillId="0" borderId="11" xfId="5" applyNumberFormat="1" applyFont="1" applyFill="1" applyBorder="1"/>
    <xf numFmtId="169" fontId="18" fillId="0" borderId="9" xfId="5" applyNumberFormat="1" applyFont="1" applyFill="1" applyBorder="1"/>
    <xf numFmtId="169" fontId="18" fillId="0" borderId="10" xfId="5" applyNumberFormat="1" applyFont="1" applyFill="1" applyBorder="1"/>
    <xf numFmtId="169" fontId="18" fillId="0" borderId="11" xfId="5" applyNumberFormat="1" applyFont="1" applyFill="1" applyBorder="1"/>
    <xf numFmtId="165" fontId="8" fillId="0" borderId="8" xfId="4" applyNumberFormat="1" applyFont="1" applyBorder="1"/>
    <xf numFmtId="165" fontId="8" fillId="0" borderId="7" xfId="4" applyNumberFormat="1" applyFont="1" applyBorder="1"/>
    <xf numFmtId="0" fontId="8" fillId="0" borderId="0" xfId="0" applyFont="1" applyFill="1" applyBorder="1"/>
    <xf numFmtId="165" fontId="8" fillId="0" borderId="0" xfId="4" applyNumberFormat="1" applyFont="1" applyBorder="1"/>
    <xf numFmtId="0" fontId="18" fillId="0" borderId="12" xfId="0" applyFont="1" applyBorder="1"/>
    <xf numFmtId="169" fontId="8" fillId="0" borderId="12" xfId="5" applyNumberFormat="1" applyFont="1" applyBorder="1"/>
    <xf numFmtId="0" fontId="8" fillId="0" borderId="13" xfId="0" applyFont="1" applyBorder="1"/>
    <xf numFmtId="169" fontId="8" fillId="0" borderId="5" xfId="5" applyNumberFormat="1" applyFont="1" applyBorder="1"/>
    <xf numFmtId="0" fontId="8" fillId="0" borderId="14" xfId="0" applyFont="1" applyBorder="1"/>
    <xf numFmtId="169" fontId="8" fillId="0" borderId="7" xfId="5" applyNumberFormat="1" applyFont="1" applyBorder="1"/>
    <xf numFmtId="0" fontId="18" fillId="0" borderId="0" xfId="0" applyFont="1" applyBorder="1"/>
    <xf numFmtId="169" fontId="8" fillId="0" borderId="0" xfId="5" applyNumberFormat="1" applyFont="1" applyBorder="1"/>
    <xf numFmtId="170" fontId="8" fillId="0" borderId="0" xfId="0" applyNumberFormat="1" applyFont="1"/>
    <xf numFmtId="165" fontId="8" fillId="0" borderId="0" xfId="4" applyNumberFormat="1" applyFont="1" applyFill="1" applyBorder="1"/>
    <xf numFmtId="165" fontId="8" fillId="0" borderId="5" xfId="4" applyNumberFormat="1" applyFont="1" applyFill="1" applyBorder="1"/>
    <xf numFmtId="165" fontId="8" fillId="0" borderId="5" xfId="4" applyNumberFormat="1" applyFont="1" applyBorder="1"/>
    <xf numFmtId="165" fontId="18" fillId="0" borderId="10" xfId="4" applyNumberFormat="1" applyFont="1" applyBorder="1"/>
    <xf numFmtId="165" fontId="18" fillId="0" borderId="11" xfId="4" applyNumberFormat="1" applyFont="1" applyBorder="1"/>
    <xf numFmtId="0" fontId="8" fillId="0" borderId="4" xfId="0" applyFont="1" applyBorder="1" applyAlignment="1">
      <alignment horizontal="left" indent="1"/>
    </xf>
    <xf numFmtId="0" fontId="8" fillId="11" borderId="4" xfId="0" applyFont="1" applyFill="1" applyBorder="1" applyAlignment="1">
      <alignment horizontal="left" indent="1"/>
    </xf>
    <xf numFmtId="169" fontId="8" fillId="0" borderId="0" xfId="0" applyNumberFormat="1" applyFont="1" applyBorder="1"/>
    <xf numFmtId="169" fontId="8" fillId="0" borderId="5" xfId="0" applyNumberFormat="1" applyFont="1" applyBorder="1"/>
    <xf numFmtId="0" fontId="8" fillId="0" borderId="4" xfId="0" applyFont="1" applyFill="1" applyBorder="1" applyAlignment="1">
      <alignment horizontal="left" indent="1"/>
    </xf>
    <xf numFmtId="0" fontId="17" fillId="0" borderId="0" xfId="0" applyFont="1" applyBorder="1" applyAlignment="1">
      <alignment horizontal="right"/>
    </xf>
    <xf numFmtId="165" fontId="8" fillId="12" borderId="3" xfId="4" applyNumberFormat="1" applyFont="1" applyFill="1" applyBorder="1"/>
    <xf numFmtId="165" fontId="8" fillId="12" borderId="0" xfId="4" applyNumberFormat="1" applyFont="1" applyFill="1" applyBorder="1"/>
    <xf numFmtId="0" fontId="18" fillId="0" borderId="6" xfId="0" applyFont="1" applyBorder="1"/>
    <xf numFmtId="164" fontId="18" fillId="12" borderId="9" xfId="4" applyNumberFormat="1" applyFont="1" applyFill="1" applyBorder="1"/>
    <xf numFmtId="164" fontId="18" fillId="12" borderId="10" xfId="4" applyNumberFormat="1" applyFont="1" applyFill="1" applyBorder="1"/>
    <xf numFmtId="165" fontId="18" fillId="12" borderId="10" xfId="4" applyNumberFormat="1" applyFont="1" applyFill="1" applyBorder="1"/>
    <xf numFmtId="164" fontId="18" fillId="12" borderId="11" xfId="4" applyNumberFormat="1" applyFont="1" applyFill="1" applyBorder="1"/>
    <xf numFmtId="164" fontId="18" fillId="11" borderId="0" xfId="4" applyNumberFormat="1" applyFont="1" applyFill="1" applyBorder="1"/>
    <xf numFmtId="0" fontId="18" fillId="0" borderId="1" xfId="0" applyFont="1" applyBorder="1"/>
    <xf numFmtId="165" fontId="18" fillId="12" borderId="1" xfId="4" applyNumberFormat="1" applyFont="1" applyFill="1" applyBorder="1"/>
    <xf numFmtId="165" fontId="18" fillId="12" borderId="3" xfId="4" applyNumberFormat="1" applyFont="1" applyFill="1" applyBorder="1"/>
    <xf numFmtId="165" fontId="18" fillId="12" borderId="2" xfId="4" applyNumberFormat="1" applyFont="1" applyFill="1" applyBorder="1"/>
    <xf numFmtId="165" fontId="8" fillId="12" borderId="4" xfId="4" applyNumberFormat="1" applyFont="1" applyFill="1" applyBorder="1"/>
    <xf numFmtId="165" fontId="8" fillId="12" borderId="5" xfId="4" applyNumberFormat="1" applyFont="1" applyFill="1" applyBorder="1"/>
    <xf numFmtId="165" fontId="18" fillId="12" borderId="9" xfId="4" applyNumberFormat="1" applyFont="1" applyFill="1" applyBorder="1"/>
    <xf numFmtId="165" fontId="18" fillId="12" borderId="11" xfId="4" applyNumberFormat="1" applyFont="1" applyFill="1" applyBorder="1"/>
    <xf numFmtId="0" fontId="26" fillId="0" borderId="11" xfId="0" applyFont="1" applyBorder="1" applyAlignment="1">
      <alignment horizontal="right"/>
    </xf>
    <xf numFmtId="0" fontId="27" fillId="0" borderId="7" xfId="0" applyFont="1" applyBorder="1" applyAlignment="1">
      <alignment horizontal="right"/>
    </xf>
    <xf numFmtId="169" fontId="18" fillId="12" borderId="6" xfId="5" applyNumberFormat="1" applyFont="1" applyFill="1" applyBorder="1"/>
    <xf numFmtId="169" fontId="18" fillId="12" borderId="8" xfId="5" applyNumberFormat="1" applyFont="1" applyFill="1" applyBorder="1"/>
    <xf numFmtId="169" fontId="18" fillId="12" borderId="7" xfId="5" applyNumberFormat="1" applyFont="1" applyFill="1" applyBorder="1"/>
    <xf numFmtId="165" fontId="8" fillId="12" borderId="1" xfId="4" applyNumberFormat="1" applyFont="1" applyFill="1" applyBorder="1"/>
    <xf numFmtId="165" fontId="8" fillId="12" borderId="2" xfId="4" applyNumberFormat="1" applyFont="1" applyFill="1" applyBorder="1"/>
    <xf numFmtId="0" fontId="18" fillId="0" borderId="6" xfId="0" applyFont="1" applyFill="1" applyBorder="1"/>
    <xf numFmtId="0" fontId="17" fillId="0" borderId="7" xfId="0" applyFont="1" applyBorder="1" applyAlignment="1">
      <alignment horizontal="right"/>
    </xf>
    <xf numFmtId="165" fontId="18" fillId="12" borderId="6" xfId="4" applyNumberFormat="1" applyFont="1" applyFill="1" applyBorder="1"/>
    <xf numFmtId="165" fontId="18" fillId="12" borderId="8" xfId="4" applyNumberFormat="1" applyFont="1" applyFill="1" applyBorder="1"/>
    <xf numFmtId="165" fontId="18" fillId="12" borderId="7" xfId="4" applyNumberFormat="1" applyFont="1" applyFill="1" applyBorder="1"/>
    <xf numFmtId="0" fontId="15" fillId="0" borderId="0" xfId="0" applyFont="1" applyFill="1" applyBorder="1" applyAlignment="1">
      <alignment horizontal="right"/>
    </xf>
    <xf numFmtId="164" fontId="21" fillId="12" borderId="1" xfId="4" applyNumberFormat="1" applyFont="1" applyFill="1" applyBorder="1"/>
    <xf numFmtId="164" fontId="21" fillId="12" borderId="3" xfId="4" applyNumberFormat="1" applyFont="1" applyFill="1" applyBorder="1"/>
    <xf numFmtId="164" fontId="21" fillId="12" borderId="2" xfId="4" applyNumberFormat="1" applyFont="1" applyFill="1" applyBorder="1"/>
    <xf numFmtId="164" fontId="21" fillId="12" borderId="4" xfId="4" applyNumberFormat="1" applyFont="1" applyFill="1" applyBorder="1"/>
    <xf numFmtId="171" fontId="8" fillId="12" borderId="1" xfId="4" applyNumberFormat="1" applyFont="1" applyFill="1" applyBorder="1"/>
    <xf numFmtId="171" fontId="8" fillId="12" borderId="3" xfId="4" applyNumberFormat="1" applyFont="1" applyFill="1" applyBorder="1"/>
    <xf numFmtId="171" fontId="8" fillId="12" borderId="2" xfId="4" applyNumberFormat="1" applyFont="1" applyFill="1" applyBorder="1"/>
    <xf numFmtId="171" fontId="8" fillId="12" borderId="4" xfId="4" applyNumberFormat="1" applyFont="1" applyFill="1" applyBorder="1"/>
    <xf numFmtId="171" fontId="8" fillId="12" borderId="0" xfId="4" applyNumberFormat="1" applyFont="1" applyFill="1" applyBorder="1"/>
    <xf numFmtId="171" fontId="8" fillId="12" borderId="5" xfId="4" applyNumberFormat="1" applyFont="1" applyFill="1" applyBorder="1"/>
    <xf numFmtId="171" fontId="21" fillId="2" borderId="6" xfId="4" applyNumberFormat="1" applyFont="1" applyFill="1" applyBorder="1"/>
    <xf numFmtId="171" fontId="21" fillId="2" borderId="8" xfId="4" applyNumberFormat="1" applyFont="1" applyFill="1" applyBorder="1"/>
    <xf numFmtId="171" fontId="21" fillId="2" borderId="7" xfId="4" applyNumberFormat="1" applyFont="1" applyFill="1" applyBorder="1"/>
    <xf numFmtId="0" fontId="8" fillId="11" borderId="0" xfId="0" applyFont="1" applyFill="1" applyBorder="1"/>
    <xf numFmtId="0" fontId="15" fillId="11" borderId="0" xfId="0" applyFont="1" applyFill="1" applyBorder="1" applyAlignment="1">
      <alignment horizontal="right"/>
    </xf>
    <xf numFmtId="165" fontId="8" fillId="11" borderId="0" xfId="4" applyNumberFormat="1" applyFont="1" applyFill="1" applyBorder="1"/>
    <xf numFmtId="165" fontId="8" fillId="12" borderId="6" xfId="4" applyNumberFormat="1" applyFont="1" applyFill="1" applyBorder="1"/>
    <xf numFmtId="165" fontId="8" fillId="12" borderId="8" xfId="4" applyNumberFormat="1" applyFont="1" applyFill="1" applyBorder="1"/>
    <xf numFmtId="165" fontId="8" fillId="12" borderId="7" xfId="4" applyNumberFormat="1" applyFont="1" applyFill="1" applyBorder="1"/>
    <xf numFmtId="0" fontId="8" fillId="0" borderId="0" xfId="0" applyFont="1" applyAlignment="1">
      <alignment horizontal="right"/>
    </xf>
    <xf numFmtId="3" fontId="8" fillId="12" borderId="3" xfId="0" applyNumberFormat="1" applyFont="1" applyFill="1" applyBorder="1"/>
    <xf numFmtId="4" fontId="8" fillId="12" borderId="0" xfId="0" applyNumberFormat="1" applyFont="1" applyFill="1" applyBorder="1"/>
    <xf numFmtId="4" fontId="8" fillId="12" borderId="5" xfId="0" applyNumberFormat="1" applyFont="1" applyFill="1" applyBorder="1"/>
    <xf numFmtId="3" fontId="8" fillId="13" borderId="8" xfId="0" applyNumberFormat="1" applyFont="1" applyFill="1" applyBorder="1"/>
    <xf numFmtId="3" fontId="8" fillId="13" borderId="7" xfId="0" applyNumberFormat="1" applyFont="1" applyFill="1" applyBorder="1"/>
    <xf numFmtId="0" fontId="14" fillId="10" borderId="10" xfId="0" applyFont="1" applyFill="1" applyBorder="1" applyAlignment="1">
      <alignment horizontal="right"/>
    </xf>
    <xf numFmtId="0" fontId="17" fillId="0" borderId="8" xfId="0" applyFont="1" applyBorder="1" applyAlignment="1">
      <alignment horizontal="right"/>
    </xf>
    <xf numFmtId="169" fontId="8" fillId="0" borderId="13" xfId="5" applyNumberFormat="1" applyFont="1" applyBorder="1"/>
    <xf numFmtId="169" fontId="8" fillId="0" borderId="14" xfId="5" applyNumberFormat="1" applyFont="1" applyBorder="1"/>
    <xf numFmtId="9" fontId="0" fillId="0" borderId="0" xfId="6" applyFont="1"/>
    <xf numFmtId="2" fontId="0" fillId="0" borderId="0" xfId="0" applyNumberFormat="1"/>
  </cellXfs>
  <cellStyles count="66">
    <cellStyle name="20% - Accent1 2" xfId="7"/>
    <cellStyle name="20% - Accent2 2" xfId="8"/>
    <cellStyle name="20% - Accent3 2" xfId="9"/>
    <cellStyle name="20% - Accent4 2" xfId="10"/>
    <cellStyle name="20% - Accent5 2" xfId="11"/>
    <cellStyle name="20% - Accent6 2" xfId="12"/>
    <cellStyle name="40% - Accent1 2" xfId="13"/>
    <cellStyle name="40% - Accent2 2" xfId="14"/>
    <cellStyle name="40% - Accent3 2" xfId="15"/>
    <cellStyle name="40% - Accent4 2" xfId="16"/>
    <cellStyle name="40% - Accent5 2" xfId="17"/>
    <cellStyle name="40% - Accent6 2" xfId="18"/>
    <cellStyle name="60% - Accent1 2" xfId="19"/>
    <cellStyle name="60% - Accent1 3" xfId="20"/>
    <cellStyle name="60% - Accent2 2" xfId="21"/>
    <cellStyle name="60% - Accent2 3" xfId="22"/>
    <cellStyle name="60% - Accent3 2" xfId="23"/>
    <cellStyle name="60% - Accent3 3" xfId="24"/>
    <cellStyle name="60% - Accent4 2" xfId="25"/>
    <cellStyle name="60% - Accent4 3" xfId="26"/>
    <cellStyle name="60% - Accent5 2" xfId="27"/>
    <cellStyle name="60% - Accent5 3" xfId="28"/>
    <cellStyle name="60% - Accent6 2" xfId="29"/>
    <cellStyle name="60% - Accent6 3" xfId="30"/>
    <cellStyle name="Accent1 2" xfId="31"/>
    <cellStyle name="Accent2 2" xfId="32"/>
    <cellStyle name="Accent3 2" xfId="33"/>
    <cellStyle name="Accent4 2" xfId="34"/>
    <cellStyle name="Accent5 2" xfId="35"/>
    <cellStyle name="Accent6 2" xfId="36"/>
    <cellStyle name="Bad 2" xfId="37"/>
    <cellStyle name="Calculation 2" xfId="38"/>
    <cellStyle name="Check Cell 2" xfId="39"/>
    <cellStyle name="Comma" xfId="4" builtinId="3"/>
    <cellStyle name="Comma 2" xfId="3"/>
    <cellStyle name="Currency" xfId="5" builtinId="4"/>
    <cellStyle name="Euro" xfId="40"/>
    <cellStyle name="Explanatory Text 2" xfId="41"/>
    <cellStyle name="Good 2" xfId="42"/>
    <cellStyle name="Heading 1 2" xfId="43"/>
    <cellStyle name="Heading 2 2" xfId="44"/>
    <cellStyle name="Heading 3 2" xfId="45"/>
    <cellStyle name="Heading 4 2" xfId="46"/>
    <cellStyle name="Hyperlink" xfId="1" builtinId="8"/>
    <cellStyle name="Input 2" xfId="47"/>
    <cellStyle name="Linked Cell 2" xfId="48"/>
    <cellStyle name="Neutral 2" xfId="49"/>
    <cellStyle name="Neutral 3" xfId="50"/>
    <cellStyle name="Normal" xfId="0" builtinId="0"/>
    <cellStyle name="Normal 2" xfId="2"/>
    <cellStyle name="Normal 2 2" xfId="51"/>
    <cellStyle name="Normal 2 3" xfId="52"/>
    <cellStyle name="Normal 2 4" xfId="53"/>
    <cellStyle name="Normal 2 5" xfId="54"/>
    <cellStyle name="Normal 2 6" xfId="55"/>
    <cellStyle name="Normal 3" xfId="56"/>
    <cellStyle name="Normal 4" xfId="57"/>
    <cellStyle name="Normal 6" xfId="58"/>
    <cellStyle name="Note 2" xfId="59"/>
    <cellStyle name="Output 2" xfId="60"/>
    <cellStyle name="Percent" xfId="6" builtinId="5"/>
    <cellStyle name="Percent 2" xfId="61"/>
    <cellStyle name="Title 2" xfId="62"/>
    <cellStyle name="Title 3" xfId="63"/>
    <cellStyle name="Total 2" xfId="64"/>
    <cellStyle name="Warning Text 2" xfId="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'IRP modeling- Resolve output'!$C$48</c:f>
              <c:strCache>
                <c:ptCount val="1"/>
                <c:pt idx="0">
                  <c:v>Li_Battery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'IRP modeling- Resolve output'!$E$7:$AI$7</c:f>
              <c:numCache>
                <c:formatCode>General</c:formatCode>
                <c:ptCount val="7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2026</c:v>
                </c:pt>
                <c:pt idx="6">
                  <c:v>2030</c:v>
                </c:pt>
              </c:numCache>
            </c:numRef>
          </c:cat>
          <c:val>
            <c:numRef>
              <c:f>'IRP modeling- Resolve output'!$E$48:$AN$48</c:f>
              <c:numCache>
                <c:formatCode>_(* #,##0_);_(* \(#,##0\);_(* "-"??_);_(@_)</c:formatCode>
                <c:ptCount val="7"/>
                <c:pt idx="0">
                  <c:v>2029.8000000000002</c:v>
                </c:pt>
                <c:pt idx="1">
                  <c:v>2859.23</c:v>
                </c:pt>
                <c:pt idx="2">
                  <c:v>2859.23</c:v>
                </c:pt>
                <c:pt idx="3">
                  <c:v>3094.6699999999996</c:v>
                </c:pt>
                <c:pt idx="4">
                  <c:v>6826.62</c:v>
                </c:pt>
                <c:pt idx="5">
                  <c:v>9983.4299999999985</c:v>
                </c:pt>
                <c:pt idx="6">
                  <c:v>15221.619999999999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330-42AF-9EC1-3C7A89CF02CF}"/>
            </c:ext>
          </c:extLst>
        </c:ser>
        <c:ser>
          <c:idx val="0"/>
          <c:order val="1"/>
          <c:tx>
            <c:strRef>
              <c:f>'IRP modeling- Resolve output'!$C$47</c:f>
              <c:strCache>
                <c:ptCount val="1"/>
                <c:pt idx="0">
                  <c:v>Pumped_Hydro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'IRP modeling- Resolve output'!$E$7:$AI$7</c:f>
              <c:numCache>
                <c:formatCode>General</c:formatCode>
                <c:ptCount val="7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2026</c:v>
                </c:pt>
                <c:pt idx="6">
                  <c:v>2030</c:v>
                </c:pt>
              </c:numCache>
            </c:numRef>
          </c:cat>
          <c:val>
            <c:numRef>
              <c:f>'IRP modeling- Resolve output'!$E$47:$AN$47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30-42AF-9EC1-3C7A89CF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overlap val="100"/>
        <c:axId val="200629632"/>
        <c:axId val="241993216"/>
      </c:barChart>
      <c:lineChart>
        <c:grouping val="stacked"/>
        <c:varyColors val="0"/>
        <c:ser>
          <c:idx val="2"/>
          <c:order val="2"/>
          <c:tx>
            <c:v>Average Storage Duration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'IRP modeling- Resolve output'!$E$7:$AN$7</c:f>
              <c:numCache>
                <c:formatCode>General</c:formatCode>
                <c:ptCount val="7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2026</c:v>
                </c:pt>
                <c:pt idx="6">
                  <c:v>2030</c:v>
                </c:pt>
              </c:numCache>
            </c:numRef>
          </c:cat>
          <c:val>
            <c:numRef>
              <c:f>'IRP modeling- Resolve output'!$E$59:$AN$59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30-42AF-9EC1-3C7A89CF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239872"/>
        <c:axId val="241995136"/>
      </c:lineChart>
      <c:catAx>
        <c:axId val="2006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93216"/>
        <c:crosses val="autoZero"/>
        <c:auto val="1"/>
        <c:lblAlgn val="ctr"/>
        <c:lblOffset val="100"/>
        <c:noMultiLvlLbl val="0"/>
      </c:catAx>
      <c:valAx>
        <c:axId val="2419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Selected Capacity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29632"/>
        <c:crosses val="autoZero"/>
        <c:crossBetween val="between"/>
      </c:valAx>
      <c:valAx>
        <c:axId val="2419951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Storage Duration (hr)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39872"/>
        <c:crosses val="max"/>
        <c:crossBetween val="between"/>
      </c:valAx>
      <c:catAx>
        <c:axId val="25623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1995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2571750</xdr:colOff>
          <xdr:row>1</xdr:row>
          <xdr:rowOff>76200</xdr:rowOff>
        </xdr:from>
        <xdr:to>
          <xdr:col>3</xdr:col>
          <xdr:colOff>523875</xdr:colOff>
          <xdr:row>3</xdr:row>
          <xdr:rowOff>19050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FF"/>
                  </a:solidFill>
                  <a:latin typeface="Calibri"/>
                  <a:cs typeface="Calibri"/>
                </a:rPr>
                <a:t>Regroup Columns</a:t>
              </a:r>
            </a:p>
          </xdr:txBody>
        </xdr:sp>
        <xdr:clientData fPrintsWithSheet="0"/>
      </xdr:twoCellAnchor>
    </mc:Choice>
    <mc:Fallback/>
  </mc:AlternateContent>
  <xdr:twoCellAnchor>
    <xdr:from>
      <xdr:col>41</xdr:col>
      <xdr:colOff>176892</xdr:colOff>
      <xdr:row>33</xdr:row>
      <xdr:rowOff>159203</xdr:rowOff>
    </xdr:from>
    <xdr:to>
      <xdr:col>50</xdr:col>
      <xdr:colOff>557892</xdr:colOff>
      <xdr:row>55</xdr:row>
      <xdr:rowOff>126546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%20Busch/Downloads/RESOLVE_Results_Viewer_2019-12-04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Portfolio Analytics"/>
      <sheetName val="Scenario Comparison"/>
      <sheetName val="Lists"/>
      <sheetName val="raw_annual_curtailment"/>
      <sheetName val="raw_annual_energy"/>
      <sheetName val="raw_annual_load"/>
      <sheetName val="raw_fuel_burn"/>
      <sheetName val="raw_ghg"/>
      <sheetName val="raw_ghg_imports"/>
      <sheetName val="raw_inputs_passthrough"/>
      <sheetName val="raw_local_capacity_resources"/>
      <sheetName val="raw_operational_costs"/>
      <sheetName val="raw_planning_reserve_margin"/>
      <sheetName val="raw_resource_build"/>
      <sheetName val="raw_rps"/>
      <sheetName val="raw_storage_build"/>
      <sheetName val="raw_transmission_costs"/>
      <sheetName val="raw_transmission_flows"/>
      <sheetName val="raw_annual_unbundled_rps_purcha"/>
      <sheetName val="raw_original_inputs_passthrough"/>
      <sheetName val="raw_annual_main_zone_contract_p"/>
      <sheetName val="raw_hurdle_rate_costs"/>
    </sheetNames>
    <sheetDataSet>
      <sheetData sheetId="0"/>
      <sheetData sheetId="1"/>
      <sheetData sheetId="2"/>
      <sheetData sheetId="3">
        <row r="1">
          <cell r="S1">
            <v>0</v>
          </cell>
        </row>
        <row r="2">
          <cell r="C2" t="str">
            <v>CAISO</v>
          </cell>
          <cell r="H2">
            <v>7</v>
          </cell>
          <cell r="S2">
            <v>0</v>
          </cell>
        </row>
        <row r="3">
          <cell r="S3" t="str">
            <v>Biomass</v>
          </cell>
        </row>
        <row r="4">
          <cell r="S4" t="str">
            <v>Biomass</v>
          </cell>
        </row>
        <row r="5">
          <cell r="D5" t="str">
            <v>Gas</v>
          </cell>
          <cell r="S5" t="str">
            <v>Biomass</v>
          </cell>
        </row>
        <row r="6">
          <cell r="D6" t="str">
            <v>Gas</v>
          </cell>
          <cell r="S6" t="str">
            <v>Biomass</v>
          </cell>
        </row>
        <row r="7">
          <cell r="D7" t="str">
            <v>Gas</v>
          </cell>
          <cell r="S7" t="str">
            <v>Biomass</v>
          </cell>
        </row>
        <row r="8">
          <cell r="D8" t="str">
            <v>Gas</v>
          </cell>
          <cell r="S8" t="str">
            <v>Biomass</v>
          </cell>
        </row>
        <row r="9">
          <cell r="D9" t="str">
            <v>Gas</v>
          </cell>
          <cell r="S9" t="str">
            <v>Biomass</v>
          </cell>
        </row>
        <row r="10">
          <cell r="D10" t="str">
            <v>Gas</v>
          </cell>
          <cell r="S10" t="str">
            <v>BANC_CCGT</v>
          </cell>
        </row>
        <row r="11">
          <cell r="D11" t="str">
            <v>Gas</v>
          </cell>
          <cell r="S11" t="str">
            <v>BANC_CCGT</v>
          </cell>
        </row>
        <row r="12">
          <cell r="D12" t="str">
            <v>Gas</v>
          </cell>
          <cell r="S12" t="str">
            <v>BANC_CCGT</v>
          </cell>
        </row>
        <row r="13">
          <cell r="D13" t="str">
            <v>CHP</v>
          </cell>
          <cell r="S13" t="str">
            <v>BANC_CCGT</v>
          </cell>
        </row>
        <row r="14">
          <cell r="D14" t="str">
            <v>Coal</v>
          </cell>
          <cell r="S14" t="str">
            <v>BANC_CCGT</v>
          </cell>
        </row>
        <row r="15">
          <cell r="D15" t="str">
            <v>Nuclear</v>
          </cell>
          <cell r="S15" t="str">
            <v>BANC_CCGT</v>
          </cell>
        </row>
        <row r="16">
          <cell r="D16" t="str">
            <v>Hydro</v>
          </cell>
          <cell r="S16" t="str">
            <v>BANC_CCGT</v>
          </cell>
        </row>
        <row r="17">
          <cell r="D17" t="str">
            <v>Hydro_NW_CAISO</v>
          </cell>
          <cell r="S17" t="str">
            <v>Geothermal</v>
          </cell>
        </row>
        <row r="18">
          <cell r="D18" t="str">
            <v>Shed DR</v>
          </cell>
          <cell r="S18" t="str">
            <v>Geothermal</v>
          </cell>
        </row>
        <row r="19">
          <cell r="D19" t="str">
            <v>Renewables</v>
          </cell>
          <cell r="S19" t="str">
            <v>Geothermal</v>
          </cell>
        </row>
        <row r="20">
          <cell r="D20" t="str">
            <v>Renewables</v>
          </cell>
          <cell r="S20" t="str">
            <v>Geothermal</v>
          </cell>
        </row>
        <row r="21">
          <cell r="D21" t="str">
            <v>Renewables</v>
          </cell>
          <cell r="S21" t="str">
            <v>Geothermal</v>
          </cell>
        </row>
        <row r="22">
          <cell r="D22" t="str">
            <v>Renewables</v>
          </cell>
          <cell r="S22" t="str">
            <v>Geothermal</v>
          </cell>
        </row>
        <row r="23">
          <cell r="D23" t="str">
            <v>Renewables</v>
          </cell>
          <cell r="S23" t="str">
            <v>Geothermal</v>
          </cell>
        </row>
        <row r="24">
          <cell r="D24" t="str">
            <v>Renewables</v>
          </cell>
          <cell r="S24" t="str">
            <v>Hydro</v>
          </cell>
        </row>
        <row r="25">
          <cell r="D25" t="str">
            <v>Renewables</v>
          </cell>
          <cell r="S25" t="str">
            <v>Hydro</v>
          </cell>
        </row>
        <row r="26">
          <cell r="D26" t="str">
            <v>Renewables</v>
          </cell>
          <cell r="S26" t="str">
            <v>Hydro</v>
          </cell>
        </row>
        <row r="27">
          <cell r="D27" t="str">
            <v>Storage Losses</v>
          </cell>
          <cell r="S27" t="str">
            <v>Hydro</v>
          </cell>
        </row>
        <row r="28">
          <cell r="D28" t="str">
            <v>Storage Losses</v>
          </cell>
          <cell r="S28" t="str">
            <v>Hydro</v>
          </cell>
        </row>
        <row r="29">
          <cell r="D29" t="str">
            <v>Storage Losses</v>
          </cell>
          <cell r="S29" t="str">
            <v>Hydro</v>
          </cell>
        </row>
        <row r="30">
          <cell r="D30" t="str">
            <v>Storage Losses</v>
          </cell>
          <cell r="S30" t="str">
            <v>Hydro</v>
          </cell>
        </row>
        <row r="31">
          <cell r="S31" t="str">
            <v>BANC_Peaker</v>
          </cell>
        </row>
        <row r="32">
          <cell r="S32" t="str">
            <v>BANC_Peaker</v>
          </cell>
        </row>
        <row r="33">
          <cell r="S33" t="str">
            <v>BANC_Peaker</v>
          </cell>
        </row>
        <row r="34">
          <cell r="S34" t="str">
            <v>BANC_Peaker</v>
          </cell>
        </row>
        <row r="35">
          <cell r="C35" t="str">
            <v>In-State</v>
          </cell>
          <cell r="S35" t="str">
            <v>BANC_Peaker</v>
          </cell>
        </row>
        <row r="36">
          <cell r="C36" t="str">
            <v>In-State</v>
          </cell>
          <cell r="S36" t="str">
            <v>BANC_Peaker</v>
          </cell>
        </row>
        <row r="37">
          <cell r="C37" t="str">
            <v>In-State</v>
          </cell>
          <cell r="S37" t="str">
            <v>BANC_Peaker</v>
          </cell>
        </row>
        <row r="38">
          <cell r="C38" t="str">
            <v>In-State</v>
          </cell>
          <cell r="S38" t="str">
            <v>Small_Hydro</v>
          </cell>
        </row>
        <row r="39">
          <cell r="C39" t="str">
            <v>Out-Of-State</v>
          </cell>
          <cell r="S39" t="str">
            <v>Small_Hydro</v>
          </cell>
        </row>
        <row r="40">
          <cell r="C40" t="str">
            <v>In-State</v>
          </cell>
          <cell r="S40" t="str">
            <v>Small_Hydro</v>
          </cell>
        </row>
        <row r="41">
          <cell r="C41" t="str">
            <v>In-State</v>
          </cell>
          <cell r="S41" t="str">
            <v>Small_Hydro</v>
          </cell>
        </row>
        <row r="42">
          <cell r="C42" t="str">
            <v>In-State</v>
          </cell>
          <cell r="S42" t="str">
            <v>Small_Hydro</v>
          </cell>
        </row>
        <row r="43">
          <cell r="C43" t="str">
            <v>In-State</v>
          </cell>
          <cell r="S43" t="str">
            <v>Small_Hydro</v>
          </cell>
        </row>
        <row r="44">
          <cell r="C44" t="str">
            <v>In-State</v>
          </cell>
          <cell r="S44" t="str">
            <v>Small_Hydro</v>
          </cell>
        </row>
        <row r="45">
          <cell r="C45" t="str">
            <v>In-State</v>
          </cell>
          <cell r="S45" t="str">
            <v>Solar</v>
          </cell>
        </row>
        <row r="46">
          <cell r="C46" t="str">
            <v>In-State</v>
          </cell>
          <cell r="S46" t="str">
            <v>Solar</v>
          </cell>
        </row>
        <row r="47">
          <cell r="C47" t="str">
            <v>In-State</v>
          </cell>
          <cell r="S47" t="str">
            <v>Solar</v>
          </cell>
        </row>
        <row r="48">
          <cell r="C48" t="str">
            <v>In-State</v>
          </cell>
          <cell r="S48" t="str">
            <v>Solar</v>
          </cell>
        </row>
        <row r="49">
          <cell r="C49" t="str">
            <v>In-State</v>
          </cell>
          <cell r="S49" t="str">
            <v>Solar</v>
          </cell>
        </row>
        <row r="50">
          <cell r="C50" t="str">
            <v>In-State</v>
          </cell>
          <cell r="S50" t="str">
            <v>Solar</v>
          </cell>
        </row>
        <row r="51">
          <cell r="C51" t="str">
            <v>In-State</v>
          </cell>
          <cell r="S51" t="str">
            <v>Solar</v>
          </cell>
        </row>
        <row r="52">
          <cell r="C52" t="str">
            <v>In-State</v>
          </cell>
          <cell r="S52" t="str">
            <v>Wind</v>
          </cell>
        </row>
        <row r="53">
          <cell r="C53" t="str">
            <v>In-State</v>
          </cell>
          <cell r="S53" t="str">
            <v>Wind</v>
          </cell>
        </row>
        <row r="54">
          <cell r="C54" t="str">
            <v>In-State</v>
          </cell>
          <cell r="S54" t="str">
            <v>Wind</v>
          </cell>
        </row>
        <row r="55">
          <cell r="C55" t="str">
            <v>In-State</v>
          </cell>
          <cell r="S55" t="str">
            <v>Wind</v>
          </cell>
        </row>
        <row r="56">
          <cell r="C56" t="str">
            <v>In-State</v>
          </cell>
          <cell r="S56" t="str">
            <v>Wind</v>
          </cell>
        </row>
        <row r="57">
          <cell r="C57" t="str">
            <v>In-State</v>
          </cell>
          <cell r="S57" t="str">
            <v>Wind</v>
          </cell>
        </row>
        <row r="58">
          <cell r="C58" t="str">
            <v>In-State</v>
          </cell>
          <cell r="S58" t="str">
            <v>Wind</v>
          </cell>
        </row>
        <row r="59">
          <cell r="C59" t="str">
            <v>In-State</v>
          </cell>
          <cell r="S59" t="str">
            <v>Small_Hydro</v>
          </cell>
        </row>
        <row r="60">
          <cell r="C60" t="str">
            <v>In-State</v>
          </cell>
          <cell r="S60" t="str">
            <v>Small_Hydro</v>
          </cell>
        </row>
        <row r="61">
          <cell r="C61" t="str">
            <v>In-State</v>
          </cell>
          <cell r="S61" t="str">
            <v>Small_Hydro</v>
          </cell>
        </row>
        <row r="62">
          <cell r="C62" t="str">
            <v>In-State</v>
          </cell>
          <cell r="S62" t="str">
            <v>Small_Hydro</v>
          </cell>
        </row>
        <row r="63">
          <cell r="C63" t="str">
            <v>In-State</v>
          </cell>
          <cell r="S63" t="str">
            <v>Small_Hydro</v>
          </cell>
        </row>
        <row r="64">
          <cell r="C64" t="str">
            <v>In-State</v>
          </cell>
          <cell r="S64" t="str">
            <v>Small_Hydro</v>
          </cell>
        </row>
        <row r="65">
          <cell r="C65" t="str">
            <v>In-State</v>
          </cell>
          <cell r="S65" t="str">
            <v>Small_Hydro</v>
          </cell>
        </row>
        <row r="66">
          <cell r="C66" t="str">
            <v>In-State</v>
          </cell>
          <cell r="S66" t="str">
            <v>Solar</v>
          </cell>
        </row>
        <row r="67">
          <cell r="C67" t="str">
            <v>In-State</v>
          </cell>
          <cell r="S67" t="str">
            <v>Solar</v>
          </cell>
        </row>
        <row r="68">
          <cell r="C68" t="str">
            <v>In-State</v>
          </cell>
          <cell r="S68" t="str">
            <v>Solar</v>
          </cell>
        </row>
        <row r="69">
          <cell r="C69" t="str">
            <v>In-State</v>
          </cell>
          <cell r="S69" t="str">
            <v>Solar</v>
          </cell>
        </row>
        <row r="70">
          <cell r="C70" t="str">
            <v>In-State</v>
          </cell>
          <cell r="S70" t="str">
            <v>Solar</v>
          </cell>
        </row>
        <row r="71">
          <cell r="C71" t="str">
            <v>In-State</v>
          </cell>
          <cell r="S71" t="str">
            <v>Solar</v>
          </cell>
        </row>
        <row r="72">
          <cell r="C72" t="str">
            <v>In-State</v>
          </cell>
          <cell r="S72" t="str">
            <v>Solar</v>
          </cell>
        </row>
        <row r="73">
          <cell r="C73" t="str">
            <v>In-State</v>
          </cell>
          <cell r="S73" t="str">
            <v>Wind</v>
          </cell>
        </row>
        <row r="74">
          <cell r="C74" t="str">
            <v>In-State</v>
          </cell>
          <cell r="S74" t="str">
            <v>Wind</v>
          </cell>
        </row>
        <row r="75">
          <cell r="C75" t="str">
            <v>In-State</v>
          </cell>
          <cell r="S75" t="str">
            <v>Wind</v>
          </cell>
        </row>
        <row r="76">
          <cell r="C76" t="str">
            <v>In-State</v>
          </cell>
          <cell r="S76" t="str">
            <v>Wind</v>
          </cell>
        </row>
        <row r="77">
          <cell r="C77" t="str">
            <v>In-State</v>
          </cell>
          <cell r="S77" t="str">
            <v>Wind</v>
          </cell>
        </row>
        <row r="78">
          <cell r="C78" t="str">
            <v>In-State</v>
          </cell>
          <cell r="S78" t="str">
            <v>Wind</v>
          </cell>
        </row>
        <row r="79">
          <cell r="C79" t="str">
            <v>In-State</v>
          </cell>
          <cell r="S79" t="str">
            <v>Wind</v>
          </cell>
        </row>
        <row r="80">
          <cell r="C80" t="str">
            <v>In-State</v>
          </cell>
          <cell r="S80" t="str">
            <v>Solar</v>
          </cell>
        </row>
        <row r="81">
          <cell r="C81" t="str">
            <v>In-State</v>
          </cell>
          <cell r="S81" t="str">
            <v>Solar</v>
          </cell>
        </row>
        <row r="82">
          <cell r="C82" t="str">
            <v>In-State</v>
          </cell>
          <cell r="S82" t="str">
            <v>Solar</v>
          </cell>
        </row>
        <row r="83">
          <cell r="C83" t="str">
            <v>In-State</v>
          </cell>
          <cell r="S83" t="str">
            <v>Solar</v>
          </cell>
        </row>
        <row r="84">
          <cell r="C84" t="str">
            <v>In-State</v>
          </cell>
          <cell r="S84" t="str">
            <v>Solar</v>
          </cell>
        </row>
        <row r="85">
          <cell r="C85" t="str">
            <v>In-State</v>
          </cell>
          <cell r="S85" t="str">
            <v>Solar</v>
          </cell>
        </row>
        <row r="86">
          <cell r="C86" t="str">
            <v>In-State</v>
          </cell>
          <cell r="S86" t="str">
            <v>Solar</v>
          </cell>
        </row>
        <row r="87">
          <cell r="C87" t="str">
            <v>In-State</v>
          </cell>
          <cell r="S87" t="str">
            <v>Wind</v>
          </cell>
        </row>
        <row r="88">
          <cell r="C88" t="str">
            <v>Out-Of-State</v>
          </cell>
          <cell r="S88" t="str">
            <v>Wind</v>
          </cell>
        </row>
        <row r="89">
          <cell r="C89" t="str">
            <v>Out-Of-State</v>
          </cell>
          <cell r="S89" t="str">
            <v>Wind</v>
          </cell>
        </row>
        <row r="90">
          <cell r="C90" t="str">
            <v>Out-Of-State</v>
          </cell>
          <cell r="S90" t="str">
            <v>Wind</v>
          </cell>
        </row>
        <row r="91">
          <cell r="C91" t="str">
            <v>In-State</v>
          </cell>
          <cell r="S91" t="str">
            <v>Wind</v>
          </cell>
        </row>
        <row r="92">
          <cell r="C92" t="str">
            <v>In-State</v>
          </cell>
          <cell r="S92" t="str">
            <v>Wind</v>
          </cell>
        </row>
        <row r="93">
          <cell r="C93" t="str">
            <v>Out-Of-State</v>
          </cell>
          <cell r="S93" t="str">
            <v>Wind</v>
          </cell>
        </row>
        <row r="94">
          <cell r="C94" t="str">
            <v>Out-Of-State</v>
          </cell>
          <cell r="S94" t="str">
            <v>CAISO_Advanced_CCGT</v>
          </cell>
        </row>
        <row r="95">
          <cell r="C95" t="str">
            <v>Out-Of-State</v>
          </cell>
          <cell r="S95" t="str">
            <v>CAISO_Advanced_CCGT</v>
          </cell>
        </row>
        <row r="96">
          <cell r="C96" t="str">
            <v>Out-Of-State</v>
          </cell>
          <cell r="S96" t="str">
            <v>CAISO_Advanced_CCGT</v>
          </cell>
        </row>
        <row r="97">
          <cell r="C97" t="str">
            <v>Out-Of-State</v>
          </cell>
          <cell r="S97" t="str">
            <v>CAISO_Advanced_CCGT</v>
          </cell>
        </row>
        <row r="98">
          <cell r="C98" t="str">
            <v>Out-Of-State</v>
          </cell>
          <cell r="S98" t="str">
            <v>CAISO_Advanced_CCGT</v>
          </cell>
        </row>
        <row r="99">
          <cell r="S99" t="str">
            <v>CAISO_Advanced_CCGT</v>
          </cell>
        </row>
        <row r="100">
          <cell r="S100" t="str">
            <v>CAISO_Advanced_CCGT</v>
          </cell>
        </row>
        <row r="101">
          <cell r="S101" t="str">
            <v>CAISO_Aero_CT</v>
          </cell>
        </row>
        <row r="102">
          <cell r="S102" t="str">
            <v>CAISO_Aero_CT</v>
          </cell>
        </row>
        <row r="103">
          <cell r="S103" t="str">
            <v>CAISO_Aero_CT</v>
          </cell>
        </row>
        <row r="104">
          <cell r="S104" t="str">
            <v>CAISO_Aero_CT</v>
          </cell>
        </row>
        <row r="105">
          <cell r="S105" t="str">
            <v>CAISO_Aero_CT</v>
          </cell>
        </row>
        <row r="106">
          <cell r="S106" t="str">
            <v>CAISO_Aero_CT</v>
          </cell>
        </row>
        <row r="107">
          <cell r="S107" t="str">
            <v>CAISO_Aero_CT</v>
          </cell>
        </row>
        <row r="108">
          <cell r="S108" t="str">
            <v>BTM_Li_Battery</v>
          </cell>
        </row>
        <row r="109">
          <cell r="S109" t="str">
            <v>BTM_Li_Battery</v>
          </cell>
        </row>
        <row r="110">
          <cell r="S110" t="str">
            <v>BTM_Li_Battery</v>
          </cell>
        </row>
        <row r="111">
          <cell r="S111" t="str">
            <v>BTM_Li_Battery</v>
          </cell>
        </row>
        <row r="112">
          <cell r="S112" t="str">
            <v>BTM_Li_Battery</v>
          </cell>
        </row>
        <row r="113">
          <cell r="S113" t="str">
            <v>BTM_Li_Battery</v>
          </cell>
        </row>
        <row r="114">
          <cell r="S114" t="str">
            <v>BTM_Li_Battery</v>
          </cell>
        </row>
        <row r="115">
          <cell r="S115" t="str">
            <v>Biomass</v>
          </cell>
        </row>
        <row r="116">
          <cell r="S116" t="str">
            <v>Biomass</v>
          </cell>
        </row>
        <row r="117">
          <cell r="S117" t="str">
            <v>Biomass</v>
          </cell>
        </row>
        <row r="118">
          <cell r="S118" t="str">
            <v>Biomass</v>
          </cell>
        </row>
        <row r="119">
          <cell r="S119" t="str">
            <v>Biomass</v>
          </cell>
        </row>
        <row r="120">
          <cell r="S120" t="str">
            <v>Biomass</v>
          </cell>
        </row>
        <row r="121">
          <cell r="S121" t="str">
            <v>Biomass</v>
          </cell>
        </row>
        <row r="122">
          <cell r="S122" t="str">
            <v>Biomass</v>
          </cell>
        </row>
        <row r="123">
          <cell r="S123" t="str">
            <v>Biomass</v>
          </cell>
        </row>
        <row r="124">
          <cell r="S124" t="str">
            <v>Biomass</v>
          </cell>
        </row>
        <row r="125">
          <cell r="S125" t="str">
            <v>Biomass</v>
          </cell>
        </row>
        <row r="126">
          <cell r="S126" t="str">
            <v>Biomass</v>
          </cell>
        </row>
        <row r="127">
          <cell r="S127" t="str">
            <v>Biomass</v>
          </cell>
        </row>
        <row r="128">
          <cell r="S128" t="str">
            <v>Biomass</v>
          </cell>
        </row>
        <row r="129">
          <cell r="S129" t="str">
            <v>CAISO_CCGT1</v>
          </cell>
        </row>
        <row r="130">
          <cell r="S130" t="str">
            <v>CAISO_CCGT1</v>
          </cell>
        </row>
        <row r="131">
          <cell r="S131" t="str">
            <v>CAISO_CCGT1</v>
          </cell>
        </row>
        <row r="132">
          <cell r="S132" t="str">
            <v>CAISO_CCGT1</v>
          </cell>
        </row>
        <row r="133">
          <cell r="S133" t="str">
            <v>CAISO_CCGT1</v>
          </cell>
        </row>
        <row r="134">
          <cell r="S134" t="str">
            <v>CAISO_CCGT1</v>
          </cell>
        </row>
        <row r="135">
          <cell r="S135" t="str">
            <v>CAISO_CCGT1</v>
          </cell>
        </row>
        <row r="136">
          <cell r="S136" t="str">
            <v>CAISO_CCGT2</v>
          </cell>
        </row>
        <row r="137">
          <cell r="S137" t="str">
            <v>CAISO_CCGT2</v>
          </cell>
        </row>
        <row r="138">
          <cell r="S138" t="str">
            <v>CAISO_CCGT2</v>
          </cell>
        </row>
        <row r="139">
          <cell r="S139" t="str">
            <v>CAISO_CCGT2</v>
          </cell>
        </row>
        <row r="140">
          <cell r="S140" t="str">
            <v>CAISO_CCGT2</v>
          </cell>
        </row>
        <row r="141">
          <cell r="S141" t="str">
            <v>CAISO_CCGT2</v>
          </cell>
        </row>
        <row r="142">
          <cell r="S142" t="str">
            <v>CAISO_CCGT2</v>
          </cell>
        </row>
        <row r="143">
          <cell r="S143" t="str">
            <v>CAISO_CHP</v>
          </cell>
        </row>
        <row r="144">
          <cell r="S144" t="str">
            <v>CAISO_CHP</v>
          </cell>
        </row>
        <row r="145">
          <cell r="S145" t="str">
            <v>CAISO_CHP</v>
          </cell>
        </row>
        <row r="146">
          <cell r="S146" t="str">
            <v>CAISO_CHP</v>
          </cell>
        </row>
        <row r="147">
          <cell r="S147" t="str">
            <v>CAISO_CHP</v>
          </cell>
        </row>
        <row r="148">
          <cell r="S148" t="str">
            <v>CAISO_CHP</v>
          </cell>
        </row>
        <row r="149">
          <cell r="S149" t="str">
            <v>CAISO_CHP</v>
          </cell>
        </row>
        <row r="150">
          <cell r="S150" t="str">
            <v>CAISO_Coal</v>
          </cell>
        </row>
        <row r="151">
          <cell r="S151" t="str">
            <v>CAISO_Coal</v>
          </cell>
        </row>
        <row r="152">
          <cell r="S152" t="str">
            <v>CAISO_Coal</v>
          </cell>
        </row>
        <row r="153">
          <cell r="S153" t="str">
            <v>CAISO_Coal</v>
          </cell>
        </row>
        <row r="154">
          <cell r="S154" t="str">
            <v>CAISO_Coal</v>
          </cell>
        </row>
        <row r="155">
          <cell r="S155" t="str">
            <v>CAISO_Coal</v>
          </cell>
        </row>
        <row r="156">
          <cell r="S156" t="str">
            <v>CAISO_Coal</v>
          </cell>
        </row>
        <row r="157">
          <cell r="S157" t="str">
            <v>Pumped_Hydro</v>
          </cell>
        </row>
        <row r="158">
          <cell r="S158" t="str">
            <v>Pumped_Hydro</v>
          </cell>
        </row>
        <row r="159">
          <cell r="S159" t="str">
            <v>Pumped_Hydro</v>
          </cell>
        </row>
        <row r="160">
          <cell r="S160" t="str">
            <v>Pumped_Hydro</v>
          </cell>
        </row>
        <row r="161">
          <cell r="S161" t="str">
            <v>Pumped_Hydro</v>
          </cell>
        </row>
        <row r="162">
          <cell r="S162" t="str">
            <v>Pumped_Hydro</v>
          </cell>
        </row>
        <row r="163">
          <cell r="S163" t="str">
            <v>Pumped_Hydro</v>
          </cell>
        </row>
        <row r="164">
          <cell r="S164" t="str">
            <v>Geothermal</v>
          </cell>
        </row>
        <row r="165">
          <cell r="S165" t="str">
            <v>Geothermal</v>
          </cell>
        </row>
        <row r="166">
          <cell r="S166" t="str">
            <v>Geothermal</v>
          </cell>
        </row>
        <row r="167">
          <cell r="S167" t="str">
            <v>Geothermal</v>
          </cell>
        </row>
        <row r="168">
          <cell r="S168" t="str">
            <v>Geothermal</v>
          </cell>
        </row>
        <row r="169">
          <cell r="S169" t="str">
            <v>Geothermal</v>
          </cell>
        </row>
        <row r="170">
          <cell r="S170" t="str">
            <v>Geothermal</v>
          </cell>
        </row>
        <row r="171">
          <cell r="S171" t="str">
            <v>Geothermal</v>
          </cell>
        </row>
        <row r="172">
          <cell r="S172" t="str">
            <v>Geothermal</v>
          </cell>
        </row>
        <row r="173">
          <cell r="S173" t="str">
            <v>Geothermal</v>
          </cell>
        </row>
        <row r="174">
          <cell r="S174" t="str">
            <v>Geothermal</v>
          </cell>
        </row>
        <row r="175">
          <cell r="S175" t="str">
            <v>Geothermal</v>
          </cell>
        </row>
        <row r="176">
          <cell r="S176" t="str">
            <v>Geothermal</v>
          </cell>
        </row>
        <row r="177">
          <cell r="S177" t="str">
            <v>Geothermal</v>
          </cell>
        </row>
        <row r="178">
          <cell r="S178" t="str">
            <v>Hydro</v>
          </cell>
        </row>
        <row r="179">
          <cell r="S179" t="str">
            <v>Hydro</v>
          </cell>
        </row>
        <row r="180">
          <cell r="S180" t="str">
            <v>Hydro</v>
          </cell>
        </row>
        <row r="181">
          <cell r="S181" t="str">
            <v>Hydro</v>
          </cell>
        </row>
        <row r="182">
          <cell r="S182" t="str">
            <v>Hydro</v>
          </cell>
        </row>
        <row r="183">
          <cell r="S183" t="str">
            <v>Hydro</v>
          </cell>
        </row>
        <row r="184">
          <cell r="S184" t="str">
            <v>Hydro</v>
          </cell>
        </row>
        <row r="185">
          <cell r="S185" t="str">
            <v>Flow_Battery</v>
          </cell>
        </row>
        <row r="186">
          <cell r="S186" t="str">
            <v>Flow_Battery</v>
          </cell>
        </row>
        <row r="187">
          <cell r="S187" t="str">
            <v>Flow_Battery</v>
          </cell>
        </row>
        <row r="188">
          <cell r="S188" t="str">
            <v>Flow_Battery</v>
          </cell>
        </row>
        <row r="189">
          <cell r="S189" t="str">
            <v>Flow_Battery</v>
          </cell>
        </row>
        <row r="190">
          <cell r="S190" t="str">
            <v>Flow_Battery</v>
          </cell>
        </row>
        <row r="191">
          <cell r="S191" t="str">
            <v>Flow_Battery</v>
          </cell>
        </row>
        <row r="192">
          <cell r="S192" t="str">
            <v>Flow_Battery</v>
          </cell>
        </row>
        <row r="193">
          <cell r="S193" t="str">
            <v>Flow_Battery</v>
          </cell>
        </row>
        <row r="194">
          <cell r="S194" t="str">
            <v>Flow_Battery</v>
          </cell>
        </row>
        <row r="195">
          <cell r="S195" t="str">
            <v>Flow_Battery</v>
          </cell>
        </row>
        <row r="196">
          <cell r="S196" t="str">
            <v>Flow_Battery</v>
          </cell>
        </row>
        <row r="197">
          <cell r="S197" t="str">
            <v>Flow_Battery</v>
          </cell>
        </row>
        <row r="198">
          <cell r="S198" t="str">
            <v>Flow_Battery</v>
          </cell>
        </row>
        <row r="199">
          <cell r="S199" t="str">
            <v>Flow_Battery</v>
          </cell>
        </row>
        <row r="200">
          <cell r="S200" t="str">
            <v>Flow_Battery</v>
          </cell>
        </row>
        <row r="201">
          <cell r="S201" t="str">
            <v>Flow_Battery</v>
          </cell>
        </row>
        <row r="202">
          <cell r="S202" t="str">
            <v>Flow_Battery</v>
          </cell>
        </row>
        <row r="203">
          <cell r="S203" t="str">
            <v>Flow_Battery</v>
          </cell>
        </row>
        <row r="204">
          <cell r="S204" t="str">
            <v>Flow_Battery</v>
          </cell>
        </row>
        <row r="205">
          <cell r="S205" t="str">
            <v>Flow_Battery</v>
          </cell>
        </row>
        <row r="206">
          <cell r="S206" t="str">
            <v>Flow_Battery</v>
          </cell>
        </row>
        <row r="207">
          <cell r="S207" t="str">
            <v>Flow_Battery</v>
          </cell>
        </row>
        <row r="208">
          <cell r="S208" t="str">
            <v>Flow_Battery</v>
          </cell>
        </row>
        <row r="209">
          <cell r="S209" t="str">
            <v>Flow_Battery</v>
          </cell>
        </row>
        <row r="210">
          <cell r="S210" t="str">
            <v>Flow_Battery</v>
          </cell>
        </row>
        <row r="211">
          <cell r="S211" t="str">
            <v>Flow_Battery</v>
          </cell>
        </row>
        <row r="212">
          <cell r="S212" t="str">
            <v>Flow_Battery</v>
          </cell>
        </row>
        <row r="213">
          <cell r="S213" t="str">
            <v>Flow_Battery</v>
          </cell>
        </row>
        <row r="214">
          <cell r="S214" t="str">
            <v>Flow_Battery</v>
          </cell>
        </row>
        <row r="215">
          <cell r="S215" t="str">
            <v>Flow_Battery</v>
          </cell>
        </row>
        <row r="216">
          <cell r="S216" t="str">
            <v>Flow_Battery</v>
          </cell>
        </row>
        <row r="217">
          <cell r="S217" t="str">
            <v>Flow_Battery</v>
          </cell>
        </row>
        <row r="218">
          <cell r="S218" t="str">
            <v>Flow_Battery</v>
          </cell>
        </row>
        <row r="219">
          <cell r="S219" t="str">
            <v>Flow_Battery</v>
          </cell>
        </row>
        <row r="220">
          <cell r="S220" t="str">
            <v>Li_Battery</v>
          </cell>
        </row>
        <row r="221">
          <cell r="S221" t="str">
            <v>Li_Battery</v>
          </cell>
        </row>
        <row r="222">
          <cell r="S222" t="str">
            <v>Li_Battery</v>
          </cell>
        </row>
        <row r="223">
          <cell r="S223" t="str">
            <v>Li_Battery</v>
          </cell>
        </row>
        <row r="224">
          <cell r="S224" t="str">
            <v>Li_Battery</v>
          </cell>
        </row>
        <row r="225">
          <cell r="S225" t="str">
            <v>Li_Battery</v>
          </cell>
        </row>
        <row r="226">
          <cell r="S226" t="str">
            <v>Li_Battery</v>
          </cell>
        </row>
        <row r="227">
          <cell r="S227" t="str">
            <v>Li_Battery</v>
          </cell>
        </row>
        <row r="228">
          <cell r="S228" t="str">
            <v>Li_Battery</v>
          </cell>
        </row>
        <row r="229">
          <cell r="S229" t="str">
            <v>Li_Battery</v>
          </cell>
        </row>
        <row r="230">
          <cell r="S230" t="str">
            <v>Li_Battery</v>
          </cell>
        </row>
        <row r="231">
          <cell r="S231" t="str">
            <v>Li_Battery</v>
          </cell>
        </row>
        <row r="232">
          <cell r="S232" t="str">
            <v>Li_Battery</v>
          </cell>
        </row>
        <row r="233">
          <cell r="S233" t="str">
            <v>Li_Battery</v>
          </cell>
        </row>
        <row r="234">
          <cell r="S234" t="str">
            <v>Li_Battery</v>
          </cell>
        </row>
        <row r="235">
          <cell r="S235" t="str">
            <v>Li_Battery</v>
          </cell>
        </row>
        <row r="236">
          <cell r="S236" t="str">
            <v>Li_Battery</v>
          </cell>
        </row>
        <row r="237">
          <cell r="S237" t="str">
            <v>Li_Battery</v>
          </cell>
        </row>
        <row r="238">
          <cell r="S238" t="str">
            <v>Li_Battery</v>
          </cell>
        </row>
        <row r="239">
          <cell r="S239" t="str">
            <v>Li_Battery</v>
          </cell>
        </row>
        <row r="240">
          <cell r="S240" t="str">
            <v>Li_Battery</v>
          </cell>
        </row>
        <row r="241">
          <cell r="S241" t="str">
            <v>Li_Battery</v>
          </cell>
        </row>
        <row r="242">
          <cell r="S242" t="str">
            <v>Li_Battery</v>
          </cell>
        </row>
        <row r="243">
          <cell r="S243" t="str">
            <v>Li_Battery</v>
          </cell>
        </row>
        <row r="244">
          <cell r="S244" t="str">
            <v>Li_Battery</v>
          </cell>
        </row>
        <row r="245">
          <cell r="S245" t="str">
            <v>Li_Battery</v>
          </cell>
        </row>
        <row r="246">
          <cell r="S246" t="str">
            <v>Li_Battery</v>
          </cell>
        </row>
        <row r="247">
          <cell r="S247" t="str">
            <v>Li_Battery</v>
          </cell>
        </row>
        <row r="248">
          <cell r="S248" t="str">
            <v>Li_Battery</v>
          </cell>
        </row>
        <row r="249">
          <cell r="S249" t="str">
            <v>Li_Battery</v>
          </cell>
        </row>
        <row r="250">
          <cell r="S250" t="str">
            <v>Li_Battery</v>
          </cell>
        </row>
        <row r="251">
          <cell r="S251" t="str">
            <v>Li_Battery</v>
          </cell>
        </row>
        <row r="252">
          <cell r="S252" t="str">
            <v>Li_Battery</v>
          </cell>
        </row>
        <row r="253">
          <cell r="S253" t="str">
            <v>Li_Battery</v>
          </cell>
        </row>
        <row r="254">
          <cell r="S254" t="str">
            <v>Li_Battery</v>
          </cell>
        </row>
        <row r="255">
          <cell r="S255" t="str">
            <v>Li_Battery</v>
          </cell>
        </row>
        <row r="256">
          <cell r="S256" t="str">
            <v>Li_Battery</v>
          </cell>
        </row>
        <row r="257">
          <cell r="S257" t="str">
            <v>Li_Battery</v>
          </cell>
        </row>
        <row r="258">
          <cell r="S258" t="str">
            <v>Li_Battery</v>
          </cell>
        </row>
        <row r="259">
          <cell r="S259" t="str">
            <v>Li_Battery</v>
          </cell>
        </row>
        <row r="260">
          <cell r="S260" t="str">
            <v>Li_Battery</v>
          </cell>
        </row>
        <row r="261">
          <cell r="S261" t="str">
            <v>Li_Battery</v>
          </cell>
        </row>
        <row r="262">
          <cell r="S262" t="str">
            <v>Pumped_Hydro</v>
          </cell>
        </row>
        <row r="263">
          <cell r="S263" t="str">
            <v>Pumped_Hydro</v>
          </cell>
        </row>
        <row r="264">
          <cell r="S264" t="str">
            <v>Pumped_Hydro</v>
          </cell>
        </row>
        <row r="265">
          <cell r="S265" t="str">
            <v>Pumped_Hydro</v>
          </cell>
        </row>
        <row r="266">
          <cell r="S266" t="str">
            <v>Pumped_Hydro</v>
          </cell>
        </row>
        <row r="267">
          <cell r="S267" t="str">
            <v>Pumped_Hydro</v>
          </cell>
        </row>
        <row r="268">
          <cell r="S268" t="str">
            <v>Pumped_Hydro</v>
          </cell>
        </row>
        <row r="269">
          <cell r="S269" t="str">
            <v>CAISO_Nuclear</v>
          </cell>
        </row>
        <row r="270">
          <cell r="S270" t="str">
            <v>CAISO_Nuclear</v>
          </cell>
        </row>
        <row r="271">
          <cell r="S271" t="str">
            <v>CAISO_Nuclear</v>
          </cell>
        </row>
        <row r="272">
          <cell r="S272" t="str">
            <v>CAISO_Nuclear</v>
          </cell>
        </row>
        <row r="273">
          <cell r="S273" t="str">
            <v>CAISO_Nuclear</v>
          </cell>
        </row>
        <row r="274">
          <cell r="S274" t="str">
            <v>CAISO_Nuclear</v>
          </cell>
        </row>
        <row r="275">
          <cell r="S275" t="str">
            <v>CAISO_Nuclear</v>
          </cell>
        </row>
        <row r="276">
          <cell r="S276" t="str">
            <v>CAISO_Peaker1</v>
          </cell>
        </row>
        <row r="277">
          <cell r="S277" t="str">
            <v>CAISO_Peaker1</v>
          </cell>
        </row>
        <row r="278">
          <cell r="S278" t="str">
            <v>CAISO_Peaker1</v>
          </cell>
        </row>
        <row r="279">
          <cell r="S279" t="str">
            <v>CAISO_Peaker1</v>
          </cell>
        </row>
        <row r="280">
          <cell r="S280" t="str">
            <v>CAISO_Peaker1</v>
          </cell>
        </row>
        <row r="281">
          <cell r="S281" t="str">
            <v>CAISO_Peaker1</v>
          </cell>
        </row>
        <row r="282">
          <cell r="S282" t="str">
            <v>CAISO_Peaker1</v>
          </cell>
        </row>
        <row r="283">
          <cell r="S283" t="str">
            <v>CAISO_Peaker2</v>
          </cell>
        </row>
        <row r="284">
          <cell r="S284" t="str">
            <v>CAISO_Peaker2</v>
          </cell>
        </row>
        <row r="285">
          <cell r="S285" t="str">
            <v>CAISO_Peaker2</v>
          </cell>
        </row>
        <row r="286">
          <cell r="S286" t="str">
            <v>CAISO_Peaker2</v>
          </cell>
        </row>
        <row r="287">
          <cell r="S287" t="str">
            <v>CAISO_Peaker2</v>
          </cell>
        </row>
        <row r="288">
          <cell r="S288" t="str">
            <v>CAISO_Peaker2</v>
          </cell>
        </row>
        <row r="289">
          <cell r="S289" t="str">
            <v>CAISO_Peaker2</v>
          </cell>
        </row>
        <row r="290">
          <cell r="S290" t="str">
            <v>CAISO_Reciprocating_Engine</v>
          </cell>
        </row>
        <row r="291">
          <cell r="S291" t="str">
            <v>CAISO_Reciprocating_Engine</v>
          </cell>
        </row>
        <row r="292">
          <cell r="S292" t="str">
            <v>CAISO_Reciprocating_Engine</v>
          </cell>
        </row>
        <row r="293">
          <cell r="S293" t="str">
            <v>CAISO_Reciprocating_Engine</v>
          </cell>
        </row>
        <row r="294">
          <cell r="S294" t="str">
            <v>CAISO_Reciprocating_Engine</v>
          </cell>
        </row>
        <row r="295">
          <cell r="S295" t="str">
            <v>CAISO_Reciprocating_Engine</v>
          </cell>
        </row>
        <row r="296">
          <cell r="S296" t="str">
            <v>CAISO_Reciprocating_Engine</v>
          </cell>
        </row>
        <row r="297">
          <cell r="S297" t="str">
            <v>CAISO_ST</v>
          </cell>
        </row>
        <row r="298">
          <cell r="S298" t="str">
            <v>CAISO_ST</v>
          </cell>
        </row>
        <row r="299">
          <cell r="S299" t="str">
            <v>CAISO_ST</v>
          </cell>
        </row>
        <row r="300">
          <cell r="S300" t="str">
            <v>CAISO_ST</v>
          </cell>
        </row>
        <row r="301">
          <cell r="S301" t="str">
            <v>CAISO_ST</v>
          </cell>
        </row>
        <row r="302">
          <cell r="S302" t="str">
            <v>CAISO_ST</v>
          </cell>
        </row>
        <row r="303">
          <cell r="S303" t="str">
            <v>CAISO_ST</v>
          </cell>
        </row>
        <row r="304">
          <cell r="S304" t="str">
            <v>CAISO_Conventional_DR</v>
          </cell>
        </row>
        <row r="305">
          <cell r="S305" t="str">
            <v>CAISO_Conventional_DR</v>
          </cell>
        </row>
        <row r="306">
          <cell r="S306" t="str">
            <v>CAISO_Conventional_DR</v>
          </cell>
        </row>
        <row r="307">
          <cell r="S307" t="str">
            <v>CAISO_Conventional_DR</v>
          </cell>
        </row>
        <row r="308">
          <cell r="S308" t="str">
            <v>CAISO_Conventional_DR</v>
          </cell>
        </row>
        <row r="309">
          <cell r="S309" t="str">
            <v>CAISO_Conventional_DR</v>
          </cell>
        </row>
        <row r="310">
          <cell r="S310" t="str">
            <v>CAISO_Conventional_DR</v>
          </cell>
        </row>
        <row r="311">
          <cell r="S311" t="str">
            <v>CAISO_Conventional_DR</v>
          </cell>
        </row>
        <row r="312">
          <cell r="S312" t="str">
            <v>CAISO_Conventional_DR</v>
          </cell>
        </row>
        <row r="313">
          <cell r="S313" t="str">
            <v>CAISO_Conventional_DR</v>
          </cell>
        </row>
        <row r="314">
          <cell r="S314" t="str">
            <v>CAISO_Conventional_DR</v>
          </cell>
        </row>
        <row r="315">
          <cell r="S315" t="str">
            <v>CAISO_Conventional_DR</v>
          </cell>
        </row>
        <row r="316">
          <cell r="S316" t="str">
            <v>CAISO_Conventional_DR</v>
          </cell>
        </row>
        <row r="317">
          <cell r="S317" t="str">
            <v>CAISO_Conventional_DR</v>
          </cell>
        </row>
        <row r="318">
          <cell r="S318" t="str">
            <v>CAISO_Conventional_DR</v>
          </cell>
        </row>
        <row r="319">
          <cell r="S319" t="str">
            <v>CAISO_Conventional_DR</v>
          </cell>
        </row>
        <row r="320">
          <cell r="S320" t="str">
            <v>CAISO_Conventional_DR</v>
          </cell>
        </row>
        <row r="321">
          <cell r="S321" t="str">
            <v>CAISO_Conventional_DR</v>
          </cell>
        </row>
        <row r="322">
          <cell r="S322" t="str">
            <v>CAISO_Conventional_DR</v>
          </cell>
        </row>
        <row r="323">
          <cell r="S323" t="str">
            <v>CAISO_Conventional_DR</v>
          </cell>
        </row>
        <row r="324">
          <cell r="S324" t="str">
            <v>CAISO_Conventional_DR</v>
          </cell>
        </row>
        <row r="325">
          <cell r="S325" t="str">
            <v>CAISO_Conventional_DR</v>
          </cell>
        </row>
        <row r="326">
          <cell r="S326" t="str">
            <v>CAISO_Conventional_DR</v>
          </cell>
        </row>
        <row r="327">
          <cell r="S327" t="str">
            <v>CAISO_Conventional_DR</v>
          </cell>
        </row>
        <row r="328">
          <cell r="S328" t="str">
            <v>CAISO_Conventional_DR</v>
          </cell>
        </row>
        <row r="329">
          <cell r="S329" t="str">
            <v>CAISO_Conventional_DR</v>
          </cell>
        </row>
        <row r="330">
          <cell r="S330" t="str">
            <v>CAISO_Conventional_DR</v>
          </cell>
        </row>
        <row r="331">
          <cell r="S331" t="str">
            <v>CAISO_Conventional_DR</v>
          </cell>
        </row>
        <row r="332">
          <cell r="S332" t="str">
            <v>CAISO_Conventional_DR</v>
          </cell>
        </row>
        <row r="333">
          <cell r="S333" t="str">
            <v>CAISO_Conventional_DR</v>
          </cell>
        </row>
        <row r="334">
          <cell r="S334" t="str">
            <v>CAISO_Conventional_DR</v>
          </cell>
        </row>
        <row r="335">
          <cell r="S335" t="str">
            <v>CAISO_Conventional_DR</v>
          </cell>
        </row>
        <row r="336">
          <cell r="S336" t="str">
            <v>CAISO_Conventional_DR</v>
          </cell>
        </row>
        <row r="337">
          <cell r="S337" t="str">
            <v>CAISO_Conventional_DR</v>
          </cell>
        </row>
        <row r="338">
          <cell r="S338" t="str">
            <v>CAISO_Conventional_DR</v>
          </cell>
        </row>
        <row r="339">
          <cell r="S339" t="str">
            <v>CAISO_Conventional_DR</v>
          </cell>
        </row>
        <row r="340">
          <cell r="S340" t="str">
            <v>CAISO_Conventional_DR</v>
          </cell>
        </row>
        <row r="341">
          <cell r="S341" t="str">
            <v>CAISO_Conventional_DR</v>
          </cell>
        </row>
        <row r="342">
          <cell r="S342" t="str">
            <v>CAISO_Conventional_DR</v>
          </cell>
        </row>
        <row r="343">
          <cell r="S343" t="str">
            <v>CAISO_Conventional_DR</v>
          </cell>
        </row>
        <row r="344">
          <cell r="S344" t="str">
            <v>CAISO_Conventional_DR</v>
          </cell>
        </row>
        <row r="345">
          <cell r="S345" t="str">
            <v>CAISO_Conventional_DR</v>
          </cell>
        </row>
        <row r="346">
          <cell r="S346" t="str">
            <v>CAISO_Conventional_DR</v>
          </cell>
        </row>
        <row r="347">
          <cell r="S347" t="str">
            <v>CAISO_Conventional_DR</v>
          </cell>
        </row>
        <row r="348">
          <cell r="S348" t="str">
            <v>CAISO_Conventional_DR</v>
          </cell>
        </row>
        <row r="349">
          <cell r="S349" t="str">
            <v>CAISO_Conventional_DR</v>
          </cell>
        </row>
        <row r="350">
          <cell r="S350" t="str">
            <v>CAISO_Conventional_DR</v>
          </cell>
        </row>
        <row r="351">
          <cell r="S351" t="str">
            <v>CAISO_Conventional_DR</v>
          </cell>
        </row>
        <row r="352">
          <cell r="S352" t="str">
            <v>CAISO_Conventional_DR</v>
          </cell>
        </row>
        <row r="353">
          <cell r="S353" t="str">
            <v>CAISO_Conventional_DR</v>
          </cell>
        </row>
        <row r="354">
          <cell r="S354" t="str">
            <v>CAISO_Conventional_DR</v>
          </cell>
        </row>
        <row r="355">
          <cell r="S355" t="str">
            <v>CAISO_Conventional_DR</v>
          </cell>
        </row>
        <row r="356">
          <cell r="S356" t="str">
            <v>CAISO_Conventional_DR</v>
          </cell>
        </row>
        <row r="357">
          <cell r="S357" t="str">
            <v>CAISO_Conventional_DR</v>
          </cell>
        </row>
        <row r="358">
          <cell r="S358" t="str">
            <v>CAISO_Conventional_DR</v>
          </cell>
        </row>
        <row r="359">
          <cell r="S359" t="str">
            <v>CAISO_Conventional_DR</v>
          </cell>
        </row>
        <row r="360">
          <cell r="S360" t="str">
            <v>CAISO_Conventional_DR</v>
          </cell>
        </row>
        <row r="361">
          <cell r="S361" t="str">
            <v>CAISO_Conventional_DR</v>
          </cell>
        </row>
        <row r="362">
          <cell r="S362" t="str">
            <v>CAISO_Conventional_DR</v>
          </cell>
        </row>
        <row r="363">
          <cell r="S363" t="str">
            <v>CAISO_Conventional_DR</v>
          </cell>
        </row>
        <row r="364">
          <cell r="S364" t="str">
            <v>CAISO_Conventional_DR</v>
          </cell>
        </row>
        <row r="365">
          <cell r="S365" t="str">
            <v>CAISO_Conventional_DR</v>
          </cell>
        </row>
        <row r="366">
          <cell r="S366" t="str">
            <v>CAISO_Conventional_DR</v>
          </cell>
        </row>
        <row r="367">
          <cell r="S367" t="str">
            <v>Small_Hydro</v>
          </cell>
        </row>
        <row r="368">
          <cell r="S368" t="str">
            <v>Small_Hydro</v>
          </cell>
        </row>
        <row r="369">
          <cell r="S369" t="str">
            <v>Small_Hydro</v>
          </cell>
        </row>
        <row r="370">
          <cell r="S370" t="str">
            <v>Small_Hydro</v>
          </cell>
        </row>
        <row r="371">
          <cell r="S371" t="str">
            <v>Small_Hydro</v>
          </cell>
        </row>
        <row r="372">
          <cell r="S372" t="str">
            <v>Small_Hydro</v>
          </cell>
        </row>
        <row r="373">
          <cell r="S373" t="str">
            <v>Small_Hydro</v>
          </cell>
        </row>
        <row r="374">
          <cell r="S374" t="str">
            <v>Small_Hydro</v>
          </cell>
        </row>
        <row r="375">
          <cell r="S375" t="str">
            <v>Small_Hydro</v>
          </cell>
        </row>
        <row r="376">
          <cell r="S376" t="str">
            <v>Small_Hydro</v>
          </cell>
        </row>
        <row r="377">
          <cell r="S377" t="str">
            <v>Small_Hydro</v>
          </cell>
        </row>
        <row r="378">
          <cell r="S378" t="str">
            <v>Small_Hydro</v>
          </cell>
        </row>
        <row r="379">
          <cell r="S379" t="str">
            <v>Small_Hydro</v>
          </cell>
        </row>
        <row r="380">
          <cell r="S380" t="str">
            <v>Small_Hydro</v>
          </cell>
        </row>
        <row r="381">
          <cell r="S381" t="str">
            <v>Solar</v>
          </cell>
        </row>
        <row r="382">
          <cell r="S382" t="str">
            <v>Solar</v>
          </cell>
        </row>
        <row r="383">
          <cell r="S383" t="str">
            <v>Solar</v>
          </cell>
        </row>
        <row r="384">
          <cell r="S384" t="str">
            <v>Solar</v>
          </cell>
        </row>
        <row r="385">
          <cell r="S385" t="str">
            <v>Solar</v>
          </cell>
        </row>
        <row r="386">
          <cell r="S386" t="str">
            <v>Solar</v>
          </cell>
        </row>
        <row r="387">
          <cell r="S387" t="str">
            <v>Solar</v>
          </cell>
        </row>
        <row r="388">
          <cell r="S388" t="str">
            <v>Solar</v>
          </cell>
        </row>
        <row r="389">
          <cell r="S389" t="str">
            <v>Solar</v>
          </cell>
        </row>
        <row r="390">
          <cell r="S390" t="str">
            <v>Solar</v>
          </cell>
        </row>
        <row r="391">
          <cell r="S391" t="str">
            <v>Solar</v>
          </cell>
        </row>
        <row r="392">
          <cell r="S392" t="str">
            <v>Solar</v>
          </cell>
        </row>
        <row r="393">
          <cell r="S393" t="str">
            <v>Solar</v>
          </cell>
        </row>
        <row r="394">
          <cell r="S394" t="str">
            <v>Solar</v>
          </cell>
        </row>
        <row r="395">
          <cell r="S395" t="str">
            <v>Wind</v>
          </cell>
        </row>
        <row r="396">
          <cell r="S396" t="str">
            <v>Wind</v>
          </cell>
        </row>
        <row r="397">
          <cell r="S397" t="str">
            <v>Wind</v>
          </cell>
        </row>
        <row r="398">
          <cell r="S398" t="str">
            <v>Wind</v>
          </cell>
        </row>
        <row r="399">
          <cell r="S399" t="str">
            <v>Wind</v>
          </cell>
        </row>
        <row r="400">
          <cell r="S400" t="str">
            <v>Wind</v>
          </cell>
        </row>
        <row r="401">
          <cell r="S401" t="str">
            <v>Wind</v>
          </cell>
        </row>
        <row r="402">
          <cell r="S402" t="str">
            <v>Wind</v>
          </cell>
        </row>
        <row r="403">
          <cell r="S403" t="str">
            <v>Wind</v>
          </cell>
        </row>
        <row r="404">
          <cell r="S404" t="str">
            <v>Wind</v>
          </cell>
        </row>
        <row r="405">
          <cell r="S405" t="str">
            <v>Wind</v>
          </cell>
        </row>
        <row r="406">
          <cell r="S406" t="str">
            <v>Wind</v>
          </cell>
        </row>
        <row r="407">
          <cell r="S407" t="str">
            <v>Wind</v>
          </cell>
        </row>
        <row r="408">
          <cell r="S408" t="str">
            <v>Wind</v>
          </cell>
        </row>
        <row r="409">
          <cell r="S409" t="str">
            <v>Offshore_Wind</v>
          </cell>
        </row>
        <row r="410">
          <cell r="S410" t="str">
            <v>Offshore_Wind</v>
          </cell>
        </row>
        <row r="411">
          <cell r="S411" t="str">
            <v>Offshore_Wind</v>
          </cell>
        </row>
        <row r="412">
          <cell r="S412" t="str">
            <v>Offshore_Wind</v>
          </cell>
        </row>
        <row r="413">
          <cell r="S413" t="str">
            <v>Offshore_Wind</v>
          </cell>
        </row>
        <row r="414">
          <cell r="S414" t="str">
            <v>Offshore_Wind</v>
          </cell>
        </row>
        <row r="415">
          <cell r="S415" t="str">
            <v>Offshore_Wind</v>
          </cell>
        </row>
        <row r="416">
          <cell r="S416" t="str">
            <v>Solar</v>
          </cell>
        </row>
        <row r="417">
          <cell r="S417" t="str">
            <v>Solar</v>
          </cell>
        </row>
        <row r="418">
          <cell r="S418" t="str">
            <v>Solar</v>
          </cell>
        </row>
        <row r="419">
          <cell r="S419" t="str">
            <v>Solar</v>
          </cell>
        </row>
        <row r="420">
          <cell r="S420" t="str">
            <v>Solar</v>
          </cell>
        </row>
        <row r="421">
          <cell r="S421" t="str">
            <v>Solar</v>
          </cell>
        </row>
        <row r="422">
          <cell r="S422" t="str">
            <v>Solar</v>
          </cell>
        </row>
        <row r="423">
          <cell r="S423" t="str">
            <v>Wind</v>
          </cell>
        </row>
        <row r="424">
          <cell r="S424" t="str">
            <v>Wind</v>
          </cell>
        </row>
        <row r="425">
          <cell r="S425" t="str">
            <v>Wind</v>
          </cell>
        </row>
        <row r="426">
          <cell r="S426" t="str">
            <v>Wind</v>
          </cell>
        </row>
        <row r="427">
          <cell r="S427" t="str">
            <v>Wind</v>
          </cell>
        </row>
        <row r="428">
          <cell r="S428" t="str">
            <v>Wind</v>
          </cell>
        </row>
        <row r="429">
          <cell r="S429" t="str">
            <v>Wind</v>
          </cell>
        </row>
        <row r="430">
          <cell r="S430" t="str">
            <v>Solar</v>
          </cell>
        </row>
        <row r="431">
          <cell r="S431" t="str">
            <v>Solar</v>
          </cell>
        </row>
        <row r="432">
          <cell r="S432" t="str">
            <v>Solar</v>
          </cell>
        </row>
        <row r="433">
          <cell r="S433" t="str">
            <v>Solar</v>
          </cell>
        </row>
        <row r="434">
          <cell r="S434" t="str">
            <v>Solar</v>
          </cell>
        </row>
        <row r="435">
          <cell r="S435" t="str">
            <v>Solar</v>
          </cell>
        </row>
        <row r="436">
          <cell r="S436" t="str">
            <v>Solar</v>
          </cell>
        </row>
        <row r="437">
          <cell r="S437" t="str">
            <v>Wind</v>
          </cell>
        </row>
        <row r="438">
          <cell r="S438" t="str">
            <v>Wind</v>
          </cell>
        </row>
        <row r="439">
          <cell r="S439" t="str">
            <v>Wind</v>
          </cell>
        </row>
        <row r="440">
          <cell r="S440" t="str">
            <v>Wind</v>
          </cell>
        </row>
        <row r="441">
          <cell r="S441" t="str">
            <v>Wind</v>
          </cell>
        </row>
        <row r="442">
          <cell r="S442" t="str">
            <v>Wind</v>
          </cell>
        </row>
        <row r="443">
          <cell r="S443" t="str">
            <v>Wind</v>
          </cell>
        </row>
        <row r="444">
          <cell r="S444" t="str">
            <v>Customer_PV</v>
          </cell>
        </row>
        <row r="445">
          <cell r="S445" t="str">
            <v>Customer_PV</v>
          </cell>
        </row>
        <row r="446">
          <cell r="S446" t="str">
            <v>Customer_PV</v>
          </cell>
        </row>
        <row r="447">
          <cell r="S447" t="str">
            <v>Customer_PV</v>
          </cell>
        </row>
        <row r="448">
          <cell r="S448" t="str">
            <v>Customer_PV</v>
          </cell>
        </row>
        <row r="449">
          <cell r="S449" t="str">
            <v>Customer_PV</v>
          </cell>
        </row>
        <row r="450">
          <cell r="S450" t="str">
            <v>Customer_PV</v>
          </cell>
        </row>
        <row r="451">
          <cell r="S451" t="str">
            <v>Offshore_Wind</v>
          </cell>
        </row>
        <row r="452">
          <cell r="S452" t="str">
            <v>Offshore_Wind</v>
          </cell>
        </row>
        <row r="453">
          <cell r="S453" t="str">
            <v>Offshore_Wind</v>
          </cell>
        </row>
        <row r="454">
          <cell r="S454" t="str">
            <v>Offshore_Wind</v>
          </cell>
        </row>
        <row r="455">
          <cell r="S455" t="str">
            <v>Offshore_Wind</v>
          </cell>
        </row>
        <row r="456">
          <cell r="S456" t="str">
            <v>Offshore_Wind</v>
          </cell>
        </row>
        <row r="457">
          <cell r="S457" t="str">
            <v>Offshore_Wind</v>
          </cell>
        </row>
        <row r="458">
          <cell r="S458" t="str">
            <v>Offshore_Wind</v>
          </cell>
        </row>
        <row r="459">
          <cell r="S459" t="str">
            <v>Offshore_Wind</v>
          </cell>
        </row>
        <row r="460">
          <cell r="S460" t="str">
            <v>Offshore_Wind</v>
          </cell>
        </row>
        <row r="461">
          <cell r="S461" t="str">
            <v>Offshore_Wind</v>
          </cell>
        </row>
        <row r="462">
          <cell r="S462" t="str">
            <v>Offshore_Wind</v>
          </cell>
        </row>
        <row r="463">
          <cell r="S463" t="str">
            <v>Offshore_Wind</v>
          </cell>
        </row>
        <row r="464">
          <cell r="S464" t="str">
            <v>Offshore_Wind</v>
          </cell>
        </row>
        <row r="465">
          <cell r="S465" t="str">
            <v>Offshore_Wind</v>
          </cell>
        </row>
        <row r="466">
          <cell r="S466" t="str">
            <v>Offshore_Wind</v>
          </cell>
        </row>
        <row r="467">
          <cell r="S467" t="str">
            <v>Offshore_Wind</v>
          </cell>
        </row>
        <row r="468">
          <cell r="S468" t="str">
            <v>Offshore_Wind</v>
          </cell>
        </row>
        <row r="469">
          <cell r="S469" t="str">
            <v>Offshore_Wind</v>
          </cell>
        </row>
        <row r="470">
          <cell r="S470" t="str">
            <v>Offshore_Wind</v>
          </cell>
        </row>
        <row r="471">
          <cell r="S471" t="str">
            <v>Offshore_Wind</v>
          </cell>
        </row>
        <row r="472">
          <cell r="S472" t="str">
            <v>Solar</v>
          </cell>
        </row>
        <row r="473">
          <cell r="S473" t="str">
            <v>Solar</v>
          </cell>
        </row>
        <row r="474">
          <cell r="S474" t="str">
            <v>Solar</v>
          </cell>
        </row>
        <row r="475">
          <cell r="S475" t="str">
            <v>Solar</v>
          </cell>
        </row>
        <row r="476">
          <cell r="S476" t="str">
            <v>Solar</v>
          </cell>
        </row>
        <row r="477">
          <cell r="S477" t="str">
            <v>Solar</v>
          </cell>
        </row>
        <row r="478">
          <cell r="S478" t="str">
            <v>Solar</v>
          </cell>
        </row>
        <row r="479">
          <cell r="S479" t="e">
            <v>#N/A</v>
          </cell>
        </row>
        <row r="480">
          <cell r="S480" t="e">
            <v>#N/A</v>
          </cell>
        </row>
        <row r="481">
          <cell r="S481" t="e">
            <v>#N/A</v>
          </cell>
        </row>
        <row r="482">
          <cell r="S482" t="e">
            <v>#N/A</v>
          </cell>
        </row>
        <row r="483">
          <cell r="S483" t="e">
            <v>#N/A</v>
          </cell>
        </row>
        <row r="484">
          <cell r="S484" t="e">
            <v>#N/A</v>
          </cell>
        </row>
        <row r="485">
          <cell r="S485" t="e">
            <v>#N/A</v>
          </cell>
        </row>
        <row r="486">
          <cell r="S486" t="str">
            <v>Geothermal</v>
          </cell>
        </row>
        <row r="487">
          <cell r="S487" t="str">
            <v>Geothermal</v>
          </cell>
        </row>
        <row r="488">
          <cell r="S488" t="str">
            <v>Geothermal</v>
          </cell>
        </row>
        <row r="489">
          <cell r="S489" t="str">
            <v>Geothermal</v>
          </cell>
        </row>
        <row r="490">
          <cell r="S490" t="str">
            <v>Geothermal</v>
          </cell>
        </row>
        <row r="491">
          <cell r="S491" t="str">
            <v>Geothermal</v>
          </cell>
        </row>
        <row r="492">
          <cell r="S492" t="str">
            <v>Geothermal</v>
          </cell>
        </row>
        <row r="493">
          <cell r="S493" t="str">
            <v>Solar</v>
          </cell>
        </row>
        <row r="494">
          <cell r="S494" t="str">
            <v>Solar</v>
          </cell>
        </row>
        <row r="495">
          <cell r="S495" t="str">
            <v>Solar</v>
          </cell>
        </row>
        <row r="496">
          <cell r="S496" t="str">
            <v>Solar</v>
          </cell>
        </row>
        <row r="497">
          <cell r="S497" t="str">
            <v>Solar</v>
          </cell>
        </row>
        <row r="498">
          <cell r="S498" t="str">
            <v>Solar</v>
          </cell>
        </row>
        <row r="499">
          <cell r="S499" t="str">
            <v>Solar</v>
          </cell>
        </row>
        <row r="500">
          <cell r="S500" t="str">
            <v>Wind</v>
          </cell>
        </row>
        <row r="501">
          <cell r="S501" t="str">
            <v>Wind</v>
          </cell>
        </row>
        <row r="502">
          <cell r="S502" t="str">
            <v>Wind</v>
          </cell>
        </row>
        <row r="503">
          <cell r="S503" t="str">
            <v>Wind</v>
          </cell>
        </row>
        <row r="504">
          <cell r="S504" t="str">
            <v>Wind</v>
          </cell>
        </row>
        <row r="505">
          <cell r="S505" t="str">
            <v>Wind</v>
          </cell>
        </row>
        <row r="506">
          <cell r="S506" t="str">
            <v>Wind</v>
          </cell>
        </row>
        <row r="507">
          <cell r="S507" t="str">
            <v>Wind</v>
          </cell>
        </row>
        <row r="508">
          <cell r="S508" t="str">
            <v>Wind</v>
          </cell>
        </row>
        <row r="509">
          <cell r="S509" t="str">
            <v>Wind</v>
          </cell>
        </row>
        <row r="510">
          <cell r="S510" t="str">
            <v>Wind</v>
          </cell>
        </row>
        <row r="511">
          <cell r="S511" t="str">
            <v>Wind</v>
          </cell>
        </row>
        <row r="512">
          <cell r="S512" t="str">
            <v>Wind</v>
          </cell>
        </row>
        <row r="513">
          <cell r="S513" t="str">
            <v>Wind</v>
          </cell>
        </row>
        <row r="514">
          <cell r="S514" t="str">
            <v>Offshore_Wind</v>
          </cell>
        </row>
        <row r="515">
          <cell r="S515" t="str">
            <v>Offshore_Wind</v>
          </cell>
        </row>
        <row r="516">
          <cell r="S516" t="str">
            <v>Offshore_Wind</v>
          </cell>
        </row>
        <row r="517">
          <cell r="S517" t="str">
            <v>Offshore_Wind</v>
          </cell>
        </row>
        <row r="518">
          <cell r="S518" t="str">
            <v>Offshore_Wind</v>
          </cell>
        </row>
        <row r="519">
          <cell r="S519" t="str">
            <v>Offshore_Wind</v>
          </cell>
        </row>
        <row r="520">
          <cell r="S520" t="str">
            <v>Offshore_Wind</v>
          </cell>
        </row>
        <row r="521">
          <cell r="S521" t="str">
            <v>Wind</v>
          </cell>
        </row>
        <row r="522">
          <cell r="S522" t="str">
            <v>Wind</v>
          </cell>
        </row>
        <row r="523">
          <cell r="S523" t="str">
            <v>Wind</v>
          </cell>
        </row>
        <row r="524">
          <cell r="S524" t="str">
            <v>Wind</v>
          </cell>
        </row>
        <row r="525">
          <cell r="S525" t="str">
            <v>Wind</v>
          </cell>
        </row>
        <row r="526">
          <cell r="S526" t="str">
            <v>Wind</v>
          </cell>
        </row>
        <row r="527">
          <cell r="S527" t="str">
            <v>Wind</v>
          </cell>
        </row>
        <row r="528">
          <cell r="S528" t="str">
            <v>Hydrogen_Electrolysis</v>
          </cell>
        </row>
        <row r="529">
          <cell r="S529" t="str">
            <v>Hydrogen_Electrolysis</v>
          </cell>
        </row>
        <row r="530">
          <cell r="S530" t="str">
            <v>Hydrogen_Electrolysis</v>
          </cell>
        </row>
        <row r="531">
          <cell r="S531" t="str">
            <v>Hydrogen_Electrolysis</v>
          </cell>
        </row>
        <row r="532">
          <cell r="S532" t="str">
            <v>Hydrogen_Electrolysis</v>
          </cell>
        </row>
        <row r="533">
          <cell r="S533" t="str">
            <v>Hydrogen_Electrolysis</v>
          </cell>
        </row>
        <row r="534">
          <cell r="S534" t="str">
            <v>Hydrogen_Electrolysis</v>
          </cell>
        </row>
        <row r="535">
          <cell r="S535" t="str">
            <v>Wind</v>
          </cell>
        </row>
        <row r="536">
          <cell r="S536" t="str">
            <v>Wind</v>
          </cell>
        </row>
        <row r="537">
          <cell r="S537" t="str">
            <v>Wind</v>
          </cell>
        </row>
        <row r="538">
          <cell r="S538" t="str">
            <v>Wind</v>
          </cell>
        </row>
        <row r="539">
          <cell r="S539" t="str">
            <v>Wind</v>
          </cell>
        </row>
        <row r="540">
          <cell r="S540" t="str">
            <v>Wind</v>
          </cell>
        </row>
        <row r="541">
          <cell r="S541" t="str">
            <v>Wind</v>
          </cell>
        </row>
        <row r="542">
          <cell r="S542" t="str">
            <v>Biomass</v>
          </cell>
        </row>
        <row r="543">
          <cell r="S543" t="str">
            <v>Biomass</v>
          </cell>
        </row>
        <row r="544">
          <cell r="S544" t="str">
            <v>Biomass</v>
          </cell>
        </row>
        <row r="545">
          <cell r="S545" t="str">
            <v>Biomass</v>
          </cell>
        </row>
        <row r="546">
          <cell r="S546" t="str">
            <v>Biomass</v>
          </cell>
        </row>
        <row r="547">
          <cell r="S547" t="str">
            <v>Biomass</v>
          </cell>
        </row>
        <row r="548">
          <cell r="S548" t="str">
            <v>Biomass</v>
          </cell>
        </row>
        <row r="549">
          <cell r="S549" t="str">
            <v>Geothermal</v>
          </cell>
        </row>
        <row r="550">
          <cell r="S550" t="str">
            <v>Geothermal</v>
          </cell>
        </row>
        <row r="551">
          <cell r="S551" t="str">
            <v>Geothermal</v>
          </cell>
        </row>
        <row r="552">
          <cell r="S552" t="str">
            <v>Geothermal</v>
          </cell>
        </row>
        <row r="553">
          <cell r="S553" t="str">
            <v>Geothermal</v>
          </cell>
        </row>
        <row r="554">
          <cell r="S554" t="str">
            <v>Geothermal</v>
          </cell>
        </row>
        <row r="555">
          <cell r="S555" t="str">
            <v>Geothermal</v>
          </cell>
        </row>
        <row r="556">
          <cell r="S556" t="str">
            <v>Solar</v>
          </cell>
        </row>
        <row r="557">
          <cell r="S557" t="str">
            <v>Solar</v>
          </cell>
        </row>
        <row r="558">
          <cell r="S558" t="str">
            <v>Solar</v>
          </cell>
        </row>
        <row r="559">
          <cell r="S559" t="str">
            <v>Solar</v>
          </cell>
        </row>
        <row r="560">
          <cell r="S560" t="str">
            <v>Solar</v>
          </cell>
        </row>
        <row r="561">
          <cell r="S561" t="str">
            <v>Solar</v>
          </cell>
        </row>
        <row r="562">
          <cell r="S562" t="str">
            <v>Solar</v>
          </cell>
        </row>
        <row r="563">
          <cell r="S563" t="str">
            <v>Solar</v>
          </cell>
        </row>
        <row r="564">
          <cell r="S564" t="str">
            <v>Solar</v>
          </cell>
        </row>
        <row r="565">
          <cell r="S565" t="str">
            <v>Solar</v>
          </cell>
        </row>
        <row r="566">
          <cell r="S566" t="str">
            <v>Solar</v>
          </cell>
        </row>
        <row r="567">
          <cell r="S567" t="str">
            <v>Solar</v>
          </cell>
        </row>
        <row r="568">
          <cell r="S568" t="str">
            <v>Solar</v>
          </cell>
        </row>
        <row r="569">
          <cell r="S569" t="str">
            <v>Solar</v>
          </cell>
        </row>
        <row r="570">
          <cell r="S570" t="str">
            <v>Wind</v>
          </cell>
        </row>
        <row r="571">
          <cell r="S571" t="str">
            <v>Wind</v>
          </cell>
        </row>
        <row r="572">
          <cell r="S572" t="str">
            <v>Wind</v>
          </cell>
        </row>
        <row r="573">
          <cell r="S573" t="str">
            <v>Wind</v>
          </cell>
        </row>
        <row r="574">
          <cell r="S574" t="str">
            <v>Wind</v>
          </cell>
        </row>
        <row r="575">
          <cell r="S575" t="str">
            <v>Wind</v>
          </cell>
        </row>
        <row r="576">
          <cell r="S576" t="str">
            <v>Wind</v>
          </cell>
        </row>
        <row r="577">
          <cell r="S577" t="str">
            <v>Solar</v>
          </cell>
        </row>
        <row r="578">
          <cell r="S578" t="str">
            <v>Solar</v>
          </cell>
        </row>
        <row r="579">
          <cell r="S579" t="str">
            <v>Solar</v>
          </cell>
        </row>
        <row r="580">
          <cell r="S580" t="str">
            <v>Solar</v>
          </cell>
        </row>
        <row r="581">
          <cell r="S581" t="str">
            <v>Solar</v>
          </cell>
        </row>
        <row r="582">
          <cell r="S582" t="str">
            <v>Solar</v>
          </cell>
        </row>
        <row r="583">
          <cell r="S583" t="str">
            <v>Solar</v>
          </cell>
        </row>
        <row r="584">
          <cell r="S584" t="str">
            <v>Wind</v>
          </cell>
        </row>
        <row r="585">
          <cell r="S585" t="str">
            <v>Wind</v>
          </cell>
        </row>
        <row r="586">
          <cell r="S586" t="str">
            <v>Wind</v>
          </cell>
        </row>
        <row r="587">
          <cell r="S587" t="str">
            <v>Wind</v>
          </cell>
        </row>
        <row r="588">
          <cell r="S588" t="str">
            <v>Wind</v>
          </cell>
        </row>
        <row r="589">
          <cell r="S589" t="str">
            <v>Wind</v>
          </cell>
        </row>
        <row r="590">
          <cell r="S590" t="str">
            <v>Wind</v>
          </cell>
        </row>
        <row r="591">
          <cell r="S591" t="str">
            <v>Offshore_Wind</v>
          </cell>
        </row>
        <row r="592">
          <cell r="S592" t="str">
            <v>Offshore_Wind</v>
          </cell>
        </row>
        <row r="593">
          <cell r="S593" t="str">
            <v>Offshore_Wind</v>
          </cell>
        </row>
        <row r="594">
          <cell r="S594" t="str">
            <v>Offshore_Wind</v>
          </cell>
        </row>
        <row r="595">
          <cell r="S595" t="str">
            <v>Offshore_Wind</v>
          </cell>
        </row>
        <row r="596">
          <cell r="S596" t="str">
            <v>Offshore_Wind</v>
          </cell>
        </row>
        <row r="597">
          <cell r="S597" t="str">
            <v>Offshore_Wind</v>
          </cell>
        </row>
        <row r="598">
          <cell r="S598" t="str">
            <v>Solar</v>
          </cell>
        </row>
        <row r="599">
          <cell r="S599" t="str">
            <v>Solar</v>
          </cell>
        </row>
        <row r="600">
          <cell r="S600" t="str">
            <v>Solar</v>
          </cell>
        </row>
        <row r="601">
          <cell r="S601" t="str">
            <v>Solar</v>
          </cell>
        </row>
        <row r="602">
          <cell r="S602" t="str">
            <v>Solar</v>
          </cell>
        </row>
        <row r="603">
          <cell r="S603" t="str">
            <v>Solar</v>
          </cell>
        </row>
        <row r="604">
          <cell r="S604" t="str">
            <v>Solar</v>
          </cell>
        </row>
        <row r="605">
          <cell r="S605" t="str">
            <v>Wind</v>
          </cell>
        </row>
        <row r="606">
          <cell r="S606" t="str">
            <v>Wind</v>
          </cell>
        </row>
        <row r="607">
          <cell r="S607" t="str">
            <v>Wind</v>
          </cell>
        </row>
        <row r="608">
          <cell r="S608" t="str">
            <v>Wind</v>
          </cell>
        </row>
        <row r="609">
          <cell r="S609" t="str">
            <v>Wind</v>
          </cell>
        </row>
        <row r="610">
          <cell r="S610" t="str">
            <v>Wind</v>
          </cell>
        </row>
        <row r="611">
          <cell r="S611" t="str">
            <v>Wind</v>
          </cell>
        </row>
        <row r="612">
          <cell r="S612" t="str">
            <v>EV_Charging</v>
          </cell>
        </row>
        <row r="613">
          <cell r="S613" t="str">
            <v>EV_Charging</v>
          </cell>
        </row>
        <row r="614">
          <cell r="S614" t="str">
            <v>EV_Charging</v>
          </cell>
        </row>
        <row r="615">
          <cell r="S615" t="str">
            <v>EV_Charging</v>
          </cell>
        </row>
        <row r="616">
          <cell r="S616" t="str">
            <v>EV_Charging</v>
          </cell>
        </row>
        <row r="617">
          <cell r="S617" t="str">
            <v>EV_Charging</v>
          </cell>
        </row>
        <row r="618">
          <cell r="S618" t="str">
            <v>EV_Charging</v>
          </cell>
        </row>
        <row r="619">
          <cell r="S619" t="str">
            <v>Wind</v>
          </cell>
        </row>
        <row r="620">
          <cell r="S620" t="str">
            <v>Wind</v>
          </cell>
        </row>
        <row r="621">
          <cell r="S621" t="str">
            <v>Wind</v>
          </cell>
        </row>
        <row r="622">
          <cell r="S622" t="str">
            <v>Wind</v>
          </cell>
        </row>
        <row r="623">
          <cell r="S623" t="str">
            <v>Wind</v>
          </cell>
        </row>
        <row r="624">
          <cell r="S624" t="str">
            <v>Wind</v>
          </cell>
        </row>
        <row r="625">
          <cell r="S625" t="str">
            <v>Wind</v>
          </cell>
        </row>
        <row r="626">
          <cell r="S626" t="str">
            <v>Solar</v>
          </cell>
        </row>
        <row r="627">
          <cell r="S627" t="str">
            <v>Solar</v>
          </cell>
        </row>
        <row r="628">
          <cell r="S628" t="str">
            <v>Solar</v>
          </cell>
        </row>
        <row r="629">
          <cell r="S629" t="str">
            <v>Solar</v>
          </cell>
        </row>
        <row r="630">
          <cell r="S630" t="str">
            <v>Solar</v>
          </cell>
        </row>
        <row r="631">
          <cell r="S631" t="str">
            <v>Solar</v>
          </cell>
        </row>
        <row r="632">
          <cell r="S632" t="str">
            <v>Solar</v>
          </cell>
        </row>
        <row r="633">
          <cell r="S633" t="str">
            <v>Geothermal</v>
          </cell>
        </row>
        <row r="634">
          <cell r="S634" t="str">
            <v>Geothermal</v>
          </cell>
        </row>
        <row r="635">
          <cell r="S635" t="str">
            <v>Geothermal</v>
          </cell>
        </row>
        <row r="636">
          <cell r="S636" t="str">
            <v>Geothermal</v>
          </cell>
        </row>
        <row r="637">
          <cell r="S637" t="str">
            <v>Geothermal</v>
          </cell>
        </row>
        <row r="638">
          <cell r="S638" t="str">
            <v>Geothermal</v>
          </cell>
        </row>
        <row r="639">
          <cell r="S639" t="str">
            <v>Geothermal</v>
          </cell>
        </row>
        <row r="640">
          <cell r="S640" t="str">
            <v>Solar</v>
          </cell>
        </row>
        <row r="641">
          <cell r="S641" t="str">
            <v>Solar</v>
          </cell>
        </row>
        <row r="642">
          <cell r="S642" t="str">
            <v>Solar</v>
          </cell>
        </row>
        <row r="643">
          <cell r="S643" t="str">
            <v>Solar</v>
          </cell>
        </row>
        <row r="644">
          <cell r="S644" t="str">
            <v>Solar</v>
          </cell>
        </row>
        <row r="645">
          <cell r="S645" t="str">
            <v>Solar</v>
          </cell>
        </row>
        <row r="646">
          <cell r="S646" t="str">
            <v>Solar</v>
          </cell>
        </row>
        <row r="647">
          <cell r="S647" t="str">
            <v>Wind</v>
          </cell>
        </row>
        <row r="648">
          <cell r="S648" t="str">
            <v>Wind</v>
          </cell>
        </row>
        <row r="649">
          <cell r="S649" t="str">
            <v>Wind</v>
          </cell>
        </row>
        <row r="650">
          <cell r="S650" t="str">
            <v>Wind</v>
          </cell>
        </row>
        <row r="651">
          <cell r="S651" t="str">
            <v>Wind</v>
          </cell>
        </row>
        <row r="652">
          <cell r="S652" t="str">
            <v>Wind</v>
          </cell>
        </row>
        <row r="653">
          <cell r="S653" t="str">
            <v>Wind</v>
          </cell>
        </row>
        <row r="654">
          <cell r="S654" t="str">
            <v>Geothermal</v>
          </cell>
        </row>
        <row r="655">
          <cell r="S655" t="str">
            <v>Geothermal</v>
          </cell>
        </row>
        <row r="656">
          <cell r="S656" t="str">
            <v>Geothermal</v>
          </cell>
        </row>
        <row r="657">
          <cell r="S657" t="str">
            <v>Geothermal</v>
          </cell>
        </row>
        <row r="658">
          <cell r="S658" t="str">
            <v>Geothermal</v>
          </cell>
        </row>
        <row r="659">
          <cell r="S659" t="str">
            <v>Geothermal</v>
          </cell>
        </row>
        <row r="660">
          <cell r="S660" t="str">
            <v>Geothermal</v>
          </cell>
        </row>
        <row r="661">
          <cell r="S661" t="str">
            <v>Wind</v>
          </cell>
        </row>
        <row r="662">
          <cell r="S662" t="str">
            <v>Wind</v>
          </cell>
        </row>
        <row r="663">
          <cell r="S663" t="str">
            <v>Wind</v>
          </cell>
        </row>
        <row r="664">
          <cell r="S664" t="str">
            <v>Wind</v>
          </cell>
        </row>
        <row r="665">
          <cell r="S665" t="str">
            <v>Wind</v>
          </cell>
        </row>
        <row r="666">
          <cell r="S666" t="str">
            <v>Wind</v>
          </cell>
        </row>
        <row r="667">
          <cell r="S667" t="str">
            <v>Wind</v>
          </cell>
        </row>
        <row r="668">
          <cell r="S668" t="str">
            <v>Geothermal</v>
          </cell>
        </row>
        <row r="669">
          <cell r="S669" t="str">
            <v>Geothermal</v>
          </cell>
        </row>
        <row r="670">
          <cell r="S670" t="str">
            <v>Geothermal</v>
          </cell>
        </row>
        <row r="671">
          <cell r="S671" t="str">
            <v>Geothermal</v>
          </cell>
        </row>
        <row r="672">
          <cell r="S672" t="str">
            <v>Geothermal</v>
          </cell>
        </row>
        <row r="673">
          <cell r="S673" t="str">
            <v>Geothermal</v>
          </cell>
        </row>
        <row r="674">
          <cell r="S674" t="str">
            <v>Geothermal</v>
          </cell>
        </row>
        <row r="675">
          <cell r="S675" t="str">
            <v>Solar</v>
          </cell>
        </row>
        <row r="676">
          <cell r="S676" t="str">
            <v>Solar</v>
          </cell>
        </row>
        <row r="677">
          <cell r="S677" t="str">
            <v>Solar</v>
          </cell>
        </row>
        <row r="678">
          <cell r="S678" t="str">
            <v>Solar</v>
          </cell>
        </row>
        <row r="679">
          <cell r="S679" t="str">
            <v>Solar</v>
          </cell>
        </row>
        <row r="680">
          <cell r="S680" t="str">
            <v>Solar</v>
          </cell>
        </row>
        <row r="681">
          <cell r="S681" t="str">
            <v>Solar</v>
          </cell>
        </row>
        <row r="682">
          <cell r="S682" t="str">
            <v>Solar</v>
          </cell>
        </row>
        <row r="683">
          <cell r="S683" t="str">
            <v>Solar</v>
          </cell>
        </row>
        <row r="684">
          <cell r="S684" t="str">
            <v>Solar</v>
          </cell>
        </row>
        <row r="685">
          <cell r="S685" t="str">
            <v>Solar</v>
          </cell>
        </row>
        <row r="686">
          <cell r="S686" t="str">
            <v>Solar</v>
          </cell>
        </row>
        <row r="687">
          <cell r="S687" t="str">
            <v>Solar</v>
          </cell>
        </row>
        <row r="688">
          <cell r="S688" t="str">
            <v>Solar</v>
          </cell>
        </row>
        <row r="689">
          <cell r="S689" t="str">
            <v>Wind</v>
          </cell>
        </row>
        <row r="690">
          <cell r="S690" t="str">
            <v>Wind</v>
          </cell>
        </row>
        <row r="691">
          <cell r="S691" t="str">
            <v>Wind</v>
          </cell>
        </row>
        <row r="692">
          <cell r="S692" t="str">
            <v>Wind</v>
          </cell>
        </row>
        <row r="693">
          <cell r="S693" t="str">
            <v>Wind</v>
          </cell>
        </row>
        <row r="694">
          <cell r="S694" t="str">
            <v>Wind</v>
          </cell>
        </row>
        <row r="695">
          <cell r="S695" t="str">
            <v>Wind</v>
          </cell>
        </row>
        <row r="696">
          <cell r="S696" t="str">
            <v>Wind</v>
          </cell>
        </row>
        <row r="697">
          <cell r="S697" t="str">
            <v>Wind</v>
          </cell>
        </row>
        <row r="698">
          <cell r="S698" t="str">
            <v>Wind</v>
          </cell>
        </row>
        <row r="699">
          <cell r="S699" t="str">
            <v>Wind</v>
          </cell>
        </row>
        <row r="700">
          <cell r="S700" t="str">
            <v>Wind</v>
          </cell>
        </row>
        <row r="701">
          <cell r="S701" t="str">
            <v>Wind</v>
          </cell>
        </row>
        <row r="702">
          <cell r="S702" t="str">
            <v>Wind</v>
          </cell>
        </row>
        <row r="703">
          <cell r="S703" t="str">
            <v>Solar</v>
          </cell>
        </row>
        <row r="704">
          <cell r="S704" t="str">
            <v>Solar</v>
          </cell>
        </row>
        <row r="705">
          <cell r="S705" t="str">
            <v>Solar</v>
          </cell>
        </row>
        <row r="706">
          <cell r="S706" t="str">
            <v>Solar</v>
          </cell>
        </row>
        <row r="707">
          <cell r="S707" t="str">
            <v>Solar</v>
          </cell>
        </row>
        <row r="708">
          <cell r="S708" t="str">
            <v>Solar</v>
          </cell>
        </row>
        <row r="709">
          <cell r="S709" t="str">
            <v>Solar</v>
          </cell>
        </row>
        <row r="710">
          <cell r="S710" t="str">
            <v>Wind</v>
          </cell>
        </row>
        <row r="711">
          <cell r="S711" t="str">
            <v>Wind</v>
          </cell>
        </row>
        <row r="712">
          <cell r="S712" t="str">
            <v>Wind</v>
          </cell>
        </row>
        <row r="713">
          <cell r="S713" t="str">
            <v>Wind</v>
          </cell>
        </row>
        <row r="714">
          <cell r="S714" t="str">
            <v>Wind</v>
          </cell>
        </row>
        <row r="715">
          <cell r="S715" t="str">
            <v>Wind</v>
          </cell>
        </row>
        <row r="716">
          <cell r="S716" t="str">
            <v>Wind</v>
          </cell>
        </row>
        <row r="717">
          <cell r="S717" t="str">
            <v>Geothermal</v>
          </cell>
        </row>
        <row r="718">
          <cell r="S718" t="str">
            <v>Geothermal</v>
          </cell>
        </row>
        <row r="719">
          <cell r="S719" t="str">
            <v>Geothermal</v>
          </cell>
        </row>
        <row r="720">
          <cell r="S720" t="str">
            <v>Geothermal</v>
          </cell>
        </row>
        <row r="721">
          <cell r="S721" t="str">
            <v>Geothermal</v>
          </cell>
        </row>
        <row r="722">
          <cell r="S722" t="str">
            <v>Geothermal</v>
          </cell>
        </row>
        <row r="723">
          <cell r="S723" t="str">
            <v>Geothermal</v>
          </cell>
        </row>
        <row r="724">
          <cell r="S724" t="str">
            <v>Solar</v>
          </cell>
        </row>
        <row r="725">
          <cell r="S725" t="str">
            <v>Solar</v>
          </cell>
        </row>
        <row r="726">
          <cell r="S726" t="str">
            <v>Solar</v>
          </cell>
        </row>
        <row r="727">
          <cell r="S727" t="str">
            <v>Solar</v>
          </cell>
        </row>
        <row r="728">
          <cell r="S728" t="str">
            <v>Solar</v>
          </cell>
        </row>
        <row r="729">
          <cell r="S729" t="str">
            <v>Solar</v>
          </cell>
        </row>
        <row r="730">
          <cell r="S730" t="str">
            <v>Solar</v>
          </cell>
        </row>
        <row r="731">
          <cell r="S731" t="str">
            <v>Wind</v>
          </cell>
        </row>
        <row r="732">
          <cell r="S732" t="str">
            <v>Wind</v>
          </cell>
        </row>
        <row r="733">
          <cell r="S733" t="str">
            <v>Wind</v>
          </cell>
        </row>
        <row r="734">
          <cell r="S734" t="str">
            <v>Wind</v>
          </cell>
        </row>
        <row r="735">
          <cell r="S735" t="str">
            <v>Wind</v>
          </cell>
        </row>
        <row r="736">
          <cell r="S736" t="str">
            <v>Wind</v>
          </cell>
        </row>
        <row r="737">
          <cell r="S737" t="str">
            <v>Wind</v>
          </cell>
        </row>
        <row r="738">
          <cell r="S738" t="str">
            <v>Solar</v>
          </cell>
        </row>
        <row r="739">
          <cell r="S739" t="str">
            <v>Solar</v>
          </cell>
        </row>
        <row r="740">
          <cell r="S740" t="str">
            <v>Solar</v>
          </cell>
        </row>
        <row r="741">
          <cell r="S741" t="str">
            <v>Solar</v>
          </cell>
        </row>
        <row r="742">
          <cell r="S742" t="str">
            <v>Solar</v>
          </cell>
        </row>
        <row r="743">
          <cell r="S743" t="str">
            <v>Solar</v>
          </cell>
        </row>
        <row r="744">
          <cell r="S744" t="str">
            <v>Solar</v>
          </cell>
        </row>
        <row r="745">
          <cell r="S745" t="str">
            <v>Wind</v>
          </cell>
        </row>
        <row r="746">
          <cell r="S746" t="str">
            <v>Wind</v>
          </cell>
        </row>
        <row r="747">
          <cell r="S747" t="str">
            <v>Wind</v>
          </cell>
        </row>
        <row r="748">
          <cell r="S748" t="str">
            <v>Wind</v>
          </cell>
        </row>
        <row r="749">
          <cell r="S749" t="str">
            <v>Wind</v>
          </cell>
        </row>
        <row r="750">
          <cell r="S750" t="str">
            <v>Wind</v>
          </cell>
        </row>
        <row r="751">
          <cell r="S751" t="str">
            <v>Wind</v>
          </cell>
        </row>
        <row r="752">
          <cell r="S752" t="str">
            <v>Solar</v>
          </cell>
        </row>
        <row r="753">
          <cell r="S753" t="str">
            <v>Solar</v>
          </cell>
        </row>
        <row r="754">
          <cell r="S754" t="str">
            <v>Solar</v>
          </cell>
        </row>
        <row r="755">
          <cell r="S755" t="str">
            <v>Solar</v>
          </cell>
        </row>
        <row r="756">
          <cell r="S756" t="str">
            <v>Solar</v>
          </cell>
        </row>
        <row r="757">
          <cell r="S757" t="str">
            <v>Solar</v>
          </cell>
        </row>
        <row r="758">
          <cell r="S758" t="str">
            <v>Solar</v>
          </cell>
        </row>
        <row r="759">
          <cell r="S759" t="str">
            <v>Wind</v>
          </cell>
        </row>
        <row r="760">
          <cell r="S760" t="str">
            <v>Wind</v>
          </cell>
        </row>
        <row r="761">
          <cell r="S761" t="str">
            <v>Wind</v>
          </cell>
        </row>
        <row r="762">
          <cell r="S762" t="str">
            <v>Wind</v>
          </cell>
        </row>
        <row r="763">
          <cell r="S763" t="str">
            <v>Wind</v>
          </cell>
        </row>
        <row r="764">
          <cell r="S764" t="str">
            <v>Wind</v>
          </cell>
        </row>
        <row r="765">
          <cell r="S765" t="str">
            <v>Wind</v>
          </cell>
        </row>
        <row r="766">
          <cell r="S766" t="str">
            <v>Geothermal</v>
          </cell>
        </row>
        <row r="767">
          <cell r="S767" t="str">
            <v>Geothermal</v>
          </cell>
        </row>
        <row r="768">
          <cell r="S768" t="str">
            <v>Geothermal</v>
          </cell>
        </row>
        <row r="769">
          <cell r="S769" t="str">
            <v>Geothermal</v>
          </cell>
        </row>
        <row r="770">
          <cell r="S770" t="str">
            <v>Geothermal</v>
          </cell>
        </row>
        <row r="771">
          <cell r="S771" t="str">
            <v>Geothermal</v>
          </cell>
        </row>
        <row r="772">
          <cell r="S772" t="str">
            <v>Geothermal</v>
          </cell>
        </row>
        <row r="773">
          <cell r="S773" t="str">
            <v>Solar</v>
          </cell>
        </row>
        <row r="774">
          <cell r="S774" t="str">
            <v>Solar</v>
          </cell>
        </row>
        <row r="775">
          <cell r="S775" t="str">
            <v>Solar</v>
          </cell>
        </row>
        <row r="776">
          <cell r="S776" t="str">
            <v>Solar</v>
          </cell>
        </row>
        <row r="777">
          <cell r="S777" t="str">
            <v>Solar</v>
          </cell>
        </row>
        <row r="778">
          <cell r="S778" t="str">
            <v>Solar</v>
          </cell>
        </row>
        <row r="779">
          <cell r="S779" t="str">
            <v>Solar</v>
          </cell>
        </row>
        <row r="780">
          <cell r="S780" t="str">
            <v>Wind</v>
          </cell>
        </row>
        <row r="781">
          <cell r="S781" t="str">
            <v>Wind</v>
          </cell>
        </row>
        <row r="782">
          <cell r="S782" t="str">
            <v>Wind</v>
          </cell>
        </row>
        <row r="783">
          <cell r="S783" t="str">
            <v>Wind</v>
          </cell>
        </row>
        <row r="784">
          <cell r="S784" t="str">
            <v>Wind</v>
          </cell>
        </row>
        <row r="785">
          <cell r="S785" t="str">
            <v>Wind</v>
          </cell>
        </row>
        <row r="786">
          <cell r="S786" t="str">
            <v>Wind</v>
          </cell>
        </row>
        <row r="787">
          <cell r="S787" t="str">
            <v>Solar</v>
          </cell>
        </row>
        <row r="788">
          <cell r="S788" t="str">
            <v>Solar</v>
          </cell>
        </row>
        <row r="789">
          <cell r="S789" t="str">
            <v>Solar</v>
          </cell>
        </row>
        <row r="790">
          <cell r="S790" t="str">
            <v>Solar</v>
          </cell>
        </row>
        <row r="791">
          <cell r="S791" t="str">
            <v>Solar</v>
          </cell>
        </row>
        <row r="792">
          <cell r="S792" t="str">
            <v>Solar</v>
          </cell>
        </row>
        <row r="793">
          <cell r="S793" t="str">
            <v>Solar</v>
          </cell>
        </row>
        <row r="794">
          <cell r="S794" t="str">
            <v>Solar</v>
          </cell>
        </row>
        <row r="795">
          <cell r="S795" t="str">
            <v>Solar</v>
          </cell>
        </row>
        <row r="796">
          <cell r="S796" t="str">
            <v>Solar</v>
          </cell>
        </row>
        <row r="797">
          <cell r="S797" t="str">
            <v>Solar</v>
          </cell>
        </row>
        <row r="798">
          <cell r="S798" t="str">
            <v>Solar</v>
          </cell>
        </row>
        <row r="799">
          <cell r="S799" t="str">
            <v>Solar</v>
          </cell>
        </row>
        <row r="800">
          <cell r="S800" t="str">
            <v>Solar</v>
          </cell>
        </row>
        <row r="801">
          <cell r="S801" t="str">
            <v>Wind</v>
          </cell>
        </row>
        <row r="802">
          <cell r="S802" t="str">
            <v>Wind</v>
          </cell>
        </row>
        <row r="803">
          <cell r="S803" t="str">
            <v>Wind</v>
          </cell>
        </row>
        <row r="804">
          <cell r="S804" t="str">
            <v>Wind</v>
          </cell>
        </row>
        <row r="805">
          <cell r="S805" t="str">
            <v>Wind</v>
          </cell>
        </row>
        <row r="806">
          <cell r="S806" t="str">
            <v>Wind</v>
          </cell>
        </row>
        <row r="807">
          <cell r="S807" t="str">
            <v>Wind</v>
          </cell>
        </row>
        <row r="808">
          <cell r="S808" t="str">
            <v>Solar</v>
          </cell>
        </row>
        <row r="809">
          <cell r="S809" t="str">
            <v>Solar</v>
          </cell>
        </row>
        <row r="810">
          <cell r="S810" t="str">
            <v>Solar</v>
          </cell>
        </row>
        <row r="811">
          <cell r="S811" t="str">
            <v>Solar</v>
          </cell>
        </row>
        <row r="812">
          <cell r="S812" t="str">
            <v>Solar</v>
          </cell>
        </row>
        <row r="813">
          <cell r="S813" t="str">
            <v>Solar</v>
          </cell>
        </row>
        <row r="814">
          <cell r="S814" t="str">
            <v>Solar</v>
          </cell>
        </row>
        <row r="815">
          <cell r="S815" t="str">
            <v>Wind</v>
          </cell>
        </row>
        <row r="816">
          <cell r="S816" t="str">
            <v>Wind</v>
          </cell>
        </row>
        <row r="817">
          <cell r="S817" t="str">
            <v>Wind</v>
          </cell>
        </row>
        <row r="818">
          <cell r="S818" t="str">
            <v>Wind</v>
          </cell>
        </row>
        <row r="819">
          <cell r="S819" t="str">
            <v>Wind</v>
          </cell>
        </row>
        <row r="820">
          <cell r="S820" t="str">
            <v>Wind</v>
          </cell>
        </row>
        <row r="821">
          <cell r="S821" t="str">
            <v>Wind</v>
          </cell>
        </row>
        <row r="822">
          <cell r="S822" t="str">
            <v>Solar</v>
          </cell>
        </row>
        <row r="823">
          <cell r="S823" t="str">
            <v>Solar</v>
          </cell>
        </row>
        <row r="824">
          <cell r="S824" t="str">
            <v>Solar</v>
          </cell>
        </row>
        <row r="825">
          <cell r="S825" t="str">
            <v>Solar</v>
          </cell>
        </row>
        <row r="826">
          <cell r="S826" t="str">
            <v>Solar</v>
          </cell>
        </row>
        <row r="827">
          <cell r="S827" t="str">
            <v>Solar</v>
          </cell>
        </row>
        <row r="828">
          <cell r="S828" t="str">
            <v>Solar</v>
          </cell>
        </row>
        <row r="829">
          <cell r="S829" t="str">
            <v>Wind</v>
          </cell>
        </row>
        <row r="830">
          <cell r="S830" t="str">
            <v>Wind</v>
          </cell>
        </row>
        <row r="831">
          <cell r="S831" t="str">
            <v>Wind</v>
          </cell>
        </row>
        <row r="832">
          <cell r="S832" t="str">
            <v>Wind</v>
          </cell>
        </row>
        <row r="833">
          <cell r="S833" t="str">
            <v>Wind</v>
          </cell>
        </row>
        <row r="834">
          <cell r="S834" t="str">
            <v>Wind</v>
          </cell>
        </row>
        <row r="835">
          <cell r="S835" t="str">
            <v>Wind</v>
          </cell>
        </row>
        <row r="836">
          <cell r="S836" t="str">
            <v>Solar</v>
          </cell>
        </row>
        <row r="837">
          <cell r="S837" t="str">
            <v>Solar</v>
          </cell>
        </row>
        <row r="838">
          <cell r="S838" t="str">
            <v>Solar</v>
          </cell>
        </row>
        <row r="839">
          <cell r="S839" t="str">
            <v>Solar</v>
          </cell>
        </row>
        <row r="840">
          <cell r="S840" t="str">
            <v>Solar</v>
          </cell>
        </row>
        <row r="841">
          <cell r="S841" t="str">
            <v>Solar</v>
          </cell>
        </row>
        <row r="842">
          <cell r="S842" t="str">
            <v>Solar</v>
          </cell>
        </row>
        <row r="843">
          <cell r="S843" t="str">
            <v>Wind</v>
          </cell>
        </row>
        <row r="844">
          <cell r="S844" t="str">
            <v>Wind</v>
          </cell>
        </row>
        <row r="845">
          <cell r="S845" t="str">
            <v>Wind</v>
          </cell>
        </row>
        <row r="846">
          <cell r="S846" t="str">
            <v>Wind</v>
          </cell>
        </row>
        <row r="847">
          <cell r="S847" t="str">
            <v>Wind</v>
          </cell>
        </row>
        <row r="848">
          <cell r="S848" t="str">
            <v>Wind</v>
          </cell>
        </row>
        <row r="849">
          <cell r="S849" t="str">
            <v>Wind</v>
          </cell>
        </row>
        <row r="850">
          <cell r="S850" t="str">
            <v>Hydro_NW_CAISO</v>
          </cell>
        </row>
        <row r="851">
          <cell r="S851" t="str">
            <v>Hydro_NW_CAISO</v>
          </cell>
        </row>
        <row r="852">
          <cell r="S852" t="str">
            <v>Hydro_NW_CAISO</v>
          </cell>
        </row>
        <row r="853">
          <cell r="S853" t="str">
            <v>Hydro_NW_CAISO</v>
          </cell>
        </row>
        <row r="854">
          <cell r="S854" t="str">
            <v>Hydro_NW_CAISO</v>
          </cell>
        </row>
        <row r="855">
          <cell r="S855" t="str">
            <v>Hydro_NW_CAISO</v>
          </cell>
        </row>
        <row r="856">
          <cell r="S856" t="str">
            <v>Hydro_NW_CAISO</v>
          </cell>
        </row>
        <row r="857">
          <cell r="S857" t="str">
            <v>Geothermal</v>
          </cell>
        </row>
        <row r="858">
          <cell r="S858" t="str">
            <v>Geothermal</v>
          </cell>
        </row>
        <row r="859">
          <cell r="S859" t="str">
            <v>Geothermal</v>
          </cell>
        </row>
        <row r="860">
          <cell r="S860" t="str">
            <v>Geothermal</v>
          </cell>
        </row>
        <row r="861">
          <cell r="S861" t="str">
            <v>Geothermal</v>
          </cell>
        </row>
        <row r="862">
          <cell r="S862" t="str">
            <v>Geothermal</v>
          </cell>
        </row>
        <row r="863">
          <cell r="S863" t="str">
            <v>Geothermal</v>
          </cell>
        </row>
        <row r="864">
          <cell r="S864" t="str">
            <v>Solar</v>
          </cell>
        </row>
        <row r="865">
          <cell r="S865" t="str">
            <v>Solar</v>
          </cell>
        </row>
        <row r="866">
          <cell r="S866" t="str">
            <v>Solar</v>
          </cell>
        </row>
        <row r="867">
          <cell r="S867" t="str">
            <v>Solar</v>
          </cell>
        </row>
        <row r="868">
          <cell r="S868" t="str">
            <v>Solar</v>
          </cell>
        </row>
        <row r="869">
          <cell r="S869" t="str">
            <v>Solar</v>
          </cell>
        </row>
        <row r="870">
          <cell r="S870" t="str">
            <v>Solar</v>
          </cell>
        </row>
        <row r="871">
          <cell r="S871" t="str">
            <v>Biomass</v>
          </cell>
        </row>
        <row r="872">
          <cell r="S872" t="str">
            <v>Biomass</v>
          </cell>
        </row>
        <row r="873">
          <cell r="S873" t="str">
            <v>Biomass</v>
          </cell>
        </row>
        <row r="874">
          <cell r="S874" t="str">
            <v>Biomass</v>
          </cell>
        </row>
        <row r="875">
          <cell r="S875" t="str">
            <v>Biomass</v>
          </cell>
        </row>
        <row r="876">
          <cell r="S876" t="str">
            <v>Biomass</v>
          </cell>
        </row>
        <row r="877">
          <cell r="S877" t="str">
            <v>Biomass</v>
          </cell>
        </row>
        <row r="878">
          <cell r="S878" t="str">
            <v>IID_CCGT</v>
          </cell>
        </row>
        <row r="879">
          <cell r="S879" t="str">
            <v>IID_CCGT</v>
          </cell>
        </row>
        <row r="880">
          <cell r="S880" t="str">
            <v>IID_CCGT</v>
          </cell>
        </row>
        <row r="881">
          <cell r="S881" t="str">
            <v>IID_CCGT</v>
          </cell>
        </row>
        <row r="882">
          <cell r="S882" t="str">
            <v>IID_CCGT</v>
          </cell>
        </row>
        <row r="883">
          <cell r="S883" t="str">
            <v>IID_CCGT</v>
          </cell>
        </row>
        <row r="884">
          <cell r="S884" t="str">
            <v>IID_CCGT</v>
          </cell>
        </row>
        <row r="885">
          <cell r="S885" t="str">
            <v>Geothermal</v>
          </cell>
        </row>
        <row r="886">
          <cell r="S886" t="str">
            <v>Geothermal</v>
          </cell>
        </row>
        <row r="887">
          <cell r="S887" t="str">
            <v>Geothermal</v>
          </cell>
        </row>
        <row r="888">
          <cell r="S888" t="str">
            <v>Geothermal</v>
          </cell>
        </row>
        <row r="889">
          <cell r="S889" t="str">
            <v>Geothermal</v>
          </cell>
        </row>
        <row r="890">
          <cell r="S890" t="str">
            <v>Geothermal</v>
          </cell>
        </row>
        <row r="891">
          <cell r="S891" t="str">
            <v>Geothermal</v>
          </cell>
        </row>
        <row r="892">
          <cell r="S892" t="str">
            <v>Hydro</v>
          </cell>
        </row>
        <row r="893">
          <cell r="S893" t="str">
            <v>Hydro</v>
          </cell>
        </row>
        <row r="894">
          <cell r="S894" t="str">
            <v>Hydro</v>
          </cell>
        </row>
        <row r="895">
          <cell r="S895" t="str">
            <v>Hydro</v>
          </cell>
        </row>
        <row r="896">
          <cell r="S896" t="str">
            <v>Hydro</v>
          </cell>
        </row>
        <row r="897">
          <cell r="S897" t="str">
            <v>Hydro</v>
          </cell>
        </row>
        <row r="898">
          <cell r="S898" t="str">
            <v>Hydro</v>
          </cell>
        </row>
        <row r="899">
          <cell r="S899" t="str">
            <v>IID_Peaker</v>
          </cell>
        </row>
        <row r="900">
          <cell r="S900" t="str">
            <v>IID_Peaker</v>
          </cell>
        </row>
        <row r="901">
          <cell r="S901" t="str">
            <v>IID_Peaker</v>
          </cell>
        </row>
        <row r="902">
          <cell r="S902" t="str">
            <v>IID_Peaker</v>
          </cell>
        </row>
        <row r="903">
          <cell r="S903" t="str">
            <v>IID_Peaker</v>
          </cell>
        </row>
        <row r="904">
          <cell r="S904" t="str">
            <v>IID_Peaker</v>
          </cell>
        </row>
        <row r="905">
          <cell r="S905" t="str">
            <v>IID_Peaker</v>
          </cell>
        </row>
        <row r="906">
          <cell r="S906" t="str">
            <v>Small_Hydro</v>
          </cell>
        </row>
        <row r="907">
          <cell r="S907" t="str">
            <v>Small_Hydro</v>
          </cell>
        </row>
        <row r="908">
          <cell r="S908" t="str">
            <v>Small_Hydro</v>
          </cell>
        </row>
        <row r="909">
          <cell r="S909" t="str">
            <v>Small_Hydro</v>
          </cell>
        </row>
        <row r="910">
          <cell r="S910" t="str">
            <v>Small_Hydro</v>
          </cell>
        </row>
        <row r="911">
          <cell r="S911" t="str">
            <v>Small_Hydro</v>
          </cell>
        </row>
        <row r="912">
          <cell r="S912" t="str">
            <v>Small_Hydro</v>
          </cell>
        </row>
        <row r="913">
          <cell r="S913" t="str">
            <v>Solar</v>
          </cell>
        </row>
        <row r="914">
          <cell r="S914" t="str">
            <v>Solar</v>
          </cell>
        </row>
        <row r="915">
          <cell r="S915" t="str">
            <v>Solar</v>
          </cell>
        </row>
        <row r="916">
          <cell r="S916" t="str">
            <v>Solar</v>
          </cell>
        </row>
        <row r="917">
          <cell r="S917" t="str">
            <v>Solar</v>
          </cell>
        </row>
        <row r="918">
          <cell r="S918" t="str">
            <v>Solar</v>
          </cell>
        </row>
        <row r="919">
          <cell r="S919" t="str">
            <v>Solar</v>
          </cell>
        </row>
        <row r="920">
          <cell r="S920" t="str">
            <v>Wind</v>
          </cell>
        </row>
        <row r="921">
          <cell r="S921" t="str">
            <v>Wind</v>
          </cell>
        </row>
        <row r="922">
          <cell r="S922" t="str">
            <v>Wind</v>
          </cell>
        </row>
        <row r="923">
          <cell r="S923" t="str">
            <v>Wind</v>
          </cell>
        </row>
        <row r="924">
          <cell r="S924" t="str">
            <v>Wind</v>
          </cell>
        </row>
        <row r="925">
          <cell r="S925" t="str">
            <v>Wind</v>
          </cell>
        </row>
        <row r="926">
          <cell r="S926" t="str">
            <v>Wind</v>
          </cell>
        </row>
        <row r="927">
          <cell r="S927" t="str">
            <v>Wind</v>
          </cell>
        </row>
        <row r="928">
          <cell r="S928" t="str">
            <v>Wind</v>
          </cell>
        </row>
        <row r="929">
          <cell r="S929" t="str">
            <v>Wind</v>
          </cell>
        </row>
        <row r="930">
          <cell r="S930" t="str">
            <v>Wind</v>
          </cell>
        </row>
        <row r="931">
          <cell r="S931" t="str">
            <v>Wind</v>
          </cell>
        </row>
        <row r="932">
          <cell r="S932" t="str">
            <v>Wind</v>
          </cell>
        </row>
        <row r="933">
          <cell r="S933" t="str">
            <v>Wind</v>
          </cell>
        </row>
        <row r="934">
          <cell r="S934" t="str">
            <v>Biomass</v>
          </cell>
        </row>
        <row r="935">
          <cell r="S935" t="str">
            <v>Biomass</v>
          </cell>
        </row>
        <row r="936">
          <cell r="S936" t="str">
            <v>Biomass</v>
          </cell>
        </row>
        <row r="937">
          <cell r="S937" t="str">
            <v>Biomass</v>
          </cell>
        </row>
        <row r="938">
          <cell r="S938" t="str">
            <v>Biomass</v>
          </cell>
        </row>
        <row r="939">
          <cell r="S939" t="str">
            <v>Biomass</v>
          </cell>
        </row>
        <row r="940">
          <cell r="S940" t="str">
            <v>Biomass</v>
          </cell>
        </row>
        <row r="941">
          <cell r="S941" t="str">
            <v>LDWP_CCGT</v>
          </cell>
        </row>
        <row r="942">
          <cell r="S942" t="str">
            <v>LDWP_CCGT</v>
          </cell>
        </row>
        <row r="943">
          <cell r="S943" t="str">
            <v>LDWP_CCGT</v>
          </cell>
        </row>
        <row r="944">
          <cell r="S944" t="str">
            <v>LDWP_CCGT</v>
          </cell>
        </row>
        <row r="945">
          <cell r="S945" t="str">
            <v>LDWP_CCGT</v>
          </cell>
        </row>
        <row r="946">
          <cell r="S946" t="str">
            <v>LDWP_CCGT</v>
          </cell>
        </row>
        <row r="947">
          <cell r="S947" t="str">
            <v>LDWP_CCGT</v>
          </cell>
        </row>
        <row r="948">
          <cell r="S948" t="str">
            <v>LDWP_Coal</v>
          </cell>
        </row>
        <row r="949">
          <cell r="S949" t="str">
            <v>LDWP_Coal</v>
          </cell>
        </row>
        <row r="950">
          <cell r="S950" t="str">
            <v>LDWP_Coal</v>
          </cell>
        </row>
        <row r="951">
          <cell r="S951" t="str">
            <v>LDWP_Coal</v>
          </cell>
        </row>
        <row r="952">
          <cell r="S952" t="str">
            <v>LDWP_Coal</v>
          </cell>
        </row>
        <row r="953">
          <cell r="S953" t="str">
            <v>LDWP_Coal</v>
          </cell>
        </row>
        <row r="954">
          <cell r="S954" t="str">
            <v>LDWP_Coal</v>
          </cell>
        </row>
        <row r="955">
          <cell r="S955" t="str">
            <v>Geothermal</v>
          </cell>
        </row>
        <row r="956">
          <cell r="S956" t="str">
            <v>Geothermal</v>
          </cell>
        </row>
        <row r="957">
          <cell r="S957" t="str">
            <v>Geothermal</v>
          </cell>
        </row>
        <row r="958">
          <cell r="S958" t="str">
            <v>Geothermal</v>
          </cell>
        </row>
        <row r="959">
          <cell r="S959" t="str">
            <v>Geothermal</v>
          </cell>
        </row>
        <row r="960">
          <cell r="S960" t="str">
            <v>Geothermal</v>
          </cell>
        </row>
        <row r="961">
          <cell r="S961" t="str">
            <v>Geothermal</v>
          </cell>
        </row>
        <row r="962">
          <cell r="S962" t="str">
            <v>Hydro</v>
          </cell>
        </row>
        <row r="963">
          <cell r="S963" t="str">
            <v>Hydro</v>
          </cell>
        </row>
        <row r="964">
          <cell r="S964" t="str">
            <v>Hydro</v>
          </cell>
        </row>
        <row r="965">
          <cell r="S965" t="str">
            <v>Hydro</v>
          </cell>
        </row>
        <row r="966">
          <cell r="S966" t="str">
            <v>Hydro</v>
          </cell>
        </row>
        <row r="967">
          <cell r="S967" t="str">
            <v>Hydro</v>
          </cell>
        </row>
        <row r="968">
          <cell r="S968" t="str">
            <v>Hydro</v>
          </cell>
        </row>
        <row r="969">
          <cell r="S969" t="str">
            <v>LDWP_Nuclear</v>
          </cell>
        </row>
        <row r="970">
          <cell r="S970" t="str">
            <v>LDWP_Nuclear</v>
          </cell>
        </row>
        <row r="971">
          <cell r="S971" t="str">
            <v>LDWP_Nuclear</v>
          </cell>
        </row>
        <row r="972">
          <cell r="S972" t="str">
            <v>LDWP_Nuclear</v>
          </cell>
        </row>
        <row r="973">
          <cell r="S973" t="str">
            <v>LDWP_Nuclear</v>
          </cell>
        </row>
        <row r="974">
          <cell r="S974" t="str">
            <v>LDWP_Nuclear</v>
          </cell>
        </row>
        <row r="975">
          <cell r="S975" t="str">
            <v>LDWP_Nuclear</v>
          </cell>
        </row>
        <row r="976">
          <cell r="S976" t="str">
            <v>LDWP_Peaker</v>
          </cell>
        </row>
        <row r="977">
          <cell r="S977" t="str">
            <v>LDWP_Peaker</v>
          </cell>
        </row>
        <row r="978">
          <cell r="S978" t="str">
            <v>LDWP_Peaker</v>
          </cell>
        </row>
        <row r="979">
          <cell r="S979" t="str">
            <v>LDWP_Peaker</v>
          </cell>
        </row>
        <row r="980">
          <cell r="S980" t="str">
            <v>LDWP_Peaker</v>
          </cell>
        </row>
        <row r="981">
          <cell r="S981" t="str">
            <v>LDWP_Peaker</v>
          </cell>
        </row>
        <row r="982">
          <cell r="S982" t="str">
            <v>LDWP_Peaker</v>
          </cell>
        </row>
        <row r="983">
          <cell r="S983" t="str">
            <v>LDWP_ST</v>
          </cell>
        </row>
        <row r="984">
          <cell r="S984" t="str">
            <v>LDWP_ST</v>
          </cell>
        </row>
        <row r="985">
          <cell r="S985" t="str">
            <v>LDWP_ST</v>
          </cell>
        </row>
        <row r="986">
          <cell r="S986" t="str">
            <v>LDWP_ST</v>
          </cell>
        </row>
        <row r="987">
          <cell r="S987" t="str">
            <v>LDWP_ST</v>
          </cell>
        </row>
        <row r="988">
          <cell r="S988" t="str">
            <v>LDWP_ST</v>
          </cell>
        </row>
        <row r="989">
          <cell r="S989" t="str">
            <v>LDWP_ST</v>
          </cell>
        </row>
        <row r="990">
          <cell r="S990" t="str">
            <v>Small_Hydro</v>
          </cell>
        </row>
        <row r="991">
          <cell r="S991" t="str">
            <v>Small_Hydro</v>
          </cell>
        </row>
        <row r="992">
          <cell r="S992" t="str">
            <v>Small_Hydro</v>
          </cell>
        </row>
        <row r="993">
          <cell r="S993" t="str">
            <v>Small_Hydro</v>
          </cell>
        </row>
        <row r="994">
          <cell r="S994" t="str">
            <v>Small_Hydro</v>
          </cell>
        </row>
        <row r="995">
          <cell r="S995" t="str">
            <v>Small_Hydro</v>
          </cell>
        </row>
        <row r="996">
          <cell r="S996" t="str">
            <v>Small_Hydro</v>
          </cell>
        </row>
        <row r="997">
          <cell r="S997" t="str">
            <v>Solar</v>
          </cell>
        </row>
        <row r="998">
          <cell r="S998" t="str">
            <v>Solar</v>
          </cell>
        </row>
        <row r="999">
          <cell r="S999" t="str">
            <v>Solar</v>
          </cell>
        </row>
        <row r="1000">
          <cell r="S1000" t="str">
            <v>Solar</v>
          </cell>
        </row>
        <row r="1001">
          <cell r="S1001" t="str">
            <v>Solar</v>
          </cell>
        </row>
        <row r="1002">
          <cell r="S1002" t="str">
            <v>Solar</v>
          </cell>
        </row>
        <row r="1003">
          <cell r="S1003" t="str">
            <v>Solar</v>
          </cell>
        </row>
        <row r="1004">
          <cell r="S1004" t="str">
            <v>Wind</v>
          </cell>
        </row>
        <row r="1005">
          <cell r="S1005" t="str">
            <v>Wind</v>
          </cell>
        </row>
        <row r="1006">
          <cell r="S1006" t="str">
            <v>Wind</v>
          </cell>
        </row>
        <row r="1007">
          <cell r="S1007" t="str">
            <v>Wind</v>
          </cell>
        </row>
        <row r="1008">
          <cell r="S1008" t="str">
            <v>Wind</v>
          </cell>
        </row>
        <row r="1009">
          <cell r="S1009" t="str">
            <v>Wind</v>
          </cell>
        </row>
        <row r="1010">
          <cell r="S1010" t="str">
            <v>Wind</v>
          </cell>
        </row>
        <row r="1011">
          <cell r="S1011" t="str">
            <v>Biomass</v>
          </cell>
        </row>
        <row r="1012">
          <cell r="S1012" t="str">
            <v>Biomass</v>
          </cell>
        </row>
        <row r="1013">
          <cell r="S1013" t="str">
            <v>Biomass</v>
          </cell>
        </row>
        <row r="1014">
          <cell r="S1014" t="str">
            <v>Biomass</v>
          </cell>
        </row>
        <row r="1015">
          <cell r="S1015" t="str">
            <v>Biomass</v>
          </cell>
        </row>
        <row r="1016">
          <cell r="S1016" t="str">
            <v>Biomass</v>
          </cell>
        </row>
        <row r="1017">
          <cell r="S1017" t="str">
            <v>Biomass</v>
          </cell>
        </row>
        <row r="1018">
          <cell r="S1018" t="str">
            <v>Geothermal</v>
          </cell>
        </row>
        <row r="1019">
          <cell r="S1019" t="str">
            <v>Geothermal</v>
          </cell>
        </row>
        <row r="1020">
          <cell r="S1020" t="str">
            <v>Geothermal</v>
          </cell>
        </row>
        <row r="1021">
          <cell r="S1021" t="str">
            <v>Geothermal</v>
          </cell>
        </row>
        <row r="1022">
          <cell r="S1022" t="str">
            <v>Geothermal</v>
          </cell>
        </row>
        <row r="1023">
          <cell r="S1023" t="str">
            <v>Geothermal</v>
          </cell>
        </row>
        <row r="1024">
          <cell r="S1024" t="str">
            <v>Geothermal</v>
          </cell>
        </row>
        <row r="1025">
          <cell r="S1025" t="str">
            <v>Small_Hydro</v>
          </cell>
        </row>
        <row r="1026">
          <cell r="S1026" t="str">
            <v>Small_Hydro</v>
          </cell>
        </row>
        <row r="1027">
          <cell r="S1027" t="str">
            <v>Small_Hydro</v>
          </cell>
        </row>
        <row r="1028">
          <cell r="S1028" t="str">
            <v>Small_Hydro</v>
          </cell>
        </row>
        <row r="1029">
          <cell r="S1029" t="str">
            <v>Small_Hydro</v>
          </cell>
        </row>
        <row r="1030">
          <cell r="S1030" t="str">
            <v>Small_Hydro</v>
          </cell>
        </row>
        <row r="1031">
          <cell r="S1031" t="str">
            <v>Small_Hydro</v>
          </cell>
        </row>
        <row r="1032">
          <cell r="S1032" t="str">
            <v>Wind</v>
          </cell>
        </row>
        <row r="1033">
          <cell r="S1033" t="str">
            <v>Wind</v>
          </cell>
        </row>
        <row r="1034">
          <cell r="S1034" t="str">
            <v>Wind</v>
          </cell>
        </row>
        <row r="1035">
          <cell r="S1035" t="str">
            <v>Wind</v>
          </cell>
        </row>
        <row r="1036">
          <cell r="S1036" t="str">
            <v>Wind</v>
          </cell>
        </row>
        <row r="1037">
          <cell r="S1037" t="str">
            <v>Wind</v>
          </cell>
        </row>
        <row r="1038">
          <cell r="S1038" t="str">
            <v>Wind</v>
          </cell>
        </row>
        <row r="1039">
          <cell r="S1039" t="str">
            <v>Biomass</v>
          </cell>
        </row>
        <row r="1040">
          <cell r="S1040" t="str">
            <v>Biomass</v>
          </cell>
        </row>
        <row r="1041">
          <cell r="S1041" t="str">
            <v>Biomass</v>
          </cell>
        </row>
        <row r="1042">
          <cell r="S1042" t="str">
            <v>Biomass</v>
          </cell>
        </row>
        <row r="1043">
          <cell r="S1043" t="str">
            <v>Biomass</v>
          </cell>
        </row>
        <row r="1044">
          <cell r="S1044" t="str">
            <v>Biomass</v>
          </cell>
        </row>
        <row r="1045">
          <cell r="S1045" t="str">
            <v>Biomass</v>
          </cell>
        </row>
        <row r="1046">
          <cell r="S1046" t="str">
            <v>NW_CCGT</v>
          </cell>
        </row>
        <row r="1047">
          <cell r="S1047" t="str">
            <v>NW_CCGT</v>
          </cell>
        </row>
        <row r="1048">
          <cell r="S1048" t="str">
            <v>NW_CCGT</v>
          </cell>
        </row>
        <row r="1049">
          <cell r="S1049" t="str">
            <v>NW_CCGT</v>
          </cell>
        </row>
        <row r="1050">
          <cell r="S1050" t="str">
            <v>NW_CCGT</v>
          </cell>
        </row>
        <row r="1051">
          <cell r="S1051" t="str">
            <v>NW_CCGT</v>
          </cell>
        </row>
        <row r="1052">
          <cell r="S1052" t="str">
            <v>NW_CCGT</v>
          </cell>
        </row>
        <row r="1053">
          <cell r="S1053" t="str">
            <v>NW_Coal</v>
          </cell>
        </row>
        <row r="1054">
          <cell r="S1054" t="str">
            <v>NW_Coal</v>
          </cell>
        </row>
        <row r="1055">
          <cell r="S1055" t="str">
            <v>NW_Coal</v>
          </cell>
        </row>
        <row r="1056">
          <cell r="S1056" t="str">
            <v>NW_Coal</v>
          </cell>
        </row>
        <row r="1057">
          <cell r="S1057" t="str">
            <v>NW_Coal</v>
          </cell>
        </row>
        <row r="1058">
          <cell r="S1058" t="str">
            <v>NW_Coal</v>
          </cell>
        </row>
        <row r="1059">
          <cell r="S1059" t="str">
            <v>NW_Coal</v>
          </cell>
        </row>
        <row r="1060">
          <cell r="S1060" t="str">
            <v>Geothermal</v>
          </cell>
        </row>
        <row r="1061">
          <cell r="S1061" t="str">
            <v>Geothermal</v>
          </cell>
        </row>
        <row r="1062">
          <cell r="S1062" t="str">
            <v>Geothermal</v>
          </cell>
        </row>
        <row r="1063">
          <cell r="S1063" t="str">
            <v>Geothermal</v>
          </cell>
        </row>
        <row r="1064">
          <cell r="S1064" t="str">
            <v>Geothermal</v>
          </cell>
        </row>
        <row r="1065">
          <cell r="S1065" t="str">
            <v>Geothermal</v>
          </cell>
        </row>
        <row r="1066">
          <cell r="S1066" t="str">
            <v>Geothermal</v>
          </cell>
        </row>
        <row r="1067">
          <cell r="S1067" t="str">
            <v>Hydro</v>
          </cell>
        </row>
        <row r="1068">
          <cell r="S1068" t="str">
            <v>Hydro</v>
          </cell>
        </row>
        <row r="1069">
          <cell r="S1069" t="str">
            <v>Hydro</v>
          </cell>
        </row>
        <row r="1070">
          <cell r="S1070" t="str">
            <v>Hydro</v>
          </cell>
        </row>
        <row r="1071">
          <cell r="S1071" t="str">
            <v>Hydro</v>
          </cell>
        </row>
        <row r="1072">
          <cell r="S1072" t="str">
            <v>Hydro</v>
          </cell>
        </row>
        <row r="1073">
          <cell r="S1073" t="str">
            <v>Hydro</v>
          </cell>
        </row>
        <row r="1074">
          <cell r="S1074" t="str">
            <v>NW_Nuclear</v>
          </cell>
        </row>
        <row r="1075">
          <cell r="S1075" t="str">
            <v>NW_Nuclear</v>
          </cell>
        </row>
        <row r="1076">
          <cell r="S1076" t="str">
            <v>NW_Nuclear</v>
          </cell>
        </row>
        <row r="1077">
          <cell r="S1077" t="str">
            <v>NW_Nuclear</v>
          </cell>
        </row>
        <row r="1078">
          <cell r="S1078" t="str">
            <v>NW_Nuclear</v>
          </cell>
        </row>
        <row r="1079">
          <cell r="S1079" t="str">
            <v>NW_Nuclear</v>
          </cell>
        </row>
        <row r="1080">
          <cell r="S1080" t="str">
            <v>NW_Nuclear</v>
          </cell>
        </row>
        <row r="1081">
          <cell r="S1081" t="str">
            <v>NW_Peaker</v>
          </cell>
        </row>
        <row r="1082">
          <cell r="S1082" t="str">
            <v>NW_Peaker</v>
          </cell>
        </row>
        <row r="1083">
          <cell r="S1083" t="str">
            <v>NW_Peaker</v>
          </cell>
        </row>
        <row r="1084">
          <cell r="S1084" t="str">
            <v>NW_Peaker</v>
          </cell>
        </row>
        <row r="1085">
          <cell r="S1085" t="str">
            <v>NW_Peaker</v>
          </cell>
        </row>
        <row r="1086">
          <cell r="S1086" t="str">
            <v>NW_Peaker</v>
          </cell>
        </row>
        <row r="1087">
          <cell r="S1087" t="str">
            <v>NW_Peaker</v>
          </cell>
        </row>
        <row r="1088">
          <cell r="S1088" t="str">
            <v>Small_Hydro</v>
          </cell>
        </row>
        <row r="1089">
          <cell r="S1089" t="str">
            <v>Small_Hydro</v>
          </cell>
        </row>
        <row r="1090">
          <cell r="S1090" t="str">
            <v>Small_Hydro</v>
          </cell>
        </row>
        <row r="1091">
          <cell r="S1091" t="str">
            <v>Small_Hydro</v>
          </cell>
        </row>
        <row r="1092">
          <cell r="S1092" t="str">
            <v>Small_Hydro</v>
          </cell>
        </row>
        <row r="1093">
          <cell r="S1093" t="str">
            <v>Small_Hydro</v>
          </cell>
        </row>
        <row r="1094">
          <cell r="S1094" t="str">
            <v>Small_Hydro</v>
          </cell>
        </row>
        <row r="1095">
          <cell r="S1095" t="str">
            <v>Solar</v>
          </cell>
        </row>
        <row r="1096">
          <cell r="S1096" t="str">
            <v>Solar</v>
          </cell>
        </row>
        <row r="1097">
          <cell r="S1097" t="str">
            <v>Solar</v>
          </cell>
        </row>
        <row r="1098">
          <cell r="S1098" t="str">
            <v>Solar</v>
          </cell>
        </row>
        <row r="1099">
          <cell r="S1099" t="str">
            <v>Solar</v>
          </cell>
        </row>
        <row r="1100">
          <cell r="S1100" t="str">
            <v>Solar</v>
          </cell>
        </row>
        <row r="1101">
          <cell r="S1101" t="str">
            <v>Solar</v>
          </cell>
        </row>
        <row r="1102">
          <cell r="S1102" t="str">
            <v>Wind</v>
          </cell>
        </row>
        <row r="1103">
          <cell r="S1103" t="str">
            <v>Wind</v>
          </cell>
        </row>
        <row r="1104">
          <cell r="S1104" t="str">
            <v>Wind</v>
          </cell>
        </row>
        <row r="1105">
          <cell r="S1105" t="str">
            <v>Wind</v>
          </cell>
        </row>
        <row r="1106">
          <cell r="S1106" t="str">
            <v>Wind</v>
          </cell>
        </row>
        <row r="1107">
          <cell r="S1107" t="str">
            <v>Wind</v>
          </cell>
        </row>
        <row r="1108">
          <cell r="S1108" t="str">
            <v>Wind</v>
          </cell>
        </row>
        <row r="1109">
          <cell r="S1109" t="str">
            <v>Solar</v>
          </cell>
        </row>
        <row r="1110">
          <cell r="S1110" t="str">
            <v>Solar</v>
          </cell>
        </row>
        <row r="1111">
          <cell r="S1111" t="str">
            <v>Solar</v>
          </cell>
        </row>
        <row r="1112">
          <cell r="S1112" t="str">
            <v>Solar</v>
          </cell>
        </row>
        <row r="1113">
          <cell r="S1113" t="str">
            <v>Solar</v>
          </cell>
        </row>
        <row r="1114">
          <cell r="S1114" t="str">
            <v>Solar</v>
          </cell>
        </row>
        <row r="1115">
          <cell r="S1115" t="str">
            <v>Solar</v>
          </cell>
        </row>
        <row r="1116">
          <cell r="S1116" t="str">
            <v>Wind</v>
          </cell>
        </row>
        <row r="1117">
          <cell r="S1117" t="str">
            <v>Wind</v>
          </cell>
        </row>
        <row r="1118">
          <cell r="S1118" t="str">
            <v>Wind</v>
          </cell>
        </row>
        <row r="1119">
          <cell r="S1119" t="str">
            <v>Wind</v>
          </cell>
        </row>
        <row r="1120">
          <cell r="S1120" t="str">
            <v>Wind</v>
          </cell>
        </row>
        <row r="1121">
          <cell r="S1121" t="str">
            <v>Wind</v>
          </cell>
        </row>
        <row r="1122">
          <cell r="S1122" t="str">
            <v>Wind</v>
          </cell>
        </row>
        <row r="1123">
          <cell r="S1123" t="str">
            <v>Biomass</v>
          </cell>
        </row>
        <row r="1124">
          <cell r="S1124" t="str">
            <v>Biomass</v>
          </cell>
        </row>
        <row r="1125">
          <cell r="S1125" t="str">
            <v>Biomass</v>
          </cell>
        </row>
        <row r="1126">
          <cell r="S1126" t="str">
            <v>Biomass</v>
          </cell>
        </row>
        <row r="1127">
          <cell r="S1127" t="str">
            <v>Biomass</v>
          </cell>
        </row>
        <row r="1128">
          <cell r="S1128" t="str">
            <v>Biomass</v>
          </cell>
        </row>
        <row r="1129">
          <cell r="S1129" t="str">
            <v>Biomass</v>
          </cell>
        </row>
        <row r="1130">
          <cell r="S1130" t="str">
            <v>SW_CCGT</v>
          </cell>
        </row>
        <row r="1131">
          <cell r="S1131" t="str">
            <v>SW_CCGT</v>
          </cell>
        </row>
        <row r="1132">
          <cell r="S1132" t="str">
            <v>SW_CCGT</v>
          </cell>
        </row>
        <row r="1133">
          <cell r="S1133" t="str">
            <v>SW_CCGT</v>
          </cell>
        </row>
        <row r="1134">
          <cell r="S1134" t="str">
            <v>SW_CCGT</v>
          </cell>
        </row>
        <row r="1135">
          <cell r="S1135" t="str">
            <v>SW_CCGT</v>
          </cell>
        </row>
        <row r="1136">
          <cell r="S1136" t="str">
            <v>SW_CCGT</v>
          </cell>
        </row>
        <row r="1137">
          <cell r="S1137" t="str">
            <v>SW_Coal</v>
          </cell>
        </row>
        <row r="1138">
          <cell r="S1138" t="str">
            <v>SW_Coal</v>
          </cell>
        </row>
        <row r="1139">
          <cell r="S1139" t="str">
            <v>SW_Coal</v>
          </cell>
        </row>
        <row r="1140">
          <cell r="S1140" t="str">
            <v>SW_Coal</v>
          </cell>
        </row>
        <row r="1141">
          <cell r="S1141" t="str">
            <v>SW_Coal</v>
          </cell>
        </row>
        <row r="1142">
          <cell r="S1142" t="str">
            <v>SW_Coal</v>
          </cell>
        </row>
        <row r="1143">
          <cell r="S1143" t="str">
            <v>SW_Coal</v>
          </cell>
        </row>
        <row r="1144">
          <cell r="S1144" t="str">
            <v>Geothermal</v>
          </cell>
        </row>
        <row r="1145">
          <cell r="S1145" t="str">
            <v>Geothermal</v>
          </cell>
        </row>
        <row r="1146">
          <cell r="S1146" t="str">
            <v>Geothermal</v>
          </cell>
        </row>
        <row r="1147">
          <cell r="S1147" t="str">
            <v>Geothermal</v>
          </cell>
        </row>
        <row r="1148">
          <cell r="S1148" t="str">
            <v>Geothermal</v>
          </cell>
        </row>
        <row r="1149">
          <cell r="S1149" t="str">
            <v>Geothermal</v>
          </cell>
        </row>
        <row r="1150">
          <cell r="S1150" t="str">
            <v>Geothermal</v>
          </cell>
        </row>
        <row r="1151">
          <cell r="S1151" t="str">
            <v>Hydro</v>
          </cell>
        </row>
        <row r="1152">
          <cell r="S1152" t="str">
            <v>Hydro</v>
          </cell>
        </row>
        <row r="1153">
          <cell r="S1153" t="str">
            <v>Hydro</v>
          </cell>
        </row>
        <row r="1154">
          <cell r="S1154" t="str">
            <v>Hydro</v>
          </cell>
        </row>
        <row r="1155">
          <cell r="S1155" t="str">
            <v>Hydro</v>
          </cell>
        </row>
        <row r="1156">
          <cell r="S1156" t="str">
            <v>Hydro</v>
          </cell>
        </row>
        <row r="1157">
          <cell r="S1157" t="str">
            <v>Hydro</v>
          </cell>
        </row>
        <row r="1158">
          <cell r="S1158" t="str">
            <v>SW_Nuclear</v>
          </cell>
        </row>
        <row r="1159">
          <cell r="S1159" t="str">
            <v>SW_Nuclear</v>
          </cell>
        </row>
        <row r="1160">
          <cell r="S1160" t="str">
            <v>SW_Nuclear</v>
          </cell>
        </row>
        <row r="1161">
          <cell r="S1161" t="str">
            <v>SW_Nuclear</v>
          </cell>
        </row>
        <row r="1162">
          <cell r="S1162" t="str">
            <v>SW_Nuclear</v>
          </cell>
        </row>
        <row r="1163">
          <cell r="S1163" t="str">
            <v>SW_Nuclear</v>
          </cell>
        </row>
        <row r="1164">
          <cell r="S1164" t="str">
            <v>SW_Nuclear</v>
          </cell>
        </row>
        <row r="1165">
          <cell r="S1165" t="str">
            <v>SW_Peaker</v>
          </cell>
        </row>
        <row r="1166">
          <cell r="S1166" t="str">
            <v>SW_Peaker</v>
          </cell>
        </row>
        <row r="1167">
          <cell r="S1167" t="str">
            <v>SW_Peaker</v>
          </cell>
        </row>
        <row r="1168">
          <cell r="S1168" t="str">
            <v>SW_Peaker</v>
          </cell>
        </row>
        <row r="1169">
          <cell r="S1169" t="str">
            <v>SW_Peaker</v>
          </cell>
        </row>
        <row r="1170">
          <cell r="S1170" t="str">
            <v>SW_Peaker</v>
          </cell>
        </row>
        <row r="1171">
          <cell r="S1171" t="str">
            <v>SW_Peaker</v>
          </cell>
        </row>
        <row r="1172">
          <cell r="S1172" t="str">
            <v>SW_ST</v>
          </cell>
        </row>
        <row r="1173">
          <cell r="S1173" t="str">
            <v>SW_ST</v>
          </cell>
        </row>
        <row r="1174">
          <cell r="S1174" t="str">
            <v>SW_ST</v>
          </cell>
        </row>
        <row r="1175">
          <cell r="S1175" t="str">
            <v>SW_ST</v>
          </cell>
        </row>
        <row r="1176">
          <cell r="S1176" t="str">
            <v>SW_ST</v>
          </cell>
        </row>
        <row r="1177">
          <cell r="S1177" t="str">
            <v>SW_ST</v>
          </cell>
        </row>
        <row r="1178">
          <cell r="S1178" t="str">
            <v>SW_ST</v>
          </cell>
        </row>
        <row r="1179">
          <cell r="S1179" t="str">
            <v>Small_Hydro</v>
          </cell>
        </row>
        <row r="1180">
          <cell r="S1180" t="str">
            <v>Small_Hydro</v>
          </cell>
        </row>
        <row r="1181">
          <cell r="S1181" t="str">
            <v>Small_Hydro</v>
          </cell>
        </row>
        <row r="1182">
          <cell r="S1182" t="str">
            <v>Small_Hydro</v>
          </cell>
        </row>
        <row r="1183">
          <cell r="S1183" t="str">
            <v>Small_Hydro</v>
          </cell>
        </row>
        <row r="1184">
          <cell r="S1184" t="str">
            <v>Small_Hydro</v>
          </cell>
        </row>
        <row r="1185">
          <cell r="S1185" t="str">
            <v>Small_Hydro</v>
          </cell>
        </row>
        <row r="1186">
          <cell r="S1186" t="str">
            <v>Solar</v>
          </cell>
        </row>
        <row r="1187">
          <cell r="S1187" t="str">
            <v>Solar</v>
          </cell>
        </row>
        <row r="1188">
          <cell r="S1188" t="str">
            <v>Solar</v>
          </cell>
        </row>
        <row r="1189">
          <cell r="S1189" t="str">
            <v>Solar</v>
          </cell>
        </row>
        <row r="1190">
          <cell r="S1190" t="str">
            <v>Solar</v>
          </cell>
        </row>
        <row r="1191">
          <cell r="S1191" t="str">
            <v>Solar</v>
          </cell>
        </row>
        <row r="1192">
          <cell r="S1192" t="str">
            <v>Solar</v>
          </cell>
        </row>
        <row r="1193">
          <cell r="S1193" t="str">
            <v>Wind</v>
          </cell>
        </row>
        <row r="1194">
          <cell r="S1194" t="str">
            <v>Wind</v>
          </cell>
        </row>
        <row r="1195">
          <cell r="S1195" t="str">
            <v>Wind</v>
          </cell>
        </row>
        <row r="1196">
          <cell r="S1196" t="str">
            <v>Wind</v>
          </cell>
        </row>
        <row r="1197">
          <cell r="S1197" t="str">
            <v>Wind</v>
          </cell>
        </row>
        <row r="1198">
          <cell r="S1198" t="str">
            <v>Wind</v>
          </cell>
        </row>
        <row r="1199">
          <cell r="S1199" t="str">
            <v>Wind</v>
          </cell>
        </row>
        <row r="1200">
          <cell r="S1200" t="e">
            <v>#N/A</v>
          </cell>
        </row>
        <row r="1201">
          <cell r="S1201" t="e">
            <v>#N/A</v>
          </cell>
        </row>
        <row r="1202">
          <cell r="S1202" t="e">
            <v>#N/A</v>
          </cell>
        </row>
        <row r="1203">
          <cell r="S1203" t="e">
            <v>#N/A</v>
          </cell>
        </row>
        <row r="1204">
          <cell r="S1204" t="e">
            <v>#N/A</v>
          </cell>
        </row>
        <row r="1205">
          <cell r="S1205" t="e">
            <v>#N/A</v>
          </cell>
        </row>
        <row r="1206">
          <cell r="S1206" t="e">
            <v>#N/A</v>
          </cell>
        </row>
        <row r="1207">
          <cell r="S1207" t="e">
            <v>#N/A</v>
          </cell>
        </row>
        <row r="1208">
          <cell r="S1208" t="e">
            <v>#N/A</v>
          </cell>
        </row>
        <row r="1209">
          <cell r="S1209" t="e">
            <v>#N/A</v>
          </cell>
        </row>
        <row r="1210">
          <cell r="S1210" t="e">
            <v>#N/A</v>
          </cell>
        </row>
        <row r="1211">
          <cell r="S1211" t="e">
            <v>#N/A</v>
          </cell>
        </row>
        <row r="1212">
          <cell r="S1212" t="e">
            <v>#N/A</v>
          </cell>
        </row>
        <row r="1213">
          <cell r="S1213" t="e">
            <v>#N/A</v>
          </cell>
        </row>
        <row r="1214">
          <cell r="S1214" t="e">
            <v>#N/A</v>
          </cell>
        </row>
        <row r="1215">
          <cell r="S1215" t="e">
            <v>#N/A</v>
          </cell>
        </row>
        <row r="1216">
          <cell r="S1216" t="e">
            <v>#N/A</v>
          </cell>
        </row>
        <row r="1217">
          <cell r="S1217" t="e">
            <v>#N/A</v>
          </cell>
        </row>
        <row r="1218">
          <cell r="S1218" t="e">
            <v>#N/A</v>
          </cell>
        </row>
        <row r="1219">
          <cell r="S1219" t="e">
            <v>#N/A</v>
          </cell>
        </row>
        <row r="1220">
          <cell r="S1220" t="e">
            <v>#N/A</v>
          </cell>
        </row>
        <row r="1221">
          <cell r="S1221" t="e">
            <v>#N/A</v>
          </cell>
        </row>
        <row r="1222">
          <cell r="S1222" t="e">
            <v>#N/A</v>
          </cell>
        </row>
        <row r="1223">
          <cell r="S1223" t="e">
            <v>#N/A</v>
          </cell>
        </row>
        <row r="1224">
          <cell r="S1224" t="e">
            <v>#N/A</v>
          </cell>
        </row>
        <row r="1225">
          <cell r="S1225" t="e">
            <v>#N/A</v>
          </cell>
        </row>
        <row r="1226">
          <cell r="S1226" t="e">
            <v>#N/A</v>
          </cell>
        </row>
        <row r="1227">
          <cell r="S1227" t="e">
            <v>#N/A</v>
          </cell>
        </row>
        <row r="1228">
          <cell r="S1228" t="e">
            <v>#N/A</v>
          </cell>
        </row>
        <row r="1229">
          <cell r="S1229" t="e">
            <v>#N/A</v>
          </cell>
        </row>
        <row r="1230">
          <cell r="S1230" t="e">
            <v>#N/A</v>
          </cell>
        </row>
        <row r="1231">
          <cell r="S1231" t="e">
            <v>#N/A</v>
          </cell>
        </row>
        <row r="1232">
          <cell r="S1232" t="e">
            <v>#N/A</v>
          </cell>
        </row>
        <row r="1233">
          <cell r="S1233" t="e">
            <v>#N/A</v>
          </cell>
        </row>
        <row r="1234">
          <cell r="S1234" t="e">
            <v>#N/A</v>
          </cell>
        </row>
        <row r="1235">
          <cell r="S1235" t="e">
            <v>#N/A</v>
          </cell>
        </row>
        <row r="1236">
          <cell r="S1236" t="e">
            <v>#N/A</v>
          </cell>
        </row>
        <row r="1237">
          <cell r="S1237" t="e">
            <v>#N/A</v>
          </cell>
        </row>
        <row r="1238">
          <cell r="S1238" t="e">
            <v>#N/A</v>
          </cell>
        </row>
        <row r="1239">
          <cell r="S1239" t="e">
            <v>#N/A</v>
          </cell>
        </row>
        <row r="1240">
          <cell r="S1240" t="e">
            <v>#N/A</v>
          </cell>
        </row>
        <row r="1241">
          <cell r="S1241" t="e">
            <v>#N/A</v>
          </cell>
        </row>
        <row r="1242">
          <cell r="S1242" t="e">
            <v>#N/A</v>
          </cell>
        </row>
        <row r="1243">
          <cell r="S1243" t="e">
            <v>#N/A</v>
          </cell>
        </row>
        <row r="1244">
          <cell r="S1244" t="e">
            <v>#N/A</v>
          </cell>
        </row>
        <row r="1245">
          <cell r="S1245" t="e">
            <v>#N/A</v>
          </cell>
        </row>
        <row r="1246">
          <cell r="S1246" t="e">
            <v>#N/A</v>
          </cell>
        </row>
        <row r="1247">
          <cell r="S1247" t="e">
            <v>#N/A</v>
          </cell>
        </row>
        <row r="1248">
          <cell r="S1248" t="e">
            <v>#N/A</v>
          </cell>
        </row>
        <row r="1249">
          <cell r="S1249" t="e">
            <v>#N/A</v>
          </cell>
        </row>
        <row r="1250">
          <cell r="S1250" t="e">
            <v>#N/A</v>
          </cell>
        </row>
        <row r="1251">
          <cell r="S1251" t="e">
            <v>#N/A</v>
          </cell>
        </row>
        <row r="1252">
          <cell r="S1252" t="e">
            <v>#N/A</v>
          </cell>
        </row>
        <row r="1253">
          <cell r="S1253" t="e">
            <v>#N/A</v>
          </cell>
        </row>
        <row r="1254">
          <cell r="S1254" t="e">
            <v>#N/A</v>
          </cell>
        </row>
        <row r="1255">
          <cell r="S1255" t="e">
            <v>#N/A</v>
          </cell>
        </row>
        <row r="1256">
          <cell r="S1256" t="e">
            <v>#N/A</v>
          </cell>
        </row>
        <row r="1257">
          <cell r="S1257" t="e">
            <v>#N/A</v>
          </cell>
        </row>
        <row r="1258">
          <cell r="S1258" t="e">
            <v>#N/A</v>
          </cell>
        </row>
        <row r="1259">
          <cell r="S1259" t="e">
            <v>#N/A</v>
          </cell>
        </row>
        <row r="1260">
          <cell r="S1260" t="e">
            <v>#N/A</v>
          </cell>
        </row>
        <row r="1261">
          <cell r="S1261" t="e">
            <v>#N/A</v>
          </cell>
        </row>
        <row r="1262">
          <cell r="S1262" t="e">
            <v>#N/A</v>
          </cell>
        </row>
        <row r="1263">
          <cell r="S1263" t="e">
            <v>#N/A</v>
          </cell>
        </row>
        <row r="1264">
          <cell r="S1264" t="e">
            <v>#N/A</v>
          </cell>
        </row>
        <row r="1265">
          <cell r="S1265" t="e">
            <v>#N/A</v>
          </cell>
        </row>
        <row r="1266">
          <cell r="S1266" t="e">
            <v>#N/A</v>
          </cell>
        </row>
        <row r="1267">
          <cell r="S1267" t="e">
            <v>#N/A</v>
          </cell>
        </row>
        <row r="1268">
          <cell r="S1268" t="e">
            <v>#N/A</v>
          </cell>
        </row>
        <row r="1269">
          <cell r="S1269" t="e">
            <v>#N/A</v>
          </cell>
        </row>
        <row r="1270">
          <cell r="S1270" t="e">
            <v>#N/A</v>
          </cell>
        </row>
        <row r="1271">
          <cell r="S1271" t="e">
            <v>#N/A</v>
          </cell>
        </row>
        <row r="1272">
          <cell r="S1272" t="e">
            <v>#N/A</v>
          </cell>
        </row>
        <row r="1273">
          <cell r="S1273" t="e">
            <v>#N/A</v>
          </cell>
        </row>
        <row r="1274">
          <cell r="S1274" t="e">
            <v>#N/A</v>
          </cell>
        </row>
        <row r="1275">
          <cell r="S1275" t="e">
            <v>#N/A</v>
          </cell>
        </row>
        <row r="1276">
          <cell r="S1276" t="e">
            <v>#N/A</v>
          </cell>
        </row>
        <row r="1277">
          <cell r="S1277" t="e">
            <v>#N/A</v>
          </cell>
        </row>
        <row r="1278">
          <cell r="S1278" t="e">
            <v>#N/A</v>
          </cell>
        </row>
        <row r="1279">
          <cell r="S1279" t="e">
            <v>#N/A</v>
          </cell>
        </row>
        <row r="1280">
          <cell r="S1280" t="e">
            <v>#N/A</v>
          </cell>
        </row>
        <row r="1281">
          <cell r="S1281" t="e">
            <v>#N/A</v>
          </cell>
        </row>
        <row r="1282">
          <cell r="S1282" t="e">
            <v>#N/A</v>
          </cell>
        </row>
        <row r="1283">
          <cell r="S1283" t="e">
            <v>#N/A</v>
          </cell>
        </row>
        <row r="1284">
          <cell r="S1284" t="e">
            <v>#N/A</v>
          </cell>
        </row>
        <row r="1285">
          <cell r="S1285" t="e">
            <v>#N/A</v>
          </cell>
        </row>
        <row r="1286">
          <cell r="S1286" t="e">
            <v>#N/A</v>
          </cell>
        </row>
        <row r="1287">
          <cell r="S1287" t="e">
            <v>#N/A</v>
          </cell>
        </row>
        <row r="1288">
          <cell r="S1288" t="e">
            <v>#N/A</v>
          </cell>
        </row>
        <row r="1289">
          <cell r="S1289" t="e">
            <v>#N/A</v>
          </cell>
        </row>
        <row r="1290">
          <cell r="S1290" t="e">
            <v>#N/A</v>
          </cell>
        </row>
        <row r="1291">
          <cell r="S1291" t="e">
            <v>#N/A</v>
          </cell>
        </row>
        <row r="1292">
          <cell r="S1292" t="e">
            <v>#N/A</v>
          </cell>
        </row>
        <row r="1293">
          <cell r="S1293" t="e">
            <v>#N/A</v>
          </cell>
        </row>
        <row r="1294">
          <cell r="S1294" t="e">
            <v>#N/A</v>
          </cell>
        </row>
        <row r="1295">
          <cell r="S1295" t="e">
            <v>#N/A</v>
          </cell>
        </row>
        <row r="1296">
          <cell r="S1296" t="e">
            <v>#N/A</v>
          </cell>
        </row>
        <row r="1297">
          <cell r="S1297" t="e">
            <v>#N/A</v>
          </cell>
        </row>
        <row r="1298">
          <cell r="S1298" t="e">
            <v>#N/A</v>
          </cell>
        </row>
        <row r="1299">
          <cell r="S1299" t="e">
            <v>#N/A</v>
          </cell>
        </row>
        <row r="1300">
          <cell r="S1300" t="e">
            <v>#N/A</v>
          </cell>
        </row>
        <row r="1301">
          <cell r="S1301" t="e">
            <v>#N/A</v>
          </cell>
        </row>
        <row r="1302">
          <cell r="S1302" t="e">
            <v>#N/A</v>
          </cell>
        </row>
        <row r="1303">
          <cell r="S1303" t="e">
            <v>#N/A</v>
          </cell>
        </row>
        <row r="1304">
          <cell r="S1304" t="e">
            <v>#N/A</v>
          </cell>
        </row>
        <row r="1305">
          <cell r="S1305" t="e">
            <v>#N/A</v>
          </cell>
        </row>
        <row r="1306">
          <cell r="S1306" t="e">
            <v>#N/A</v>
          </cell>
        </row>
        <row r="1307">
          <cell r="S1307" t="e">
            <v>#N/A</v>
          </cell>
        </row>
        <row r="1308">
          <cell r="S1308" t="e">
            <v>#N/A</v>
          </cell>
        </row>
        <row r="1309">
          <cell r="S1309" t="e">
            <v>#N/A</v>
          </cell>
        </row>
        <row r="1310">
          <cell r="S1310" t="e">
            <v>#N/A</v>
          </cell>
        </row>
        <row r="1311">
          <cell r="S1311" t="e">
            <v>#N/A</v>
          </cell>
        </row>
        <row r="1312">
          <cell r="S1312" t="e">
            <v>#N/A</v>
          </cell>
        </row>
        <row r="1313">
          <cell r="S1313" t="e">
            <v>#N/A</v>
          </cell>
        </row>
        <row r="1314">
          <cell r="S1314" t="e">
            <v>#N/A</v>
          </cell>
        </row>
        <row r="1315">
          <cell r="S1315" t="e">
            <v>#N/A</v>
          </cell>
        </row>
        <row r="1316">
          <cell r="S1316" t="e">
            <v>#N/A</v>
          </cell>
        </row>
        <row r="1317">
          <cell r="S1317" t="e">
            <v>#N/A</v>
          </cell>
        </row>
        <row r="1318">
          <cell r="S1318" t="e">
            <v>#N/A</v>
          </cell>
        </row>
        <row r="1319">
          <cell r="S1319" t="e">
            <v>#N/A</v>
          </cell>
        </row>
        <row r="1320">
          <cell r="S1320" t="e">
            <v>#N/A</v>
          </cell>
        </row>
        <row r="1321">
          <cell r="S1321" t="e">
            <v>#N/A</v>
          </cell>
        </row>
        <row r="1322">
          <cell r="S1322" t="e">
            <v>#N/A</v>
          </cell>
        </row>
        <row r="1323">
          <cell r="S1323" t="e">
            <v>#N/A</v>
          </cell>
        </row>
        <row r="1324">
          <cell r="S1324" t="e">
            <v>#N/A</v>
          </cell>
        </row>
        <row r="1325">
          <cell r="S1325" t="e">
            <v>#N/A</v>
          </cell>
        </row>
        <row r="1326">
          <cell r="S1326" t="e">
            <v>#N/A</v>
          </cell>
        </row>
        <row r="1327">
          <cell r="S1327" t="e">
            <v>#N/A</v>
          </cell>
        </row>
        <row r="1328">
          <cell r="S1328" t="e">
            <v>#N/A</v>
          </cell>
        </row>
        <row r="1329">
          <cell r="S1329" t="e">
            <v>#N/A</v>
          </cell>
        </row>
        <row r="1330">
          <cell r="S1330" t="e">
            <v>#N/A</v>
          </cell>
        </row>
        <row r="1331">
          <cell r="S1331" t="e">
            <v>#N/A</v>
          </cell>
        </row>
        <row r="1332">
          <cell r="S1332" t="e">
            <v>#N/A</v>
          </cell>
        </row>
        <row r="1333">
          <cell r="S1333" t="e">
            <v>#N/A</v>
          </cell>
        </row>
        <row r="1334">
          <cell r="S1334" t="e">
            <v>#N/A</v>
          </cell>
        </row>
        <row r="1335">
          <cell r="S1335" t="e">
            <v>#N/A</v>
          </cell>
        </row>
        <row r="1336">
          <cell r="S1336" t="e">
            <v>#N/A</v>
          </cell>
        </row>
        <row r="1337">
          <cell r="S1337" t="e">
            <v>#N/A</v>
          </cell>
        </row>
        <row r="1338">
          <cell r="S1338" t="e">
            <v>#N/A</v>
          </cell>
        </row>
        <row r="1339">
          <cell r="S1339" t="e">
            <v>#N/A</v>
          </cell>
        </row>
        <row r="1340">
          <cell r="S1340" t="e">
            <v>#N/A</v>
          </cell>
        </row>
        <row r="1341">
          <cell r="S1341" t="e">
            <v>#N/A</v>
          </cell>
        </row>
        <row r="1342">
          <cell r="S1342" t="e">
            <v>#N/A</v>
          </cell>
        </row>
        <row r="1343">
          <cell r="S1343" t="e">
            <v>#N/A</v>
          </cell>
        </row>
        <row r="1344">
          <cell r="S1344" t="e">
            <v>#N/A</v>
          </cell>
        </row>
        <row r="1345">
          <cell r="S1345" t="e">
            <v>#N/A</v>
          </cell>
        </row>
        <row r="1346">
          <cell r="S1346" t="e">
            <v>#N/A</v>
          </cell>
        </row>
        <row r="1347">
          <cell r="S1347" t="e">
            <v>#N/A</v>
          </cell>
        </row>
        <row r="1348">
          <cell r="S1348" t="e">
            <v>#N/A</v>
          </cell>
        </row>
        <row r="1349">
          <cell r="S1349" t="e">
            <v>#N/A</v>
          </cell>
        </row>
        <row r="1350">
          <cell r="S1350" t="e">
            <v>#N/A</v>
          </cell>
        </row>
        <row r="1351">
          <cell r="S1351" t="e">
            <v>#N/A</v>
          </cell>
        </row>
        <row r="1352">
          <cell r="S1352" t="e">
            <v>#N/A</v>
          </cell>
        </row>
        <row r="1353">
          <cell r="S1353" t="e">
            <v>#N/A</v>
          </cell>
        </row>
        <row r="1354">
          <cell r="S1354" t="e">
            <v>#N/A</v>
          </cell>
        </row>
        <row r="1355">
          <cell r="S1355" t="e">
            <v>#N/A</v>
          </cell>
        </row>
        <row r="1356">
          <cell r="S1356" t="e">
            <v>#N/A</v>
          </cell>
        </row>
        <row r="1357">
          <cell r="S1357" t="e">
            <v>#N/A</v>
          </cell>
        </row>
        <row r="1358">
          <cell r="S1358" t="e">
            <v>#N/A</v>
          </cell>
        </row>
        <row r="1359">
          <cell r="S1359" t="e">
            <v>#N/A</v>
          </cell>
        </row>
        <row r="1360">
          <cell r="S1360" t="e">
            <v>#N/A</v>
          </cell>
        </row>
        <row r="1361">
          <cell r="S1361" t="e">
            <v>#N/A</v>
          </cell>
        </row>
        <row r="1362">
          <cell r="S1362" t="e">
            <v>#N/A</v>
          </cell>
        </row>
        <row r="1363">
          <cell r="S1363" t="e">
            <v>#N/A</v>
          </cell>
        </row>
        <row r="1364">
          <cell r="S1364" t="e">
            <v>#N/A</v>
          </cell>
        </row>
        <row r="1365">
          <cell r="S1365" t="e">
            <v>#N/A</v>
          </cell>
        </row>
        <row r="1366">
          <cell r="S1366" t="e">
            <v>#N/A</v>
          </cell>
        </row>
        <row r="1367">
          <cell r="S1367" t="e">
            <v>#N/A</v>
          </cell>
        </row>
        <row r="1368">
          <cell r="S1368" t="e">
            <v>#N/A</v>
          </cell>
        </row>
        <row r="1369">
          <cell r="S1369" t="e">
            <v>#N/A</v>
          </cell>
        </row>
        <row r="1370">
          <cell r="S1370" t="e">
            <v>#N/A</v>
          </cell>
        </row>
        <row r="1371">
          <cell r="S1371" t="e">
            <v>#N/A</v>
          </cell>
        </row>
        <row r="1372">
          <cell r="S1372" t="e">
            <v>#N/A</v>
          </cell>
        </row>
        <row r="1373">
          <cell r="S1373" t="e">
            <v>#N/A</v>
          </cell>
        </row>
        <row r="1374">
          <cell r="S1374" t="e">
            <v>#N/A</v>
          </cell>
        </row>
        <row r="1375">
          <cell r="S1375" t="e">
            <v>#N/A</v>
          </cell>
        </row>
        <row r="1376">
          <cell r="S1376" t="e">
            <v>#N/A</v>
          </cell>
        </row>
        <row r="1377">
          <cell r="S1377" t="e">
            <v>#N/A</v>
          </cell>
        </row>
        <row r="1378">
          <cell r="S1378" t="e">
            <v>#N/A</v>
          </cell>
        </row>
        <row r="1379">
          <cell r="S1379" t="e">
            <v>#N/A</v>
          </cell>
        </row>
        <row r="1380">
          <cell r="S1380" t="e">
            <v>#N/A</v>
          </cell>
        </row>
        <row r="1381">
          <cell r="S1381" t="e">
            <v>#N/A</v>
          </cell>
        </row>
        <row r="1382">
          <cell r="S1382" t="e">
            <v>#N/A</v>
          </cell>
        </row>
        <row r="1383">
          <cell r="S1383" t="e">
            <v>#N/A</v>
          </cell>
        </row>
        <row r="1384">
          <cell r="S1384" t="e">
            <v>#N/A</v>
          </cell>
        </row>
        <row r="1385">
          <cell r="S1385" t="e">
            <v>#N/A</v>
          </cell>
        </row>
        <row r="1386">
          <cell r="S1386" t="e">
            <v>#N/A</v>
          </cell>
        </row>
        <row r="1387">
          <cell r="S1387" t="e">
            <v>#N/A</v>
          </cell>
        </row>
        <row r="1388">
          <cell r="S1388" t="e">
            <v>#N/A</v>
          </cell>
        </row>
        <row r="1389">
          <cell r="S1389" t="e">
            <v>#N/A</v>
          </cell>
        </row>
        <row r="1390">
          <cell r="S1390" t="e">
            <v>#N/A</v>
          </cell>
        </row>
        <row r="1391">
          <cell r="S1391" t="e">
            <v>#N/A</v>
          </cell>
        </row>
        <row r="1392">
          <cell r="S1392" t="e">
            <v>#N/A</v>
          </cell>
        </row>
        <row r="1393">
          <cell r="S1393" t="e">
            <v>#N/A</v>
          </cell>
        </row>
        <row r="1394">
          <cell r="S1394" t="e">
            <v>#N/A</v>
          </cell>
        </row>
        <row r="1395">
          <cell r="S1395" t="e">
            <v>#N/A</v>
          </cell>
        </row>
        <row r="1396">
          <cell r="S1396" t="e">
            <v>#N/A</v>
          </cell>
        </row>
        <row r="1397">
          <cell r="S1397" t="e">
            <v>#N/A</v>
          </cell>
        </row>
        <row r="1398">
          <cell r="S1398" t="e">
            <v>#N/A</v>
          </cell>
        </row>
        <row r="1399">
          <cell r="S1399" t="e">
            <v>#N/A</v>
          </cell>
        </row>
        <row r="1400">
          <cell r="S1400" t="e">
            <v>#N/A</v>
          </cell>
        </row>
        <row r="1401">
          <cell r="S1401" t="e">
            <v>#N/A</v>
          </cell>
        </row>
        <row r="1402">
          <cell r="S1402" t="e">
            <v>#N/A</v>
          </cell>
        </row>
        <row r="1403">
          <cell r="S1403" t="e">
            <v>#N/A</v>
          </cell>
        </row>
        <row r="1404">
          <cell r="S1404" t="e">
            <v>#N/A</v>
          </cell>
        </row>
        <row r="1405">
          <cell r="S1405" t="e">
            <v>#N/A</v>
          </cell>
        </row>
        <row r="1406">
          <cell r="S1406" t="e">
            <v>#N/A</v>
          </cell>
        </row>
        <row r="1407">
          <cell r="S1407" t="e">
            <v>#N/A</v>
          </cell>
        </row>
        <row r="1408">
          <cell r="S1408" t="e">
            <v>#N/A</v>
          </cell>
        </row>
        <row r="1409">
          <cell r="S1409" t="e">
            <v>#N/A</v>
          </cell>
        </row>
        <row r="1410">
          <cell r="S1410" t="e">
            <v>#N/A</v>
          </cell>
        </row>
        <row r="1411">
          <cell r="S1411" t="e">
            <v>#N/A</v>
          </cell>
        </row>
      </sheetData>
      <sheetData sheetId="4"/>
      <sheetData sheetId="5">
        <row r="2">
          <cell r="D2" t="str">
            <v>period</v>
          </cell>
          <cell r="I2" t="str">
            <v>units_shut_down_per_year</v>
          </cell>
        </row>
        <row r="3">
          <cell r="D3">
            <v>2020</v>
          </cell>
          <cell r="I3">
            <v>0</v>
          </cell>
        </row>
        <row r="4">
          <cell r="D4">
            <v>2021</v>
          </cell>
          <cell r="I4">
            <v>0</v>
          </cell>
        </row>
        <row r="5">
          <cell r="D5">
            <v>2022</v>
          </cell>
          <cell r="I5">
            <v>0</v>
          </cell>
        </row>
        <row r="6">
          <cell r="D6">
            <v>2023</v>
          </cell>
          <cell r="I6">
            <v>0</v>
          </cell>
        </row>
        <row r="7">
          <cell r="D7">
            <v>2024</v>
          </cell>
          <cell r="I7">
            <v>0</v>
          </cell>
        </row>
        <row r="8">
          <cell r="D8">
            <v>2026</v>
          </cell>
          <cell r="I8">
            <v>0</v>
          </cell>
        </row>
        <row r="9">
          <cell r="D9">
            <v>2030</v>
          </cell>
          <cell r="I9">
            <v>0</v>
          </cell>
        </row>
        <row r="10">
          <cell r="D10">
            <v>2020</v>
          </cell>
          <cell r="I10">
            <v>0</v>
          </cell>
        </row>
        <row r="11">
          <cell r="D11">
            <v>2021</v>
          </cell>
          <cell r="I11">
            <v>0</v>
          </cell>
        </row>
        <row r="12">
          <cell r="D12">
            <v>2022</v>
          </cell>
          <cell r="I12">
            <v>0</v>
          </cell>
        </row>
        <row r="13">
          <cell r="D13">
            <v>2023</v>
          </cell>
          <cell r="I13">
            <v>0</v>
          </cell>
        </row>
        <row r="14">
          <cell r="D14">
            <v>2024</v>
          </cell>
          <cell r="I14">
            <v>0</v>
          </cell>
        </row>
        <row r="15">
          <cell r="D15">
            <v>2026</v>
          </cell>
          <cell r="I15">
            <v>0</v>
          </cell>
        </row>
        <row r="16">
          <cell r="D16">
            <v>2030</v>
          </cell>
          <cell r="I16">
            <v>0</v>
          </cell>
        </row>
        <row r="17">
          <cell r="D17">
            <v>2020</v>
          </cell>
          <cell r="I17">
            <v>0</v>
          </cell>
        </row>
        <row r="18">
          <cell r="D18">
            <v>2021</v>
          </cell>
          <cell r="I18">
            <v>0</v>
          </cell>
        </row>
        <row r="19">
          <cell r="D19">
            <v>2022</v>
          </cell>
          <cell r="I19">
            <v>0</v>
          </cell>
        </row>
        <row r="20">
          <cell r="D20">
            <v>2023</v>
          </cell>
          <cell r="I20">
            <v>0</v>
          </cell>
        </row>
        <row r="21">
          <cell r="D21">
            <v>2024</v>
          </cell>
          <cell r="I21">
            <v>0</v>
          </cell>
        </row>
        <row r="22">
          <cell r="D22">
            <v>2026</v>
          </cell>
          <cell r="I22">
            <v>0</v>
          </cell>
        </row>
        <row r="23">
          <cell r="D23">
            <v>2030</v>
          </cell>
          <cell r="I23">
            <v>0</v>
          </cell>
        </row>
        <row r="24">
          <cell r="D24">
            <v>2020</v>
          </cell>
          <cell r="I24">
            <v>0</v>
          </cell>
        </row>
        <row r="25">
          <cell r="D25">
            <v>2021</v>
          </cell>
          <cell r="I25">
            <v>0</v>
          </cell>
        </row>
        <row r="26">
          <cell r="D26">
            <v>2022</v>
          </cell>
          <cell r="I26">
            <v>0</v>
          </cell>
        </row>
        <row r="27">
          <cell r="D27">
            <v>2023</v>
          </cell>
          <cell r="I27">
            <v>0</v>
          </cell>
        </row>
        <row r="28">
          <cell r="D28">
            <v>2024</v>
          </cell>
          <cell r="I28">
            <v>0</v>
          </cell>
        </row>
        <row r="29">
          <cell r="D29">
            <v>2026</v>
          </cell>
          <cell r="I29">
            <v>0</v>
          </cell>
        </row>
        <row r="30">
          <cell r="D30">
            <v>2030</v>
          </cell>
          <cell r="I30">
            <v>0</v>
          </cell>
        </row>
        <row r="31">
          <cell r="D31">
            <v>2020</v>
          </cell>
          <cell r="I31">
            <v>0</v>
          </cell>
        </row>
        <row r="32">
          <cell r="D32">
            <v>2021</v>
          </cell>
          <cell r="I32">
            <v>0</v>
          </cell>
        </row>
        <row r="33">
          <cell r="D33">
            <v>2022</v>
          </cell>
          <cell r="I33">
            <v>0</v>
          </cell>
        </row>
        <row r="34">
          <cell r="D34">
            <v>2023</v>
          </cell>
          <cell r="I34">
            <v>0</v>
          </cell>
        </row>
        <row r="35">
          <cell r="D35">
            <v>2024</v>
          </cell>
          <cell r="I35">
            <v>0</v>
          </cell>
        </row>
        <row r="36">
          <cell r="D36">
            <v>2026</v>
          </cell>
          <cell r="I36">
            <v>0</v>
          </cell>
        </row>
        <row r="37">
          <cell r="D37">
            <v>2030</v>
          </cell>
          <cell r="I37">
            <v>0</v>
          </cell>
        </row>
        <row r="38">
          <cell r="D38">
            <v>2020</v>
          </cell>
          <cell r="I38">
            <v>0</v>
          </cell>
        </row>
        <row r="39">
          <cell r="D39">
            <v>2021</v>
          </cell>
          <cell r="I39">
            <v>0</v>
          </cell>
        </row>
        <row r="40">
          <cell r="D40">
            <v>2022</v>
          </cell>
          <cell r="I40">
            <v>0</v>
          </cell>
        </row>
        <row r="41">
          <cell r="D41">
            <v>2023</v>
          </cell>
          <cell r="I41">
            <v>0</v>
          </cell>
        </row>
        <row r="42">
          <cell r="D42">
            <v>2024</v>
          </cell>
          <cell r="I42">
            <v>0</v>
          </cell>
        </row>
        <row r="43">
          <cell r="D43">
            <v>2026</v>
          </cell>
          <cell r="I43">
            <v>0</v>
          </cell>
        </row>
        <row r="44">
          <cell r="D44">
            <v>2030</v>
          </cell>
          <cell r="I44">
            <v>0</v>
          </cell>
        </row>
        <row r="45">
          <cell r="D45">
            <v>2020</v>
          </cell>
          <cell r="I45">
            <v>0</v>
          </cell>
        </row>
        <row r="46">
          <cell r="D46">
            <v>2021</v>
          </cell>
          <cell r="I46">
            <v>0</v>
          </cell>
        </row>
        <row r="47">
          <cell r="D47">
            <v>2022</v>
          </cell>
          <cell r="I47">
            <v>0</v>
          </cell>
        </row>
        <row r="48">
          <cell r="D48">
            <v>2023</v>
          </cell>
          <cell r="I48">
            <v>0</v>
          </cell>
        </row>
        <row r="49">
          <cell r="D49">
            <v>2024</v>
          </cell>
          <cell r="I49">
            <v>0</v>
          </cell>
        </row>
        <row r="50">
          <cell r="D50">
            <v>2026</v>
          </cell>
          <cell r="I50">
            <v>0</v>
          </cell>
        </row>
        <row r="51">
          <cell r="D51">
            <v>2030</v>
          </cell>
          <cell r="I51">
            <v>0</v>
          </cell>
        </row>
        <row r="52">
          <cell r="D52">
            <v>2020</v>
          </cell>
          <cell r="I52">
            <v>0</v>
          </cell>
        </row>
        <row r="53">
          <cell r="D53">
            <v>2021</v>
          </cell>
          <cell r="I53">
            <v>0</v>
          </cell>
        </row>
        <row r="54">
          <cell r="D54">
            <v>2022</v>
          </cell>
          <cell r="I54">
            <v>0</v>
          </cell>
        </row>
        <row r="55">
          <cell r="D55">
            <v>2023</v>
          </cell>
          <cell r="I55">
            <v>0</v>
          </cell>
        </row>
        <row r="56">
          <cell r="D56">
            <v>2024</v>
          </cell>
          <cell r="I56">
            <v>0</v>
          </cell>
        </row>
        <row r="57">
          <cell r="D57">
            <v>2026</v>
          </cell>
          <cell r="I57">
            <v>0</v>
          </cell>
        </row>
        <row r="58">
          <cell r="D58">
            <v>2030</v>
          </cell>
          <cell r="I58">
            <v>0</v>
          </cell>
        </row>
        <row r="59">
          <cell r="D59">
            <v>2020</v>
          </cell>
          <cell r="I59">
            <v>0</v>
          </cell>
        </row>
        <row r="60">
          <cell r="D60">
            <v>2021</v>
          </cell>
          <cell r="I60">
            <v>0</v>
          </cell>
        </row>
        <row r="61">
          <cell r="D61">
            <v>2022</v>
          </cell>
          <cell r="I61">
            <v>0</v>
          </cell>
        </row>
        <row r="62">
          <cell r="D62">
            <v>2023</v>
          </cell>
          <cell r="I62">
            <v>0</v>
          </cell>
        </row>
        <row r="63">
          <cell r="D63">
            <v>2024</v>
          </cell>
          <cell r="I63">
            <v>0</v>
          </cell>
        </row>
        <row r="64">
          <cell r="D64">
            <v>2026</v>
          </cell>
          <cell r="I64">
            <v>0</v>
          </cell>
        </row>
        <row r="65">
          <cell r="D65">
            <v>2030</v>
          </cell>
          <cell r="I65">
            <v>0</v>
          </cell>
        </row>
        <row r="66">
          <cell r="D66">
            <v>2020</v>
          </cell>
          <cell r="I66">
            <v>0</v>
          </cell>
        </row>
        <row r="67">
          <cell r="D67">
            <v>2021</v>
          </cell>
          <cell r="I67">
            <v>0</v>
          </cell>
        </row>
        <row r="68">
          <cell r="D68">
            <v>2022</v>
          </cell>
          <cell r="I68">
            <v>0</v>
          </cell>
        </row>
        <row r="69">
          <cell r="D69">
            <v>2023</v>
          </cell>
          <cell r="I69">
            <v>0</v>
          </cell>
        </row>
        <row r="70">
          <cell r="D70">
            <v>2024</v>
          </cell>
          <cell r="I70">
            <v>0</v>
          </cell>
        </row>
        <row r="71">
          <cell r="D71">
            <v>2026</v>
          </cell>
          <cell r="I71">
            <v>0</v>
          </cell>
        </row>
        <row r="72">
          <cell r="D72">
            <v>2030</v>
          </cell>
          <cell r="I72">
            <v>0</v>
          </cell>
        </row>
        <row r="73">
          <cell r="D73">
            <v>2020</v>
          </cell>
          <cell r="I73">
            <v>0</v>
          </cell>
        </row>
        <row r="74">
          <cell r="D74">
            <v>2021</v>
          </cell>
          <cell r="I74">
            <v>0</v>
          </cell>
        </row>
        <row r="75">
          <cell r="D75">
            <v>2022</v>
          </cell>
          <cell r="I75">
            <v>0</v>
          </cell>
        </row>
        <row r="76">
          <cell r="D76">
            <v>2023</v>
          </cell>
          <cell r="I76">
            <v>0</v>
          </cell>
        </row>
        <row r="77">
          <cell r="D77">
            <v>2024</v>
          </cell>
          <cell r="I77">
            <v>0</v>
          </cell>
        </row>
        <row r="78">
          <cell r="D78">
            <v>2026</v>
          </cell>
          <cell r="I78">
            <v>0</v>
          </cell>
        </row>
        <row r="79">
          <cell r="D79">
            <v>2030</v>
          </cell>
          <cell r="I79">
            <v>0</v>
          </cell>
        </row>
        <row r="80">
          <cell r="D80">
            <v>2020</v>
          </cell>
          <cell r="I80">
            <v>0</v>
          </cell>
        </row>
        <row r="81">
          <cell r="D81">
            <v>2021</v>
          </cell>
          <cell r="I81">
            <v>0</v>
          </cell>
        </row>
        <row r="82">
          <cell r="D82">
            <v>2022</v>
          </cell>
          <cell r="I82">
            <v>0</v>
          </cell>
        </row>
        <row r="83">
          <cell r="D83">
            <v>2023</v>
          </cell>
          <cell r="I83">
            <v>0</v>
          </cell>
        </row>
        <row r="84">
          <cell r="D84">
            <v>2024</v>
          </cell>
          <cell r="I84">
            <v>0</v>
          </cell>
        </row>
        <row r="85">
          <cell r="D85">
            <v>2026</v>
          </cell>
          <cell r="I85">
            <v>0</v>
          </cell>
        </row>
        <row r="86">
          <cell r="D86">
            <v>2030</v>
          </cell>
          <cell r="I86">
            <v>0</v>
          </cell>
        </row>
        <row r="87">
          <cell r="D87">
            <v>2020</v>
          </cell>
          <cell r="I87">
            <v>0</v>
          </cell>
        </row>
        <row r="88">
          <cell r="D88">
            <v>2021</v>
          </cell>
          <cell r="I88">
            <v>0</v>
          </cell>
        </row>
        <row r="89">
          <cell r="D89">
            <v>2022</v>
          </cell>
          <cell r="I89">
            <v>0</v>
          </cell>
        </row>
        <row r="90">
          <cell r="D90">
            <v>2023</v>
          </cell>
          <cell r="I90">
            <v>0</v>
          </cell>
        </row>
        <row r="91">
          <cell r="D91">
            <v>2024</v>
          </cell>
          <cell r="I91">
            <v>0</v>
          </cell>
        </row>
        <row r="92">
          <cell r="D92">
            <v>2026</v>
          </cell>
          <cell r="I92">
            <v>0</v>
          </cell>
        </row>
        <row r="93">
          <cell r="D93">
            <v>2030</v>
          </cell>
          <cell r="I93">
            <v>0</v>
          </cell>
        </row>
        <row r="94">
          <cell r="D94">
            <v>2020</v>
          </cell>
          <cell r="I94">
            <v>0</v>
          </cell>
        </row>
        <row r="95">
          <cell r="D95">
            <v>2021</v>
          </cell>
          <cell r="I95">
            <v>0</v>
          </cell>
        </row>
        <row r="96">
          <cell r="D96">
            <v>2022</v>
          </cell>
          <cell r="I96">
            <v>0</v>
          </cell>
        </row>
        <row r="97">
          <cell r="D97">
            <v>2023</v>
          </cell>
          <cell r="I97">
            <v>0</v>
          </cell>
        </row>
        <row r="98">
          <cell r="D98">
            <v>2024</v>
          </cell>
          <cell r="I98">
            <v>0</v>
          </cell>
        </row>
        <row r="99">
          <cell r="D99">
            <v>2026</v>
          </cell>
          <cell r="I99">
            <v>0</v>
          </cell>
        </row>
        <row r="100">
          <cell r="D100">
            <v>2030</v>
          </cell>
          <cell r="I100">
            <v>0</v>
          </cell>
        </row>
        <row r="101">
          <cell r="D101">
            <v>2020</v>
          </cell>
          <cell r="I101">
            <v>0</v>
          </cell>
        </row>
        <row r="102">
          <cell r="D102">
            <v>2021</v>
          </cell>
          <cell r="I102">
            <v>0</v>
          </cell>
        </row>
        <row r="103">
          <cell r="D103">
            <v>2022</v>
          </cell>
          <cell r="I103">
            <v>0</v>
          </cell>
        </row>
        <row r="104">
          <cell r="D104">
            <v>2023</v>
          </cell>
          <cell r="I104">
            <v>0</v>
          </cell>
        </row>
        <row r="105">
          <cell r="D105">
            <v>2024</v>
          </cell>
          <cell r="I105">
            <v>0</v>
          </cell>
        </row>
        <row r="106">
          <cell r="D106">
            <v>2026</v>
          </cell>
          <cell r="I106">
            <v>0</v>
          </cell>
        </row>
        <row r="107">
          <cell r="D107">
            <v>2030</v>
          </cell>
          <cell r="I107">
            <v>0</v>
          </cell>
        </row>
        <row r="108">
          <cell r="D108">
            <v>2020</v>
          </cell>
          <cell r="I108">
            <v>0</v>
          </cell>
        </row>
        <row r="109">
          <cell r="D109">
            <v>2021</v>
          </cell>
          <cell r="I109">
            <v>0</v>
          </cell>
        </row>
        <row r="110">
          <cell r="D110">
            <v>2022</v>
          </cell>
          <cell r="I110">
            <v>0</v>
          </cell>
        </row>
        <row r="111">
          <cell r="D111">
            <v>2023</v>
          </cell>
          <cell r="I111">
            <v>0</v>
          </cell>
        </row>
        <row r="112">
          <cell r="D112">
            <v>2024</v>
          </cell>
          <cell r="I112">
            <v>0</v>
          </cell>
        </row>
        <row r="113">
          <cell r="D113">
            <v>2026</v>
          </cell>
          <cell r="I113">
            <v>0</v>
          </cell>
        </row>
        <row r="114">
          <cell r="D114">
            <v>2030</v>
          </cell>
          <cell r="I114">
            <v>0</v>
          </cell>
        </row>
        <row r="115">
          <cell r="D115">
            <v>2020</v>
          </cell>
          <cell r="I115">
            <v>0</v>
          </cell>
        </row>
        <row r="116">
          <cell r="D116">
            <v>2021</v>
          </cell>
          <cell r="I116">
            <v>0</v>
          </cell>
        </row>
        <row r="117">
          <cell r="D117">
            <v>2022</v>
          </cell>
          <cell r="I117">
            <v>0</v>
          </cell>
        </row>
        <row r="118">
          <cell r="D118">
            <v>2023</v>
          </cell>
          <cell r="I118">
            <v>0</v>
          </cell>
        </row>
        <row r="119">
          <cell r="D119">
            <v>2024</v>
          </cell>
          <cell r="I119">
            <v>0</v>
          </cell>
        </row>
        <row r="120">
          <cell r="D120">
            <v>2026</v>
          </cell>
          <cell r="I120">
            <v>0</v>
          </cell>
        </row>
        <row r="121">
          <cell r="D121">
            <v>2030</v>
          </cell>
          <cell r="I121">
            <v>0</v>
          </cell>
        </row>
        <row r="122">
          <cell r="D122">
            <v>2020</v>
          </cell>
          <cell r="I122">
            <v>0</v>
          </cell>
        </row>
        <row r="123">
          <cell r="D123">
            <v>2021</v>
          </cell>
          <cell r="I123">
            <v>0</v>
          </cell>
        </row>
        <row r="124">
          <cell r="D124">
            <v>2022</v>
          </cell>
          <cell r="I124">
            <v>0</v>
          </cell>
        </row>
        <row r="125">
          <cell r="D125">
            <v>2023</v>
          </cell>
          <cell r="I125">
            <v>0</v>
          </cell>
        </row>
        <row r="126">
          <cell r="D126">
            <v>2024</v>
          </cell>
          <cell r="I126">
            <v>0</v>
          </cell>
        </row>
        <row r="127">
          <cell r="D127">
            <v>2026</v>
          </cell>
          <cell r="I127">
            <v>0</v>
          </cell>
        </row>
        <row r="128">
          <cell r="D128">
            <v>2030</v>
          </cell>
          <cell r="I128">
            <v>0</v>
          </cell>
        </row>
        <row r="129">
          <cell r="D129">
            <v>2020</v>
          </cell>
          <cell r="I129">
            <v>0</v>
          </cell>
        </row>
        <row r="130">
          <cell r="D130">
            <v>2021</v>
          </cell>
          <cell r="I130">
            <v>0</v>
          </cell>
        </row>
        <row r="131">
          <cell r="D131">
            <v>2022</v>
          </cell>
          <cell r="I131">
            <v>2.0605115448172402</v>
          </cell>
        </row>
        <row r="132">
          <cell r="D132">
            <v>2023</v>
          </cell>
          <cell r="I132">
            <v>20.867549183229599</v>
          </cell>
        </row>
        <row r="133">
          <cell r="D133">
            <v>2024</v>
          </cell>
          <cell r="I133">
            <v>18.986375133483001</v>
          </cell>
        </row>
        <row r="134">
          <cell r="D134">
            <v>2026</v>
          </cell>
          <cell r="I134">
            <v>77.928510356376094</v>
          </cell>
        </row>
        <row r="135">
          <cell r="D135">
            <v>2030</v>
          </cell>
          <cell r="I135">
            <v>1687.7199932433</v>
          </cell>
        </row>
        <row r="136">
          <cell r="D136">
            <v>2020</v>
          </cell>
          <cell r="I136">
            <v>245.34318066412399</v>
          </cell>
        </row>
        <row r="137">
          <cell r="D137">
            <v>2021</v>
          </cell>
          <cell r="I137">
            <v>126.262346387341</v>
          </cell>
        </row>
        <row r="138">
          <cell r="D138">
            <v>2022</v>
          </cell>
          <cell r="I138">
            <v>112.82183876054501</v>
          </cell>
        </row>
        <row r="139">
          <cell r="D139">
            <v>2023</v>
          </cell>
          <cell r="I139">
            <v>161.70503011423199</v>
          </cell>
        </row>
        <row r="140">
          <cell r="D140">
            <v>2024</v>
          </cell>
          <cell r="I140">
            <v>0</v>
          </cell>
        </row>
        <row r="141">
          <cell r="D141">
            <v>2026</v>
          </cell>
          <cell r="I141">
            <v>0</v>
          </cell>
        </row>
        <row r="142">
          <cell r="D142">
            <v>2030</v>
          </cell>
          <cell r="I142">
            <v>0</v>
          </cell>
        </row>
        <row r="143">
          <cell r="D143">
            <v>2020</v>
          </cell>
          <cell r="I143">
            <v>0</v>
          </cell>
        </row>
        <row r="144">
          <cell r="D144">
            <v>2021</v>
          </cell>
          <cell r="I144">
            <v>0</v>
          </cell>
        </row>
        <row r="145">
          <cell r="D145">
            <v>2022</v>
          </cell>
          <cell r="I145">
            <v>0</v>
          </cell>
        </row>
        <row r="146">
          <cell r="D146">
            <v>2023</v>
          </cell>
          <cell r="I146">
            <v>0</v>
          </cell>
        </row>
        <row r="147">
          <cell r="D147">
            <v>2024</v>
          </cell>
          <cell r="I147">
            <v>0</v>
          </cell>
        </row>
        <row r="148">
          <cell r="D148">
            <v>2026</v>
          </cell>
          <cell r="I148">
            <v>0</v>
          </cell>
        </row>
        <row r="149">
          <cell r="D149">
            <v>2030</v>
          </cell>
          <cell r="I149">
            <v>0</v>
          </cell>
        </row>
        <row r="150">
          <cell r="D150">
            <v>2020</v>
          </cell>
          <cell r="I150">
            <v>0</v>
          </cell>
        </row>
        <row r="151">
          <cell r="D151">
            <v>2021</v>
          </cell>
          <cell r="I151">
            <v>0</v>
          </cell>
        </row>
        <row r="152">
          <cell r="D152">
            <v>2022</v>
          </cell>
          <cell r="I152">
            <v>0</v>
          </cell>
        </row>
        <row r="153">
          <cell r="D153">
            <v>2023</v>
          </cell>
          <cell r="I153">
            <v>0</v>
          </cell>
        </row>
        <row r="154">
          <cell r="D154">
            <v>2024</v>
          </cell>
          <cell r="I154">
            <v>0</v>
          </cell>
        </row>
        <row r="155">
          <cell r="D155">
            <v>2026</v>
          </cell>
          <cell r="I155">
            <v>0</v>
          </cell>
        </row>
        <row r="156">
          <cell r="D156">
            <v>2030</v>
          </cell>
          <cell r="I156">
            <v>0</v>
          </cell>
        </row>
        <row r="157">
          <cell r="D157">
            <v>2020</v>
          </cell>
          <cell r="I157">
            <v>0</v>
          </cell>
        </row>
        <row r="158">
          <cell r="D158">
            <v>2021</v>
          </cell>
          <cell r="I158">
            <v>0</v>
          </cell>
        </row>
        <row r="159">
          <cell r="D159">
            <v>2022</v>
          </cell>
          <cell r="I159">
            <v>0</v>
          </cell>
        </row>
        <row r="160">
          <cell r="D160">
            <v>2023</v>
          </cell>
          <cell r="I160">
            <v>0</v>
          </cell>
        </row>
        <row r="161">
          <cell r="D161">
            <v>2024</v>
          </cell>
          <cell r="I161">
            <v>0</v>
          </cell>
        </row>
        <row r="162">
          <cell r="D162">
            <v>2026</v>
          </cell>
          <cell r="I162">
            <v>0</v>
          </cell>
        </row>
        <row r="163">
          <cell r="D163">
            <v>2030</v>
          </cell>
          <cell r="I163">
            <v>0</v>
          </cell>
        </row>
        <row r="164">
          <cell r="D164">
            <v>2020</v>
          </cell>
          <cell r="I164">
            <v>0</v>
          </cell>
        </row>
        <row r="165">
          <cell r="D165">
            <v>2021</v>
          </cell>
          <cell r="I165">
            <v>0</v>
          </cell>
        </row>
        <row r="166">
          <cell r="D166">
            <v>2022</v>
          </cell>
          <cell r="I166">
            <v>0</v>
          </cell>
        </row>
        <row r="167">
          <cell r="D167">
            <v>2023</v>
          </cell>
          <cell r="I167">
            <v>0</v>
          </cell>
        </row>
        <row r="168">
          <cell r="D168">
            <v>2024</v>
          </cell>
          <cell r="I168">
            <v>0</v>
          </cell>
        </row>
        <row r="169">
          <cell r="D169">
            <v>2026</v>
          </cell>
          <cell r="I169">
            <v>0</v>
          </cell>
        </row>
        <row r="170">
          <cell r="D170">
            <v>2030</v>
          </cell>
          <cell r="I170">
            <v>0</v>
          </cell>
        </row>
        <row r="171">
          <cell r="D171">
            <v>2020</v>
          </cell>
          <cell r="I171">
            <v>0</v>
          </cell>
        </row>
        <row r="172">
          <cell r="D172">
            <v>2021</v>
          </cell>
          <cell r="I172">
            <v>0</v>
          </cell>
        </row>
        <row r="173">
          <cell r="D173">
            <v>2022</v>
          </cell>
          <cell r="I173">
            <v>0</v>
          </cell>
        </row>
        <row r="174">
          <cell r="D174">
            <v>2023</v>
          </cell>
          <cell r="I174">
            <v>0</v>
          </cell>
        </row>
        <row r="175">
          <cell r="D175">
            <v>2024</v>
          </cell>
          <cell r="I175">
            <v>0</v>
          </cell>
        </row>
        <row r="176">
          <cell r="D176">
            <v>2026</v>
          </cell>
          <cell r="I176">
            <v>0</v>
          </cell>
        </row>
        <row r="177">
          <cell r="D177">
            <v>2030</v>
          </cell>
          <cell r="I177">
            <v>0</v>
          </cell>
        </row>
        <row r="178">
          <cell r="D178">
            <v>2020</v>
          </cell>
          <cell r="I178">
            <v>0</v>
          </cell>
        </row>
        <row r="179">
          <cell r="D179">
            <v>2021</v>
          </cell>
          <cell r="I179">
            <v>0</v>
          </cell>
        </row>
        <row r="180">
          <cell r="D180">
            <v>2022</v>
          </cell>
          <cell r="I180">
            <v>0</v>
          </cell>
        </row>
        <row r="181">
          <cell r="D181">
            <v>2023</v>
          </cell>
          <cell r="I181">
            <v>0</v>
          </cell>
        </row>
        <row r="182">
          <cell r="D182">
            <v>2024</v>
          </cell>
          <cell r="I182">
            <v>0</v>
          </cell>
        </row>
        <row r="183">
          <cell r="D183">
            <v>2026</v>
          </cell>
          <cell r="I183">
            <v>0</v>
          </cell>
        </row>
        <row r="184">
          <cell r="D184">
            <v>2030</v>
          </cell>
          <cell r="I184">
            <v>0</v>
          </cell>
        </row>
        <row r="185">
          <cell r="D185">
            <v>2020</v>
          </cell>
          <cell r="I185">
            <v>0</v>
          </cell>
        </row>
        <row r="186">
          <cell r="D186">
            <v>2021</v>
          </cell>
          <cell r="I186">
            <v>0</v>
          </cell>
        </row>
        <row r="187">
          <cell r="D187">
            <v>2022</v>
          </cell>
          <cell r="I187">
            <v>0</v>
          </cell>
        </row>
        <row r="188">
          <cell r="D188">
            <v>2023</v>
          </cell>
          <cell r="I188">
            <v>0</v>
          </cell>
        </row>
        <row r="189">
          <cell r="D189">
            <v>2024</v>
          </cell>
          <cell r="I189">
            <v>0</v>
          </cell>
        </row>
        <row r="190">
          <cell r="D190">
            <v>2026</v>
          </cell>
          <cell r="I190">
            <v>0</v>
          </cell>
        </row>
        <row r="191">
          <cell r="D191">
            <v>2030</v>
          </cell>
          <cell r="I191">
            <v>0</v>
          </cell>
        </row>
        <row r="192">
          <cell r="D192">
            <v>2020</v>
          </cell>
          <cell r="I192">
            <v>0</v>
          </cell>
        </row>
        <row r="193">
          <cell r="D193">
            <v>2021</v>
          </cell>
          <cell r="I193">
            <v>0</v>
          </cell>
        </row>
        <row r="194">
          <cell r="D194">
            <v>2022</v>
          </cell>
          <cell r="I194">
            <v>0</v>
          </cell>
        </row>
        <row r="195">
          <cell r="D195">
            <v>2023</v>
          </cell>
          <cell r="I195">
            <v>0</v>
          </cell>
        </row>
        <row r="196">
          <cell r="D196">
            <v>2024</v>
          </cell>
          <cell r="I196">
            <v>0</v>
          </cell>
        </row>
        <row r="197">
          <cell r="D197">
            <v>2026</v>
          </cell>
          <cell r="I197">
            <v>0</v>
          </cell>
        </row>
        <row r="198">
          <cell r="D198">
            <v>2030</v>
          </cell>
          <cell r="I198">
            <v>0</v>
          </cell>
        </row>
        <row r="199">
          <cell r="D199">
            <v>2020</v>
          </cell>
          <cell r="I199">
            <v>0</v>
          </cell>
        </row>
        <row r="200">
          <cell r="D200">
            <v>2021</v>
          </cell>
          <cell r="I200">
            <v>0</v>
          </cell>
        </row>
        <row r="201">
          <cell r="D201">
            <v>2022</v>
          </cell>
          <cell r="I201">
            <v>0</v>
          </cell>
        </row>
        <row r="202">
          <cell r="D202">
            <v>2023</v>
          </cell>
          <cell r="I202">
            <v>0</v>
          </cell>
        </row>
        <row r="203">
          <cell r="D203">
            <v>2024</v>
          </cell>
          <cell r="I203">
            <v>0</v>
          </cell>
        </row>
        <row r="204">
          <cell r="D204">
            <v>2026</v>
          </cell>
          <cell r="I204">
            <v>0</v>
          </cell>
        </row>
        <row r="205">
          <cell r="D205">
            <v>2030</v>
          </cell>
          <cell r="I205">
            <v>0</v>
          </cell>
        </row>
        <row r="206">
          <cell r="D206">
            <v>2020</v>
          </cell>
          <cell r="I206">
            <v>0</v>
          </cell>
        </row>
        <row r="207">
          <cell r="D207">
            <v>2021</v>
          </cell>
          <cell r="I207">
            <v>0</v>
          </cell>
        </row>
        <row r="208">
          <cell r="D208">
            <v>2022</v>
          </cell>
          <cell r="I208">
            <v>0</v>
          </cell>
        </row>
        <row r="209">
          <cell r="D209">
            <v>2023</v>
          </cell>
          <cell r="I209">
            <v>0</v>
          </cell>
        </row>
        <row r="210">
          <cell r="D210">
            <v>2024</v>
          </cell>
          <cell r="I210">
            <v>0</v>
          </cell>
        </row>
        <row r="211">
          <cell r="D211">
            <v>2026</v>
          </cell>
          <cell r="I211">
            <v>0</v>
          </cell>
        </row>
        <row r="212">
          <cell r="D212">
            <v>2030</v>
          </cell>
          <cell r="I212">
            <v>0</v>
          </cell>
        </row>
        <row r="213">
          <cell r="D213">
            <v>2020</v>
          </cell>
          <cell r="I213">
            <v>0</v>
          </cell>
        </row>
        <row r="214">
          <cell r="D214">
            <v>2021</v>
          </cell>
          <cell r="I214">
            <v>0</v>
          </cell>
        </row>
        <row r="215">
          <cell r="D215">
            <v>2022</v>
          </cell>
          <cell r="I215">
            <v>0</v>
          </cell>
        </row>
        <row r="216">
          <cell r="D216">
            <v>2023</v>
          </cell>
          <cell r="I216">
            <v>0</v>
          </cell>
        </row>
        <row r="217">
          <cell r="D217">
            <v>2024</v>
          </cell>
          <cell r="I217">
            <v>0</v>
          </cell>
        </row>
        <row r="218">
          <cell r="D218">
            <v>2026</v>
          </cell>
          <cell r="I218">
            <v>0</v>
          </cell>
        </row>
        <row r="219">
          <cell r="D219">
            <v>2030</v>
          </cell>
          <cell r="I219">
            <v>0</v>
          </cell>
        </row>
        <row r="220">
          <cell r="D220">
            <v>2020</v>
          </cell>
          <cell r="I220">
            <v>0</v>
          </cell>
        </row>
        <row r="221">
          <cell r="D221">
            <v>2021</v>
          </cell>
          <cell r="I221">
            <v>0</v>
          </cell>
        </row>
        <row r="222">
          <cell r="D222">
            <v>2022</v>
          </cell>
          <cell r="I222">
            <v>0</v>
          </cell>
        </row>
        <row r="223">
          <cell r="D223">
            <v>2023</v>
          </cell>
          <cell r="I223">
            <v>0</v>
          </cell>
        </row>
        <row r="224">
          <cell r="D224">
            <v>2024</v>
          </cell>
          <cell r="I224">
            <v>0</v>
          </cell>
        </row>
        <row r="225">
          <cell r="D225">
            <v>2026</v>
          </cell>
          <cell r="I225">
            <v>0</v>
          </cell>
        </row>
        <row r="226">
          <cell r="D226">
            <v>2030</v>
          </cell>
          <cell r="I226">
            <v>0</v>
          </cell>
        </row>
        <row r="227">
          <cell r="D227">
            <v>2020</v>
          </cell>
          <cell r="I227">
            <v>0</v>
          </cell>
        </row>
        <row r="228">
          <cell r="D228">
            <v>2021</v>
          </cell>
          <cell r="I228">
            <v>0</v>
          </cell>
        </row>
        <row r="229">
          <cell r="D229">
            <v>2022</v>
          </cell>
          <cell r="I229">
            <v>0</v>
          </cell>
        </row>
        <row r="230">
          <cell r="D230">
            <v>2023</v>
          </cell>
          <cell r="I230">
            <v>0</v>
          </cell>
        </row>
        <row r="231">
          <cell r="D231">
            <v>2024</v>
          </cell>
          <cell r="I231">
            <v>0</v>
          </cell>
        </row>
        <row r="232">
          <cell r="D232">
            <v>2026</v>
          </cell>
          <cell r="I232">
            <v>0</v>
          </cell>
        </row>
        <row r="233">
          <cell r="D233">
            <v>2030</v>
          </cell>
          <cell r="I233">
            <v>0</v>
          </cell>
        </row>
        <row r="234">
          <cell r="D234">
            <v>2020</v>
          </cell>
          <cell r="I234">
            <v>0</v>
          </cell>
        </row>
        <row r="235">
          <cell r="D235">
            <v>2021</v>
          </cell>
          <cell r="I235">
            <v>0</v>
          </cell>
        </row>
        <row r="236">
          <cell r="D236">
            <v>2022</v>
          </cell>
          <cell r="I236">
            <v>0</v>
          </cell>
        </row>
        <row r="237">
          <cell r="D237">
            <v>2023</v>
          </cell>
          <cell r="I237">
            <v>0</v>
          </cell>
        </row>
        <row r="238">
          <cell r="D238">
            <v>2024</v>
          </cell>
          <cell r="I238">
            <v>0</v>
          </cell>
        </row>
        <row r="239">
          <cell r="D239">
            <v>2026</v>
          </cell>
          <cell r="I239">
            <v>0</v>
          </cell>
        </row>
        <row r="240">
          <cell r="D240">
            <v>2030</v>
          </cell>
          <cell r="I240">
            <v>0</v>
          </cell>
        </row>
        <row r="241">
          <cell r="D241">
            <v>2020</v>
          </cell>
          <cell r="I241">
            <v>0</v>
          </cell>
        </row>
        <row r="242">
          <cell r="D242">
            <v>2021</v>
          </cell>
          <cell r="I242">
            <v>0</v>
          </cell>
        </row>
        <row r="243">
          <cell r="D243">
            <v>2022</v>
          </cell>
          <cell r="I243">
            <v>0</v>
          </cell>
        </row>
        <row r="244">
          <cell r="D244">
            <v>2023</v>
          </cell>
          <cell r="I244">
            <v>0</v>
          </cell>
        </row>
        <row r="245">
          <cell r="D245">
            <v>2024</v>
          </cell>
          <cell r="I245">
            <v>0</v>
          </cell>
        </row>
        <row r="246">
          <cell r="D246">
            <v>2026</v>
          </cell>
          <cell r="I246">
            <v>0</v>
          </cell>
        </row>
        <row r="247">
          <cell r="D247">
            <v>2030</v>
          </cell>
          <cell r="I247">
            <v>0</v>
          </cell>
        </row>
        <row r="248">
          <cell r="D248">
            <v>2020</v>
          </cell>
          <cell r="I248">
            <v>0</v>
          </cell>
        </row>
        <row r="249">
          <cell r="D249">
            <v>2021</v>
          </cell>
          <cell r="I249">
            <v>0</v>
          </cell>
        </row>
        <row r="250">
          <cell r="D250">
            <v>2022</v>
          </cell>
          <cell r="I250">
            <v>0</v>
          </cell>
        </row>
        <row r="251">
          <cell r="D251">
            <v>2023</v>
          </cell>
          <cell r="I251">
            <v>0</v>
          </cell>
        </row>
        <row r="252">
          <cell r="D252">
            <v>2024</v>
          </cell>
          <cell r="I252">
            <v>0</v>
          </cell>
        </row>
        <row r="253">
          <cell r="D253">
            <v>2026</v>
          </cell>
          <cell r="I253">
            <v>0</v>
          </cell>
        </row>
        <row r="254">
          <cell r="D254">
            <v>2030</v>
          </cell>
          <cell r="I254">
            <v>0</v>
          </cell>
        </row>
        <row r="255">
          <cell r="D255">
            <v>2020</v>
          </cell>
          <cell r="I255">
            <v>0</v>
          </cell>
        </row>
        <row r="256">
          <cell r="D256">
            <v>2021</v>
          </cell>
          <cell r="I256">
            <v>0</v>
          </cell>
        </row>
        <row r="257">
          <cell r="D257">
            <v>2022</v>
          </cell>
          <cell r="I257">
            <v>0</v>
          </cell>
        </row>
        <row r="258">
          <cell r="D258">
            <v>2023</v>
          </cell>
          <cell r="I258">
            <v>0</v>
          </cell>
        </row>
        <row r="259">
          <cell r="D259">
            <v>2024</v>
          </cell>
          <cell r="I259">
            <v>0</v>
          </cell>
        </row>
        <row r="260">
          <cell r="D260">
            <v>2026</v>
          </cell>
          <cell r="I260">
            <v>0</v>
          </cell>
        </row>
        <row r="261">
          <cell r="D261">
            <v>2030</v>
          </cell>
          <cell r="I261">
            <v>0</v>
          </cell>
        </row>
        <row r="262">
          <cell r="D262">
            <v>2020</v>
          </cell>
          <cell r="I262">
            <v>0</v>
          </cell>
        </row>
        <row r="263">
          <cell r="D263">
            <v>2021</v>
          </cell>
          <cell r="I263">
            <v>0</v>
          </cell>
        </row>
        <row r="264">
          <cell r="D264">
            <v>2022</v>
          </cell>
          <cell r="I264">
            <v>0</v>
          </cell>
        </row>
        <row r="265">
          <cell r="D265">
            <v>2023</v>
          </cell>
          <cell r="I265">
            <v>0</v>
          </cell>
        </row>
        <row r="266">
          <cell r="D266">
            <v>2024</v>
          </cell>
          <cell r="I266">
            <v>0</v>
          </cell>
        </row>
        <row r="267">
          <cell r="D267">
            <v>2026</v>
          </cell>
          <cell r="I267">
            <v>0</v>
          </cell>
        </row>
        <row r="268">
          <cell r="D268">
            <v>2030</v>
          </cell>
          <cell r="I268">
            <v>0</v>
          </cell>
        </row>
        <row r="269">
          <cell r="D269">
            <v>2020</v>
          </cell>
          <cell r="I269">
            <v>0</v>
          </cell>
        </row>
        <row r="270">
          <cell r="D270">
            <v>2021</v>
          </cell>
          <cell r="I270">
            <v>0</v>
          </cell>
        </row>
        <row r="271">
          <cell r="D271">
            <v>2022</v>
          </cell>
          <cell r="I271">
            <v>0</v>
          </cell>
        </row>
        <row r="272">
          <cell r="D272">
            <v>2023</v>
          </cell>
          <cell r="I272">
            <v>0</v>
          </cell>
        </row>
        <row r="273">
          <cell r="D273">
            <v>2024</v>
          </cell>
          <cell r="I273">
            <v>0</v>
          </cell>
        </row>
        <row r="274">
          <cell r="D274">
            <v>2026</v>
          </cell>
          <cell r="I274">
            <v>0</v>
          </cell>
        </row>
        <row r="275">
          <cell r="D275">
            <v>2030</v>
          </cell>
          <cell r="I275">
            <v>0</v>
          </cell>
        </row>
        <row r="276">
          <cell r="D276">
            <v>2020</v>
          </cell>
          <cell r="I276">
            <v>11260.5756189768</v>
          </cell>
        </row>
        <row r="277">
          <cell r="D277">
            <v>2021</v>
          </cell>
          <cell r="I277">
            <v>10006.837350355399</v>
          </cell>
        </row>
        <row r="278">
          <cell r="D278">
            <v>2022</v>
          </cell>
          <cell r="I278">
            <v>11808.5177765032</v>
          </cell>
        </row>
        <row r="279">
          <cell r="D279">
            <v>2023</v>
          </cell>
          <cell r="I279">
            <v>12480.7622094853</v>
          </cell>
        </row>
        <row r="280">
          <cell r="D280">
            <v>2024</v>
          </cell>
          <cell r="I280">
            <v>6299.6102126302103</v>
          </cell>
        </row>
        <row r="281">
          <cell r="D281">
            <v>2026</v>
          </cell>
          <cell r="I281">
            <v>2514.0675060512799</v>
          </cell>
        </row>
        <row r="282">
          <cell r="D282">
            <v>2030</v>
          </cell>
          <cell r="I282">
            <v>313.65514448993201</v>
          </cell>
        </row>
        <row r="283">
          <cell r="D283">
            <v>2020</v>
          </cell>
          <cell r="I283">
            <v>0</v>
          </cell>
        </row>
        <row r="284">
          <cell r="D284">
            <v>2021</v>
          </cell>
          <cell r="I284">
            <v>0</v>
          </cell>
        </row>
        <row r="285">
          <cell r="D285">
            <v>2022</v>
          </cell>
          <cell r="I285">
            <v>0</v>
          </cell>
        </row>
        <row r="286">
          <cell r="D286">
            <v>2023</v>
          </cell>
          <cell r="I286">
            <v>0</v>
          </cell>
        </row>
        <row r="287">
          <cell r="D287">
            <v>2024</v>
          </cell>
          <cell r="I287">
            <v>0</v>
          </cell>
        </row>
        <row r="288">
          <cell r="D288">
            <v>2026</v>
          </cell>
          <cell r="I288">
            <v>0</v>
          </cell>
        </row>
        <row r="289">
          <cell r="D289">
            <v>2030</v>
          </cell>
          <cell r="I289">
            <v>0</v>
          </cell>
        </row>
        <row r="290">
          <cell r="D290">
            <v>2020</v>
          </cell>
          <cell r="I290">
            <v>8174.19079703635</v>
          </cell>
        </row>
        <row r="291">
          <cell r="D291">
            <v>2021</v>
          </cell>
          <cell r="I291">
            <v>7331.96328978368</v>
          </cell>
        </row>
        <row r="292">
          <cell r="D292">
            <v>2022</v>
          </cell>
          <cell r="I292">
            <v>8831.9870520167806</v>
          </cell>
        </row>
        <row r="293">
          <cell r="D293">
            <v>2023</v>
          </cell>
          <cell r="I293">
            <v>8865.2724473698509</v>
          </cell>
        </row>
        <row r="294">
          <cell r="D294">
            <v>2024</v>
          </cell>
          <cell r="I294">
            <v>6112.6200811259496</v>
          </cell>
        </row>
        <row r="295">
          <cell r="D295">
            <v>2026</v>
          </cell>
          <cell r="I295">
            <v>5359.46420490947</v>
          </cell>
        </row>
        <row r="296">
          <cell r="D296">
            <v>2030</v>
          </cell>
          <cell r="I296">
            <v>6574.7196463317296</v>
          </cell>
        </row>
        <row r="297">
          <cell r="D297">
            <v>2020</v>
          </cell>
          <cell r="I297">
            <v>0</v>
          </cell>
        </row>
        <row r="298">
          <cell r="D298">
            <v>2021</v>
          </cell>
          <cell r="I298">
            <v>0</v>
          </cell>
        </row>
        <row r="299">
          <cell r="D299">
            <v>2022</v>
          </cell>
          <cell r="I299">
            <v>0</v>
          </cell>
        </row>
        <row r="300">
          <cell r="D300">
            <v>2023</v>
          </cell>
          <cell r="I300">
            <v>0</v>
          </cell>
        </row>
        <row r="301">
          <cell r="D301">
            <v>2024</v>
          </cell>
          <cell r="I301">
            <v>0</v>
          </cell>
        </row>
        <row r="302">
          <cell r="D302">
            <v>2026</v>
          </cell>
          <cell r="I302">
            <v>0</v>
          </cell>
        </row>
        <row r="303">
          <cell r="D303">
            <v>2030</v>
          </cell>
          <cell r="I303">
            <v>0</v>
          </cell>
        </row>
        <row r="304">
          <cell r="D304">
            <v>2020</v>
          </cell>
          <cell r="I304">
            <v>0</v>
          </cell>
        </row>
        <row r="305">
          <cell r="D305">
            <v>2021</v>
          </cell>
          <cell r="I305">
            <v>0</v>
          </cell>
        </row>
        <row r="306">
          <cell r="D306">
            <v>2022</v>
          </cell>
          <cell r="I306">
            <v>0</v>
          </cell>
        </row>
        <row r="307">
          <cell r="D307">
            <v>2023</v>
          </cell>
          <cell r="I307">
            <v>0</v>
          </cell>
        </row>
        <row r="308">
          <cell r="D308">
            <v>2024</v>
          </cell>
          <cell r="I308">
            <v>0</v>
          </cell>
        </row>
        <row r="309">
          <cell r="D309">
            <v>2026</v>
          </cell>
          <cell r="I309">
            <v>0</v>
          </cell>
        </row>
        <row r="310">
          <cell r="D310">
            <v>2030</v>
          </cell>
          <cell r="I310">
            <v>0</v>
          </cell>
        </row>
        <row r="311">
          <cell r="D311">
            <v>2020</v>
          </cell>
          <cell r="I311">
            <v>0</v>
          </cell>
        </row>
        <row r="312">
          <cell r="D312">
            <v>2021</v>
          </cell>
          <cell r="I312">
            <v>0</v>
          </cell>
        </row>
        <row r="313">
          <cell r="D313">
            <v>2022</v>
          </cell>
          <cell r="I313">
            <v>0</v>
          </cell>
        </row>
        <row r="314">
          <cell r="D314">
            <v>2023</v>
          </cell>
          <cell r="I314">
            <v>0</v>
          </cell>
        </row>
        <row r="315">
          <cell r="D315">
            <v>2024</v>
          </cell>
          <cell r="I315">
            <v>0</v>
          </cell>
        </row>
        <row r="316">
          <cell r="D316">
            <v>2026</v>
          </cell>
          <cell r="I316">
            <v>0</v>
          </cell>
        </row>
        <row r="317">
          <cell r="D317">
            <v>2030</v>
          </cell>
          <cell r="I317">
            <v>0</v>
          </cell>
        </row>
        <row r="318">
          <cell r="D318">
            <v>2020</v>
          </cell>
          <cell r="I318">
            <v>0</v>
          </cell>
        </row>
        <row r="319">
          <cell r="D319">
            <v>2021</v>
          </cell>
          <cell r="I319">
            <v>0</v>
          </cell>
        </row>
        <row r="320">
          <cell r="D320">
            <v>2022</v>
          </cell>
          <cell r="I320">
            <v>0</v>
          </cell>
        </row>
        <row r="321">
          <cell r="D321">
            <v>2023</v>
          </cell>
          <cell r="I321">
            <v>0</v>
          </cell>
        </row>
        <row r="322">
          <cell r="D322">
            <v>2024</v>
          </cell>
          <cell r="I322">
            <v>0</v>
          </cell>
        </row>
        <row r="323">
          <cell r="D323">
            <v>2026</v>
          </cell>
          <cell r="I323">
            <v>0</v>
          </cell>
        </row>
        <row r="324">
          <cell r="D324">
            <v>2030</v>
          </cell>
          <cell r="I324">
            <v>0</v>
          </cell>
        </row>
        <row r="325">
          <cell r="D325">
            <v>2020</v>
          </cell>
          <cell r="I325">
            <v>0</v>
          </cell>
        </row>
        <row r="326">
          <cell r="D326">
            <v>2021</v>
          </cell>
          <cell r="I326">
            <v>0</v>
          </cell>
        </row>
        <row r="327">
          <cell r="D327">
            <v>2022</v>
          </cell>
          <cell r="I327">
            <v>0</v>
          </cell>
        </row>
        <row r="328">
          <cell r="D328">
            <v>2023</v>
          </cell>
          <cell r="I328">
            <v>0</v>
          </cell>
        </row>
        <row r="329">
          <cell r="D329">
            <v>2024</v>
          </cell>
          <cell r="I329">
            <v>0</v>
          </cell>
        </row>
        <row r="330">
          <cell r="D330">
            <v>2026</v>
          </cell>
          <cell r="I330">
            <v>0</v>
          </cell>
        </row>
        <row r="331">
          <cell r="D331">
            <v>2030</v>
          </cell>
          <cell r="I331">
            <v>0</v>
          </cell>
        </row>
        <row r="332">
          <cell r="D332">
            <v>2020</v>
          </cell>
          <cell r="I332">
            <v>0</v>
          </cell>
        </row>
        <row r="333">
          <cell r="D333">
            <v>2021</v>
          </cell>
          <cell r="I333">
            <v>0</v>
          </cell>
        </row>
        <row r="334">
          <cell r="D334">
            <v>2022</v>
          </cell>
          <cell r="I334">
            <v>0</v>
          </cell>
        </row>
        <row r="335">
          <cell r="D335">
            <v>2023</v>
          </cell>
          <cell r="I335">
            <v>0</v>
          </cell>
        </row>
        <row r="336">
          <cell r="D336">
            <v>2024</v>
          </cell>
          <cell r="I336">
            <v>0</v>
          </cell>
        </row>
        <row r="337">
          <cell r="D337">
            <v>2026</v>
          </cell>
          <cell r="I337">
            <v>0</v>
          </cell>
        </row>
        <row r="338">
          <cell r="D338">
            <v>2030</v>
          </cell>
          <cell r="I338">
            <v>0</v>
          </cell>
        </row>
        <row r="339">
          <cell r="D339">
            <v>2020</v>
          </cell>
          <cell r="I339">
            <v>0</v>
          </cell>
        </row>
        <row r="340">
          <cell r="D340">
            <v>2021</v>
          </cell>
          <cell r="I340">
            <v>0</v>
          </cell>
        </row>
        <row r="341">
          <cell r="D341">
            <v>2022</v>
          </cell>
          <cell r="I341">
            <v>0</v>
          </cell>
        </row>
        <row r="342">
          <cell r="D342">
            <v>2023</v>
          </cell>
          <cell r="I342">
            <v>0</v>
          </cell>
        </row>
        <row r="343">
          <cell r="D343">
            <v>2024</v>
          </cell>
          <cell r="I343">
            <v>0</v>
          </cell>
        </row>
        <row r="344">
          <cell r="D344">
            <v>2026</v>
          </cell>
          <cell r="I344">
            <v>0</v>
          </cell>
        </row>
        <row r="345">
          <cell r="D345">
            <v>2030</v>
          </cell>
          <cell r="I345">
            <v>0</v>
          </cell>
        </row>
        <row r="346">
          <cell r="D346">
            <v>2020</v>
          </cell>
          <cell r="I346">
            <v>0</v>
          </cell>
        </row>
        <row r="347">
          <cell r="D347">
            <v>2021</v>
          </cell>
          <cell r="I347">
            <v>0</v>
          </cell>
        </row>
        <row r="348">
          <cell r="D348">
            <v>2022</v>
          </cell>
          <cell r="I348">
            <v>0</v>
          </cell>
        </row>
        <row r="349">
          <cell r="D349">
            <v>2023</v>
          </cell>
          <cell r="I349">
            <v>0</v>
          </cell>
        </row>
        <row r="350">
          <cell r="D350">
            <v>2024</v>
          </cell>
          <cell r="I350">
            <v>0</v>
          </cell>
        </row>
        <row r="351">
          <cell r="D351">
            <v>2026</v>
          </cell>
          <cell r="I351">
            <v>0</v>
          </cell>
        </row>
        <row r="352">
          <cell r="D352">
            <v>2030</v>
          </cell>
          <cell r="I352">
            <v>0</v>
          </cell>
        </row>
        <row r="353">
          <cell r="D353">
            <v>2020</v>
          </cell>
          <cell r="I353">
            <v>0</v>
          </cell>
        </row>
        <row r="354">
          <cell r="D354">
            <v>2021</v>
          </cell>
          <cell r="I354">
            <v>0</v>
          </cell>
        </row>
        <row r="355">
          <cell r="D355">
            <v>2022</v>
          </cell>
          <cell r="I355">
            <v>0</v>
          </cell>
        </row>
        <row r="356">
          <cell r="D356">
            <v>2023</v>
          </cell>
          <cell r="I356">
            <v>0</v>
          </cell>
        </row>
        <row r="357">
          <cell r="D357">
            <v>2024</v>
          </cell>
          <cell r="I357">
            <v>0</v>
          </cell>
        </row>
        <row r="358">
          <cell r="D358">
            <v>2026</v>
          </cell>
          <cell r="I358">
            <v>0</v>
          </cell>
        </row>
        <row r="359">
          <cell r="D359">
            <v>2030</v>
          </cell>
          <cell r="I359">
            <v>0</v>
          </cell>
        </row>
        <row r="360">
          <cell r="D360">
            <v>2020</v>
          </cell>
          <cell r="I360">
            <v>0</v>
          </cell>
        </row>
        <row r="361">
          <cell r="D361">
            <v>2021</v>
          </cell>
          <cell r="I361">
            <v>0</v>
          </cell>
        </row>
        <row r="362">
          <cell r="D362">
            <v>2022</v>
          </cell>
          <cell r="I362">
            <v>0</v>
          </cell>
        </row>
        <row r="363">
          <cell r="D363">
            <v>2023</v>
          </cell>
          <cell r="I363">
            <v>0</v>
          </cell>
        </row>
        <row r="364">
          <cell r="D364">
            <v>2024</v>
          </cell>
          <cell r="I364">
            <v>0</v>
          </cell>
        </row>
        <row r="365">
          <cell r="D365">
            <v>2026</v>
          </cell>
          <cell r="I365">
            <v>0</v>
          </cell>
        </row>
        <row r="366">
          <cell r="D366">
            <v>2030</v>
          </cell>
          <cell r="I366">
            <v>0</v>
          </cell>
        </row>
        <row r="367">
          <cell r="D367">
            <v>2020</v>
          </cell>
          <cell r="I367">
            <v>0</v>
          </cell>
        </row>
        <row r="368">
          <cell r="D368">
            <v>2021</v>
          </cell>
          <cell r="I368">
            <v>0</v>
          </cell>
        </row>
        <row r="369">
          <cell r="D369">
            <v>2022</v>
          </cell>
          <cell r="I369">
            <v>0</v>
          </cell>
        </row>
        <row r="370">
          <cell r="D370">
            <v>2023</v>
          </cell>
          <cell r="I370">
            <v>0</v>
          </cell>
        </row>
        <row r="371">
          <cell r="D371">
            <v>2024</v>
          </cell>
          <cell r="I371">
            <v>0</v>
          </cell>
        </row>
        <row r="372">
          <cell r="D372">
            <v>2026</v>
          </cell>
          <cell r="I372">
            <v>0</v>
          </cell>
        </row>
        <row r="373">
          <cell r="D373">
            <v>2030</v>
          </cell>
          <cell r="I373">
            <v>0</v>
          </cell>
        </row>
        <row r="374">
          <cell r="D374">
            <v>2020</v>
          </cell>
          <cell r="I374">
            <v>0</v>
          </cell>
        </row>
        <row r="375">
          <cell r="D375">
            <v>2021</v>
          </cell>
          <cell r="I375">
            <v>0</v>
          </cell>
        </row>
        <row r="376">
          <cell r="D376">
            <v>2022</v>
          </cell>
          <cell r="I376">
            <v>0</v>
          </cell>
        </row>
        <row r="377">
          <cell r="D377">
            <v>2023</v>
          </cell>
          <cell r="I377">
            <v>0</v>
          </cell>
        </row>
        <row r="378">
          <cell r="D378">
            <v>2024</v>
          </cell>
          <cell r="I378">
            <v>0</v>
          </cell>
        </row>
        <row r="379">
          <cell r="D379">
            <v>2026</v>
          </cell>
          <cell r="I379">
            <v>0</v>
          </cell>
        </row>
        <row r="380">
          <cell r="D380">
            <v>2030</v>
          </cell>
          <cell r="I380">
            <v>0</v>
          </cell>
        </row>
        <row r="381">
          <cell r="D381">
            <v>2020</v>
          </cell>
          <cell r="I381">
            <v>0</v>
          </cell>
        </row>
        <row r="382">
          <cell r="D382">
            <v>2021</v>
          </cell>
          <cell r="I382">
            <v>0</v>
          </cell>
        </row>
        <row r="383">
          <cell r="D383">
            <v>2022</v>
          </cell>
          <cell r="I383">
            <v>0</v>
          </cell>
        </row>
        <row r="384">
          <cell r="D384">
            <v>2023</v>
          </cell>
          <cell r="I384">
            <v>0</v>
          </cell>
        </row>
        <row r="385">
          <cell r="D385">
            <v>2024</v>
          </cell>
          <cell r="I385">
            <v>0</v>
          </cell>
        </row>
        <row r="386">
          <cell r="D386">
            <v>2026</v>
          </cell>
          <cell r="I386">
            <v>0</v>
          </cell>
        </row>
        <row r="387">
          <cell r="D387">
            <v>2030</v>
          </cell>
          <cell r="I387">
            <v>0</v>
          </cell>
        </row>
        <row r="388">
          <cell r="D388">
            <v>2020</v>
          </cell>
          <cell r="I388">
            <v>0</v>
          </cell>
        </row>
        <row r="389">
          <cell r="D389">
            <v>2021</v>
          </cell>
          <cell r="I389">
            <v>0</v>
          </cell>
        </row>
        <row r="390">
          <cell r="D390">
            <v>2022</v>
          </cell>
          <cell r="I390">
            <v>0</v>
          </cell>
        </row>
        <row r="391">
          <cell r="D391">
            <v>2023</v>
          </cell>
          <cell r="I391">
            <v>0</v>
          </cell>
        </row>
        <row r="392">
          <cell r="D392">
            <v>2024</v>
          </cell>
          <cell r="I392">
            <v>0</v>
          </cell>
        </row>
        <row r="393">
          <cell r="D393">
            <v>2026</v>
          </cell>
          <cell r="I393">
            <v>0</v>
          </cell>
        </row>
        <row r="394">
          <cell r="D394">
            <v>2030</v>
          </cell>
          <cell r="I394">
            <v>0</v>
          </cell>
        </row>
        <row r="395">
          <cell r="D395">
            <v>2020</v>
          </cell>
          <cell r="I395">
            <v>0</v>
          </cell>
        </row>
        <row r="396">
          <cell r="D396">
            <v>2021</v>
          </cell>
          <cell r="I396">
            <v>0</v>
          </cell>
        </row>
        <row r="397">
          <cell r="D397">
            <v>2022</v>
          </cell>
          <cell r="I397">
            <v>0</v>
          </cell>
        </row>
        <row r="398">
          <cell r="D398">
            <v>2023</v>
          </cell>
          <cell r="I398">
            <v>0</v>
          </cell>
        </row>
        <row r="399">
          <cell r="D399">
            <v>2024</v>
          </cell>
          <cell r="I399">
            <v>0</v>
          </cell>
        </row>
        <row r="400">
          <cell r="D400">
            <v>2026</v>
          </cell>
          <cell r="I400">
            <v>0</v>
          </cell>
        </row>
        <row r="401">
          <cell r="D401">
            <v>2030</v>
          </cell>
          <cell r="I401">
            <v>0</v>
          </cell>
        </row>
        <row r="402">
          <cell r="D402">
            <v>2020</v>
          </cell>
          <cell r="I402">
            <v>0</v>
          </cell>
        </row>
        <row r="403">
          <cell r="D403">
            <v>2021</v>
          </cell>
          <cell r="I403">
            <v>0</v>
          </cell>
        </row>
        <row r="404">
          <cell r="D404">
            <v>2022</v>
          </cell>
          <cell r="I404">
            <v>0</v>
          </cell>
        </row>
        <row r="405">
          <cell r="D405">
            <v>2023</v>
          </cell>
          <cell r="I405">
            <v>0</v>
          </cell>
        </row>
        <row r="406">
          <cell r="D406">
            <v>2024</v>
          </cell>
          <cell r="I406">
            <v>0</v>
          </cell>
        </row>
        <row r="407">
          <cell r="D407">
            <v>2026</v>
          </cell>
          <cell r="I407">
            <v>0</v>
          </cell>
        </row>
        <row r="408">
          <cell r="D408">
            <v>2030</v>
          </cell>
          <cell r="I408">
            <v>0</v>
          </cell>
        </row>
        <row r="409">
          <cell r="D409">
            <v>2020</v>
          </cell>
          <cell r="I409">
            <v>0</v>
          </cell>
        </row>
        <row r="410">
          <cell r="D410">
            <v>2021</v>
          </cell>
          <cell r="I410">
            <v>0</v>
          </cell>
        </row>
        <row r="411">
          <cell r="D411">
            <v>2022</v>
          </cell>
          <cell r="I411">
            <v>0</v>
          </cell>
        </row>
        <row r="412">
          <cell r="D412">
            <v>2023</v>
          </cell>
          <cell r="I412">
            <v>0</v>
          </cell>
        </row>
        <row r="413">
          <cell r="D413">
            <v>2024</v>
          </cell>
          <cell r="I413">
            <v>0</v>
          </cell>
        </row>
        <row r="414">
          <cell r="D414">
            <v>2026</v>
          </cell>
          <cell r="I414">
            <v>0</v>
          </cell>
        </row>
        <row r="415">
          <cell r="D415">
            <v>2030</v>
          </cell>
          <cell r="I415">
            <v>0</v>
          </cell>
        </row>
        <row r="416">
          <cell r="D416">
            <v>2020</v>
          </cell>
          <cell r="I416">
            <v>0</v>
          </cell>
        </row>
        <row r="417">
          <cell r="D417">
            <v>2021</v>
          </cell>
          <cell r="I417">
            <v>0</v>
          </cell>
        </row>
        <row r="418">
          <cell r="D418">
            <v>2022</v>
          </cell>
          <cell r="I418">
            <v>0</v>
          </cell>
        </row>
        <row r="419">
          <cell r="D419">
            <v>2023</v>
          </cell>
          <cell r="I419">
            <v>0</v>
          </cell>
        </row>
        <row r="420">
          <cell r="D420">
            <v>2024</v>
          </cell>
          <cell r="I420">
            <v>0</v>
          </cell>
        </row>
        <row r="421">
          <cell r="D421">
            <v>2026</v>
          </cell>
          <cell r="I421">
            <v>0</v>
          </cell>
        </row>
        <row r="422">
          <cell r="D422">
            <v>2030</v>
          </cell>
          <cell r="I422">
            <v>0</v>
          </cell>
        </row>
        <row r="423">
          <cell r="D423">
            <v>2020</v>
          </cell>
          <cell r="I423">
            <v>0</v>
          </cell>
        </row>
        <row r="424">
          <cell r="D424">
            <v>2021</v>
          </cell>
          <cell r="I424">
            <v>0</v>
          </cell>
        </row>
        <row r="425">
          <cell r="D425">
            <v>2022</v>
          </cell>
          <cell r="I425">
            <v>0</v>
          </cell>
        </row>
        <row r="426">
          <cell r="D426">
            <v>2023</v>
          </cell>
          <cell r="I426">
            <v>0</v>
          </cell>
        </row>
        <row r="427">
          <cell r="D427">
            <v>2024</v>
          </cell>
          <cell r="I427">
            <v>0</v>
          </cell>
        </row>
        <row r="428">
          <cell r="D428">
            <v>2026</v>
          </cell>
          <cell r="I428">
            <v>0</v>
          </cell>
        </row>
        <row r="429">
          <cell r="D429">
            <v>2030</v>
          </cell>
          <cell r="I429">
            <v>0</v>
          </cell>
        </row>
        <row r="430">
          <cell r="D430">
            <v>2020</v>
          </cell>
          <cell r="I430">
            <v>0</v>
          </cell>
        </row>
        <row r="431">
          <cell r="D431">
            <v>2021</v>
          </cell>
          <cell r="I431">
            <v>0</v>
          </cell>
        </row>
        <row r="432">
          <cell r="D432">
            <v>2022</v>
          </cell>
          <cell r="I432">
            <v>0</v>
          </cell>
        </row>
        <row r="433">
          <cell r="D433">
            <v>2023</v>
          </cell>
          <cell r="I433">
            <v>0</v>
          </cell>
        </row>
        <row r="434">
          <cell r="D434">
            <v>2024</v>
          </cell>
          <cell r="I434">
            <v>0</v>
          </cell>
        </row>
        <row r="435">
          <cell r="D435">
            <v>2026</v>
          </cell>
          <cell r="I435">
            <v>0</v>
          </cell>
        </row>
        <row r="436">
          <cell r="D436">
            <v>2030</v>
          </cell>
          <cell r="I436">
            <v>0</v>
          </cell>
        </row>
        <row r="437">
          <cell r="D437">
            <v>2020</v>
          </cell>
          <cell r="I437">
            <v>0</v>
          </cell>
        </row>
        <row r="438">
          <cell r="D438">
            <v>2021</v>
          </cell>
          <cell r="I438">
            <v>0</v>
          </cell>
        </row>
        <row r="439">
          <cell r="D439">
            <v>2022</v>
          </cell>
          <cell r="I439">
            <v>0</v>
          </cell>
        </row>
        <row r="440">
          <cell r="D440">
            <v>2023</v>
          </cell>
          <cell r="I440">
            <v>0</v>
          </cell>
        </row>
        <row r="441">
          <cell r="D441">
            <v>2024</v>
          </cell>
          <cell r="I441">
            <v>0</v>
          </cell>
        </row>
        <row r="442">
          <cell r="D442">
            <v>2026</v>
          </cell>
          <cell r="I442">
            <v>0</v>
          </cell>
        </row>
        <row r="443">
          <cell r="D443">
            <v>2030</v>
          </cell>
          <cell r="I443">
            <v>0</v>
          </cell>
        </row>
        <row r="444">
          <cell r="D444">
            <v>2020</v>
          </cell>
          <cell r="I444">
            <v>0</v>
          </cell>
        </row>
        <row r="445">
          <cell r="D445">
            <v>2021</v>
          </cell>
          <cell r="I445">
            <v>0</v>
          </cell>
        </row>
        <row r="446">
          <cell r="D446">
            <v>2022</v>
          </cell>
          <cell r="I446">
            <v>0</v>
          </cell>
        </row>
        <row r="447">
          <cell r="D447">
            <v>2023</v>
          </cell>
          <cell r="I447">
            <v>0</v>
          </cell>
        </row>
        <row r="448">
          <cell r="D448">
            <v>2024</v>
          </cell>
          <cell r="I448">
            <v>0</v>
          </cell>
        </row>
        <row r="449">
          <cell r="D449">
            <v>2026</v>
          </cell>
          <cell r="I449">
            <v>0</v>
          </cell>
        </row>
        <row r="450">
          <cell r="D450">
            <v>2030</v>
          </cell>
          <cell r="I450">
            <v>0</v>
          </cell>
        </row>
        <row r="451">
          <cell r="D451">
            <v>2020</v>
          </cell>
          <cell r="I451">
            <v>0</v>
          </cell>
        </row>
        <row r="452">
          <cell r="D452">
            <v>2021</v>
          </cell>
          <cell r="I452">
            <v>0</v>
          </cell>
        </row>
        <row r="453">
          <cell r="D453">
            <v>2022</v>
          </cell>
          <cell r="I453">
            <v>0</v>
          </cell>
        </row>
        <row r="454">
          <cell r="D454">
            <v>2023</v>
          </cell>
          <cell r="I454">
            <v>0</v>
          </cell>
        </row>
        <row r="455">
          <cell r="D455">
            <v>2024</v>
          </cell>
          <cell r="I455">
            <v>0</v>
          </cell>
        </row>
        <row r="456">
          <cell r="D456">
            <v>2026</v>
          </cell>
          <cell r="I456">
            <v>0</v>
          </cell>
        </row>
        <row r="457">
          <cell r="D457">
            <v>2030</v>
          </cell>
          <cell r="I457">
            <v>0</v>
          </cell>
        </row>
        <row r="458">
          <cell r="D458">
            <v>2020</v>
          </cell>
          <cell r="I458">
            <v>0</v>
          </cell>
        </row>
        <row r="459">
          <cell r="D459">
            <v>2021</v>
          </cell>
          <cell r="I459">
            <v>0</v>
          </cell>
        </row>
        <row r="460">
          <cell r="D460">
            <v>2022</v>
          </cell>
          <cell r="I460">
            <v>0</v>
          </cell>
        </row>
        <row r="461">
          <cell r="D461">
            <v>2023</v>
          </cell>
          <cell r="I461">
            <v>0</v>
          </cell>
        </row>
        <row r="462">
          <cell r="D462">
            <v>2024</v>
          </cell>
          <cell r="I462">
            <v>0</v>
          </cell>
        </row>
        <row r="463">
          <cell r="D463">
            <v>2026</v>
          </cell>
          <cell r="I463">
            <v>0</v>
          </cell>
        </row>
        <row r="464">
          <cell r="D464">
            <v>2030</v>
          </cell>
          <cell r="I464">
            <v>0</v>
          </cell>
        </row>
        <row r="465">
          <cell r="D465">
            <v>2020</v>
          </cell>
          <cell r="I465">
            <v>0</v>
          </cell>
        </row>
        <row r="466">
          <cell r="D466">
            <v>2021</v>
          </cell>
          <cell r="I466">
            <v>0</v>
          </cell>
        </row>
        <row r="467">
          <cell r="D467">
            <v>2022</v>
          </cell>
          <cell r="I467">
            <v>0</v>
          </cell>
        </row>
        <row r="468">
          <cell r="D468">
            <v>2023</v>
          </cell>
          <cell r="I468">
            <v>0</v>
          </cell>
        </row>
        <row r="469">
          <cell r="D469">
            <v>2024</v>
          </cell>
          <cell r="I469">
            <v>0</v>
          </cell>
        </row>
        <row r="470">
          <cell r="D470">
            <v>2026</v>
          </cell>
          <cell r="I470">
            <v>0</v>
          </cell>
        </row>
        <row r="471">
          <cell r="D471">
            <v>2030</v>
          </cell>
          <cell r="I471">
            <v>0</v>
          </cell>
        </row>
        <row r="472">
          <cell r="D472">
            <v>2020</v>
          </cell>
          <cell r="I472">
            <v>0</v>
          </cell>
        </row>
        <row r="473">
          <cell r="D473">
            <v>2021</v>
          </cell>
          <cell r="I473">
            <v>0</v>
          </cell>
        </row>
        <row r="474">
          <cell r="D474">
            <v>2022</v>
          </cell>
          <cell r="I474">
            <v>0</v>
          </cell>
        </row>
        <row r="475">
          <cell r="D475">
            <v>2023</v>
          </cell>
          <cell r="I475">
            <v>0</v>
          </cell>
        </row>
        <row r="476">
          <cell r="D476">
            <v>2024</v>
          </cell>
          <cell r="I476">
            <v>0</v>
          </cell>
        </row>
        <row r="477">
          <cell r="D477">
            <v>2026</v>
          </cell>
          <cell r="I477">
            <v>0</v>
          </cell>
        </row>
        <row r="478">
          <cell r="D478">
            <v>2030</v>
          </cell>
          <cell r="I478">
            <v>0</v>
          </cell>
        </row>
        <row r="479">
          <cell r="D479">
            <v>2020</v>
          </cell>
          <cell r="I479">
            <v>0</v>
          </cell>
        </row>
        <row r="480">
          <cell r="D480">
            <v>2021</v>
          </cell>
          <cell r="I480">
            <v>0</v>
          </cell>
        </row>
        <row r="481">
          <cell r="D481">
            <v>2022</v>
          </cell>
          <cell r="I481">
            <v>0</v>
          </cell>
        </row>
        <row r="482">
          <cell r="D482">
            <v>2023</v>
          </cell>
          <cell r="I482">
            <v>0</v>
          </cell>
        </row>
        <row r="483">
          <cell r="D483">
            <v>2024</v>
          </cell>
          <cell r="I483">
            <v>0</v>
          </cell>
        </row>
        <row r="484">
          <cell r="D484">
            <v>2026</v>
          </cell>
          <cell r="I484">
            <v>0</v>
          </cell>
        </row>
        <row r="485">
          <cell r="D485">
            <v>2030</v>
          </cell>
          <cell r="I485">
            <v>0</v>
          </cell>
        </row>
        <row r="486">
          <cell r="D486">
            <v>2020</v>
          </cell>
          <cell r="I486">
            <v>0</v>
          </cell>
        </row>
        <row r="487">
          <cell r="D487">
            <v>2021</v>
          </cell>
          <cell r="I487">
            <v>0</v>
          </cell>
        </row>
        <row r="488">
          <cell r="D488">
            <v>2022</v>
          </cell>
          <cell r="I488">
            <v>0</v>
          </cell>
        </row>
        <row r="489">
          <cell r="D489">
            <v>2023</v>
          </cell>
          <cell r="I489">
            <v>0</v>
          </cell>
        </row>
        <row r="490">
          <cell r="D490">
            <v>2024</v>
          </cell>
          <cell r="I490">
            <v>0</v>
          </cell>
        </row>
        <row r="491">
          <cell r="D491">
            <v>2026</v>
          </cell>
          <cell r="I491">
            <v>0</v>
          </cell>
        </row>
        <row r="492">
          <cell r="D492">
            <v>2030</v>
          </cell>
          <cell r="I492">
            <v>0</v>
          </cell>
        </row>
        <row r="493">
          <cell r="D493">
            <v>2020</v>
          </cell>
          <cell r="I493">
            <v>0</v>
          </cell>
        </row>
        <row r="494">
          <cell r="D494">
            <v>2021</v>
          </cell>
          <cell r="I494">
            <v>0</v>
          </cell>
        </row>
        <row r="495">
          <cell r="D495">
            <v>2022</v>
          </cell>
          <cell r="I495">
            <v>0</v>
          </cell>
        </row>
        <row r="496">
          <cell r="D496">
            <v>2023</v>
          </cell>
          <cell r="I496">
            <v>0</v>
          </cell>
        </row>
        <row r="497">
          <cell r="D497">
            <v>2024</v>
          </cell>
          <cell r="I497">
            <v>0</v>
          </cell>
        </row>
        <row r="498">
          <cell r="D498">
            <v>2026</v>
          </cell>
          <cell r="I498">
            <v>0</v>
          </cell>
        </row>
        <row r="499">
          <cell r="D499">
            <v>2030</v>
          </cell>
          <cell r="I499">
            <v>0</v>
          </cell>
        </row>
        <row r="500">
          <cell r="D500">
            <v>2020</v>
          </cell>
          <cell r="I500">
            <v>0</v>
          </cell>
        </row>
        <row r="501">
          <cell r="D501">
            <v>2021</v>
          </cell>
          <cell r="I501">
            <v>0</v>
          </cell>
        </row>
        <row r="502">
          <cell r="D502">
            <v>2022</v>
          </cell>
          <cell r="I502">
            <v>0</v>
          </cell>
        </row>
        <row r="503">
          <cell r="D503">
            <v>2023</v>
          </cell>
          <cell r="I503">
            <v>0</v>
          </cell>
        </row>
        <row r="504">
          <cell r="D504">
            <v>2024</v>
          </cell>
          <cell r="I504">
            <v>0</v>
          </cell>
        </row>
        <row r="505">
          <cell r="D505">
            <v>2026</v>
          </cell>
          <cell r="I505">
            <v>0</v>
          </cell>
        </row>
        <row r="506">
          <cell r="D506">
            <v>2030</v>
          </cell>
          <cell r="I506">
            <v>0</v>
          </cell>
        </row>
        <row r="507">
          <cell r="D507">
            <v>2020</v>
          </cell>
          <cell r="I507">
            <v>0</v>
          </cell>
        </row>
        <row r="508">
          <cell r="D508">
            <v>2021</v>
          </cell>
          <cell r="I508">
            <v>0</v>
          </cell>
        </row>
        <row r="509">
          <cell r="D509">
            <v>2022</v>
          </cell>
          <cell r="I509">
            <v>0</v>
          </cell>
        </row>
        <row r="510">
          <cell r="D510">
            <v>2023</v>
          </cell>
          <cell r="I510">
            <v>0</v>
          </cell>
        </row>
        <row r="511">
          <cell r="D511">
            <v>2024</v>
          </cell>
          <cell r="I511">
            <v>0</v>
          </cell>
        </row>
        <row r="512">
          <cell r="D512">
            <v>2026</v>
          </cell>
          <cell r="I512">
            <v>0</v>
          </cell>
        </row>
        <row r="513">
          <cell r="D513">
            <v>2030</v>
          </cell>
          <cell r="I513">
            <v>0</v>
          </cell>
        </row>
        <row r="514">
          <cell r="D514">
            <v>2020</v>
          </cell>
          <cell r="I514">
            <v>0</v>
          </cell>
        </row>
        <row r="515">
          <cell r="D515">
            <v>2021</v>
          </cell>
          <cell r="I515">
            <v>0</v>
          </cell>
        </row>
        <row r="516">
          <cell r="D516">
            <v>2022</v>
          </cell>
          <cell r="I516">
            <v>0</v>
          </cell>
        </row>
        <row r="517">
          <cell r="D517">
            <v>2023</v>
          </cell>
          <cell r="I517">
            <v>0</v>
          </cell>
        </row>
        <row r="518">
          <cell r="D518">
            <v>2024</v>
          </cell>
          <cell r="I518">
            <v>0</v>
          </cell>
        </row>
        <row r="519">
          <cell r="D519">
            <v>2026</v>
          </cell>
          <cell r="I519">
            <v>0</v>
          </cell>
        </row>
        <row r="520">
          <cell r="D520">
            <v>2030</v>
          </cell>
          <cell r="I520">
            <v>0</v>
          </cell>
        </row>
        <row r="521">
          <cell r="D521">
            <v>2020</v>
          </cell>
          <cell r="I521">
            <v>0</v>
          </cell>
        </row>
        <row r="522">
          <cell r="D522">
            <v>2021</v>
          </cell>
          <cell r="I522">
            <v>0</v>
          </cell>
        </row>
        <row r="523">
          <cell r="D523">
            <v>2022</v>
          </cell>
          <cell r="I523">
            <v>0</v>
          </cell>
        </row>
        <row r="524">
          <cell r="D524">
            <v>2023</v>
          </cell>
          <cell r="I524">
            <v>0</v>
          </cell>
        </row>
        <row r="525">
          <cell r="D525">
            <v>2024</v>
          </cell>
          <cell r="I525">
            <v>0</v>
          </cell>
        </row>
        <row r="526">
          <cell r="D526">
            <v>2026</v>
          </cell>
          <cell r="I526">
            <v>0</v>
          </cell>
        </row>
        <row r="527">
          <cell r="D527">
            <v>2030</v>
          </cell>
          <cell r="I527">
            <v>0</v>
          </cell>
        </row>
        <row r="528">
          <cell r="D528">
            <v>2020</v>
          </cell>
          <cell r="I528">
            <v>0</v>
          </cell>
        </row>
        <row r="529">
          <cell r="D529">
            <v>2021</v>
          </cell>
          <cell r="I529">
            <v>0</v>
          </cell>
        </row>
        <row r="530">
          <cell r="D530">
            <v>2022</v>
          </cell>
          <cell r="I530">
            <v>0</v>
          </cell>
        </row>
        <row r="531">
          <cell r="D531">
            <v>2023</v>
          </cell>
          <cell r="I531">
            <v>0</v>
          </cell>
        </row>
        <row r="532">
          <cell r="D532">
            <v>2024</v>
          </cell>
          <cell r="I532">
            <v>0</v>
          </cell>
        </row>
        <row r="533">
          <cell r="D533">
            <v>2026</v>
          </cell>
          <cell r="I533">
            <v>0</v>
          </cell>
        </row>
        <row r="534">
          <cell r="D534">
            <v>2030</v>
          </cell>
          <cell r="I534">
            <v>0</v>
          </cell>
        </row>
        <row r="535">
          <cell r="D535">
            <v>2020</v>
          </cell>
          <cell r="I535">
            <v>0</v>
          </cell>
        </row>
        <row r="536">
          <cell r="D536">
            <v>2021</v>
          </cell>
          <cell r="I536">
            <v>0</v>
          </cell>
        </row>
        <row r="537">
          <cell r="D537">
            <v>2022</v>
          </cell>
          <cell r="I537">
            <v>0</v>
          </cell>
        </row>
        <row r="538">
          <cell r="D538">
            <v>2023</v>
          </cell>
          <cell r="I538">
            <v>0</v>
          </cell>
        </row>
        <row r="539">
          <cell r="D539">
            <v>2024</v>
          </cell>
          <cell r="I539">
            <v>0</v>
          </cell>
        </row>
        <row r="540">
          <cell r="D540">
            <v>2026</v>
          </cell>
          <cell r="I540">
            <v>0</v>
          </cell>
        </row>
        <row r="541">
          <cell r="D541">
            <v>2030</v>
          </cell>
          <cell r="I541">
            <v>0</v>
          </cell>
        </row>
        <row r="542">
          <cell r="D542">
            <v>2020</v>
          </cell>
          <cell r="I542">
            <v>0</v>
          </cell>
        </row>
        <row r="543">
          <cell r="D543">
            <v>2021</v>
          </cell>
          <cell r="I543">
            <v>0</v>
          </cell>
        </row>
        <row r="544">
          <cell r="D544">
            <v>2022</v>
          </cell>
          <cell r="I544">
            <v>0</v>
          </cell>
        </row>
        <row r="545">
          <cell r="D545">
            <v>2023</v>
          </cell>
          <cell r="I545">
            <v>0</v>
          </cell>
        </row>
        <row r="546">
          <cell r="D546">
            <v>2024</v>
          </cell>
          <cell r="I546">
            <v>0</v>
          </cell>
        </row>
        <row r="547">
          <cell r="D547">
            <v>2026</v>
          </cell>
          <cell r="I547">
            <v>0</v>
          </cell>
        </row>
        <row r="548">
          <cell r="D548">
            <v>2030</v>
          </cell>
          <cell r="I548">
            <v>0</v>
          </cell>
        </row>
        <row r="549">
          <cell r="D549">
            <v>2020</v>
          </cell>
          <cell r="I549">
            <v>0</v>
          </cell>
        </row>
        <row r="550">
          <cell r="D550">
            <v>2021</v>
          </cell>
          <cell r="I550">
            <v>0</v>
          </cell>
        </row>
        <row r="551">
          <cell r="D551">
            <v>2022</v>
          </cell>
          <cell r="I551">
            <v>0</v>
          </cell>
        </row>
        <row r="552">
          <cell r="D552">
            <v>2023</v>
          </cell>
          <cell r="I552">
            <v>0</v>
          </cell>
        </row>
        <row r="553">
          <cell r="D553">
            <v>2024</v>
          </cell>
          <cell r="I553">
            <v>0</v>
          </cell>
        </row>
        <row r="554">
          <cell r="D554">
            <v>2026</v>
          </cell>
          <cell r="I554">
            <v>0</v>
          </cell>
        </row>
        <row r="555">
          <cell r="D555">
            <v>2030</v>
          </cell>
          <cell r="I555">
            <v>0</v>
          </cell>
        </row>
        <row r="556">
          <cell r="D556">
            <v>2020</v>
          </cell>
          <cell r="I556">
            <v>0</v>
          </cell>
        </row>
        <row r="557">
          <cell r="D557">
            <v>2021</v>
          </cell>
          <cell r="I557">
            <v>0</v>
          </cell>
        </row>
        <row r="558">
          <cell r="D558">
            <v>2022</v>
          </cell>
          <cell r="I558">
            <v>0</v>
          </cell>
        </row>
        <row r="559">
          <cell r="D559">
            <v>2023</v>
          </cell>
          <cell r="I559">
            <v>0</v>
          </cell>
        </row>
        <row r="560">
          <cell r="D560">
            <v>2024</v>
          </cell>
          <cell r="I560">
            <v>0</v>
          </cell>
        </row>
        <row r="561">
          <cell r="D561">
            <v>2026</v>
          </cell>
          <cell r="I561">
            <v>0</v>
          </cell>
        </row>
        <row r="562">
          <cell r="D562">
            <v>2030</v>
          </cell>
          <cell r="I562">
            <v>0</v>
          </cell>
        </row>
        <row r="563">
          <cell r="D563">
            <v>2020</v>
          </cell>
          <cell r="I563">
            <v>0</v>
          </cell>
        </row>
        <row r="564">
          <cell r="D564">
            <v>2021</v>
          </cell>
          <cell r="I564">
            <v>0</v>
          </cell>
        </row>
        <row r="565">
          <cell r="D565">
            <v>2022</v>
          </cell>
          <cell r="I565">
            <v>0</v>
          </cell>
        </row>
        <row r="566">
          <cell r="D566">
            <v>2023</v>
          </cell>
          <cell r="I566">
            <v>0</v>
          </cell>
        </row>
        <row r="567">
          <cell r="D567">
            <v>2024</v>
          </cell>
          <cell r="I567">
            <v>0</v>
          </cell>
        </row>
        <row r="568">
          <cell r="D568">
            <v>2026</v>
          </cell>
          <cell r="I568">
            <v>0</v>
          </cell>
        </row>
        <row r="569">
          <cell r="D569">
            <v>2030</v>
          </cell>
          <cell r="I569">
            <v>0</v>
          </cell>
        </row>
        <row r="570">
          <cell r="D570">
            <v>2020</v>
          </cell>
          <cell r="I570">
            <v>0</v>
          </cell>
        </row>
        <row r="571">
          <cell r="D571">
            <v>2021</v>
          </cell>
          <cell r="I571">
            <v>0</v>
          </cell>
        </row>
        <row r="572">
          <cell r="D572">
            <v>2022</v>
          </cell>
          <cell r="I572">
            <v>0</v>
          </cell>
        </row>
        <row r="573">
          <cell r="D573">
            <v>2023</v>
          </cell>
          <cell r="I573">
            <v>0</v>
          </cell>
        </row>
        <row r="574">
          <cell r="D574">
            <v>2024</v>
          </cell>
          <cell r="I574">
            <v>0</v>
          </cell>
        </row>
        <row r="575">
          <cell r="D575">
            <v>2026</v>
          </cell>
          <cell r="I575">
            <v>0</v>
          </cell>
        </row>
        <row r="576">
          <cell r="D576">
            <v>2030</v>
          </cell>
          <cell r="I576">
            <v>0</v>
          </cell>
        </row>
        <row r="577">
          <cell r="D577">
            <v>2020</v>
          </cell>
          <cell r="I577">
            <v>0</v>
          </cell>
        </row>
        <row r="578">
          <cell r="D578">
            <v>2021</v>
          </cell>
          <cell r="I578">
            <v>0</v>
          </cell>
        </row>
        <row r="579">
          <cell r="D579">
            <v>2022</v>
          </cell>
          <cell r="I579">
            <v>0</v>
          </cell>
        </row>
        <row r="580">
          <cell r="D580">
            <v>2023</v>
          </cell>
          <cell r="I580">
            <v>0</v>
          </cell>
        </row>
        <row r="581">
          <cell r="D581">
            <v>2024</v>
          </cell>
          <cell r="I581">
            <v>0</v>
          </cell>
        </row>
        <row r="582">
          <cell r="D582">
            <v>2026</v>
          </cell>
          <cell r="I582">
            <v>0</v>
          </cell>
        </row>
        <row r="583">
          <cell r="D583">
            <v>2030</v>
          </cell>
          <cell r="I583">
            <v>0</v>
          </cell>
        </row>
        <row r="584">
          <cell r="D584">
            <v>2020</v>
          </cell>
          <cell r="I584">
            <v>0</v>
          </cell>
        </row>
        <row r="585">
          <cell r="D585">
            <v>2021</v>
          </cell>
          <cell r="I585">
            <v>0</v>
          </cell>
        </row>
        <row r="586">
          <cell r="D586">
            <v>2022</v>
          </cell>
          <cell r="I586">
            <v>0</v>
          </cell>
        </row>
        <row r="587">
          <cell r="D587">
            <v>2023</v>
          </cell>
          <cell r="I587">
            <v>0</v>
          </cell>
        </row>
        <row r="588">
          <cell r="D588">
            <v>2024</v>
          </cell>
          <cell r="I588">
            <v>0</v>
          </cell>
        </row>
        <row r="589">
          <cell r="D589">
            <v>2026</v>
          </cell>
          <cell r="I589">
            <v>0</v>
          </cell>
        </row>
        <row r="590">
          <cell r="D590">
            <v>2030</v>
          </cell>
          <cell r="I590">
            <v>0</v>
          </cell>
        </row>
        <row r="591">
          <cell r="D591">
            <v>2020</v>
          </cell>
          <cell r="I591">
            <v>0</v>
          </cell>
        </row>
        <row r="592">
          <cell r="D592">
            <v>2021</v>
          </cell>
          <cell r="I592">
            <v>0</v>
          </cell>
        </row>
        <row r="593">
          <cell r="D593">
            <v>2022</v>
          </cell>
          <cell r="I593">
            <v>0</v>
          </cell>
        </row>
        <row r="594">
          <cell r="D594">
            <v>2023</v>
          </cell>
          <cell r="I594">
            <v>0</v>
          </cell>
        </row>
        <row r="595">
          <cell r="D595">
            <v>2024</v>
          </cell>
          <cell r="I595">
            <v>0</v>
          </cell>
        </row>
        <row r="596">
          <cell r="D596">
            <v>2026</v>
          </cell>
          <cell r="I596">
            <v>0</v>
          </cell>
        </row>
        <row r="597">
          <cell r="D597">
            <v>2030</v>
          </cell>
          <cell r="I597">
            <v>0</v>
          </cell>
        </row>
        <row r="598">
          <cell r="D598">
            <v>2020</v>
          </cell>
          <cell r="I598">
            <v>0</v>
          </cell>
        </row>
        <row r="599">
          <cell r="D599">
            <v>2021</v>
          </cell>
          <cell r="I599">
            <v>0</v>
          </cell>
        </row>
        <row r="600">
          <cell r="D600">
            <v>2022</v>
          </cell>
          <cell r="I600">
            <v>0</v>
          </cell>
        </row>
        <row r="601">
          <cell r="D601">
            <v>2023</v>
          </cell>
          <cell r="I601">
            <v>0</v>
          </cell>
        </row>
        <row r="602">
          <cell r="D602">
            <v>2024</v>
          </cell>
          <cell r="I602">
            <v>0</v>
          </cell>
        </row>
        <row r="603">
          <cell r="D603">
            <v>2026</v>
          </cell>
          <cell r="I603">
            <v>0</v>
          </cell>
        </row>
        <row r="604">
          <cell r="D604">
            <v>2030</v>
          </cell>
          <cell r="I604">
            <v>0</v>
          </cell>
        </row>
        <row r="605">
          <cell r="D605">
            <v>2020</v>
          </cell>
          <cell r="I605">
            <v>0</v>
          </cell>
        </row>
        <row r="606">
          <cell r="D606">
            <v>2021</v>
          </cell>
          <cell r="I606">
            <v>0</v>
          </cell>
        </row>
        <row r="607">
          <cell r="D607">
            <v>2022</v>
          </cell>
          <cell r="I607">
            <v>0</v>
          </cell>
        </row>
        <row r="608">
          <cell r="D608">
            <v>2023</v>
          </cell>
          <cell r="I608">
            <v>0</v>
          </cell>
        </row>
        <row r="609">
          <cell r="D609">
            <v>2024</v>
          </cell>
          <cell r="I609">
            <v>0</v>
          </cell>
        </row>
        <row r="610">
          <cell r="D610">
            <v>2026</v>
          </cell>
          <cell r="I610">
            <v>0</v>
          </cell>
        </row>
        <row r="611">
          <cell r="D611">
            <v>2030</v>
          </cell>
          <cell r="I611">
            <v>0</v>
          </cell>
        </row>
        <row r="612">
          <cell r="D612">
            <v>2020</v>
          </cell>
          <cell r="I612">
            <v>0</v>
          </cell>
        </row>
        <row r="613">
          <cell r="D613">
            <v>2021</v>
          </cell>
          <cell r="I613">
            <v>0</v>
          </cell>
        </row>
        <row r="614">
          <cell r="D614">
            <v>2022</v>
          </cell>
          <cell r="I614">
            <v>0</v>
          </cell>
        </row>
        <row r="615">
          <cell r="D615">
            <v>2023</v>
          </cell>
          <cell r="I615">
            <v>0</v>
          </cell>
        </row>
        <row r="616">
          <cell r="D616">
            <v>2024</v>
          </cell>
          <cell r="I616">
            <v>0</v>
          </cell>
        </row>
        <row r="617">
          <cell r="D617">
            <v>2026</v>
          </cell>
          <cell r="I617">
            <v>0</v>
          </cell>
        </row>
        <row r="618">
          <cell r="D618">
            <v>2030</v>
          </cell>
          <cell r="I618">
            <v>0</v>
          </cell>
        </row>
        <row r="619">
          <cell r="D619">
            <v>2020</v>
          </cell>
          <cell r="I619">
            <v>0</v>
          </cell>
        </row>
        <row r="620">
          <cell r="D620">
            <v>2021</v>
          </cell>
          <cell r="I620">
            <v>0</v>
          </cell>
        </row>
        <row r="621">
          <cell r="D621">
            <v>2022</v>
          </cell>
          <cell r="I621">
            <v>0</v>
          </cell>
        </row>
        <row r="622">
          <cell r="D622">
            <v>2023</v>
          </cell>
          <cell r="I622">
            <v>0</v>
          </cell>
        </row>
        <row r="623">
          <cell r="D623">
            <v>2024</v>
          </cell>
          <cell r="I623">
            <v>0</v>
          </cell>
        </row>
        <row r="624">
          <cell r="D624">
            <v>2026</v>
          </cell>
          <cell r="I624">
            <v>0</v>
          </cell>
        </row>
        <row r="625">
          <cell r="D625">
            <v>2030</v>
          </cell>
          <cell r="I625">
            <v>0</v>
          </cell>
        </row>
        <row r="626">
          <cell r="D626">
            <v>2020</v>
          </cell>
          <cell r="I626">
            <v>0</v>
          </cell>
        </row>
        <row r="627">
          <cell r="D627">
            <v>2021</v>
          </cell>
          <cell r="I627">
            <v>0</v>
          </cell>
        </row>
        <row r="628">
          <cell r="D628">
            <v>2022</v>
          </cell>
          <cell r="I628">
            <v>0</v>
          </cell>
        </row>
        <row r="629">
          <cell r="D629">
            <v>2023</v>
          </cell>
          <cell r="I629">
            <v>0</v>
          </cell>
        </row>
        <row r="630">
          <cell r="D630">
            <v>2024</v>
          </cell>
          <cell r="I630">
            <v>0</v>
          </cell>
        </row>
        <row r="631">
          <cell r="D631">
            <v>2026</v>
          </cell>
          <cell r="I631">
            <v>0</v>
          </cell>
        </row>
        <row r="632">
          <cell r="D632">
            <v>2030</v>
          </cell>
          <cell r="I632">
            <v>0</v>
          </cell>
        </row>
        <row r="633">
          <cell r="D633">
            <v>2020</v>
          </cell>
          <cell r="I633">
            <v>0</v>
          </cell>
        </row>
        <row r="634">
          <cell r="D634">
            <v>2021</v>
          </cell>
          <cell r="I634">
            <v>0</v>
          </cell>
        </row>
        <row r="635">
          <cell r="D635">
            <v>2022</v>
          </cell>
          <cell r="I635">
            <v>0</v>
          </cell>
        </row>
        <row r="636">
          <cell r="D636">
            <v>2023</v>
          </cell>
          <cell r="I636">
            <v>0</v>
          </cell>
        </row>
        <row r="637">
          <cell r="D637">
            <v>2024</v>
          </cell>
          <cell r="I637">
            <v>0</v>
          </cell>
        </row>
        <row r="638">
          <cell r="D638">
            <v>2026</v>
          </cell>
          <cell r="I638">
            <v>0</v>
          </cell>
        </row>
        <row r="639">
          <cell r="D639">
            <v>2030</v>
          </cell>
          <cell r="I639">
            <v>0</v>
          </cell>
        </row>
        <row r="640">
          <cell r="D640">
            <v>2020</v>
          </cell>
          <cell r="I640">
            <v>0</v>
          </cell>
        </row>
        <row r="641">
          <cell r="D641">
            <v>2021</v>
          </cell>
          <cell r="I641">
            <v>0</v>
          </cell>
        </row>
        <row r="642">
          <cell r="D642">
            <v>2022</v>
          </cell>
          <cell r="I642">
            <v>0</v>
          </cell>
        </row>
        <row r="643">
          <cell r="D643">
            <v>2023</v>
          </cell>
          <cell r="I643">
            <v>0</v>
          </cell>
        </row>
        <row r="644">
          <cell r="D644">
            <v>2024</v>
          </cell>
          <cell r="I644">
            <v>0</v>
          </cell>
        </row>
        <row r="645">
          <cell r="D645">
            <v>2026</v>
          </cell>
          <cell r="I645">
            <v>0</v>
          </cell>
        </row>
        <row r="646">
          <cell r="D646">
            <v>2030</v>
          </cell>
          <cell r="I646">
            <v>0</v>
          </cell>
        </row>
        <row r="647">
          <cell r="D647">
            <v>2020</v>
          </cell>
          <cell r="I647">
            <v>0</v>
          </cell>
        </row>
        <row r="648">
          <cell r="D648">
            <v>2021</v>
          </cell>
          <cell r="I648">
            <v>0</v>
          </cell>
        </row>
        <row r="649">
          <cell r="D649">
            <v>2022</v>
          </cell>
          <cell r="I649">
            <v>0</v>
          </cell>
        </row>
        <row r="650">
          <cell r="D650">
            <v>2023</v>
          </cell>
          <cell r="I650">
            <v>0</v>
          </cell>
        </row>
        <row r="651">
          <cell r="D651">
            <v>2024</v>
          </cell>
          <cell r="I651">
            <v>0</v>
          </cell>
        </row>
        <row r="652">
          <cell r="D652">
            <v>2026</v>
          </cell>
          <cell r="I652">
            <v>0</v>
          </cell>
        </row>
        <row r="653">
          <cell r="D653">
            <v>2030</v>
          </cell>
          <cell r="I653">
            <v>0</v>
          </cell>
        </row>
        <row r="654">
          <cell r="D654">
            <v>2020</v>
          </cell>
          <cell r="I654">
            <v>0</v>
          </cell>
        </row>
        <row r="655">
          <cell r="D655">
            <v>2021</v>
          </cell>
          <cell r="I655">
            <v>0</v>
          </cell>
        </row>
        <row r="656">
          <cell r="D656">
            <v>2022</v>
          </cell>
          <cell r="I656">
            <v>0</v>
          </cell>
        </row>
        <row r="657">
          <cell r="D657">
            <v>2023</v>
          </cell>
          <cell r="I657">
            <v>0</v>
          </cell>
        </row>
        <row r="658">
          <cell r="D658">
            <v>2024</v>
          </cell>
          <cell r="I658">
            <v>0</v>
          </cell>
        </row>
        <row r="659">
          <cell r="D659">
            <v>2026</v>
          </cell>
          <cell r="I659">
            <v>0</v>
          </cell>
        </row>
        <row r="660">
          <cell r="D660">
            <v>2030</v>
          </cell>
          <cell r="I660">
            <v>0</v>
          </cell>
        </row>
        <row r="661">
          <cell r="D661">
            <v>2020</v>
          </cell>
          <cell r="I661">
            <v>0</v>
          </cell>
        </row>
        <row r="662">
          <cell r="D662">
            <v>2021</v>
          </cell>
          <cell r="I662">
            <v>0</v>
          </cell>
        </row>
        <row r="663">
          <cell r="D663">
            <v>2022</v>
          </cell>
          <cell r="I663">
            <v>0</v>
          </cell>
        </row>
        <row r="664">
          <cell r="D664">
            <v>2023</v>
          </cell>
          <cell r="I664">
            <v>0</v>
          </cell>
        </row>
        <row r="665">
          <cell r="D665">
            <v>2024</v>
          </cell>
          <cell r="I665">
            <v>0</v>
          </cell>
        </row>
        <row r="666">
          <cell r="D666">
            <v>2026</v>
          </cell>
          <cell r="I666">
            <v>0</v>
          </cell>
        </row>
        <row r="667">
          <cell r="D667">
            <v>2030</v>
          </cell>
          <cell r="I667">
            <v>0</v>
          </cell>
        </row>
        <row r="668">
          <cell r="D668">
            <v>2020</v>
          </cell>
          <cell r="I668">
            <v>0</v>
          </cell>
        </row>
        <row r="669">
          <cell r="D669">
            <v>2021</v>
          </cell>
          <cell r="I669">
            <v>0</v>
          </cell>
        </row>
        <row r="670">
          <cell r="D670">
            <v>2022</v>
          </cell>
          <cell r="I670">
            <v>0</v>
          </cell>
        </row>
        <row r="671">
          <cell r="D671">
            <v>2023</v>
          </cell>
          <cell r="I671">
            <v>0</v>
          </cell>
        </row>
        <row r="672">
          <cell r="D672">
            <v>2024</v>
          </cell>
          <cell r="I672">
            <v>0</v>
          </cell>
        </row>
        <row r="673">
          <cell r="D673">
            <v>2026</v>
          </cell>
          <cell r="I673">
            <v>0</v>
          </cell>
        </row>
        <row r="674">
          <cell r="D674">
            <v>2030</v>
          </cell>
          <cell r="I674">
            <v>0</v>
          </cell>
        </row>
        <row r="675">
          <cell r="D675">
            <v>2020</v>
          </cell>
          <cell r="I675">
            <v>0</v>
          </cell>
        </row>
        <row r="676">
          <cell r="D676">
            <v>2021</v>
          </cell>
          <cell r="I676">
            <v>0</v>
          </cell>
        </row>
        <row r="677">
          <cell r="D677">
            <v>2022</v>
          </cell>
          <cell r="I677">
            <v>0</v>
          </cell>
        </row>
        <row r="678">
          <cell r="D678">
            <v>2023</v>
          </cell>
          <cell r="I678">
            <v>0</v>
          </cell>
        </row>
        <row r="679">
          <cell r="D679">
            <v>2024</v>
          </cell>
          <cell r="I679">
            <v>0</v>
          </cell>
        </row>
        <row r="680">
          <cell r="D680">
            <v>2026</v>
          </cell>
          <cell r="I680">
            <v>0</v>
          </cell>
        </row>
        <row r="681">
          <cell r="D681">
            <v>2030</v>
          </cell>
          <cell r="I681">
            <v>0</v>
          </cell>
        </row>
        <row r="682">
          <cell r="D682">
            <v>2020</v>
          </cell>
          <cell r="I682">
            <v>0</v>
          </cell>
        </row>
        <row r="683">
          <cell r="D683">
            <v>2021</v>
          </cell>
          <cell r="I683">
            <v>0</v>
          </cell>
        </row>
        <row r="684">
          <cell r="D684">
            <v>2022</v>
          </cell>
          <cell r="I684">
            <v>0</v>
          </cell>
        </row>
        <row r="685">
          <cell r="D685">
            <v>2023</v>
          </cell>
          <cell r="I685">
            <v>0</v>
          </cell>
        </row>
        <row r="686">
          <cell r="D686">
            <v>2024</v>
          </cell>
          <cell r="I686">
            <v>0</v>
          </cell>
        </row>
        <row r="687">
          <cell r="D687">
            <v>2026</v>
          </cell>
          <cell r="I687">
            <v>0</v>
          </cell>
        </row>
        <row r="688">
          <cell r="D688">
            <v>2030</v>
          </cell>
          <cell r="I688">
            <v>0</v>
          </cell>
        </row>
        <row r="689">
          <cell r="D689">
            <v>2020</v>
          </cell>
          <cell r="I689">
            <v>0</v>
          </cell>
        </row>
        <row r="690">
          <cell r="D690">
            <v>2021</v>
          </cell>
          <cell r="I690">
            <v>0</v>
          </cell>
        </row>
        <row r="691">
          <cell r="D691">
            <v>2022</v>
          </cell>
          <cell r="I691">
            <v>0</v>
          </cell>
        </row>
        <row r="692">
          <cell r="D692">
            <v>2023</v>
          </cell>
          <cell r="I692">
            <v>0</v>
          </cell>
        </row>
        <row r="693">
          <cell r="D693">
            <v>2024</v>
          </cell>
          <cell r="I693">
            <v>0</v>
          </cell>
        </row>
        <row r="694">
          <cell r="D694">
            <v>2026</v>
          </cell>
          <cell r="I694">
            <v>0</v>
          </cell>
        </row>
        <row r="695">
          <cell r="D695">
            <v>2030</v>
          </cell>
          <cell r="I695">
            <v>0</v>
          </cell>
        </row>
        <row r="696">
          <cell r="D696">
            <v>2020</v>
          </cell>
          <cell r="I696">
            <v>0</v>
          </cell>
        </row>
        <row r="697">
          <cell r="D697">
            <v>2021</v>
          </cell>
          <cell r="I697">
            <v>0</v>
          </cell>
        </row>
        <row r="698">
          <cell r="D698">
            <v>2022</v>
          </cell>
          <cell r="I698">
            <v>0</v>
          </cell>
        </row>
        <row r="699">
          <cell r="D699">
            <v>2023</v>
          </cell>
          <cell r="I699">
            <v>0</v>
          </cell>
        </row>
        <row r="700">
          <cell r="D700">
            <v>2024</v>
          </cell>
          <cell r="I700">
            <v>0</v>
          </cell>
        </row>
        <row r="701">
          <cell r="D701">
            <v>2026</v>
          </cell>
          <cell r="I701">
            <v>0</v>
          </cell>
        </row>
        <row r="702">
          <cell r="D702">
            <v>2030</v>
          </cell>
          <cell r="I702">
            <v>0</v>
          </cell>
        </row>
        <row r="703">
          <cell r="D703">
            <v>2020</v>
          </cell>
          <cell r="I703">
            <v>0</v>
          </cell>
        </row>
        <row r="704">
          <cell r="D704">
            <v>2021</v>
          </cell>
          <cell r="I704">
            <v>0</v>
          </cell>
        </row>
        <row r="705">
          <cell r="D705">
            <v>2022</v>
          </cell>
          <cell r="I705">
            <v>0</v>
          </cell>
        </row>
        <row r="706">
          <cell r="D706">
            <v>2023</v>
          </cell>
          <cell r="I706">
            <v>0</v>
          </cell>
        </row>
        <row r="707">
          <cell r="D707">
            <v>2024</v>
          </cell>
          <cell r="I707">
            <v>0</v>
          </cell>
        </row>
        <row r="708">
          <cell r="D708">
            <v>2026</v>
          </cell>
          <cell r="I708">
            <v>0</v>
          </cell>
        </row>
        <row r="709">
          <cell r="D709">
            <v>2030</v>
          </cell>
          <cell r="I709">
            <v>0</v>
          </cell>
        </row>
        <row r="710">
          <cell r="D710">
            <v>2020</v>
          </cell>
          <cell r="I710">
            <v>0</v>
          </cell>
        </row>
        <row r="711">
          <cell r="D711">
            <v>2021</v>
          </cell>
          <cell r="I711">
            <v>0</v>
          </cell>
        </row>
        <row r="712">
          <cell r="D712">
            <v>2022</v>
          </cell>
          <cell r="I712">
            <v>0</v>
          </cell>
        </row>
        <row r="713">
          <cell r="D713">
            <v>2023</v>
          </cell>
          <cell r="I713">
            <v>0</v>
          </cell>
        </row>
        <row r="714">
          <cell r="D714">
            <v>2024</v>
          </cell>
          <cell r="I714">
            <v>0</v>
          </cell>
        </row>
        <row r="715">
          <cell r="D715">
            <v>2026</v>
          </cell>
          <cell r="I715">
            <v>0</v>
          </cell>
        </row>
        <row r="716">
          <cell r="D716">
            <v>2030</v>
          </cell>
          <cell r="I716">
            <v>0</v>
          </cell>
        </row>
        <row r="717">
          <cell r="D717">
            <v>2020</v>
          </cell>
          <cell r="I717">
            <v>0</v>
          </cell>
        </row>
        <row r="718">
          <cell r="D718">
            <v>2021</v>
          </cell>
          <cell r="I718">
            <v>0</v>
          </cell>
        </row>
        <row r="719">
          <cell r="D719">
            <v>2022</v>
          </cell>
          <cell r="I719">
            <v>0</v>
          </cell>
        </row>
        <row r="720">
          <cell r="D720">
            <v>2023</v>
          </cell>
          <cell r="I720">
            <v>0</v>
          </cell>
        </row>
        <row r="721">
          <cell r="D721">
            <v>2024</v>
          </cell>
          <cell r="I721">
            <v>0</v>
          </cell>
        </row>
        <row r="722">
          <cell r="D722">
            <v>2026</v>
          </cell>
          <cell r="I722">
            <v>0</v>
          </cell>
        </row>
        <row r="723">
          <cell r="D723">
            <v>2030</v>
          </cell>
          <cell r="I723">
            <v>0</v>
          </cell>
        </row>
        <row r="724">
          <cell r="D724">
            <v>2020</v>
          </cell>
          <cell r="I724">
            <v>0</v>
          </cell>
        </row>
        <row r="725">
          <cell r="D725">
            <v>2021</v>
          </cell>
          <cell r="I725">
            <v>0</v>
          </cell>
        </row>
        <row r="726">
          <cell r="D726">
            <v>2022</v>
          </cell>
          <cell r="I726">
            <v>0</v>
          </cell>
        </row>
        <row r="727">
          <cell r="D727">
            <v>2023</v>
          </cell>
          <cell r="I727">
            <v>0</v>
          </cell>
        </row>
        <row r="728">
          <cell r="D728">
            <v>2024</v>
          </cell>
          <cell r="I728">
            <v>0</v>
          </cell>
        </row>
        <row r="729">
          <cell r="D729">
            <v>2026</v>
          </cell>
          <cell r="I729">
            <v>0</v>
          </cell>
        </row>
        <row r="730">
          <cell r="D730">
            <v>2030</v>
          </cell>
          <cell r="I730">
            <v>0</v>
          </cell>
        </row>
        <row r="731">
          <cell r="D731">
            <v>2020</v>
          </cell>
          <cell r="I731">
            <v>0</v>
          </cell>
        </row>
        <row r="732">
          <cell r="D732">
            <v>2021</v>
          </cell>
          <cell r="I732">
            <v>0</v>
          </cell>
        </row>
        <row r="733">
          <cell r="D733">
            <v>2022</v>
          </cell>
          <cell r="I733">
            <v>0</v>
          </cell>
        </row>
        <row r="734">
          <cell r="D734">
            <v>2023</v>
          </cell>
          <cell r="I734">
            <v>0</v>
          </cell>
        </row>
        <row r="735">
          <cell r="D735">
            <v>2024</v>
          </cell>
          <cell r="I735">
            <v>0</v>
          </cell>
        </row>
        <row r="736">
          <cell r="D736">
            <v>2026</v>
          </cell>
          <cell r="I736">
            <v>0</v>
          </cell>
        </row>
        <row r="737">
          <cell r="D737">
            <v>2030</v>
          </cell>
          <cell r="I737">
            <v>0</v>
          </cell>
        </row>
        <row r="738">
          <cell r="D738">
            <v>2020</v>
          </cell>
          <cell r="I738">
            <v>0</v>
          </cell>
        </row>
        <row r="739">
          <cell r="D739">
            <v>2021</v>
          </cell>
          <cell r="I739">
            <v>0</v>
          </cell>
        </row>
        <row r="740">
          <cell r="D740">
            <v>2022</v>
          </cell>
          <cell r="I740">
            <v>0</v>
          </cell>
        </row>
        <row r="741">
          <cell r="D741">
            <v>2023</v>
          </cell>
          <cell r="I741">
            <v>0</v>
          </cell>
        </row>
        <row r="742">
          <cell r="D742">
            <v>2024</v>
          </cell>
          <cell r="I742">
            <v>0</v>
          </cell>
        </row>
        <row r="743">
          <cell r="D743">
            <v>2026</v>
          </cell>
          <cell r="I743">
            <v>0</v>
          </cell>
        </row>
        <row r="744">
          <cell r="D744">
            <v>2030</v>
          </cell>
          <cell r="I744">
            <v>0</v>
          </cell>
        </row>
        <row r="745">
          <cell r="D745">
            <v>2020</v>
          </cell>
          <cell r="I745">
            <v>0</v>
          </cell>
        </row>
        <row r="746">
          <cell r="D746">
            <v>2021</v>
          </cell>
          <cell r="I746">
            <v>0</v>
          </cell>
        </row>
        <row r="747">
          <cell r="D747">
            <v>2022</v>
          </cell>
          <cell r="I747">
            <v>0</v>
          </cell>
        </row>
        <row r="748">
          <cell r="D748">
            <v>2023</v>
          </cell>
          <cell r="I748">
            <v>0</v>
          </cell>
        </row>
        <row r="749">
          <cell r="D749">
            <v>2024</v>
          </cell>
          <cell r="I749">
            <v>0</v>
          </cell>
        </row>
        <row r="750">
          <cell r="D750">
            <v>2026</v>
          </cell>
          <cell r="I750">
            <v>0</v>
          </cell>
        </row>
        <row r="751">
          <cell r="D751">
            <v>2030</v>
          </cell>
          <cell r="I751">
            <v>0</v>
          </cell>
        </row>
        <row r="752">
          <cell r="D752">
            <v>2020</v>
          </cell>
          <cell r="I752">
            <v>0</v>
          </cell>
        </row>
        <row r="753">
          <cell r="D753">
            <v>2021</v>
          </cell>
          <cell r="I753">
            <v>0</v>
          </cell>
        </row>
        <row r="754">
          <cell r="D754">
            <v>2022</v>
          </cell>
          <cell r="I754">
            <v>0</v>
          </cell>
        </row>
        <row r="755">
          <cell r="D755">
            <v>2023</v>
          </cell>
          <cell r="I755">
            <v>0</v>
          </cell>
        </row>
        <row r="756">
          <cell r="D756">
            <v>2024</v>
          </cell>
          <cell r="I756">
            <v>0</v>
          </cell>
        </row>
        <row r="757">
          <cell r="D757">
            <v>2026</v>
          </cell>
          <cell r="I757">
            <v>0</v>
          </cell>
        </row>
        <row r="758">
          <cell r="D758">
            <v>2030</v>
          </cell>
          <cell r="I758">
            <v>0</v>
          </cell>
        </row>
        <row r="759">
          <cell r="D759">
            <v>2020</v>
          </cell>
          <cell r="I759">
            <v>0</v>
          </cell>
        </row>
        <row r="760">
          <cell r="D760">
            <v>2021</v>
          </cell>
          <cell r="I760">
            <v>0</v>
          </cell>
        </row>
        <row r="761">
          <cell r="D761">
            <v>2022</v>
          </cell>
          <cell r="I761">
            <v>0</v>
          </cell>
        </row>
        <row r="762">
          <cell r="D762">
            <v>2023</v>
          </cell>
          <cell r="I762">
            <v>0</v>
          </cell>
        </row>
        <row r="763">
          <cell r="D763">
            <v>2024</v>
          </cell>
          <cell r="I763">
            <v>0</v>
          </cell>
        </row>
        <row r="764">
          <cell r="D764">
            <v>2026</v>
          </cell>
          <cell r="I764">
            <v>0</v>
          </cell>
        </row>
        <row r="765">
          <cell r="D765">
            <v>2030</v>
          </cell>
          <cell r="I765">
            <v>0</v>
          </cell>
        </row>
        <row r="766">
          <cell r="D766">
            <v>2020</v>
          </cell>
          <cell r="I766">
            <v>0</v>
          </cell>
        </row>
        <row r="767">
          <cell r="D767">
            <v>2021</v>
          </cell>
          <cell r="I767">
            <v>0</v>
          </cell>
        </row>
        <row r="768">
          <cell r="D768">
            <v>2022</v>
          </cell>
          <cell r="I768">
            <v>0</v>
          </cell>
        </row>
        <row r="769">
          <cell r="D769">
            <v>2023</v>
          </cell>
          <cell r="I769">
            <v>0</v>
          </cell>
        </row>
        <row r="770">
          <cell r="D770">
            <v>2024</v>
          </cell>
          <cell r="I770">
            <v>0</v>
          </cell>
        </row>
        <row r="771">
          <cell r="D771">
            <v>2026</v>
          </cell>
          <cell r="I771">
            <v>0</v>
          </cell>
        </row>
        <row r="772">
          <cell r="D772">
            <v>2030</v>
          </cell>
          <cell r="I772">
            <v>0</v>
          </cell>
        </row>
        <row r="773">
          <cell r="D773">
            <v>2020</v>
          </cell>
          <cell r="I773">
            <v>0</v>
          </cell>
        </row>
        <row r="774">
          <cell r="D774">
            <v>2021</v>
          </cell>
          <cell r="I774">
            <v>0</v>
          </cell>
        </row>
        <row r="775">
          <cell r="D775">
            <v>2022</v>
          </cell>
          <cell r="I775">
            <v>0</v>
          </cell>
        </row>
        <row r="776">
          <cell r="D776">
            <v>2023</v>
          </cell>
          <cell r="I776">
            <v>0</v>
          </cell>
        </row>
        <row r="777">
          <cell r="D777">
            <v>2024</v>
          </cell>
          <cell r="I777">
            <v>0</v>
          </cell>
        </row>
        <row r="778">
          <cell r="D778">
            <v>2026</v>
          </cell>
          <cell r="I778">
            <v>0</v>
          </cell>
        </row>
        <row r="779">
          <cell r="D779">
            <v>2030</v>
          </cell>
          <cell r="I779">
            <v>0</v>
          </cell>
        </row>
        <row r="780">
          <cell r="D780">
            <v>2020</v>
          </cell>
          <cell r="I780">
            <v>0</v>
          </cell>
        </row>
        <row r="781">
          <cell r="D781">
            <v>2021</v>
          </cell>
          <cell r="I781">
            <v>0</v>
          </cell>
        </row>
        <row r="782">
          <cell r="D782">
            <v>2022</v>
          </cell>
          <cell r="I782">
            <v>0</v>
          </cell>
        </row>
        <row r="783">
          <cell r="D783">
            <v>2023</v>
          </cell>
          <cell r="I783">
            <v>0</v>
          </cell>
        </row>
        <row r="784">
          <cell r="D784">
            <v>2024</v>
          </cell>
          <cell r="I784">
            <v>0</v>
          </cell>
        </row>
        <row r="785">
          <cell r="D785">
            <v>2026</v>
          </cell>
          <cell r="I785">
            <v>0</v>
          </cell>
        </row>
        <row r="786">
          <cell r="D786">
            <v>2030</v>
          </cell>
          <cell r="I786">
            <v>0</v>
          </cell>
        </row>
        <row r="787">
          <cell r="D787">
            <v>2020</v>
          </cell>
          <cell r="I787">
            <v>0</v>
          </cell>
        </row>
        <row r="788">
          <cell r="D788">
            <v>2021</v>
          </cell>
          <cell r="I788">
            <v>0</v>
          </cell>
        </row>
        <row r="789">
          <cell r="D789">
            <v>2022</v>
          </cell>
          <cell r="I789">
            <v>0</v>
          </cell>
        </row>
        <row r="790">
          <cell r="D790">
            <v>2023</v>
          </cell>
          <cell r="I790">
            <v>0</v>
          </cell>
        </row>
        <row r="791">
          <cell r="D791">
            <v>2024</v>
          </cell>
          <cell r="I791">
            <v>0</v>
          </cell>
        </row>
        <row r="792">
          <cell r="D792">
            <v>2026</v>
          </cell>
          <cell r="I792">
            <v>0</v>
          </cell>
        </row>
        <row r="793">
          <cell r="D793">
            <v>2030</v>
          </cell>
          <cell r="I793">
            <v>0</v>
          </cell>
        </row>
        <row r="794">
          <cell r="D794">
            <v>2020</v>
          </cell>
          <cell r="I794">
            <v>0</v>
          </cell>
        </row>
        <row r="795">
          <cell r="D795">
            <v>2021</v>
          </cell>
          <cell r="I795">
            <v>0</v>
          </cell>
        </row>
        <row r="796">
          <cell r="D796">
            <v>2022</v>
          </cell>
          <cell r="I796">
            <v>0</v>
          </cell>
        </row>
        <row r="797">
          <cell r="D797">
            <v>2023</v>
          </cell>
          <cell r="I797">
            <v>0</v>
          </cell>
        </row>
        <row r="798">
          <cell r="D798">
            <v>2024</v>
          </cell>
          <cell r="I798">
            <v>0</v>
          </cell>
        </row>
        <row r="799">
          <cell r="D799">
            <v>2026</v>
          </cell>
          <cell r="I799">
            <v>0</v>
          </cell>
        </row>
        <row r="800">
          <cell r="D800">
            <v>2030</v>
          </cell>
          <cell r="I800">
            <v>0</v>
          </cell>
        </row>
        <row r="801">
          <cell r="D801">
            <v>2020</v>
          </cell>
          <cell r="I801">
            <v>0</v>
          </cell>
        </row>
        <row r="802">
          <cell r="D802">
            <v>2021</v>
          </cell>
          <cell r="I802">
            <v>0</v>
          </cell>
        </row>
        <row r="803">
          <cell r="D803">
            <v>2022</v>
          </cell>
          <cell r="I803">
            <v>0</v>
          </cell>
        </row>
        <row r="804">
          <cell r="D804">
            <v>2023</v>
          </cell>
          <cell r="I804">
            <v>0</v>
          </cell>
        </row>
        <row r="805">
          <cell r="D805">
            <v>2024</v>
          </cell>
          <cell r="I805">
            <v>0</v>
          </cell>
        </row>
        <row r="806">
          <cell r="D806">
            <v>2026</v>
          </cell>
          <cell r="I806">
            <v>0</v>
          </cell>
        </row>
        <row r="807">
          <cell r="D807">
            <v>2030</v>
          </cell>
          <cell r="I807">
            <v>0</v>
          </cell>
        </row>
        <row r="808">
          <cell r="D808">
            <v>2020</v>
          </cell>
          <cell r="I808">
            <v>0</v>
          </cell>
        </row>
        <row r="809">
          <cell r="D809">
            <v>2021</v>
          </cell>
          <cell r="I809">
            <v>0</v>
          </cell>
        </row>
        <row r="810">
          <cell r="D810">
            <v>2022</v>
          </cell>
          <cell r="I810">
            <v>0</v>
          </cell>
        </row>
        <row r="811">
          <cell r="D811">
            <v>2023</v>
          </cell>
          <cell r="I811">
            <v>0</v>
          </cell>
        </row>
        <row r="812">
          <cell r="D812">
            <v>2024</v>
          </cell>
          <cell r="I812">
            <v>0</v>
          </cell>
        </row>
        <row r="813">
          <cell r="D813">
            <v>2026</v>
          </cell>
          <cell r="I813">
            <v>0</v>
          </cell>
        </row>
        <row r="814">
          <cell r="D814">
            <v>2030</v>
          </cell>
          <cell r="I814">
            <v>0</v>
          </cell>
        </row>
        <row r="815">
          <cell r="D815">
            <v>2020</v>
          </cell>
          <cell r="I815">
            <v>0</v>
          </cell>
        </row>
        <row r="816">
          <cell r="D816">
            <v>2021</v>
          </cell>
          <cell r="I816">
            <v>0</v>
          </cell>
        </row>
        <row r="817">
          <cell r="D817">
            <v>2022</v>
          </cell>
          <cell r="I817">
            <v>0</v>
          </cell>
        </row>
        <row r="818">
          <cell r="D818">
            <v>2023</v>
          </cell>
          <cell r="I818">
            <v>0</v>
          </cell>
        </row>
        <row r="819">
          <cell r="D819">
            <v>2024</v>
          </cell>
          <cell r="I819">
            <v>0</v>
          </cell>
        </row>
        <row r="820">
          <cell r="D820">
            <v>2026</v>
          </cell>
          <cell r="I820">
            <v>0</v>
          </cell>
        </row>
        <row r="821">
          <cell r="D821">
            <v>2030</v>
          </cell>
          <cell r="I821">
            <v>0</v>
          </cell>
        </row>
        <row r="822">
          <cell r="D822">
            <v>2020</v>
          </cell>
          <cell r="I822">
            <v>0</v>
          </cell>
        </row>
        <row r="823">
          <cell r="D823">
            <v>2021</v>
          </cell>
          <cell r="I823">
            <v>0</v>
          </cell>
        </row>
        <row r="824">
          <cell r="D824">
            <v>2022</v>
          </cell>
          <cell r="I824">
            <v>0</v>
          </cell>
        </row>
        <row r="825">
          <cell r="D825">
            <v>2023</v>
          </cell>
          <cell r="I825">
            <v>0</v>
          </cell>
        </row>
        <row r="826">
          <cell r="D826">
            <v>2024</v>
          </cell>
          <cell r="I826">
            <v>0</v>
          </cell>
        </row>
        <row r="827">
          <cell r="D827">
            <v>2026</v>
          </cell>
          <cell r="I827">
            <v>0</v>
          </cell>
        </row>
        <row r="828">
          <cell r="D828">
            <v>2030</v>
          </cell>
          <cell r="I828">
            <v>0</v>
          </cell>
        </row>
        <row r="829">
          <cell r="D829">
            <v>2020</v>
          </cell>
          <cell r="I829">
            <v>0</v>
          </cell>
        </row>
        <row r="830">
          <cell r="D830">
            <v>2021</v>
          </cell>
          <cell r="I830">
            <v>0</v>
          </cell>
        </row>
        <row r="831">
          <cell r="D831">
            <v>2022</v>
          </cell>
          <cell r="I831">
            <v>0</v>
          </cell>
        </row>
        <row r="832">
          <cell r="D832">
            <v>2023</v>
          </cell>
          <cell r="I832">
            <v>0</v>
          </cell>
        </row>
        <row r="833">
          <cell r="D833">
            <v>2024</v>
          </cell>
          <cell r="I833">
            <v>0</v>
          </cell>
        </row>
        <row r="834">
          <cell r="D834">
            <v>2026</v>
          </cell>
          <cell r="I834">
            <v>0</v>
          </cell>
        </row>
        <row r="835">
          <cell r="D835">
            <v>2030</v>
          </cell>
          <cell r="I835">
            <v>0</v>
          </cell>
        </row>
        <row r="836">
          <cell r="D836">
            <v>2020</v>
          </cell>
          <cell r="I836">
            <v>0</v>
          </cell>
        </row>
        <row r="837">
          <cell r="D837">
            <v>2021</v>
          </cell>
          <cell r="I837">
            <v>0</v>
          </cell>
        </row>
        <row r="838">
          <cell r="D838">
            <v>2022</v>
          </cell>
          <cell r="I838">
            <v>0</v>
          </cell>
        </row>
        <row r="839">
          <cell r="D839">
            <v>2023</v>
          </cell>
          <cell r="I839">
            <v>0</v>
          </cell>
        </row>
        <row r="840">
          <cell r="D840">
            <v>2024</v>
          </cell>
          <cell r="I840">
            <v>0</v>
          </cell>
        </row>
        <row r="841">
          <cell r="D841">
            <v>2026</v>
          </cell>
          <cell r="I841">
            <v>0</v>
          </cell>
        </row>
        <row r="842">
          <cell r="D842">
            <v>2030</v>
          </cell>
          <cell r="I842">
            <v>0</v>
          </cell>
        </row>
        <row r="843">
          <cell r="D843">
            <v>2020</v>
          </cell>
          <cell r="I843">
            <v>0</v>
          </cell>
        </row>
        <row r="844">
          <cell r="D844">
            <v>2021</v>
          </cell>
          <cell r="I844">
            <v>0</v>
          </cell>
        </row>
        <row r="845">
          <cell r="D845">
            <v>2022</v>
          </cell>
          <cell r="I845">
            <v>0</v>
          </cell>
        </row>
        <row r="846">
          <cell r="D846">
            <v>2023</v>
          </cell>
          <cell r="I846">
            <v>0</v>
          </cell>
        </row>
        <row r="847">
          <cell r="D847">
            <v>2024</v>
          </cell>
          <cell r="I847">
            <v>0</v>
          </cell>
        </row>
        <row r="848">
          <cell r="D848">
            <v>2026</v>
          </cell>
          <cell r="I848">
            <v>0</v>
          </cell>
        </row>
        <row r="849">
          <cell r="D849">
            <v>2030</v>
          </cell>
          <cell r="I849">
            <v>0</v>
          </cell>
        </row>
        <row r="850">
          <cell r="D850">
            <v>2020</v>
          </cell>
          <cell r="I850">
            <v>0</v>
          </cell>
        </row>
        <row r="851">
          <cell r="D851">
            <v>2021</v>
          </cell>
          <cell r="I851">
            <v>0</v>
          </cell>
        </row>
        <row r="852">
          <cell r="D852">
            <v>2022</v>
          </cell>
          <cell r="I852">
            <v>0</v>
          </cell>
        </row>
        <row r="853">
          <cell r="D853">
            <v>2023</v>
          </cell>
          <cell r="I853">
            <v>0</v>
          </cell>
        </row>
        <row r="854">
          <cell r="D854">
            <v>2024</v>
          </cell>
          <cell r="I854">
            <v>0</v>
          </cell>
        </row>
        <row r="855">
          <cell r="D855">
            <v>2026</v>
          </cell>
          <cell r="I855">
            <v>0</v>
          </cell>
        </row>
        <row r="856">
          <cell r="D856">
            <v>2030</v>
          </cell>
          <cell r="I856">
            <v>0</v>
          </cell>
        </row>
        <row r="857">
          <cell r="D857">
            <v>2020</v>
          </cell>
          <cell r="I857">
            <v>0</v>
          </cell>
        </row>
        <row r="858">
          <cell r="D858">
            <v>2021</v>
          </cell>
          <cell r="I858">
            <v>0</v>
          </cell>
        </row>
        <row r="859">
          <cell r="D859">
            <v>2022</v>
          </cell>
          <cell r="I859">
            <v>0</v>
          </cell>
        </row>
        <row r="860">
          <cell r="D860">
            <v>2023</v>
          </cell>
          <cell r="I860">
            <v>0</v>
          </cell>
        </row>
        <row r="861">
          <cell r="D861">
            <v>2024</v>
          </cell>
          <cell r="I861">
            <v>0</v>
          </cell>
        </row>
        <row r="862">
          <cell r="D862">
            <v>2026</v>
          </cell>
          <cell r="I862">
            <v>0</v>
          </cell>
        </row>
        <row r="863">
          <cell r="D863">
            <v>2030</v>
          </cell>
          <cell r="I863">
            <v>0</v>
          </cell>
        </row>
        <row r="864">
          <cell r="D864">
            <v>2020</v>
          </cell>
          <cell r="I864">
            <v>0</v>
          </cell>
        </row>
        <row r="865">
          <cell r="D865">
            <v>2021</v>
          </cell>
          <cell r="I865">
            <v>0</v>
          </cell>
        </row>
        <row r="866">
          <cell r="D866">
            <v>2022</v>
          </cell>
          <cell r="I866">
            <v>0</v>
          </cell>
        </row>
        <row r="867">
          <cell r="D867">
            <v>2023</v>
          </cell>
          <cell r="I867">
            <v>0</v>
          </cell>
        </row>
        <row r="868">
          <cell r="D868">
            <v>2024</v>
          </cell>
          <cell r="I868">
            <v>0</v>
          </cell>
        </row>
        <row r="869">
          <cell r="D869">
            <v>2026</v>
          </cell>
          <cell r="I869">
            <v>0</v>
          </cell>
        </row>
        <row r="870">
          <cell r="D870">
            <v>2030</v>
          </cell>
          <cell r="I870">
            <v>0</v>
          </cell>
        </row>
        <row r="871">
          <cell r="D871">
            <v>2020</v>
          </cell>
          <cell r="I871">
            <v>0</v>
          </cell>
        </row>
        <row r="872">
          <cell r="D872">
            <v>2021</v>
          </cell>
          <cell r="I872">
            <v>0</v>
          </cell>
        </row>
        <row r="873">
          <cell r="D873">
            <v>2022</v>
          </cell>
          <cell r="I873">
            <v>0</v>
          </cell>
        </row>
        <row r="874">
          <cell r="D874">
            <v>2023</v>
          </cell>
          <cell r="I874">
            <v>0</v>
          </cell>
        </row>
        <row r="875">
          <cell r="D875">
            <v>2024</v>
          </cell>
          <cell r="I875">
            <v>0</v>
          </cell>
        </row>
        <row r="876">
          <cell r="D876">
            <v>2026</v>
          </cell>
          <cell r="I876">
            <v>0</v>
          </cell>
        </row>
        <row r="877">
          <cell r="D877">
            <v>2030</v>
          </cell>
          <cell r="I877">
            <v>0</v>
          </cell>
        </row>
        <row r="878">
          <cell r="D878">
            <v>2020</v>
          </cell>
          <cell r="I878">
            <v>0</v>
          </cell>
        </row>
        <row r="879">
          <cell r="D879">
            <v>2021</v>
          </cell>
          <cell r="I879">
            <v>0</v>
          </cell>
        </row>
        <row r="880">
          <cell r="D880">
            <v>2022</v>
          </cell>
          <cell r="I880">
            <v>0</v>
          </cell>
        </row>
        <row r="881">
          <cell r="D881">
            <v>2023</v>
          </cell>
          <cell r="I881">
            <v>0</v>
          </cell>
        </row>
        <row r="882">
          <cell r="D882">
            <v>2024</v>
          </cell>
          <cell r="I882">
            <v>0</v>
          </cell>
        </row>
        <row r="883">
          <cell r="D883">
            <v>2026</v>
          </cell>
          <cell r="I883">
            <v>0</v>
          </cell>
        </row>
        <row r="884">
          <cell r="D884">
            <v>2030</v>
          </cell>
          <cell r="I884">
            <v>0</v>
          </cell>
        </row>
        <row r="885">
          <cell r="D885">
            <v>2020</v>
          </cell>
          <cell r="I885">
            <v>0</v>
          </cell>
        </row>
        <row r="886">
          <cell r="D886">
            <v>2021</v>
          </cell>
          <cell r="I886">
            <v>0</v>
          </cell>
        </row>
        <row r="887">
          <cell r="D887">
            <v>2022</v>
          </cell>
          <cell r="I887">
            <v>0</v>
          </cell>
        </row>
        <row r="888">
          <cell r="D888">
            <v>2023</v>
          </cell>
          <cell r="I888">
            <v>0</v>
          </cell>
        </row>
        <row r="889">
          <cell r="D889">
            <v>2024</v>
          </cell>
          <cell r="I889">
            <v>0</v>
          </cell>
        </row>
        <row r="890">
          <cell r="D890">
            <v>2026</v>
          </cell>
          <cell r="I890">
            <v>0</v>
          </cell>
        </row>
        <row r="891">
          <cell r="D891">
            <v>2030</v>
          </cell>
          <cell r="I891">
            <v>0</v>
          </cell>
        </row>
        <row r="892">
          <cell r="D892">
            <v>2020</v>
          </cell>
          <cell r="I892">
            <v>0</v>
          </cell>
        </row>
        <row r="893">
          <cell r="D893">
            <v>2021</v>
          </cell>
          <cell r="I893">
            <v>0</v>
          </cell>
        </row>
        <row r="894">
          <cell r="D894">
            <v>2022</v>
          </cell>
          <cell r="I894">
            <v>0</v>
          </cell>
        </row>
        <row r="895">
          <cell r="D895">
            <v>2023</v>
          </cell>
          <cell r="I895">
            <v>0</v>
          </cell>
        </row>
        <row r="896">
          <cell r="D896">
            <v>2024</v>
          </cell>
          <cell r="I896">
            <v>0</v>
          </cell>
        </row>
        <row r="897">
          <cell r="D897">
            <v>2026</v>
          </cell>
          <cell r="I897">
            <v>0</v>
          </cell>
        </row>
        <row r="898">
          <cell r="D898">
            <v>2030</v>
          </cell>
          <cell r="I898">
            <v>0</v>
          </cell>
        </row>
        <row r="899">
          <cell r="D899">
            <v>2020</v>
          </cell>
          <cell r="I899">
            <v>0</v>
          </cell>
        </row>
        <row r="900">
          <cell r="D900">
            <v>2021</v>
          </cell>
          <cell r="I900">
            <v>0</v>
          </cell>
        </row>
        <row r="901">
          <cell r="D901">
            <v>2022</v>
          </cell>
          <cell r="I901">
            <v>0</v>
          </cell>
        </row>
        <row r="902">
          <cell r="D902">
            <v>2023</v>
          </cell>
          <cell r="I902">
            <v>0</v>
          </cell>
        </row>
        <row r="903">
          <cell r="D903">
            <v>2024</v>
          </cell>
          <cell r="I903">
            <v>0</v>
          </cell>
        </row>
        <row r="904">
          <cell r="D904">
            <v>2026</v>
          </cell>
          <cell r="I904">
            <v>0</v>
          </cell>
        </row>
        <row r="905">
          <cell r="D905">
            <v>2030</v>
          </cell>
          <cell r="I905">
            <v>0</v>
          </cell>
        </row>
        <row r="906">
          <cell r="D906">
            <v>2020</v>
          </cell>
          <cell r="I906">
            <v>0</v>
          </cell>
        </row>
        <row r="907">
          <cell r="D907">
            <v>2021</v>
          </cell>
          <cell r="I907">
            <v>0</v>
          </cell>
        </row>
        <row r="908">
          <cell r="D908">
            <v>2022</v>
          </cell>
          <cell r="I908">
            <v>0</v>
          </cell>
        </row>
        <row r="909">
          <cell r="D909">
            <v>2023</v>
          </cell>
          <cell r="I909">
            <v>0</v>
          </cell>
        </row>
        <row r="910">
          <cell r="D910">
            <v>2024</v>
          </cell>
          <cell r="I910">
            <v>0</v>
          </cell>
        </row>
        <row r="911">
          <cell r="D911">
            <v>2026</v>
          </cell>
          <cell r="I911">
            <v>0</v>
          </cell>
        </row>
        <row r="912">
          <cell r="D912">
            <v>2030</v>
          </cell>
          <cell r="I912">
            <v>0</v>
          </cell>
        </row>
        <row r="913">
          <cell r="D913">
            <v>2020</v>
          </cell>
          <cell r="I913">
            <v>0</v>
          </cell>
        </row>
        <row r="914">
          <cell r="D914">
            <v>2021</v>
          </cell>
          <cell r="I914">
            <v>0</v>
          </cell>
        </row>
        <row r="915">
          <cell r="D915">
            <v>2022</v>
          </cell>
          <cell r="I915">
            <v>0</v>
          </cell>
        </row>
        <row r="916">
          <cell r="D916">
            <v>2023</v>
          </cell>
          <cell r="I916">
            <v>0</v>
          </cell>
        </row>
        <row r="917">
          <cell r="D917">
            <v>2024</v>
          </cell>
          <cell r="I917">
            <v>0</v>
          </cell>
        </row>
        <row r="918">
          <cell r="D918">
            <v>2026</v>
          </cell>
          <cell r="I918">
            <v>0</v>
          </cell>
        </row>
        <row r="919">
          <cell r="D919">
            <v>2030</v>
          </cell>
          <cell r="I919">
            <v>0</v>
          </cell>
        </row>
        <row r="920">
          <cell r="D920">
            <v>2020</v>
          </cell>
          <cell r="I920">
            <v>0</v>
          </cell>
        </row>
        <row r="921">
          <cell r="D921">
            <v>2021</v>
          </cell>
          <cell r="I921">
            <v>0</v>
          </cell>
        </row>
        <row r="922">
          <cell r="D922">
            <v>2022</v>
          </cell>
          <cell r="I922">
            <v>0</v>
          </cell>
        </row>
        <row r="923">
          <cell r="D923">
            <v>2023</v>
          </cell>
          <cell r="I923">
            <v>0</v>
          </cell>
        </row>
        <row r="924">
          <cell r="D924">
            <v>2024</v>
          </cell>
          <cell r="I924">
            <v>0</v>
          </cell>
        </row>
        <row r="925">
          <cell r="D925">
            <v>2026</v>
          </cell>
          <cell r="I925">
            <v>0</v>
          </cell>
        </row>
        <row r="926">
          <cell r="D926">
            <v>2030</v>
          </cell>
          <cell r="I926">
            <v>0</v>
          </cell>
        </row>
        <row r="927">
          <cell r="D927">
            <v>2020</v>
          </cell>
          <cell r="I927">
            <v>0</v>
          </cell>
        </row>
        <row r="928">
          <cell r="D928">
            <v>2021</v>
          </cell>
          <cell r="I928">
            <v>0</v>
          </cell>
        </row>
        <row r="929">
          <cell r="D929">
            <v>2022</v>
          </cell>
          <cell r="I929">
            <v>0</v>
          </cell>
        </row>
        <row r="930">
          <cell r="D930">
            <v>2023</v>
          </cell>
          <cell r="I930">
            <v>0</v>
          </cell>
        </row>
        <row r="931">
          <cell r="D931">
            <v>2024</v>
          </cell>
          <cell r="I931">
            <v>0</v>
          </cell>
        </row>
        <row r="932">
          <cell r="D932">
            <v>2026</v>
          </cell>
          <cell r="I932">
            <v>0</v>
          </cell>
        </row>
        <row r="933">
          <cell r="D933">
            <v>2030</v>
          </cell>
          <cell r="I933">
            <v>0</v>
          </cell>
        </row>
        <row r="934">
          <cell r="D934">
            <v>2020</v>
          </cell>
          <cell r="I934">
            <v>0</v>
          </cell>
        </row>
        <row r="935">
          <cell r="D935">
            <v>2021</v>
          </cell>
          <cell r="I935">
            <v>0</v>
          </cell>
        </row>
        <row r="936">
          <cell r="D936">
            <v>2022</v>
          </cell>
          <cell r="I936">
            <v>0</v>
          </cell>
        </row>
        <row r="937">
          <cell r="D937">
            <v>2023</v>
          </cell>
          <cell r="I937">
            <v>0</v>
          </cell>
        </row>
        <row r="938">
          <cell r="D938">
            <v>2024</v>
          </cell>
          <cell r="I938">
            <v>0</v>
          </cell>
        </row>
        <row r="939">
          <cell r="D939">
            <v>2026</v>
          </cell>
          <cell r="I939">
            <v>0</v>
          </cell>
        </row>
        <row r="940">
          <cell r="D940">
            <v>2030</v>
          </cell>
          <cell r="I940">
            <v>0</v>
          </cell>
        </row>
        <row r="941">
          <cell r="D941">
            <v>2020</v>
          </cell>
          <cell r="I941">
            <v>0</v>
          </cell>
        </row>
        <row r="942">
          <cell r="D942">
            <v>2021</v>
          </cell>
          <cell r="I942">
            <v>0</v>
          </cell>
        </row>
        <row r="943">
          <cell r="D943">
            <v>2022</v>
          </cell>
          <cell r="I943">
            <v>0</v>
          </cell>
        </row>
        <row r="944">
          <cell r="D944">
            <v>2023</v>
          </cell>
          <cell r="I944">
            <v>0</v>
          </cell>
        </row>
        <row r="945">
          <cell r="D945">
            <v>2024</v>
          </cell>
          <cell r="I945">
            <v>0</v>
          </cell>
        </row>
        <row r="946">
          <cell r="D946">
            <v>2026</v>
          </cell>
          <cell r="I946">
            <v>0</v>
          </cell>
        </row>
        <row r="947">
          <cell r="D947">
            <v>2030</v>
          </cell>
          <cell r="I947">
            <v>0</v>
          </cell>
        </row>
        <row r="948">
          <cell r="D948">
            <v>2020</v>
          </cell>
          <cell r="I948">
            <v>0</v>
          </cell>
        </row>
        <row r="949">
          <cell r="D949">
            <v>2021</v>
          </cell>
          <cell r="I949">
            <v>0</v>
          </cell>
        </row>
        <row r="950">
          <cell r="D950">
            <v>2022</v>
          </cell>
          <cell r="I950">
            <v>0</v>
          </cell>
        </row>
        <row r="951">
          <cell r="D951">
            <v>2023</v>
          </cell>
          <cell r="I951">
            <v>0</v>
          </cell>
        </row>
        <row r="952">
          <cell r="D952">
            <v>2024</v>
          </cell>
          <cell r="I952">
            <v>0</v>
          </cell>
        </row>
        <row r="953">
          <cell r="D953">
            <v>2026</v>
          </cell>
          <cell r="I953">
            <v>0</v>
          </cell>
        </row>
        <row r="954">
          <cell r="D954">
            <v>2030</v>
          </cell>
          <cell r="I954">
            <v>0</v>
          </cell>
        </row>
        <row r="955">
          <cell r="D955">
            <v>2020</v>
          </cell>
          <cell r="I955">
            <v>0</v>
          </cell>
        </row>
        <row r="956">
          <cell r="D956">
            <v>2021</v>
          </cell>
          <cell r="I956">
            <v>0</v>
          </cell>
        </row>
        <row r="957">
          <cell r="D957">
            <v>2022</v>
          </cell>
          <cell r="I957">
            <v>0</v>
          </cell>
        </row>
        <row r="958">
          <cell r="D958">
            <v>2023</v>
          </cell>
          <cell r="I958">
            <v>0</v>
          </cell>
        </row>
        <row r="959">
          <cell r="D959">
            <v>2024</v>
          </cell>
          <cell r="I959">
            <v>0</v>
          </cell>
        </row>
        <row r="960">
          <cell r="D960">
            <v>2026</v>
          </cell>
          <cell r="I960">
            <v>0</v>
          </cell>
        </row>
        <row r="961">
          <cell r="D961">
            <v>2030</v>
          </cell>
          <cell r="I961">
            <v>0</v>
          </cell>
        </row>
        <row r="962">
          <cell r="D962">
            <v>2020</v>
          </cell>
          <cell r="I962">
            <v>0</v>
          </cell>
        </row>
        <row r="963">
          <cell r="D963">
            <v>2021</v>
          </cell>
          <cell r="I963">
            <v>0</v>
          </cell>
        </row>
        <row r="964">
          <cell r="D964">
            <v>2022</v>
          </cell>
          <cell r="I964">
            <v>0</v>
          </cell>
        </row>
        <row r="965">
          <cell r="D965">
            <v>2023</v>
          </cell>
          <cell r="I965">
            <v>0</v>
          </cell>
        </row>
        <row r="966">
          <cell r="D966">
            <v>2024</v>
          </cell>
          <cell r="I966">
            <v>0</v>
          </cell>
        </row>
        <row r="967">
          <cell r="D967">
            <v>2026</v>
          </cell>
          <cell r="I967">
            <v>0</v>
          </cell>
        </row>
        <row r="968">
          <cell r="D968">
            <v>2030</v>
          </cell>
          <cell r="I968">
            <v>0</v>
          </cell>
        </row>
        <row r="969">
          <cell r="D969">
            <v>2020</v>
          </cell>
          <cell r="I969">
            <v>0</v>
          </cell>
        </row>
        <row r="970">
          <cell r="D970">
            <v>2021</v>
          </cell>
          <cell r="I970">
            <v>0</v>
          </cell>
        </row>
        <row r="971">
          <cell r="D971">
            <v>2022</v>
          </cell>
          <cell r="I971">
            <v>0</v>
          </cell>
        </row>
        <row r="972">
          <cell r="D972">
            <v>2023</v>
          </cell>
          <cell r="I972">
            <v>0</v>
          </cell>
        </row>
        <row r="973">
          <cell r="D973">
            <v>2024</v>
          </cell>
          <cell r="I973">
            <v>0</v>
          </cell>
        </row>
        <row r="974">
          <cell r="D974">
            <v>2026</v>
          </cell>
          <cell r="I974">
            <v>0</v>
          </cell>
        </row>
        <row r="975">
          <cell r="D975">
            <v>2030</v>
          </cell>
          <cell r="I975">
            <v>0</v>
          </cell>
        </row>
        <row r="976">
          <cell r="D976">
            <v>2020</v>
          </cell>
          <cell r="I976">
            <v>0</v>
          </cell>
        </row>
        <row r="977">
          <cell r="D977">
            <v>2021</v>
          </cell>
          <cell r="I977">
            <v>0</v>
          </cell>
        </row>
        <row r="978">
          <cell r="D978">
            <v>2022</v>
          </cell>
          <cell r="I978">
            <v>0</v>
          </cell>
        </row>
        <row r="979">
          <cell r="D979">
            <v>2023</v>
          </cell>
          <cell r="I979">
            <v>0</v>
          </cell>
        </row>
        <row r="980">
          <cell r="D980">
            <v>2024</v>
          </cell>
          <cell r="I980">
            <v>0</v>
          </cell>
        </row>
        <row r="981">
          <cell r="D981">
            <v>2026</v>
          </cell>
          <cell r="I981">
            <v>0</v>
          </cell>
        </row>
        <row r="982">
          <cell r="D982">
            <v>2030</v>
          </cell>
          <cell r="I982">
            <v>0</v>
          </cell>
        </row>
        <row r="983">
          <cell r="D983">
            <v>2020</v>
          </cell>
          <cell r="I983">
            <v>0</v>
          </cell>
        </row>
        <row r="984">
          <cell r="D984">
            <v>2021</v>
          </cell>
          <cell r="I984">
            <v>0</v>
          </cell>
        </row>
        <row r="985">
          <cell r="D985">
            <v>2022</v>
          </cell>
          <cell r="I985">
            <v>0</v>
          </cell>
        </row>
        <row r="986">
          <cell r="D986">
            <v>2023</v>
          </cell>
          <cell r="I986">
            <v>0</v>
          </cell>
        </row>
        <row r="987">
          <cell r="D987">
            <v>2024</v>
          </cell>
          <cell r="I987">
            <v>0</v>
          </cell>
        </row>
        <row r="988">
          <cell r="D988">
            <v>2026</v>
          </cell>
          <cell r="I988">
            <v>0</v>
          </cell>
        </row>
        <row r="989">
          <cell r="D989">
            <v>2030</v>
          </cell>
          <cell r="I989">
            <v>0</v>
          </cell>
        </row>
        <row r="990">
          <cell r="D990">
            <v>2020</v>
          </cell>
          <cell r="I990">
            <v>0</v>
          </cell>
        </row>
        <row r="991">
          <cell r="D991">
            <v>2021</v>
          </cell>
          <cell r="I991">
            <v>0</v>
          </cell>
        </row>
        <row r="992">
          <cell r="D992">
            <v>2022</v>
          </cell>
          <cell r="I992">
            <v>0</v>
          </cell>
        </row>
        <row r="993">
          <cell r="D993">
            <v>2023</v>
          </cell>
          <cell r="I993">
            <v>0</v>
          </cell>
        </row>
        <row r="994">
          <cell r="D994">
            <v>2024</v>
          </cell>
          <cell r="I994">
            <v>0</v>
          </cell>
        </row>
        <row r="995">
          <cell r="D995">
            <v>2026</v>
          </cell>
          <cell r="I995">
            <v>0</v>
          </cell>
        </row>
        <row r="996">
          <cell r="D996">
            <v>2030</v>
          </cell>
          <cell r="I996">
            <v>0</v>
          </cell>
        </row>
        <row r="997">
          <cell r="D997">
            <v>2020</v>
          </cell>
          <cell r="I997">
            <v>0</v>
          </cell>
        </row>
        <row r="998">
          <cell r="D998">
            <v>2021</v>
          </cell>
          <cell r="I998">
            <v>0</v>
          </cell>
        </row>
        <row r="999">
          <cell r="D999">
            <v>2022</v>
          </cell>
          <cell r="I999">
            <v>0</v>
          </cell>
        </row>
        <row r="1000">
          <cell r="D1000">
            <v>2023</v>
          </cell>
          <cell r="I1000">
            <v>0</v>
          </cell>
        </row>
        <row r="1001">
          <cell r="D1001">
            <v>2024</v>
          </cell>
          <cell r="I1001">
            <v>0</v>
          </cell>
        </row>
        <row r="1002">
          <cell r="D1002">
            <v>2026</v>
          </cell>
          <cell r="I1002">
            <v>0</v>
          </cell>
        </row>
        <row r="1003">
          <cell r="D1003">
            <v>2030</v>
          </cell>
          <cell r="I1003">
            <v>0</v>
          </cell>
        </row>
        <row r="1004">
          <cell r="D1004">
            <v>2020</v>
          </cell>
          <cell r="I1004">
            <v>0</v>
          </cell>
        </row>
        <row r="1005">
          <cell r="D1005">
            <v>2021</v>
          </cell>
          <cell r="I1005">
            <v>0</v>
          </cell>
        </row>
        <row r="1006">
          <cell r="D1006">
            <v>2022</v>
          </cell>
          <cell r="I1006">
            <v>0</v>
          </cell>
        </row>
        <row r="1007">
          <cell r="D1007">
            <v>2023</v>
          </cell>
          <cell r="I1007">
            <v>0</v>
          </cell>
        </row>
        <row r="1008">
          <cell r="D1008">
            <v>2024</v>
          </cell>
          <cell r="I1008">
            <v>0</v>
          </cell>
        </row>
        <row r="1009">
          <cell r="D1009">
            <v>2026</v>
          </cell>
          <cell r="I1009">
            <v>0</v>
          </cell>
        </row>
        <row r="1010">
          <cell r="D1010">
            <v>2030</v>
          </cell>
          <cell r="I1010">
            <v>0</v>
          </cell>
        </row>
        <row r="1011">
          <cell r="D1011">
            <v>2020</v>
          </cell>
          <cell r="I1011">
            <v>0</v>
          </cell>
        </row>
        <row r="1012">
          <cell r="D1012">
            <v>2021</v>
          </cell>
          <cell r="I1012">
            <v>0</v>
          </cell>
        </row>
        <row r="1013">
          <cell r="D1013">
            <v>2022</v>
          </cell>
          <cell r="I1013">
            <v>0</v>
          </cell>
        </row>
        <row r="1014">
          <cell r="D1014">
            <v>2023</v>
          </cell>
          <cell r="I1014">
            <v>0</v>
          </cell>
        </row>
        <row r="1015">
          <cell r="D1015">
            <v>2024</v>
          </cell>
          <cell r="I1015">
            <v>0</v>
          </cell>
        </row>
        <row r="1016">
          <cell r="D1016">
            <v>2026</v>
          </cell>
          <cell r="I1016">
            <v>0</v>
          </cell>
        </row>
        <row r="1017">
          <cell r="D1017">
            <v>2030</v>
          </cell>
          <cell r="I1017">
            <v>0</v>
          </cell>
        </row>
        <row r="1018">
          <cell r="D1018">
            <v>2020</v>
          </cell>
          <cell r="I1018">
            <v>0</v>
          </cell>
        </row>
        <row r="1019">
          <cell r="D1019">
            <v>2021</v>
          </cell>
          <cell r="I1019">
            <v>0</v>
          </cell>
        </row>
        <row r="1020">
          <cell r="D1020">
            <v>2022</v>
          </cell>
          <cell r="I1020">
            <v>0</v>
          </cell>
        </row>
        <row r="1021">
          <cell r="D1021">
            <v>2023</v>
          </cell>
          <cell r="I1021">
            <v>0</v>
          </cell>
        </row>
        <row r="1022">
          <cell r="D1022">
            <v>2024</v>
          </cell>
          <cell r="I1022">
            <v>0</v>
          </cell>
        </row>
        <row r="1023">
          <cell r="D1023">
            <v>2026</v>
          </cell>
          <cell r="I1023">
            <v>0</v>
          </cell>
        </row>
        <row r="1024">
          <cell r="D1024">
            <v>2030</v>
          </cell>
          <cell r="I1024">
            <v>0</v>
          </cell>
        </row>
        <row r="1025">
          <cell r="D1025">
            <v>2020</v>
          </cell>
          <cell r="I1025">
            <v>0</v>
          </cell>
        </row>
        <row r="1026">
          <cell r="D1026">
            <v>2021</v>
          </cell>
          <cell r="I1026">
            <v>0</v>
          </cell>
        </row>
        <row r="1027">
          <cell r="D1027">
            <v>2022</v>
          </cell>
          <cell r="I1027">
            <v>0</v>
          </cell>
        </row>
        <row r="1028">
          <cell r="D1028">
            <v>2023</v>
          </cell>
          <cell r="I1028">
            <v>0</v>
          </cell>
        </row>
        <row r="1029">
          <cell r="D1029">
            <v>2024</v>
          </cell>
          <cell r="I1029">
            <v>0</v>
          </cell>
        </row>
        <row r="1030">
          <cell r="D1030">
            <v>2026</v>
          </cell>
          <cell r="I1030">
            <v>0</v>
          </cell>
        </row>
        <row r="1031">
          <cell r="D1031">
            <v>2030</v>
          </cell>
          <cell r="I1031">
            <v>0</v>
          </cell>
        </row>
        <row r="1032">
          <cell r="D1032">
            <v>2020</v>
          </cell>
          <cell r="I1032">
            <v>0</v>
          </cell>
        </row>
        <row r="1033">
          <cell r="D1033">
            <v>2021</v>
          </cell>
          <cell r="I1033">
            <v>0</v>
          </cell>
        </row>
        <row r="1034">
          <cell r="D1034">
            <v>2022</v>
          </cell>
          <cell r="I1034">
            <v>0</v>
          </cell>
        </row>
        <row r="1035">
          <cell r="D1035">
            <v>2023</v>
          </cell>
          <cell r="I1035">
            <v>0</v>
          </cell>
        </row>
        <row r="1036">
          <cell r="D1036">
            <v>2024</v>
          </cell>
          <cell r="I1036">
            <v>0</v>
          </cell>
        </row>
        <row r="1037">
          <cell r="D1037">
            <v>2026</v>
          </cell>
          <cell r="I1037">
            <v>0</v>
          </cell>
        </row>
        <row r="1038">
          <cell r="D1038">
            <v>2030</v>
          </cell>
          <cell r="I1038">
            <v>0</v>
          </cell>
        </row>
        <row r="1039">
          <cell r="D1039">
            <v>2020</v>
          </cell>
          <cell r="I1039">
            <v>0</v>
          </cell>
        </row>
        <row r="1040">
          <cell r="D1040">
            <v>2021</v>
          </cell>
          <cell r="I1040">
            <v>0</v>
          </cell>
        </row>
        <row r="1041">
          <cell r="D1041">
            <v>2022</v>
          </cell>
          <cell r="I1041">
            <v>0</v>
          </cell>
        </row>
        <row r="1042">
          <cell r="D1042">
            <v>2023</v>
          </cell>
          <cell r="I1042">
            <v>0</v>
          </cell>
        </row>
        <row r="1043">
          <cell r="D1043">
            <v>2024</v>
          </cell>
          <cell r="I1043">
            <v>0</v>
          </cell>
        </row>
        <row r="1044">
          <cell r="D1044">
            <v>2026</v>
          </cell>
          <cell r="I1044">
            <v>0</v>
          </cell>
        </row>
        <row r="1045">
          <cell r="D1045">
            <v>2030</v>
          </cell>
          <cell r="I1045">
            <v>0</v>
          </cell>
        </row>
        <row r="1046">
          <cell r="D1046">
            <v>2020</v>
          </cell>
          <cell r="I1046">
            <v>0</v>
          </cell>
        </row>
        <row r="1047">
          <cell r="D1047">
            <v>2021</v>
          </cell>
          <cell r="I1047">
            <v>0</v>
          </cell>
        </row>
        <row r="1048">
          <cell r="D1048">
            <v>2022</v>
          </cell>
          <cell r="I1048">
            <v>0</v>
          </cell>
        </row>
        <row r="1049">
          <cell r="D1049">
            <v>2023</v>
          </cell>
          <cell r="I1049">
            <v>0</v>
          </cell>
        </row>
        <row r="1050">
          <cell r="D1050">
            <v>2024</v>
          </cell>
          <cell r="I1050">
            <v>0</v>
          </cell>
        </row>
        <row r="1051">
          <cell r="D1051">
            <v>2026</v>
          </cell>
          <cell r="I1051">
            <v>0</v>
          </cell>
        </row>
        <row r="1052">
          <cell r="D1052">
            <v>2030</v>
          </cell>
          <cell r="I1052">
            <v>0</v>
          </cell>
        </row>
        <row r="1053">
          <cell r="D1053">
            <v>2020</v>
          </cell>
          <cell r="I1053">
            <v>0</v>
          </cell>
        </row>
        <row r="1054">
          <cell r="D1054">
            <v>2021</v>
          </cell>
          <cell r="I1054">
            <v>0</v>
          </cell>
        </row>
        <row r="1055">
          <cell r="D1055">
            <v>2022</v>
          </cell>
          <cell r="I1055">
            <v>0</v>
          </cell>
        </row>
        <row r="1056">
          <cell r="D1056">
            <v>2023</v>
          </cell>
          <cell r="I1056">
            <v>0</v>
          </cell>
        </row>
        <row r="1057">
          <cell r="D1057">
            <v>2024</v>
          </cell>
          <cell r="I1057">
            <v>0</v>
          </cell>
        </row>
        <row r="1058">
          <cell r="D1058">
            <v>2026</v>
          </cell>
          <cell r="I1058">
            <v>0</v>
          </cell>
        </row>
        <row r="1059">
          <cell r="D1059">
            <v>2030</v>
          </cell>
          <cell r="I1059">
            <v>0</v>
          </cell>
        </row>
        <row r="1060">
          <cell r="D1060">
            <v>2020</v>
          </cell>
          <cell r="I1060">
            <v>0</v>
          </cell>
        </row>
        <row r="1061">
          <cell r="D1061">
            <v>2021</v>
          </cell>
          <cell r="I1061">
            <v>0</v>
          </cell>
        </row>
        <row r="1062">
          <cell r="D1062">
            <v>2022</v>
          </cell>
          <cell r="I1062">
            <v>0</v>
          </cell>
        </row>
        <row r="1063">
          <cell r="D1063">
            <v>2023</v>
          </cell>
          <cell r="I1063">
            <v>0</v>
          </cell>
        </row>
        <row r="1064">
          <cell r="D1064">
            <v>2024</v>
          </cell>
          <cell r="I1064">
            <v>0</v>
          </cell>
        </row>
        <row r="1065">
          <cell r="D1065">
            <v>2026</v>
          </cell>
          <cell r="I1065">
            <v>0</v>
          </cell>
        </row>
        <row r="1066">
          <cell r="D1066">
            <v>2030</v>
          </cell>
          <cell r="I1066">
            <v>0</v>
          </cell>
        </row>
        <row r="1067">
          <cell r="D1067">
            <v>2020</v>
          </cell>
          <cell r="I1067">
            <v>0</v>
          </cell>
        </row>
        <row r="1068">
          <cell r="D1068">
            <v>2021</v>
          </cell>
          <cell r="I1068">
            <v>0</v>
          </cell>
        </row>
        <row r="1069">
          <cell r="D1069">
            <v>2022</v>
          </cell>
          <cell r="I1069">
            <v>0</v>
          </cell>
        </row>
        <row r="1070">
          <cell r="D1070">
            <v>2023</v>
          </cell>
          <cell r="I1070">
            <v>0</v>
          </cell>
        </row>
        <row r="1071">
          <cell r="D1071">
            <v>2024</v>
          </cell>
          <cell r="I1071">
            <v>0</v>
          </cell>
        </row>
        <row r="1072">
          <cell r="D1072">
            <v>2026</v>
          </cell>
          <cell r="I1072">
            <v>0</v>
          </cell>
        </row>
        <row r="1073">
          <cell r="D1073">
            <v>2030</v>
          </cell>
          <cell r="I1073">
            <v>0</v>
          </cell>
        </row>
        <row r="1074">
          <cell r="D1074">
            <v>2020</v>
          </cell>
          <cell r="I1074">
            <v>0</v>
          </cell>
        </row>
        <row r="1075">
          <cell r="D1075">
            <v>2021</v>
          </cell>
          <cell r="I1075">
            <v>0</v>
          </cell>
        </row>
        <row r="1076">
          <cell r="D1076">
            <v>2022</v>
          </cell>
          <cell r="I1076">
            <v>0</v>
          </cell>
        </row>
        <row r="1077">
          <cell r="D1077">
            <v>2023</v>
          </cell>
          <cell r="I1077">
            <v>0</v>
          </cell>
        </row>
        <row r="1078">
          <cell r="D1078">
            <v>2024</v>
          </cell>
          <cell r="I1078">
            <v>0</v>
          </cell>
        </row>
        <row r="1079">
          <cell r="D1079">
            <v>2026</v>
          </cell>
          <cell r="I1079">
            <v>0</v>
          </cell>
        </row>
        <row r="1080">
          <cell r="D1080">
            <v>2030</v>
          </cell>
          <cell r="I1080">
            <v>0</v>
          </cell>
        </row>
        <row r="1081">
          <cell r="D1081">
            <v>2020</v>
          </cell>
          <cell r="I1081">
            <v>0</v>
          </cell>
        </row>
        <row r="1082">
          <cell r="D1082">
            <v>2021</v>
          </cell>
          <cell r="I1082">
            <v>0</v>
          </cell>
        </row>
        <row r="1083">
          <cell r="D1083">
            <v>2022</v>
          </cell>
          <cell r="I1083">
            <v>0</v>
          </cell>
        </row>
        <row r="1084">
          <cell r="D1084">
            <v>2023</v>
          </cell>
          <cell r="I1084">
            <v>0</v>
          </cell>
        </row>
        <row r="1085">
          <cell r="D1085">
            <v>2024</v>
          </cell>
          <cell r="I1085">
            <v>0</v>
          </cell>
        </row>
        <row r="1086">
          <cell r="D1086">
            <v>2026</v>
          </cell>
          <cell r="I1086">
            <v>0</v>
          </cell>
        </row>
        <row r="1087">
          <cell r="D1087">
            <v>2030</v>
          </cell>
          <cell r="I1087">
            <v>0</v>
          </cell>
        </row>
        <row r="1088">
          <cell r="D1088">
            <v>2020</v>
          </cell>
          <cell r="I1088">
            <v>0</v>
          </cell>
        </row>
        <row r="1089">
          <cell r="D1089">
            <v>2021</v>
          </cell>
          <cell r="I1089">
            <v>0</v>
          </cell>
        </row>
        <row r="1090">
          <cell r="D1090">
            <v>2022</v>
          </cell>
          <cell r="I1090">
            <v>0</v>
          </cell>
        </row>
        <row r="1091">
          <cell r="D1091">
            <v>2023</v>
          </cell>
          <cell r="I1091">
            <v>0</v>
          </cell>
        </row>
        <row r="1092">
          <cell r="D1092">
            <v>2024</v>
          </cell>
          <cell r="I1092">
            <v>0</v>
          </cell>
        </row>
        <row r="1093">
          <cell r="D1093">
            <v>2026</v>
          </cell>
          <cell r="I1093">
            <v>0</v>
          </cell>
        </row>
        <row r="1094">
          <cell r="D1094">
            <v>2030</v>
          </cell>
          <cell r="I1094">
            <v>0</v>
          </cell>
        </row>
        <row r="1095">
          <cell r="D1095">
            <v>2020</v>
          </cell>
          <cell r="I1095">
            <v>0</v>
          </cell>
        </row>
        <row r="1096">
          <cell r="D1096">
            <v>2021</v>
          </cell>
          <cell r="I1096">
            <v>0</v>
          </cell>
        </row>
        <row r="1097">
          <cell r="D1097">
            <v>2022</v>
          </cell>
          <cell r="I1097">
            <v>0</v>
          </cell>
        </row>
        <row r="1098">
          <cell r="D1098">
            <v>2023</v>
          </cell>
          <cell r="I1098">
            <v>0</v>
          </cell>
        </row>
        <row r="1099">
          <cell r="D1099">
            <v>2024</v>
          </cell>
          <cell r="I1099">
            <v>0</v>
          </cell>
        </row>
        <row r="1100">
          <cell r="D1100">
            <v>2026</v>
          </cell>
          <cell r="I1100">
            <v>0</v>
          </cell>
        </row>
        <row r="1101">
          <cell r="D1101">
            <v>2030</v>
          </cell>
          <cell r="I1101">
            <v>0</v>
          </cell>
        </row>
        <row r="1102">
          <cell r="D1102">
            <v>2020</v>
          </cell>
          <cell r="I1102">
            <v>0</v>
          </cell>
        </row>
        <row r="1103">
          <cell r="D1103">
            <v>2021</v>
          </cell>
          <cell r="I1103">
            <v>0</v>
          </cell>
        </row>
        <row r="1104">
          <cell r="D1104">
            <v>2022</v>
          </cell>
          <cell r="I1104">
            <v>0</v>
          </cell>
        </row>
        <row r="1105">
          <cell r="D1105">
            <v>2023</v>
          </cell>
          <cell r="I1105">
            <v>0</v>
          </cell>
        </row>
        <row r="1106">
          <cell r="D1106">
            <v>2024</v>
          </cell>
          <cell r="I1106">
            <v>0</v>
          </cell>
        </row>
        <row r="1107">
          <cell r="D1107">
            <v>2026</v>
          </cell>
          <cell r="I1107">
            <v>0</v>
          </cell>
        </row>
        <row r="1108">
          <cell r="D1108">
            <v>2030</v>
          </cell>
          <cell r="I1108">
            <v>0</v>
          </cell>
        </row>
        <row r="1109">
          <cell r="D1109">
            <v>2020</v>
          </cell>
          <cell r="I1109">
            <v>0</v>
          </cell>
        </row>
        <row r="1110">
          <cell r="D1110">
            <v>2021</v>
          </cell>
          <cell r="I1110">
            <v>0</v>
          </cell>
        </row>
        <row r="1111">
          <cell r="D1111">
            <v>2022</v>
          </cell>
          <cell r="I1111">
            <v>0</v>
          </cell>
        </row>
        <row r="1112">
          <cell r="D1112">
            <v>2023</v>
          </cell>
          <cell r="I1112">
            <v>0</v>
          </cell>
        </row>
        <row r="1113">
          <cell r="D1113">
            <v>2024</v>
          </cell>
          <cell r="I1113">
            <v>0</v>
          </cell>
        </row>
        <row r="1114">
          <cell r="D1114">
            <v>2026</v>
          </cell>
          <cell r="I1114">
            <v>0</v>
          </cell>
        </row>
        <row r="1115">
          <cell r="D1115">
            <v>2030</v>
          </cell>
          <cell r="I1115">
            <v>0</v>
          </cell>
        </row>
        <row r="1116">
          <cell r="D1116">
            <v>2020</v>
          </cell>
          <cell r="I1116">
            <v>0</v>
          </cell>
        </row>
        <row r="1117">
          <cell r="D1117">
            <v>2021</v>
          </cell>
          <cell r="I1117">
            <v>0</v>
          </cell>
        </row>
        <row r="1118">
          <cell r="D1118">
            <v>2022</v>
          </cell>
          <cell r="I1118">
            <v>0</v>
          </cell>
        </row>
        <row r="1119">
          <cell r="D1119">
            <v>2023</v>
          </cell>
          <cell r="I1119">
            <v>0</v>
          </cell>
        </row>
        <row r="1120">
          <cell r="D1120">
            <v>2024</v>
          </cell>
          <cell r="I1120">
            <v>0</v>
          </cell>
        </row>
        <row r="1121">
          <cell r="D1121">
            <v>2026</v>
          </cell>
          <cell r="I1121">
            <v>0</v>
          </cell>
        </row>
        <row r="1122">
          <cell r="D1122">
            <v>2030</v>
          </cell>
          <cell r="I1122">
            <v>0</v>
          </cell>
        </row>
        <row r="1123">
          <cell r="D1123">
            <v>2020</v>
          </cell>
          <cell r="I1123">
            <v>0</v>
          </cell>
        </row>
        <row r="1124">
          <cell r="D1124">
            <v>2021</v>
          </cell>
          <cell r="I1124">
            <v>0</v>
          </cell>
        </row>
        <row r="1125">
          <cell r="D1125">
            <v>2022</v>
          </cell>
          <cell r="I1125">
            <v>0</v>
          </cell>
        </row>
        <row r="1126">
          <cell r="D1126">
            <v>2023</v>
          </cell>
          <cell r="I1126">
            <v>0</v>
          </cell>
        </row>
        <row r="1127">
          <cell r="D1127">
            <v>2024</v>
          </cell>
          <cell r="I1127">
            <v>0</v>
          </cell>
        </row>
        <row r="1128">
          <cell r="D1128">
            <v>2026</v>
          </cell>
          <cell r="I1128">
            <v>0</v>
          </cell>
        </row>
        <row r="1129">
          <cell r="D1129">
            <v>2030</v>
          </cell>
          <cell r="I1129">
            <v>0</v>
          </cell>
        </row>
        <row r="1130">
          <cell r="D1130">
            <v>2020</v>
          </cell>
          <cell r="I1130">
            <v>1.8194714286070801</v>
          </cell>
        </row>
        <row r="1131">
          <cell r="D1131">
            <v>2021</v>
          </cell>
          <cell r="I1131">
            <v>0</v>
          </cell>
        </row>
        <row r="1132">
          <cell r="D1132">
            <v>2022</v>
          </cell>
          <cell r="I1132">
            <v>0.83491809034316899</v>
          </cell>
        </row>
        <row r="1133">
          <cell r="D1133">
            <v>2023</v>
          </cell>
          <cell r="I1133">
            <v>0.40739745659701898</v>
          </cell>
        </row>
        <row r="1134">
          <cell r="D1134">
            <v>2024</v>
          </cell>
          <cell r="I1134">
            <v>0</v>
          </cell>
        </row>
        <row r="1135">
          <cell r="D1135">
            <v>2026</v>
          </cell>
          <cell r="I1135">
            <v>0</v>
          </cell>
        </row>
        <row r="1136">
          <cell r="D1136">
            <v>2030</v>
          </cell>
          <cell r="I1136">
            <v>0</v>
          </cell>
        </row>
        <row r="1137">
          <cell r="D1137">
            <v>2020</v>
          </cell>
          <cell r="I1137">
            <v>0</v>
          </cell>
        </row>
        <row r="1138">
          <cell r="D1138">
            <v>2021</v>
          </cell>
          <cell r="I1138">
            <v>0</v>
          </cell>
        </row>
        <row r="1139">
          <cell r="D1139">
            <v>2022</v>
          </cell>
          <cell r="I1139">
            <v>0</v>
          </cell>
        </row>
        <row r="1140">
          <cell r="D1140">
            <v>2023</v>
          </cell>
          <cell r="I1140">
            <v>0</v>
          </cell>
        </row>
        <row r="1141">
          <cell r="D1141">
            <v>2024</v>
          </cell>
          <cell r="I1141">
            <v>0</v>
          </cell>
        </row>
        <row r="1142">
          <cell r="D1142">
            <v>2026</v>
          </cell>
          <cell r="I1142">
            <v>0</v>
          </cell>
        </row>
        <row r="1143">
          <cell r="D1143">
            <v>2030</v>
          </cell>
          <cell r="I1143">
            <v>0</v>
          </cell>
        </row>
        <row r="1144">
          <cell r="D1144">
            <v>2020</v>
          </cell>
          <cell r="I1144">
            <v>0</v>
          </cell>
        </row>
        <row r="1145">
          <cell r="D1145">
            <v>2021</v>
          </cell>
          <cell r="I1145">
            <v>0</v>
          </cell>
        </row>
        <row r="1146">
          <cell r="D1146">
            <v>2022</v>
          </cell>
          <cell r="I1146">
            <v>0</v>
          </cell>
        </row>
        <row r="1147">
          <cell r="D1147">
            <v>2023</v>
          </cell>
          <cell r="I1147">
            <v>0</v>
          </cell>
        </row>
        <row r="1148">
          <cell r="D1148">
            <v>2024</v>
          </cell>
          <cell r="I1148">
            <v>0</v>
          </cell>
        </row>
        <row r="1149">
          <cell r="D1149">
            <v>2026</v>
          </cell>
          <cell r="I1149">
            <v>0</v>
          </cell>
        </row>
        <row r="1150">
          <cell r="D1150">
            <v>2030</v>
          </cell>
          <cell r="I1150">
            <v>0</v>
          </cell>
        </row>
        <row r="1151">
          <cell r="D1151">
            <v>2020</v>
          </cell>
          <cell r="I1151">
            <v>0</v>
          </cell>
        </row>
        <row r="1152">
          <cell r="D1152">
            <v>2021</v>
          </cell>
          <cell r="I1152">
            <v>0</v>
          </cell>
        </row>
        <row r="1153">
          <cell r="D1153">
            <v>2022</v>
          </cell>
          <cell r="I1153">
            <v>0</v>
          </cell>
        </row>
        <row r="1154">
          <cell r="D1154">
            <v>2023</v>
          </cell>
          <cell r="I1154">
            <v>0</v>
          </cell>
        </row>
        <row r="1155">
          <cell r="D1155">
            <v>2024</v>
          </cell>
          <cell r="I1155">
            <v>0</v>
          </cell>
        </row>
        <row r="1156">
          <cell r="D1156">
            <v>2026</v>
          </cell>
          <cell r="I1156">
            <v>0</v>
          </cell>
        </row>
        <row r="1157">
          <cell r="D1157">
            <v>2030</v>
          </cell>
          <cell r="I1157">
            <v>0</v>
          </cell>
        </row>
        <row r="1158">
          <cell r="D1158">
            <v>2020</v>
          </cell>
          <cell r="I1158">
            <v>0</v>
          </cell>
        </row>
        <row r="1159">
          <cell r="D1159">
            <v>2021</v>
          </cell>
          <cell r="I1159">
            <v>0</v>
          </cell>
        </row>
        <row r="1160">
          <cell r="D1160">
            <v>2022</v>
          </cell>
          <cell r="I1160">
            <v>0</v>
          </cell>
        </row>
        <row r="1161">
          <cell r="D1161">
            <v>2023</v>
          </cell>
          <cell r="I1161">
            <v>0</v>
          </cell>
        </row>
        <row r="1162">
          <cell r="D1162">
            <v>2024</v>
          </cell>
          <cell r="I1162">
            <v>0</v>
          </cell>
        </row>
        <row r="1163">
          <cell r="D1163">
            <v>2026</v>
          </cell>
          <cell r="I1163">
            <v>0</v>
          </cell>
        </row>
        <row r="1164">
          <cell r="D1164">
            <v>2030</v>
          </cell>
          <cell r="I1164">
            <v>0</v>
          </cell>
        </row>
        <row r="1165">
          <cell r="D1165">
            <v>2020</v>
          </cell>
          <cell r="I1165">
            <v>0</v>
          </cell>
        </row>
        <row r="1166">
          <cell r="D1166">
            <v>2021</v>
          </cell>
          <cell r="I1166">
            <v>0</v>
          </cell>
        </row>
        <row r="1167">
          <cell r="D1167">
            <v>2022</v>
          </cell>
          <cell r="I1167">
            <v>0</v>
          </cell>
        </row>
        <row r="1168">
          <cell r="D1168">
            <v>2023</v>
          </cell>
          <cell r="I1168">
            <v>0</v>
          </cell>
        </row>
        <row r="1169">
          <cell r="D1169">
            <v>2024</v>
          </cell>
          <cell r="I1169">
            <v>0</v>
          </cell>
        </row>
        <row r="1170">
          <cell r="D1170">
            <v>2026</v>
          </cell>
          <cell r="I1170">
            <v>9.57760705898861</v>
          </cell>
        </row>
        <row r="1171">
          <cell r="D1171">
            <v>2030</v>
          </cell>
          <cell r="I1171">
            <v>0</v>
          </cell>
        </row>
        <row r="1172">
          <cell r="D1172">
            <v>2020</v>
          </cell>
          <cell r="I1172">
            <v>0</v>
          </cell>
        </row>
        <row r="1173">
          <cell r="D1173">
            <v>2021</v>
          </cell>
          <cell r="I1173">
            <v>0</v>
          </cell>
        </row>
        <row r="1174">
          <cell r="D1174">
            <v>2022</v>
          </cell>
          <cell r="I1174">
            <v>0</v>
          </cell>
        </row>
        <row r="1175">
          <cell r="D1175">
            <v>2023</v>
          </cell>
          <cell r="I1175">
            <v>0</v>
          </cell>
        </row>
        <row r="1176">
          <cell r="D1176">
            <v>2024</v>
          </cell>
          <cell r="I1176">
            <v>0</v>
          </cell>
        </row>
        <row r="1177">
          <cell r="D1177">
            <v>2026</v>
          </cell>
          <cell r="I1177">
            <v>0</v>
          </cell>
        </row>
        <row r="1178">
          <cell r="D1178">
            <v>2030</v>
          </cell>
          <cell r="I1178">
            <v>0</v>
          </cell>
        </row>
        <row r="1179">
          <cell r="D1179">
            <v>2020</v>
          </cell>
          <cell r="I1179">
            <v>0</v>
          </cell>
        </row>
        <row r="1180">
          <cell r="D1180">
            <v>2021</v>
          </cell>
          <cell r="I1180">
            <v>0</v>
          </cell>
        </row>
        <row r="1181">
          <cell r="D1181">
            <v>2022</v>
          </cell>
          <cell r="I1181">
            <v>0</v>
          </cell>
        </row>
        <row r="1182">
          <cell r="D1182">
            <v>2023</v>
          </cell>
          <cell r="I1182">
            <v>0</v>
          </cell>
        </row>
        <row r="1183">
          <cell r="D1183">
            <v>2024</v>
          </cell>
          <cell r="I1183">
            <v>0</v>
          </cell>
        </row>
        <row r="1184">
          <cell r="D1184">
            <v>2026</v>
          </cell>
          <cell r="I1184">
            <v>0</v>
          </cell>
        </row>
        <row r="1185">
          <cell r="D1185">
            <v>2030</v>
          </cell>
          <cell r="I1185">
            <v>0</v>
          </cell>
        </row>
        <row r="1186">
          <cell r="D1186">
            <v>2020</v>
          </cell>
          <cell r="I1186">
            <v>0</v>
          </cell>
        </row>
        <row r="1187">
          <cell r="D1187">
            <v>2021</v>
          </cell>
          <cell r="I1187">
            <v>0</v>
          </cell>
        </row>
        <row r="1188">
          <cell r="D1188">
            <v>2022</v>
          </cell>
          <cell r="I1188">
            <v>0</v>
          </cell>
        </row>
        <row r="1189">
          <cell r="D1189">
            <v>2023</v>
          </cell>
          <cell r="I1189">
            <v>0</v>
          </cell>
        </row>
        <row r="1190">
          <cell r="D1190">
            <v>2024</v>
          </cell>
          <cell r="I1190">
            <v>0</v>
          </cell>
        </row>
        <row r="1191">
          <cell r="D1191">
            <v>2026</v>
          </cell>
          <cell r="I1191">
            <v>0</v>
          </cell>
        </row>
        <row r="1192">
          <cell r="D1192">
            <v>2030</v>
          </cell>
          <cell r="I1192">
            <v>0</v>
          </cell>
        </row>
        <row r="1193">
          <cell r="D1193">
            <v>2020</v>
          </cell>
          <cell r="I1193">
            <v>0</v>
          </cell>
        </row>
        <row r="1194">
          <cell r="D1194">
            <v>2021</v>
          </cell>
          <cell r="I1194">
            <v>0</v>
          </cell>
        </row>
        <row r="1195">
          <cell r="D1195">
            <v>2022</v>
          </cell>
          <cell r="I1195">
            <v>0</v>
          </cell>
        </row>
        <row r="1196">
          <cell r="D1196">
            <v>2023</v>
          </cell>
          <cell r="I1196">
            <v>0</v>
          </cell>
        </row>
        <row r="1197">
          <cell r="D1197">
            <v>2024</v>
          </cell>
          <cell r="I1197">
            <v>0</v>
          </cell>
        </row>
        <row r="1198">
          <cell r="D1198">
            <v>2026</v>
          </cell>
          <cell r="I1198">
            <v>0</v>
          </cell>
        </row>
        <row r="1199">
          <cell r="D1199">
            <v>2030</v>
          </cell>
          <cell r="I1199">
            <v>0</v>
          </cell>
        </row>
      </sheetData>
      <sheetData sheetId="6"/>
      <sheetData sheetId="7">
        <row r="2">
          <cell r="C2" t="str">
            <v>zone</v>
          </cell>
          <cell r="E2" t="str">
            <v>period</v>
          </cell>
          <cell r="G2" t="str">
            <v>ghg_tco2_per_year</v>
          </cell>
        </row>
        <row r="3">
          <cell r="C3" t="str">
            <v>BANC</v>
          </cell>
          <cell r="E3">
            <v>2020</v>
          </cell>
          <cell r="G3">
            <v>1243044.02584934</v>
          </cell>
        </row>
        <row r="4">
          <cell r="C4" t="str">
            <v>BANC</v>
          </cell>
          <cell r="E4">
            <v>2021</v>
          </cell>
          <cell r="G4">
            <v>1311822.5528788301</v>
          </cell>
        </row>
        <row r="5">
          <cell r="C5" t="str">
            <v>BANC</v>
          </cell>
          <cell r="E5">
            <v>2022</v>
          </cell>
          <cell r="G5">
            <v>1326180.9414332099</v>
          </cell>
        </row>
        <row r="6">
          <cell r="C6" t="str">
            <v>BANC</v>
          </cell>
          <cell r="E6">
            <v>2023</v>
          </cell>
          <cell r="G6">
            <v>1301787.40035023</v>
          </cell>
        </row>
        <row r="7">
          <cell r="C7" t="str">
            <v>BANC</v>
          </cell>
          <cell r="E7">
            <v>2024</v>
          </cell>
          <cell r="G7">
            <v>1339669.56763738</v>
          </cell>
        </row>
        <row r="8">
          <cell r="C8" t="str">
            <v>BANC</v>
          </cell>
          <cell r="E8">
            <v>2026</v>
          </cell>
          <cell r="G8">
            <v>1295622.9479876801</v>
          </cell>
        </row>
        <row r="9">
          <cell r="C9" t="str">
            <v>BANC</v>
          </cell>
          <cell r="E9">
            <v>2030</v>
          </cell>
          <cell r="G9">
            <v>1095600.3660997699</v>
          </cell>
        </row>
        <row r="10">
          <cell r="C10" t="str">
            <v>BANC</v>
          </cell>
          <cell r="E10">
            <v>2020</v>
          </cell>
          <cell r="G10">
            <v>0</v>
          </cell>
        </row>
        <row r="11">
          <cell r="C11" t="str">
            <v>BANC</v>
          </cell>
          <cell r="E11">
            <v>2021</v>
          </cell>
          <cell r="G11">
            <v>0</v>
          </cell>
        </row>
        <row r="12">
          <cell r="C12" t="str">
            <v>BANC</v>
          </cell>
          <cell r="E12">
            <v>2022</v>
          </cell>
          <cell r="G12">
            <v>0</v>
          </cell>
        </row>
        <row r="13">
          <cell r="C13" t="str">
            <v>BANC</v>
          </cell>
          <cell r="E13">
            <v>2023</v>
          </cell>
          <cell r="G13">
            <v>0</v>
          </cell>
        </row>
        <row r="14">
          <cell r="C14" t="str">
            <v>BANC</v>
          </cell>
          <cell r="E14">
            <v>2024</v>
          </cell>
          <cell r="G14">
            <v>0</v>
          </cell>
        </row>
        <row r="15">
          <cell r="C15" t="str">
            <v>BANC</v>
          </cell>
          <cell r="E15">
            <v>2026</v>
          </cell>
          <cell r="G15">
            <v>0</v>
          </cell>
        </row>
        <row r="16">
          <cell r="C16" t="str">
            <v>BANC</v>
          </cell>
          <cell r="E16">
            <v>2030</v>
          </cell>
          <cell r="G16">
            <v>0</v>
          </cell>
        </row>
        <row r="17">
          <cell r="C17" t="str">
            <v>CAISO</v>
          </cell>
          <cell r="E17">
            <v>2020</v>
          </cell>
          <cell r="G17">
            <v>0</v>
          </cell>
        </row>
        <row r="18">
          <cell r="C18" t="str">
            <v>CAISO</v>
          </cell>
          <cell r="E18">
            <v>2021</v>
          </cell>
          <cell r="G18">
            <v>0</v>
          </cell>
        </row>
        <row r="19">
          <cell r="C19" t="str">
            <v>CAISO</v>
          </cell>
          <cell r="E19">
            <v>2022</v>
          </cell>
          <cell r="G19">
            <v>0</v>
          </cell>
        </row>
        <row r="20">
          <cell r="C20" t="str">
            <v>CAISO</v>
          </cell>
          <cell r="E20">
            <v>2023</v>
          </cell>
          <cell r="G20">
            <v>0</v>
          </cell>
        </row>
        <row r="21">
          <cell r="C21" t="str">
            <v>CAISO</v>
          </cell>
          <cell r="E21">
            <v>2024</v>
          </cell>
          <cell r="G21">
            <v>0</v>
          </cell>
        </row>
        <row r="22">
          <cell r="C22" t="str">
            <v>CAISO</v>
          </cell>
          <cell r="E22">
            <v>2026</v>
          </cell>
          <cell r="G22">
            <v>0</v>
          </cell>
        </row>
        <row r="23">
          <cell r="C23" t="str">
            <v>CAISO</v>
          </cell>
          <cell r="E23">
            <v>2030</v>
          </cell>
          <cell r="G23">
            <v>0</v>
          </cell>
        </row>
        <row r="24">
          <cell r="C24" t="str">
            <v>CAISO</v>
          </cell>
          <cell r="E24">
            <v>2020</v>
          </cell>
          <cell r="G24">
            <v>0</v>
          </cell>
        </row>
        <row r="25">
          <cell r="C25" t="str">
            <v>CAISO</v>
          </cell>
          <cell r="E25">
            <v>2021</v>
          </cell>
          <cell r="G25">
            <v>0</v>
          </cell>
        </row>
        <row r="26">
          <cell r="C26" t="str">
            <v>CAISO</v>
          </cell>
          <cell r="E26">
            <v>2022</v>
          </cell>
          <cell r="G26">
            <v>0</v>
          </cell>
        </row>
        <row r="27">
          <cell r="C27" t="str">
            <v>CAISO</v>
          </cell>
          <cell r="E27">
            <v>2023</v>
          </cell>
          <cell r="G27">
            <v>0</v>
          </cell>
        </row>
        <row r="28">
          <cell r="C28" t="str">
            <v>CAISO</v>
          </cell>
          <cell r="E28">
            <v>2024</v>
          </cell>
          <cell r="G28">
            <v>0</v>
          </cell>
        </row>
        <row r="29">
          <cell r="C29" t="str">
            <v>CAISO</v>
          </cell>
          <cell r="E29">
            <v>2026</v>
          </cell>
          <cell r="G29">
            <v>0</v>
          </cell>
        </row>
        <row r="30">
          <cell r="C30" t="str">
            <v>CAISO</v>
          </cell>
          <cell r="E30">
            <v>2030</v>
          </cell>
          <cell r="G30">
            <v>0</v>
          </cell>
        </row>
        <row r="31">
          <cell r="C31" t="str">
            <v>CAISO</v>
          </cell>
          <cell r="E31">
            <v>2020</v>
          </cell>
          <cell r="G31">
            <v>21848241.549874801</v>
          </cell>
        </row>
        <row r="32">
          <cell r="C32" t="str">
            <v>CAISO</v>
          </cell>
          <cell r="E32">
            <v>2021</v>
          </cell>
          <cell r="G32">
            <v>22359497.927727401</v>
          </cell>
        </row>
        <row r="33">
          <cell r="C33" t="str">
            <v>CAISO</v>
          </cell>
          <cell r="E33">
            <v>2022</v>
          </cell>
          <cell r="G33">
            <v>20116000.086486999</v>
          </cell>
        </row>
        <row r="34">
          <cell r="C34" t="str">
            <v>CAISO</v>
          </cell>
          <cell r="E34">
            <v>2023</v>
          </cell>
          <cell r="G34">
            <v>19494997.904108901</v>
          </cell>
        </row>
        <row r="35">
          <cell r="C35" t="str">
            <v>CAISO</v>
          </cell>
          <cell r="E35">
            <v>2024</v>
          </cell>
          <cell r="G35">
            <v>21214234.533537701</v>
          </cell>
        </row>
        <row r="36">
          <cell r="C36" t="str">
            <v>CAISO</v>
          </cell>
          <cell r="E36">
            <v>2026</v>
          </cell>
          <cell r="G36">
            <v>22796275.008733999</v>
          </cell>
        </row>
        <row r="37">
          <cell r="C37" t="str">
            <v>CAISO</v>
          </cell>
          <cell r="E37">
            <v>2030</v>
          </cell>
          <cell r="G37">
            <v>18845782.698705301</v>
          </cell>
        </row>
        <row r="38">
          <cell r="C38" t="str">
            <v>CAISO</v>
          </cell>
          <cell r="E38">
            <v>2020</v>
          </cell>
          <cell r="G38">
            <v>67525.320923939405</v>
          </cell>
        </row>
        <row r="39">
          <cell r="C39" t="str">
            <v>CAISO</v>
          </cell>
          <cell r="E39">
            <v>2021</v>
          </cell>
          <cell r="G39">
            <v>27069.018934418698</v>
          </cell>
        </row>
        <row r="40">
          <cell r="C40" t="str">
            <v>CAISO</v>
          </cell>
          <cell r="E40">
            <v>2022</v>
          </cell>
          <cell r="G40">
            <v>24858.973778671399</v>
          </cell>
        </row>
        <row r="41">
          <cell r="C41" t="str">
            <v>CAISO</v>
          </cell>
          <cell r="E41">
            <v>2023</v>
          </cell>
          <cell r="G41">
            <v>34667.7226950642</v>
          </cell>
        </row>
        <row r="42">
          <cell r="C42" t="str">
            <v>CAISO</v>
          </cell>
          <cell r="E42">
            <v>2024</v>
          </cell>
          <cell r="G42">
            <v>0</v>
          </cell>
        </row>
        <row r="43">
          <cell r="C43" t="str">
            <v>CAISO</v>
          </cell>
          <cell r="E43">
            <v>2026</v>
          </cell>
          <cell r="G43">
            <v>0</v>
          </cell>
        </row>
        <row r="44">
          <cell r="C44" t="str">
            <v>CAISO</v>
          </cell>
          <cell r="E44">
            <v>2030</v>
          </cell>
          <cell r="G44">
            <v>0</v>
          </cell>
        </row>
        <row r="45">
          <cell r="C45" t="str">
            <v>CAISO</v>
          </cell>
          <cell r="E45">
            <v>2020</v>
          </cell>
          <cell r="G45">
            <v>4386352.6663700901</v>
          </cell>
        </row>
        <row r="46">
          <cell r="C46" t="str">
            <v>CAISO</v>
          </cell>
          <cell r="E46">
            <v>2021</v>
          </cell>
          <cell r="G46">
            <v>4386352.6663700901</v>
          </cell>
        </row>
        <row r="47">
          <cell r="C47" t="str">
            <v>CAISO</v>
          </cell>
          <cell r="E47">
            <v>2022</v>
          </cell>
          <cell r="G47">
            <v>4386352.6663700901</v>
          </cell>
        </row>
        <row r="48">
          <cell r="C48" t="str">
            <v>CAISO</v>
          </cell>
          <cell r="E48">
            <v>2023</v>
          </cell>
          <cell r="G48">
            <v>4386352.6663700901</v>
          </cell>
        </row>
        <row r="49">
          <cell r="C49" t="str">
            <v>CAISO</v>
          </cell>
          <cell r="E49">
            <v>2024</v>
          </cell>
          <cell r="G49">
            <v>4386352.6663700901</v>
          </cell>
        </row>
        <row r="50">
          <cell r="C50" t="str">
            <v>CAISO</v>
          </cell>
          <cell r="E50">
            <v>2026</v>
          </cell>
          <cell r="G50">
            <v>4386352.6663700901</v>
          </cell>
        </row>
        <row r="51">
          <cell r="C51" t="str">
            <v>CAISO</v>
          </cell>
          <cell r="E51">
            <v>2030</v>
          </cell>
          <cell r="G51">
            <v>4386352.6663700901</v>
          </cell>
        </row>
        <row r="52">
          <cell r="C52" t="str">
            <v>CAISO</v>
          </cell>
          <cell r="E52">
            <v>2020</v>
          </cell>
          <cell r="G52">
            <v>1724277.0687506199</v>
          </cell>
        </row>
        <row r="53">
          <cell r="C53" t="str">
            <v>CAISO</v>
          </cell>
          <cell r="E53">
            <v>2021</v>
          </cell>
          <cell r="G53">
            <v>1279584.8967993699</v>
          </cell>
        </row>
        <row r="54">
          <cell r="C54" t="str">
            <v>CAISO</v>
          </cell>
          <cell r="E54">
            <v>2022</v>
          </cell>
          <cell r="G54">
            <v>788825.52055558795</v>
          </cell>
        </row>
        <row r="55">
          <cell r="C55" t="str">
            <v>CAISO</v>
          </cell>
          <cell r="E55">
            <v>2023</v>
          </cell>
          <cell r="G55">
            <v>646430.19394201203</v>
          </cell>
        </row>
        <row r="56">
          <cell r="C56" t="str">
            <v>CAISO</v>
          </cell>
          <cell r="E56">
            <v>2024</v>
          </cell>
          <cell r="G56">
            <v>665967.93950077204</v>
          </cell>
        </row>
        <row r="57">
          <cell r="C57" t="str">
            <v>CAISO</v>
          </cell>
          <cell r="E57">
            <v>2026</v>
          </cell>
          <cell r="G57">
            <v>0</v>
          </cell>
        </row>
        <row r="58">
          <cell r="C58" t="str">
            <v>CAISO</v>
          </cell>
          <cell r="E58">
            <v>2030</v>
          </cell>
          <cell r="G58">
            <v>0</v>
          </cell>
        </row>
        <row r="59">
          <cell r="C59" t="str">
            <v>CAISO</v>
          </cell>
          <cell r="E59">
            <v>2020</v>
          </cell>
          <cell r="G59">
            <v>0</v>
          </cell>
        </row>
        <row r="60">
          <cell r="C60" t="str">
            <v>CAISO</v>
          </cell>
          <cell r="E60">
            <v>2021</v>
          </cell>
          <cell r="G60">
            <v>0</v>
          </cell>
        </row>
        <row r="61">
          <cell r="C61" t="str">
            <v>CAISO</v>
          </cell>
          <cell r="E61">
            <v>2022</v>
          </cell>
          <cell r="G61">
            <v>0</v>
          </cell>
        </row>
        <row r="62">
          <cell r="C62" t="str">
            <v>CAISO</v>
          </cell>
          <cell r="E62">
            <v>2023</v>
          </cell>
          <cell r="G62">
            <v>0</v>
          </cell>
        </row>
        <row r="63">
          <cell r="C63" t="str">
            <v>CAISO</v>
          </cell>
          <cell r="E63">
            <v>2024</v>
          </cell>
          <cell r="G63">
            <v>0</v>
          </cell>
        </row>
        <row r="64">
          <cell r="C64" t="str">
            <v>CAISO</v>
          </cell>
          <cell r="E64">
            <v>2026</v>
          </cell>
          <cell r="G64">
            <v>0</v>
          </cell>
        </row>
        <row r="65">
          <cell r="C65" t="str">
            <v>CAISO</v>
          </cell>
          <cell r="E65">
            <v>2030</v>
          </cell>
          <cell r="G65">
            <v>0</v>
          </cell>
        </row>
        <row r="66">
          <cell r="C66" t="str">
            <v>CAISO</v>
          </cell>
          <cell r="E66">
            <v>2020</v>
          </cell>
          <cell r="G66">
            <v>600481.14165883197</v>
          </cell>
        </row>
        <row r="67">
          <cell r="C67" t="str">
            <v>CAISO</v>
          </cell>
          <cell r="E67">
            <v>2021</v>
          </cell>
          <cell r="G67">
            <v>503254.77325053699</v>
          </cell>
        </row>
        <row r="68">
          <cell r="C68" t="str">
            <v>CAISO</v>
          </cell>
          <cell r="E68">
            <v>2022</v>
          </cell>
          <cell r="G68">
            <v>585305.28034584899</v>
          </cell>
        </row>
        <row r="69">
          <cell r="C69" t="str">
            <v>CAISO</v>
          </cell>
          <cell r="E69">
            <v>2023</v>
          </cell>
          <cell r="G69">
            <v>632746.48075937002</v>
          </cell>
        </row>
        <row r="70">
          <cell r="C70" t="str">
            <v>CAISO</v>
          </cell>
          <cell r="E70">
            <v>2024</v>
          </cell>
          <cell r="G70">
            <v>299618.57807093102</v>
          </cell>
        </row>
        <row r="71">
          <cell r="C71" t="str">
            <v>CAISO</v>
          </cell>
          <cell r="E71">
            <v>2026</v>
          </cell>
          <cell r="G71">
            <v>116257.295618157</v>
          </cell>
        </row>
        <row r="72">
          <cell r="C72" t="str">
            <v>CAISO</v>
          </cell>
          <cell r="E72">
            <v>2030</v>
          </cell>
          <cell r="G72">
            <v>14311.2391504556</v>
          </cell>
        </row>
        <row r="73">
          <cell r="C73" t="str">
            <v>CAISO</v>
          </cell>
          <cell r="E73">
            <v>2020</v>
          </cell>
          <cell r="G73">
            <v>0</v>
          </cell>
        </row>
        <row r="74">
          <cell r="C74" t="str">
            <v>CAISO</v>
          </cell>
          <cell r="E74">
            <v>2021</v>
          </cell>
          <cell r="G74">
            <v>0</v>
          </cell>
        </row>
        <row r="75">
          <cell r="C75" t="str">
            <v>CAISO</v>
          </cell>
          <cell r="E75">
            <v>2022</v>
          </cell>
          <cell r="G75">
            <v>0</v>
          </cell>
        </row>
        <row r="76">
          <cell r="C76" t="str">
            <v>CAISO</v>
          </cell>
          <cell r="E76">
            <v>2023</v>
          </cell>
          <cell r="G76">
            <v>0</v>
          </cell>
        </row>
        <row r="77">
          <cell r="C77" t="str">
            <v>CAISO</v>
          </cell>
          <cell r="E77">
            <v>2024</v>
          </cell>
          <cell r="G77">
            <v>0</v>
          </cell>
        </row>
        <row r="78">
          <cell r="C78" t="str">
            <v>CAISO</v>
          </cell>
          <cell r="E78">
            <v>2026</v>
          </cell>
          <cell r="G78">
            <v>0</v>
          </cell>
        </row>
        <row r="79">
          <cell r="C79" t="str">
            <v>CAISO</v>
          </cell>
          <cell r="E79">
            <v>2030</v>
          </cell>
          <cell r="G79">
            <v>0</v>
          </cell>
        </row>
        <row r="80">
          <cell r="C80" t="str">
            <v>CAISO</v>
          </cell>
          <cell r="E80">
            <v>2020</v>
          </cell>
          <cell r="G80">
            <v>37444.427176000099</v>
          </cell>
        </row>
        <row r="81">
          <cell r="C81" t="str">
            <v>CAISO</v>
          </cell>
          <cell r="E81">
            <v>2021</v>
          </cell>
          <cell r="G81">
            <v>30471.389150153402</v>
          </cell>
        </row>
        <row r="82">
          <cell r="C82" t="str">
            <v>CAISO</v>
          </cell>
          <cell r="E82">
            <v>2022</v>
          </cell>
          <cell r="G82">
            <v>38744.3875624137</v>
          </cell>
        </row>
        <row r="83">
          <cell r="C83" t="str">
            <v>CAISO</v>
          </cell>
          <cell r="E83">
            <v>2023</v>
          </cell>
          <cell r="G83">
            <v>39722.2736112649</v>
          </cell>
        </row>
        <row r="84">
          <cell r="C84" t="str">
            <v>CAISO</v>
          </cell>
          <cell r="E84">
            <v>2024</v>
          </cell>
          <cell r="G84">
            <v>20007.308943771</v>
          </cell>
        </row>
        <row r="85">
          <cell r="C85" t="str">
            <v>CAISO</v>
          </cell>
          <cell r="E85">
            <v>2026</v>
          </cell>
          <cell r="G85">
            <v>18669.2500351177</v>
          </cell>
        </row>
        <row r="86">
          <cell r="C86" t="str">
            <v>CAISO</v>
          </cell>
          <cell r="E86">
            <v>2030</v>
          </cell>
          <cell r="G86">
            <v>19763.899223244702</v>
          </cell>
        </row>
        <row r="87">
          <cell r="C87" t="str">
            <v>CAISO</v>
          </cell>
          <cell r="E87">
            <v>2020</v>
          </cell>
          <cell r="G87">
            <v>0</v>
          </cell>
        </row>
        <row r="88">
          <cell r="C88" t="str">
            <v>CAISO</v>
          </cell>
          <cell r="E88">
            <v>2021</v>
          </cell>
          <cell r="G88">
            <v>0</v>
          </cell>
        </row>
        <row r="89">
          <cell r="C89" t="str">
            <v>CAISO</v>
          </cell>
          <cell r="E89">
            <v>2022</v>
          </cell>
          <cell r="G89">
            <v>0</v>
          </cell>
        </row>
        <row r="90">
          <cell r="C90" t="str">
            <v>CAISO</v>
          </cell>
          <cell r="E90">
            <v>2023</v>
          </cell>
          <cell r="G90">
            <v>0</v>
          </cell>
        </row>
        <row r="91">
          <cell r="C91" t="str">
            <v>CAISO</v>
          </cell>
          <cell r="E91">
            <v>2024</v>
          </cell>
          <cell r="G91">
            <v>0</v>
          </cell>
        </row>
        <row r="92">
          <cell r="C92" t="str">
            <v>CAISO</v>
          </cell>
          <cell r="E92">
            <v>2026</v>
          </cell>
          <cell r="G92">
            <v>0</v>
          </cell>
        </row>
        <row r="93">
          <cell r="C93" t="str">
            <v>CAISO</v>
          </cell>
          <cell r="E93">
            <v>2030</v>
          </cell>
          <cell r="G93">
            <v>0</v>
          </cell>
        </row>
        <row r="94">
          <cell r="C94" t="str">
            <v>CAISO</v>
          </cell>
          <cell r="E94">
            <v>2020</v>
          </cell>
          <cell r="G94">
            <v>0</v>
          </cell>
        </row>
        <row r="95">
          <cell r="C95" t="str">
            <v>CAISO</v>
          </cell>
          <cell r="E95">
            <v>2021</v>
          </cell>
          <cell r="G95">
            <v>0</v>
          </cell>
        </row>
        <row r="96">
          <cell r="C96" t="str">
            <v>CAISO</v>
          </cell>
          <cell r="E96">
            <v>2022</v>
          </cell>
          <cell r="G96">
            <v>0</v>
          </cell>
        </row>
        <row r="97">
          <cell r="C97" t="str">
            <v>CAISO</v>
          </cell>
          <cell r="E97">
            <v>2023</v>
          </cell>
          <cell r="G97">
            <v>0</v>
          </cell>
        </row>
        <row r="98">
          <cell r="C98" t="str">
            <v>CAISO</v>
          </cell>
          <cell r="E98">
            <v>2024</v>
          </cell>
          <cell r="G98">
            <v>0</v>
          </cell>
        </row>
        <row r="99">
          <cell r="C99" t="str">
            <v>CAISO</v>
          </cell>
          <cell r="E99">
            <v>2026</v>
          </cell>
          <cell r="G99">
            <v>0</v>
          </cell>
        </row>
        <row r="100">
          <cell r="C100" t="str">
            <v>CAISO</v>
          </cell>
          <cell r="E100">
            <v>2030</v>
          </cell>
          <cell r="G100">
            <v>0</v>
          </cell>
        </row>
        <row r="101">
          <cell r="C101" t="str">
            <v>CAISO</v>
          </cell>
          <cell r="E101">
            <v>2020</v>
          </cell>
          <cell r="G101">
            <v>0</v>
          </cell>
        </row>
        <row r="102">
          <cell r="C102" t="str">
            <v>CAISO</v>
          </cell>
          <cell r="E102">
            <v>2021</v>
          </cell>
          <cell r="G102">
            <v>0</v>
          </cell>
        </row>
        <row r="103">
          <cell r="C103" t="str">
            <v>CAISO</v>
          </cell>
          <cell r="E103">
            <v>2022</v>
          </cell>
          <cell r="G103">
            <v>0</v>
          </cell>
        </row>
        <row r="104">
          <cell r="C104" t="str">
            <v>CAISO</v>
          </cell>
          <cell r="E104">
            <v>2023</v>
          </cell>
          <cell r="G104">
            <v>0</v>
          </cell>
        </row>
        <row r="105">
          <cell r="C105" t="str">
            <v>CAISO</v>
          </cell>
          <cell r="E105">
            <v>2024</v>
          </cell>
          <cell r="G105">
            <v>0</v>
          </cell>
        </row>
        <row r="106">
          <cell r="C106" t="str">
            <v>CAISO</v>
          </cell>
          <cell r="E106">
            <v>2026</v>
          </cell>
          <cell r="G106">
            <v>0</v>
          </cell>
        </row>
        <row r="107">
          <cell r="C107" t="str">
            <v>CAISO</v>
          </cell>
          <cell r="E107">
            <v>2030</v>
          </cell>
          <cell r="G107">
            <v>0</v>
          </cell>
        </row>
        <row r="108">
          <cell r="C108" t="str">
            <v>CAISO</v>
          </cell>
          <cell r="E108">
            <v>2020</v>
          </cell>
          <cell r="G108">
            <v>0</v>
          </cell>
        </row>
        <row r="109">
          <cell r="C109" t="str">
            <v>CAISO</v>
          </cell>
          <cell r="E109">
            <v>2021</v>
          </cell>
          <cell r="G109">
            <v>0</v>
          </cell>
        </row>
        <row r="110">
          <cell r="C110" t="str">
            <v>CAISO</v>
          </cell>
          <cell r="E110">
            <v>2022</v>
          </cell>
          <cell r="G110">
            <v>0</v>
          </cell>
        </row>
        <row r="111">
          <cell r="C111" t="str">
            <v>CAISO</v>
          </cell>
          <cell r="E111">
            <v>2023</v>
          </cell>
          <cell r="G111">
            <v>0</v>
          </cell>
        </row>
        <row r="112">
          <cell r="C112" t="str">
            <v>CAISO</v>
          </cell>
          <cell r="E112">
            <v>2024</v>
          </cell>
          <cell r="G112">
            <v>0</v>
          </cell>
        </row>
        <row r="113">
          <cell r="C113" t="str">
            <v>CAISO</v>
          </cell>
          <cell r="E113">
            <v>2026</v>
          </cell>
          <cell r="G113">
            <v>0</v>
          </cell>
        </row>
        <row r="114">
          <cell r="C114" t="str">
            <v>CAISO</v>
          </cell>
          <cell r="E114">
            <v>2030</v>
          </cell>
          <cell r="G114">
            <v>0</v>
          </cell>
        </row>
        <row r="115">
          <cell r="C115" t="str">
            <v>CAISO</v>
          </cell>
          <cell r="E115">
            <v>2020</v>
          </cell>
          <cell r="G115">
            <v>0</v>
          </cell>
        </row>
        <row r="116">
          <cell r="C116" t="str">
            <v>CAISO</v>
          </cell>
          <cell r="E116">
            <v>2021</v>
          </cell>
          <cell r="G116">
            <v>0</v>
          </cell>
        </row>
        <row r="117">
          <cell r="C117" t="str">
            <v>CAISO</v>
          </cell>
          <cell r="E117">
            <v>2022</v>
          </cell>
          <cell r="G117">
            <v>0</v>
          </cell>
        </row>
        <row r="118">
          <cell r="C118" t="str">
            <v>CAISO</v>
          </cell>
          <cell r="E118">
            <v>2023</v>
          </cell>
          <cell r="G118">
            <v>0</v>
          </cell>
        </row>
        <row r="119">
          <cell r="C119" t="str">
            <v>CAISO</v>
          </cell>
          <cell r="E119">
            <v>2024</v>
          </cell>
          <cell r="G119">
            <v>0</v>
          </cell>
        </row>
        <row r="120">
          <cell r="C120" t="str">
            <v>CAISO</v>
          </cell>
          <cell r="E120">
            <v>2026</v>
          </cell>
          <cell r="G120">
            <v>0</v>
          </cell>
        </row>
        <row r="121">
          <cell r="C121" t="str">
            <v>CAISO</v>
          </cell>
          <cell r="E121">
            <v>2030</v>
          </cell>
          <cell r="G121">
            <v>0</v>
          </cell>
        </row>
        <row r="122">
          <cell r="C122" t="str">
            <v>CAISO</v>
          </cell>
          <cell r="E122">
            <v>2020</v>
          </cell>
          <cell r="G122">
            <v>0</v>
          </cell>
        </row>
        <row r="123">
          <cell r="C123" t="str">
            <v>CAISO</v>
          </cell>
          <cell r="E123">
            <v>2021</v>
          </cell>
          <cell r="G123">
            <v>0</v>
          </cell>
        </row>
        <row r="124">
          <cell r="C124" t="str">
            <v>CAISO</v>
          </cell>
          <cell r="E124">
            <v>2022</v>
          </cell>
          <cell r="G124">
            <v>0</v>
          </cell>
        </row>
        <row r="125">
          <cell r="C125" t="str">
            <v>CAISO</v>
          </cell>
          <cell r="E125">
            <v>2023</v>
          </cell>
          <cell r="G125">
            <v>0</v>
          </cell>
        </row>
        <row r="126">
          <cell r="C126" t="str">
            <v>CAISO</v>
          </cell>
          <cell r="E126">
            <v>2024</v>
          </cell>
          <cell r="G126">
            <v>0</v>
          </cell>
        </row>
        <row r="127">
          <cell r="C127" t="str">
            <v>CAISO</v>
          </cell>
          <cell r="E127">
            <v>2026</v>
          </cell>
          <cell r="G127">
            <v>0</v>
          </cell>
        </row>
        <row r="128">
          <cell r="C128" t="str">
            <v>CAISO</v>
          </cell>
          <cell r="E128">
            <v>2030</v>
          </cell>
          <cell r="G128">
            <v>0</v>
          </cell>
        </row>
        <row r="129">
          <cell r="C129" t="str">
            <v>CAISO</v>
          </cell>
          <cell r="E129">
            <v>2020</v>
          </cell>
          <cell r="G129">
            <v>0</v>
          </cell>
        </row>
        <row r="130">
          <cell r="C130" t="str">
            <v>CAISO</v>
          </cell>
          <cell r="E130">
            <v>2021</v>
          </cell>
          <cell r="G130">
            <v>0</v>
          </cell>
        </row>
        <row r="131">
          <cell r="C131" t="str">
            <v>CAISO</v>
          </cell>
          <cell r="E131">
            <v>2022</v>
          </cell>
          <cell r="G131">
            <v>0</v>
          </cell>
        </row>
        <row r="132">
          <cell r="C132" t="str">
            <v>CAISO</v>
          </cell>
          <cell r="E132">
            <v>2023</v>
          </cell>
          <cell r="G132">
            <v>0</v>
          </cell>
        </row>
        <row r="133">
          <cell r="C133" t="str">
            <v>CAISO</v>
          </cell>
          <cell r="E133">
            <v>2024</v>
          </cell>
          <cell r="G133">
            <v>0</v>
          </cell>
        </row>
        <row r="134">
          <cell r="C134" t="str">
            <v>CAISO</v>
          </cell>
          <cell r="E134">
            <v>2026</v>
          </cell>
          <cell r="G134">
            <v>0</v>
          </cell>
        </row>
        <row r="135">
          <cell r="C135" t="str">
            <v>CAISO</v>
          </cell>
          <cell r="E135">
            <v>2030</v>
          </cell>
          <cell r="G135">
            <v>0</v>
          </cell>
        </row>
        <row r="136">
          <cell r="C136" t="str">
            <v>CAISO</v>
          </cell>
          <cell r="E136">
            <v>2020</v>
          </cell>
          <cell r="G136">
            <v>0</v>
          </cell>
        </row>
        <row r="137">
          <cell r="C137" t="str">
            <v>CAISO</v>
          </cell>
          <cell r="E137">
            <v>2021</v>
          </cell>
          <cell r="G137">
            <v>0</v>
          </cell>
        </row>
        <row r="138">
          <cell r="C138" t="str">
            <v>CAISO</v>
          </cell>
          <cell r="E138">
            <v>2022</v>
          </cell>
          <cell r="G138">
            <v>0</v>
          </cell>
        </row>
        <row r="139">
          <cell r="C139" t="str">
            <v>CAISO</v>
          </cell>
          <cell r="E139">
            <v>2023</v>
          </cell>
          <cell r="G139">
            <v>0</v>
          </cell>
        </row>
        <row r="140">
          <cell r="C140" t="str">
            <v>CAISO</v>
          </cell>
          <cell r="E140">
            <v>2024</v>
          </cell>
          <cell r="G140">
            <v>0</v>
          </cell>
        </row>
        <row r="141">
          <cell r="C141" t="str">
            <v>CAISO</v>
          </cell>
          <cell r="E141">
            <v>2026</v>
          </cell>
          <cell r="G141">
            <v>0</v>
          </cell>
        </row>
        <row r="142">
          <cell r="C142" t="str">
            <v>CAISO</v>
          </cell>
          <cell r="E142">
            <v>2030</v>
          </cell>
          <cell r="G142">
            <v>0</v>
          </cell>
        </row>
        <row r="143">
          <cell r="C143" t="str">
            <v>CAISO</v>
          </cell>
          <cell r="E143">
            <v>2020</v>
          </cell>
          <cell r="G143">
            <v>0</v>
          </cell>
        </row>
        <row r="144">
          <cell r="C144" t="str">
            <v>CAISO</v>
          </cell>
          <cell r="E144">
            <v>2021</v>
          </cell>
          <cell r="G144">
            <v>0</v>
          </cell>
        </row>
        <row r="145">
          <cell r="C145" t="str">
            <v>CAISO</v>
          </cell>
          <cell r="E145">
            <v>2022</v>
          </cell>
          <cell r="G145">
            <v>0</v>
          </cell>
        </row>
        <row r="146">
          <cell r="C146" t="str">
            <v>CAISO</v>
          </cell>
          <cell r="E146">
            <v>2023</v>
          </cell>
          <cell r="G146">
            <v>0</v>
          </cell>
        </row>
        <row r="147">
          <cell r="C147" t="str">
            <v>CAISO</v>
          </cell>
          <cell r="E147">
            <v>2024</v>
          </cell>
          <cell r="G147">
            <v>0</v>
          </cell>
        </row>
        <row r="148">
          <cell r="C148" t="str">
            <v>CAISO</v>
          </cell>
          <cell r="E148">
            <v>2026</v>
          </cell>
          <cell r="G148">
            <v>0</v>
          </cell>
        </row>
        <row r="149">
          <cell r="C149" t="str">
            <v>CAISO</v>
          </cell>
          <cell r="E149">
            <v>2030</v>
          </cell>
          <cell r="G149">
            <v>0</v>
          </cell>
        </row>
        <row r="150">
          <cell r="C150" t="str">
            <v>CAISO</v>
          </cell>
          <cell r="E150">
            <v>2020</v>
          </cell>
          <cell r="G150">
            <v>0</v>
          </cell>
        </row>
        <row r="151">
          <cell r="C151" t="str">
            <v>CAISO</v>
          </cell>
          <cell r="E151">
            <v>2021</v>
          </cell>
          <cell r="G151">
            <v>0</v>
          </cell>
        </row>
        <row r="152">
          <cell r="C152" t="str">
            <v>CAISO</v>
          </cell>
          <cell r="E152">
            <v>2022</v>
          </cell>
          <cell r="G152">
            <v>0</v>
          </cell>
        </row>
        <row r="153">
          <cell r="C153" t="str">
            <v>CAISO</v>
          </cell>
          <cell r="E153">
            <v>2023</v>
          </cell>
          <cell r="G153">
            <v>0</v>
          </cell>
        </row>
        <row r="154">
          <cell r="C154" t="str">
            <v>CAISO</v>
          </cell>
          <cell r="E154">
            <v>2024</v>
          </cell>
          <cell r="G154">
            <v>0</v>
          </cell>
        </row>
        <row r="155">
          <cell r="C155" t="str">
            <v>CAISO</v>
          </cell>
          <cell r="E155">
            <v>2026</v>
          </cell>
          <cell r="G155">
            <v>0</v>
          </cell>
        </row>
        <row r="156">
          <cell r="C156" t="str">
            <v>CAISO</v>
          </cell>
          <cell r="E156">
            <v>2030</v>
          </cell>
          <cell r="G156">
            <v>0</v>
          </cell>
        </row>
        <row r="157">
          <cell r="C157" t="str">
            <v>IID</v>
          </cell>
          <cell r="E157">
            <v>2020</v>
          </cell>
          <cell r="G157">
            <v>0</v>
          </cell>
        </row>
        <row r="158">
          <cell r="C158" t="str">
            <v>IID</v>
          </cell>
          <cell r="E158">
            <v>2021</v>
          </cell>
          <cell r="G158">
            <v>0</v>
          </cell>
        </row>
        <row r="159">
          <cell r="C159" t="str">
            <v>IID</v>
          </cell>
          <cell r="E159">
            <v>2022</v>
          </cell>
          <cell r="G159">
            <v>0</v>
          </cell>
        </row>
        <row r="160">
          <cell r="C160" t="str">
            <v>IID</v>
          </cell>
          <cell r="E160">
            <v>2023</v>
          </cell>
          <cell r="G160">
            <v>0</v>
          </cell>
        </row>
        <row r="161">
          <cell r="C161" t="str">
            <v>IID</v>
          </cell>
          <cell r="E161">
            <v>2024</v>
          </cell>
          <cell r="G161">
            <v>0</v>
          </cell>
        </row>
        <row r="162">
          <cell r="C162" t="str">
            <v>IID</v>
          </cell>
          <cell r="E162">
            <v>2026</v>
          </cell>
          <cell r="G162">
            <v>0</v>
          </cell>
        </row>
        <row r="163">
          <cell r="C163" t="str">
            <v>IID</v>
          </cell>
          <cell r="E163">
            <v>2030</v>
          </cell>
          <cell r="G163">
            <v>0</v>
          </cell>
        </row>
        <row r="164">
          <cell r="C164" t="str">
            <v>IID</v>
          </cell>
          <cell r="E164">
            <v>2020</v>
          </cell>
          <cell r="G164">
            <v>0</v>
          </cell>
        </row>
        <row r="165">
          <cell r="C165" t="str">
            <v>IID</v>
          </cell>
          <cell r="E165">
            <v>2021</v>
          </cell>
          <cell r="G165">
            <v>0</v>
          </cell>
        </row>
        <row r="166">
          <cell r="C166" t="str">
            <v>IID</v>
          </cell>
          <cell r="E166">
            <v>2022</v>
          </cell>
          <cell r="G166">
            <v>0</v>
          </cell>
        </row>
        <row r="167">
          <cell r="C167" t="str">
            <v>IID</v>
          </cell>
          <cell r="E167">
            <v>2023</v>
          </cell>
          <cell r="G167">
            <v>0</v>
          </cell>
        </row>
        <row r="168">
          <cell r="C168" t="str">
            <v>IID</v>
          </cell>
          <cell r="E168">
            <v>2024</v>
          </cell>
          <cell r="G168">
            <v>0</v>
          </cell>
        </row>
        <row r="169">
          <cell r="C169" t="str">
            <v>IID</v>
          </cell>
          <cell r="E169">
            <v>2026</v>
          </cell>
          <cell r="G169">
            <v>0</v>
          </cell>
        </row>
        <row r="170">
          <cell r="C170" t="str">
            <v>IID</v>
          </cell>
          <cell r="E170">
            <v>2030</v>
          </cell>
          <cell r="G170">
            <v>0</v>
          </cell>
        </row>
        <row r="171">
          <cell r="C171" t="str">
            <v>LDWP</v>
          </cell>
          <cell r="E171">
            <v>2020</v>
          </cell>
          <cell r="G171">
            <v>2104020.8976130099</v>
          </cell>
        </row>
        <row r="172">
          <cell r="C172" t="str">
            <v>LDWP</v>
          </cell>
          <cell r="E172">
            <v>2021</v>
          </cell>
          <cell r="G172">
            <v>2526527.6353956</v>
          </cell>
        </row>
        <row r="173">
          <cell r="C173" t="str">
            <v>LDWP</v>
          </cell>
          <cell r="E173">
            <v>2022</v>
          </cell>
          <cell r="G173">
            <v>2647421.5825777599</v>
          </cell>
        </row>
        <row r="174">
          <cell r="C174" t="str">
            <v>LDWP</v>
          </cell>
          <cell r="E174">
            <v>2023</v>
          </cell>
          <cell r="G174">
            <v>2525471.1918367702</v>
          </cell>
        </row>
        <row r="175">
          <cell r="C175" t="str">
            <v>LDWP</v>
          </cell>
          <cell r="E175">
            <v>2024</v>
          </cell>
          <cell r="G175">
            <v>2484823.0084228301</v>
          </cell>
        </row>
        <row r="176">
          <cell r="C176" t="str">
            <v>LDWP</v>
          </cell>
          <cell r="E176">
            <v>2026</v>
          </cell>
          <cell r="G176">
            <v>2604944.0313630202</v>
          </cell>
        </row>
        <row r="177">
          <cell r="C177" t="str">
            <v>LDWP</v>
          </cell>
          <cell r="E177">
            <v>2030</v>
          </cell>
          <cell r="G177">
            <v>2467106.60914248</v>
          </cell>
        </row>
        <row r="178">
          <cell r="C178" t="str">
            <v>LDWP</v>
          </cell>
          <cell r="E178">
            <v>2020</v>
          </cell>
          <cell r="G178">
            <v>2815717.4153800402</v>
          </cell>
        </row>
        <row r="179">
          <cell r="C179" t="str">
            <v>LDWP</v>
          </cell>
          <cell r="E179">
            <v>2021</v>
          </cell>
          <cell r="G179">
            <v>2269580.52962186</v>
          </cell>
        </row>
        <row r="180">
          <cell r="C180" t="str">
            <v>LDWP</v>
          </cell>
          <cell r="E180">
            <v>2022</v>
          </cell>
          <cell r="G180">
            <v>2210637.6110642902</v>
          </cell>
        </row>
        <row r="181">
          <cell r="C181" t="str">
            <v>LDWP</v>
          </cell>
          <cell r="E181">
            <v>2023</v>
          </cell>
          <cell r="G181">
            <v>1960598.8987181101</v>
          </cell>
        </row>
        <row r="182">
          <cell r="C182" t="str">
            <v>LDWP</v>
          </cell>
          <cell r="E182">
            <v>2024</v>
          </cell>
          <cell r="G182">
            <v>1460448.5623403699</v>
          </cell>
        </row>
        <row r="183">
          <cell r="C183" t="str">
            <v>LDWP</v>
          </cell>
          <cell r="E183">
            <v>2026</v>
          </cell>
          <cell r="G183">
            <v>0</v>
          </cell>
        </row>
        <row r="184">
          <cell r="C184" t="str">
            <v>LDWP</v>
          </cell>
          <cell r="E184">
            <v>2030</v>
          </cell>
          <cell r="G184">
            <v>0</v>
          </cell>
        </row>
        <row r="185">
          <cell r="C185" t="str">
            <v>LDWP</v>
          </cell>
          <cell r="E185">
            <v>2020</v>
          </cell>
          <cell r="G185">
            <v>0</v>
          </cell>
        </row>
        <row r="186">
          <cell r="C186" t="str">
            <v>LDWP</v>
          </cell>
          <cell r="E186">
            <v>2021</v>
          </cell>
          <cell r="G186">
            <v>0</v>
          </cell>
        </row>
        <row r="187">
          <cell r="C187" t="str">
            <v>LDWP</v>
          </cell>
          <cell r="E187">
            <v>2022</v>
          </cell>
          <cell r="G187">
            <v>0</v>
          </cell>
        </row>
        <row r="188">
          <cell r="C188" t="str">
            <v>LDWP</v>
          </cell>
          <cell r="E188">
            <v>2023</v>
          </cell>
          <cell r="G188">
            <v>0</v>
          </cell>
        </row>
        <row r="189">
          <cell r="C189" t="str">
            <v>LDWP</v>
          </cell>
          <cell r="E189">
            <v>2024</v>
          </cell>
          <cell r="G189">
            <v>0</v>
          </cell>
        </row>
        <row r="190">
          <cell r="C190" t="str">
            <v>LDWP</v>
          </cell>
          <cell r="E190">
            <v>2026</v>
          </cell>
          <cell r="G190">
            <v>0</v>
          </cell>
        </row>
        <row r="191">
          <cell r="C191" t="str">
            <v>LDWP</v>
          </cell>
          <cell r="E191">
            <v>2030</v>
          </cell>
          <cell r="G191">
            <v>0</v>
          </cell>
        </row>
        <row r="192">
          <cell r="C192" t="str">
            <v>LDWP</v>
          </cell>
          <cell r="E192">
            <v>2020</v>
          </cell>
          <cell r="G192">
            <v>0</v>
          </cell>
        </row>
        <row r="193">
          <cell r="C193" t="str">
            <v>LDWP</v>
          </cell>
          <cell r="E193">
            <v>2021</v>
          </cell>
          <cell r="G193">
            <v>0</v>
          </cell>
        </row>
        <row r="194">
          <cell r="C194" t="str">
            <v>LDWP</v>
          </cell>
          <cell r="E194">
            <v>2022</v>
          </cell>
          <cell r="G194">
            <v>0</v>
          </cell>
        </row>
        <row r="195">
          <cell r="C195" t="str">
            <v>LDWP</v>
          </cell>
          <cell r="E195">
            <v>2023</v>
          </cell>
          <cell r="G195">
            <v>0</v>
          </cell>
        </row>
        <row r="196">
          <cell r="C196" t="str">
            <v>LDWP</v>
          </cell>
          <cell r="E196">
            <v>2024</v>
          </cell>
          <cell r="G196">
            <v>0</v>
          </cell>
        </row>
        <row r="197">
          <cell r="C197" t="str">
            <v>LDWP</v>
          </cell>
          <cell r="E197">
            <v>2026</v>
          </cell>
          <cell r="G197">
            <v>0</v>
          </cell>
        </row>
        <row r="198">
          <cell r="C198" t="str">
            <v>LDWP</v>
          </cell>
          <cell r="E198">
            <v>2030</v>
          </cell>
          <cell r="G198">
            <v>0</v>
          </cell>
        </row>
        <row r="199">
          <cell r="C199" t="str">
            <v>LDWP</v>
          </cell>
          <cell r="E199">
            <v>2020</v>
          </cell>
          <cell r="G199">
            <v>0</v>
          </cell>
        </row>
        <row r="200">
          <cell r="C200" t="str">
            <v>LDWP</v>
          </cell>
          <cell r="E200">
            <v>2021</v>
          </cell>
          <cell r="G200">
            <v>0</v>
          </cell>
        </row>
        <row r="201">
          <cell r="C201" t="str">
            <v>LDWP</v>
          </cell>
          <cell r="E201">
            <v>2022</v>
          </cell>
          <cell r="G201">
            <v>0</v>
          </cell>
        </row>
        <row r="202">
          <cell r="C202" t="str">
            <v>LDWP</v>
          </cell>
          <cell r="E202">
            <v>2023</v>
          </cell>
          <cell r="G202">
            <v>0</v>
          </cell>
        </row>
        <row r="203">
          <cell r="C203" t="str">
            <v>LDWP</v>
          </cell>
          <cell r="E203">
            <v>2024</v>
          </cell>
          <cell r="G203">
            <v>0</v>
          </cell>
        </row>
        <row r="204">
          <cell r="C204" t="str">
            <v>LDWP</v>
          </cell>
          <cell r="E204">
            <v>2026</v>
          </cell>
          <cell r="G204">
            <v>0</v>
          </cell>
        </row>
        <row r="205">
          <cell r="C205" t="str">
            <v>LDWP</v>
          </cell>
          <cell r="E205">
            <v>2030</v>
          </cell>
          <cell r="G205">
            <v>0</v>
          </cell>
        </row>
        <row r="206">
          <cell r="C206" t="str">
            <v>NW</v>
          </cell>
          <cell r="E206">
            <v>2020</v>
          </cell>
          <cell r="G206">
            <v>1399829.3356360099</v>
          </cell>
        </row>
        <row r="207">
          <cell r="C207" t="str">
            <v>NW</v>
          </cell>
          <cell r="E207">
            <v>2021</v>
          </cell>
          <cell r="G207">
            <v>2686222.5937487702</v>
          </cell>
        </row>
        <row r="208">
          <cell r="C208" t="str">
            <v>NW</v>
          </cell>
          <cell r="E208">
            <v>2022</v>
          </cell>
          <cell r="G208">
            <v>3426203.9402223998</v>
          </cell>
        </row>
        <row r="209">
          <cell r="C209" t="str">
            <v>NW</v>
          </cell>
          <cell r="E209">
            <v>2023</v>
          </cell>
          <cell r="G209">
            <v>3605463.6886456702</v>
          </cell>
        </row>
        <row r="210">
          <cell r="C210" t="str">
            <v>NW</v>
          </cell>
          <cell r="E210">
            <v>2024</v>
          </cell>
          <cell r="G210">
            <v>3913983.2133853799</v>
          </cell>
        </row>
        <row r="211">
          <cell r="C211" t="str">
            <v>NW</v>
          </cell>
          <cell r="E211">
            <v>2026</v>
          </cell>
          <cell r="G211">
            <v>4799567.5526278596</v>
          </cell>
        </row>
        <row r="212">
          <cell r="C212" t="str">
            <v>NW</v>
          </cell>
          <cell r="E212">
            <v>2030</v>
          </cell>
          <cell r="G212">
            <v>5738470.34887884</v>
          </cell>
        </row>
        <row r="213">
          <cell r="C213" t="str">
            <v>NW</v>
          </cell>
          <cell r="E213">
            <v>2020</v>
          </cell>
          <cell r="G213">
            <v>70908814.178082794</v>
          </cell>
        </row>
        <row r="214">
          <cell r="C214" t="str">
            <v>NW</v>
          </cell>
          <cell r="E214">
            <v>2021</v>
          </cell>
          <cell r="G214">
            <v>63880716.526114598</v>
          </cell>
        </row>
        <row r="215">
          <cell r="C215" t="str">
            <v>NW</v>
          </cell>
          <cell r="E215">
            <v>2022</v>
          </cell>
          <cell r="G215">
            <v>59851949.4764819</v>
          </cell>
        </row>
        <row r="216">
          <cell r="C216" t="str">
            <v>NW</v>
          </cell>
          <cell r="E216">
            <v>2023</v>
          </cell>
          <cell r="G216">
            <v>59904701.030358903</v>
          </cell>
        </row>
        <row r="217">
          <cell r="C217" t="str">
            <v>NW</v>
          </cell>
          <cell r="E217">
            <v>2024</v>
          </cell>
          <cell r="G217">
            <v>60382558.405733198</v>
          </cell>
        </row>
        <row r="218">
          <cell r="C218" t="str">
            <v>NW</v>
          </cell>
          <cell r="E218">
            <v>2026</v>
          </cell>
          <cell r="G218">
            <v>55696024.095583402</v>
          </cell>
        </row>
        <row r="219">
          <cell r="C219" t="str">
            <v>NW</v>
          </cell>
          <cell r="E219">
            <v>2030</v>
          </cell>
          <cell r="G219">
            <v>50383298.251043297</v>
          </cell>
        </row>
        <row r="220">
          <cell r="C220" t="str">
            <v>NW</v>
          </cell>
          <cell r="E220">
            <v>2020</v>
          </cell>
          <cell r="G220">
            <v>0</v>
          </cell>
        </row>
        <row r="221">
          <cell r="C221" t="str">
            <v>NW</v>
          </cell>
          <cell r="E221">
            <v>2021</v>
          </cell>
          <cell r="G221">
            <v>0</v>
          </cell>
        </row>
        <row r="222">
          <cell r="C222" t="str">
            <v>NW</v>
          </cell>
          <cell r="E222">
            <v>2022</v>
          </cell>
          <cell r="G222">
            <v>0</v>
          </cell>
        </row>
        <row r="223">
          <cell r="C223" t="str">
            <v>NW</v>
          </cell>
          <cell r="E223">
            <v>2023</v>
          </cell>
          <cell r="G223">
            <v>0</v>
          </cell>
        </row>
        <row r="224">
          <cell r="C224" t="str">
            <v>NW</v>
          </cell>
          <cell r="E224">
            <v>2024</v>
          </cell>
          <cell r="G224">
            <v>0</v>
          </cell>
        </row>
        <row r="225">
          <cell r="C225" t="str">
            <v>NW</v>
          </cell>
          <cell r="E225">
            <v>2026</v>
          </cell>
          <cell r="G225">
            <v>0</v>
          </cell>
        </row>
        <row r="226">
          <cell r="C226" t="str">
            <v>NW</v>
          </cell>
          <cell r="E226">
            <v>2030</v>
          </cell>
          <cell r="G226">
            <v>0</v>
          </cell>
        </row>
        <row r="227">
          <cell r="C227" t="str">
            <v>NW</v>
          </cell>
          <cell r="E227">
            <v>2020</v>
          </cell>
          <cell r="G227">
            <v>0</v>
          </cell>
        </row>
        <row r="228">
          <cell r="C228" t="str">
            <v>NW</v>
          </cell>
          <cell r="E228">
            <v>2021</v>
          </cell>
          <cell r="G228">
            <v>0</v>
          </cell>
        </row>
        <row r="229">
          <cell r="C229" t="str">
            <v>NW</v>
          </cell>
          <cell r="E229">
            <v>2022</v>
          </cell>
          <cell r="G229">
            <v>0</v>
          </cell>
        </row>
        <row r="230">
          <cell r="C230" t="str">
            <v>NW</v>
          </cell>
          <cell r="E230">
            <v>2023</v>
          </cell>
          <cell r="G230">
            <v>0</v>
          </cell>
        </row>
        <row r="231">
          <cell r="C231" t="str">
            <v>NW</v>
          </cell>
          <cell r="E231">
            <v>2024</v>
          </cell>
          <cell r="G231">
            <v>0</v>
          </cell>
        </row>
        <row r="232">
          <cell r="C232" t="str">
            <v>NW</v>
          </cell>
          <cell r="E232">
            <v>2026</v>
          </cell>
          <cell r="G232">
            <v>0</v>
          </cell>
        </row>
        <row r="233">
          <cell r="C233" t="str">
            <v>NW</v>
          </cell>
          <cell r="E233">
            <v>2030</v>
          </cell>
          <cell r="G233">
            <v>0</v>
          </cell>
        </row>
        <row r="234">
          <cell r="C234" t="str">
            <v>SW</v>
          </cell>
          <cell r="E234">
            <v>2020</v>
          </cell>
          <cell r="G234">
            <v>28686606.9545427</v>
          </cell>
        </row>
        <row r="235">
          <cell r="C235" t="str">
            <v>SW</v>
          </cell>
          <cell r="E235">
            <v>2021</v>
          </cell>
          <cell r="G235">
            <v>27843811.447317701</v>
          </cell>
        </row>
        <row r="236">
          <cell r="C236" t="str">
            <v>SW</v>
          </cell>
          <cell r="E236">
            <v>2022</v>
          </cell>
          <cell r="G236">
            <v>28406248.2138598</v>
          </cell>
        </row>
        <row r="237">
          <cell r="C237" t="str">
            <v>SW</v>
          </cell>
          <cell r="E237">
            <v>2023</v>
          </cell>
          <cell r="G237">
            <v>29123898.019607998</v>
          </cell>
        </row>
        <row r="238">
          <cell r="C238" t="str">
            <v>SW</v>
          </cell>
          <cell r="E238">
            <v>2024</v>
          </cell>
          <cell r="G238">
            <v>29921617.935316801</v>
          </cell>
        </row>
        <row r="239">
          <cell r="C239" t="str">
            <v>SW</v>
          </cell>
          <cell r="E239">
            <v>2026</v>
          </cell>
          <cell r="G239">
            <v>32315638.063239198</v>
          </cell>
        </row>
        <row r="240">
          <cell r="C240" t="str">
            <v>SW</v>
          </cell>
          <cell r="E240">
            <v>2030</v>
          </cell>
          <cell r="G240">
            <v>33842179.038231403</v>
          </cell>
        </row>
        <row r="241">
          <cell r="C241" t="str">
            <v>SW</v>
          </cell>
          <cell r="E241">
            <v>2020</v>
          </cell>
          <cell r="G241">
            <v>34336888.247533798</v>
          </cell>
        </row>
        <row r="242">
          <cell r="C242" t="str">
            <v>SW</v>
          </cell>
          <cell r="E242">
            <v>2021</v>
          </cell>
          <cell r="G242">
            <v>37564442.967189699</v>
          </cell>
        </row>
        <row r="243">
          <cell r="C243" t="str">
            <v>SW</v>
          </cell>
          <cell r="E243">
            <v>2022</v>
          </cell>
          <cell r="G243">
            <v>41044564.233206801</v>
          </cell>
        </row>
        <row r="244">
          <cell r="C244" t="str">
            <v>SW</v>
          </cell>
          <cell r="E244">
            <v>2023</v>
          </cell>
          <cell r="G244">
            <v>42226020.147921897</v>
          </cell>
        </row>
        <row r="245">
          <cell r="C245" t="str">
            <v>SW</v>
          </cell>
          <cell r="E245">
            <v>2024</v>
          </cell>
          <cell r="G245">
            <v>41334497.318934299</v>
          </cell>
        </row>
        <row r="246">
          <cell r="C246" t="str">
            <v>SW</v>
          </cell>
          <cell r="E246">
            <v>2026</v>
          </cell>
          <cell r="G246">
            <v>39234675.018994503</v>
          </cell>
        </row>
        <row r="247">
          <cell r="C247" t="str">
            <v>SW</v>
          </cell>
          <cell r="E247">
            <v>2030</v>
          </cell>
          <cell r="G247">
            <v>41329068.547795601</v>
          </cell>
        </row>
        <row r="248">
          <cell r="C248" t="str">
            <v>SW</v>
          </cell>
          <cell r="E248">
            <v>2020</v>
          </cell>
          <cell r="G248">
            <v>0</v>
          </cell>
        </row>
        <row r="249">
          <cell r="C249" t="str">
            <v>SW</v>
          </cell>
          <cell r="E249">
            <v>2021</v>
          </cell>
          <cell r="G249">
            <v>0</v>
          </cell>
        </row>
        <row r="250">
          <cell r="C250" t="str">
            <v>SW</v>
          </cell>
          <cell r="E250">
            <v>2022</v>
          </cell>
          <cell r="G250">
            <v>0</v>
          </cell>
        </row>
        <row r="251">
          <cell r="C251" t="str">
            <v>SW</v>
          </cell>
          <cell r="E251">
            <v>2023</v>
          </cell>
          <cell r="G251">
            <v>0</v>
          </cell>
        </row>
        <row r="252">
          <cell r="C252" t="str">
            <v>SW</v>
          </cell>
          <cell r="E252">
            <v>2024</v>
          </cell>
          <cell r="G252">
            <v>0</v>
          </cell>
        </row>
        <row r="253">
          <cell r="C253" t="str">
            <v>SW</v>
          </cell>
          <cell r="E253">
            <v>2026</v>
          </cell>
          <cell r="G253">
            <v>0</v>
          </cell>
        </row>
        <row r="254">
          <cell r="C254" t="str">
            <v>SW</v>
          </cell>
          <cell r="E254">
            <v>2030</v>
          </cell>
          <cell r="G254">
            <v>0</v>
          </cell>
        </row>
        <row r="255">
          <cell r="C255" t="str">
            <v>SW</v>
          </cell>
          <cell r="E255">
            <v>2020</v>
          </cell>
          <cell r="G255">
            <v>0</v>
          </cell>
        </row>
        <row r="256">
          <cell r="C256" t="str">
            <v>SW</v>
          </cell>
          <cell r="E256">
            <v>2021</v>
          </cell>
          <cell r="G256">
            <v>0</v>
          </cell>
        </row>
        <row r="257">
          <cell r="C257" t="str">
            <v>SW</v>
          </cell>
          <cell r="E257">
            <v>2022</v>
          </cell>
          <cell r="G257">
            <v>0</v>
          </cell>
        </row>
        <row r="258">
          <cell r="C258" t="str">
            <v>SW</v>
          </cell>
          <cell r="E258">
            <v>2023</v>
          </cell>
          <cell r="G258">
            <v>0</v>
          </cell>
        </row>
        <row r="259">
          <cell r="C259" t="str">
            <v>SW</v>
          </cell>
          <cell r="E259">
            <v>2024</v>
          </cell>
          <cell r="G259">
            <v>0</v>
          </cell>
        </row>
        <row r="260">
          <cell r="C260" t="str">
            <v>SW</v>
          </cell>
          <cell r="E260">
            <v>2026</v>
          </cell>
          <cell r="G260">
            <v>564.355889737859</v>
          </cell>
        </row>
        <row r="261">
          <cell r="C261" t="str">
            <v>SW</v>
          </cell>
          <cell r="E261">
            <v>2030</v>
          </cell>
          <cell r="G261">
            <v>0</v>
          </cell>
        </row>
        <row r="262">
          <cell r="C262" t="str">
            <v>SW</v>
          </cell>
          <cell r="E262">
            <v>2020</v>
          </cell>
          <cell r="G262">
            <v>0</v>
          </cell>
        </row>
        <row r="263">
          <cell r="C263" t="str">
            <v>SW</v>
          </cell>
          <cell r="E263">
            <v>2021</v>
          </cell>
          <cell r="G263">
            <v>0</v>
          </cell>
        </row>
        <row r="264">
          <cell r="C264" t="str">
            <v>SW</v>
          </cell>
          <cell r="E264">
            <v>2022</v>
          </cell>
          <cell r="G264">
            <v>0</v>
          </cell>
        </row>
        <row r="265">
          <cell r="C265" t="str">
            <v>SW</v>
          </cell>
          <cell r="E265">
            <v>2023</v>
          </cell>
          <cell r="G265">
            <v>0</v>
          </cell>
        </row>
        <row r="266">
          <cell r="C266" t="str">
            <v>SW</v>
          </cell>
          <cell r="E266">
            <v>2024</v>
          </cell>
          <cell r="G266">
            <v>0</v>
          </cell>
        </row>
        <row r="267">
          <cell r="C267" t="str">
            <v>SW</v>
          </cell>
          <cell r="E267">
            <v>2026</v>
          </cell>
          <cell r="G267">
            <v>0</v>
          </cell>
        </row>
        <row r="268">
          <cell r="C268" t="str">
            <v>SW</v>
          </cell>
          <cell r="E268">
            <v>2030</v>
          </cell>
          <cell r="G268">
            <v>0</v>
          </cell>
        </row>
      </sheetData>
      <sheetData sheetId="8">
        <row r="2">
          <cell r="A2" t="str">
            <v>period</v>
          </cell>
          <cell r="B2" t="str">
            <v>ghg_target_tco2_per_yr</v>
          </cell>
          <cell r="C2" t="str">
            <v>ghg_emissions_credit_tco2_per_yr</v>
          </cell>
          <cell r="D2" t="str">
            <v>ghg_constraint_dual_$</v>
          </cell>
        </row>
        <row r="3">
          <cell r="A3">
            <v>2020</v>
          </cell>
          <cell r="B3">
            <v>52512420.25</v>
          </cell>
          <cell r="C3">
            <v>-5480156.3200000003</v>
          </cell>
          <cell r="D3">
            <v>0</v>
          </cell>
        </row>
        <row r="4">
          <cell r="A4">
            <v>2021</v>
          </cell>
          <cell r="B4">
            <v>51051178.219999999</v>
          </cell>
          <cell r="C4">
            <v>-5480156.3200000003</v>
          </cell>
          <cell r="D4">
            <v>0</v>
          </cell>
        </row>
        <row r="5">
          <cell r="A5">
            <v>2022</v>
          </cell>
          <cell r="B5">
            <v>49589936.200000003</v>
          </cell>
          <cell r="C5">
            <v>-5480156.3200000003</v>
          </cell>
          <cell r="D5">
            <v>0</v>
          </cell>
        </row>
        <row r="6">
          <cell r="A6">
            <v>2023</v>
          </cell>
          <cell r="B6">
            <v>48128694.170000002</v>
          </cell>
          <cell r="C6">
            <v>-5480156.3200000003</v>
          </cell>
          <cell r="D6">
            <v>0</v>
          </cell>
        </row>
        <row r="7">
          <cell r="A7">
            <v>2024</v>
          </cell>
          <cell r="B7">
            <v>46667452.149999999</v>
          </cell>
          <cell r="C7">
            <v>-5480156.3200000003</v>
          </cell>
          <cell r="D7">
            <v>0</v>
          </cell>
        </row>
        <row r="8">
          <cell r="A8">
            <v>2026</v>
          </cell>
          <cell r="B8">
            <v>43744968.100000001</v>
          </cell>
          <cell r="C8">
            <v>-5480156.3200000003</v>
          </cell>
          <cell r="D8">
            <v>-42.52</v>
          </cell>
        </row>
        <row r="9">
          <cell r="A9">
            <v>2030</v>
          </cell>
          <cell r="B9">
            <v>37900000</v>
          </cell>
          <cell r="C9">
            <v>-5480156.3200000003</v>
          </cell>
          <cell r="D9">
            <v>-145.26</v>
          </cell>
        </row>
      </sheetData>
      <sheetData sheetId="9">
        <row r="2">
          <cell r="B2" t="str">
            <v>period</v>
          </cell>
          <cell r="C2" t="str">
            <v>positive_direction_ghg_imports_tco2_per_year</v>
          </cell>
          <cell r="D2" t="str">
            <v>negative_direction_ghg_imports_tco2_per_year</v>
          </cell>
        </row>
        <row r="3">
          <cell r="B3">
            <v>2020</v>
          </cell>
          <cell r="C3">
            <v>723796.22147011303</v>
          </cell>
          <cell r="D3">
            <v>0</v>
          </cell>
        </row>
        <row r="4">
          <cell r="B4">
            <v>2021</v>
          </cell>
          <cell r="C4">
            <v>633774.83625912701</v>
          </cell>
          <cell r="D4">
            <v>0</v>
          </cell>
        </row>
        <row r="5">
          <cell r="B5">
            <v>2022</v>
          </cell>
          <cell r="C5">
            <v>541400.47114555701</v>
          </cell>
          <cell r="D5">
            <v>0</v>
          </cell>
        </row>
        <row r="6">
          <cell r="B6">
            <v>2023</v>
          </cell>
          <cell r="C6">
            <v>628470.492790277</v>
          </cell>
          <cell r="D6">
            <v>0</v>
          </cell>
        </row>
        <row r="7">
          <cell r="B7">
            <v>2024</v>
          </cell>
          <cell r="C7">
            <v>815606.161217227</v>
          </cell>
          <cell r="D7">
            <v>0</v>
          </cell>
        </row>
        <row r="8">
          <cell r="B8">
            <v>2026</v>
          </cell>
          <cell r="C8">
            <v>805053.84198442497</v>
          </cell>
          <cell r="D8">
            <v>0</v>
          </cell>
        </row>
        <row r="9">
          <cell r="B9">
            <v>2030</v>
          </cell>
          <cell r="C9">
            <v>460231.17807912698</v>
          </cell>
          <cell r="D9">
            <v>0</v>
          </cell>
        </row>
        <row r="10">
          <cell r="B10">
            <v>2020</v>
          </cell>
          <cell r="C10">
            <v>1280788.4931679401</v>
          </cell>
          <cell r="D10">
            <v>0</v>
          </cell>
        </row>
        <row r="11">
          <cell r="B11">
            <v>2021</v>
          </cell>
          <cell r="C11">
            <v>1305502.57847847</v>
          </cell>
          <cell r="D11">
            <v>0</v>
          </cell>
        </row>
        <row r="12">
          <cell r="B12">
            <v>2022</v>
          </cell>
          <cell r="C12">
            <v>1207149.0508260599</v>
          </cell>
          <cell r="D12">
            <v>0</v>
          </cell>
        </row>
        <row r="13">
          <cell r="B13">
            <v>2023</v>
          </cell>
          <cell r="C13">
            <v>1136551.6999663899</v>
          </cell>
          <cell r="D13">
            <v>0</v>
          </cell>
        </row>
        <row r="14">
          <cell r="B14">
            <v>2024</v>
          </cell>
          <cell r="C14">
            <v>1222827.0989036299</v>
          </cell>
          <cell r="D14">
            <v>0</v>
          </cell>
        </row>
        <row r="15">
          <cell r="B15">
            <v>2026</v>
          </cell>
          <cell r="C15">
            <v>906321.99640036304</v>
          </cell>
          <cell r="D15">
            <v>0</v>
          </cell>
        </row>
        <row r="16">
          <cell r="B16">
            <v>2030</v>
          </cell>
          <cell r="C16">
            <v>524881.74109315802</v>
          </cell>
          <cell r="D16">
            <v>0</v>
          </cell>
        </row>
        <row r="17">
          <cell r="B17">
            <v>2020</v>
          </cell>
          <cell r="C17">
            <v>113975.662457874</v>
          </cell>
          <cell r="D17">
            <v>0</v>
          </cell>
        </row>
        <row r="18">
          <cell r="B18">
            <v>2021</v>
          </cell>
          <cell r="C18">
            <v>77786.783073371495</v>
          </cell>
          <cell r="D18">
            <v>0</v>
          </cell>
        </row>
        <row r="19">
          <cell r="B19">
            <v>2022</v>
          </cell>
          <cell r="C19">
            <v>67331.189961364697</v>
          </cell>
          <cell r="D19">
            <v>0</v>
          </cell>
        </row>
        <row r="20">
          <cell r="B20">
            <v>2023</v>
          </cell>
          <cell r="C20">
            <v>71742.772655253299</v>
          </cell>
          <cell r="D20">
            <v>0</v>
          </cell>
        </row>
        <row r="21">
          <cell r="B21">
            <v>2024</v>
          </cell>
          <cell r="C21">
            <v>169694.77174327601</v>
          </cell>
          <cell r="D21">
            <v>0</v>
          </cell>
        </row>
        <row r="22">
          <cell r="B22">
            <v>2026</v>
          </cell>
          <cell r="C22">
            <v>186671.79732363601</v>
          </cell>
          <cell r="D22">
            <v>0</v>
          </cell>
        </row>
        <row r="23">
          <cell r="B23">
            <v>2030</v>
          </cell>
          <cell r="C23">
            <v>47540.116484026599</v>
          </cell>
          <cell r="D23">
            <v>0</v>
          </cell>
        </row>
        <row r="24">
          <cell r="B24">
            <v>2020</v>
          </cell>
          <cell r="C24">
            <v>4569483.3093560496</v>
          </cell>
          <cell r="D24">
            <v>0</v>
          </cell>
        </row>
        <row r="25">
          <cell r="B25">
            <v>2021</v>
          </cell>
          <cell r="C25">
            <v>3652874.8817010699</v>
          </cell>
          <cell r="D25">
            <v>0</v>
          </cell>
        </row>
        <row r="26">
          <cell r="B26">
            <v>2022</v>
          </cell>
          <cell r="C26">
            <v>3252499.5406400901</v>
          </cell>
          <cell r="D26">
            <v>0</v>
          </cell>
        </row>
        <row r="27">
          <cell r="B27">
            <v>2023</v>
          </cell>
          <cell r="C27">
            <v>3029852.2350347</v>
          </cell>
          <cell r="D27">
            <v>0</v>
          </cell>
        </row>
        <row r="28">
          <cell r="B28">
            <v>2024</v>
          </cell>
          <cell r="C28">
            <v>2752447.0504139699</v>
          </cell>
          <cell r="D28">
            <v>0</v>
          </cell>
        </row>
        <row r="29">
          <cell r="B29">
            <v>2026</v>
          </cell>
          <cell r="C29">
            <v>1971956.98811969</v>
          </cell>
          <cell r="D29">
            <v>0</v>
          </cell>
        </row>
        <row r="30">
          <cell r="B30">
            <v>2030</v>
          </cell>
          <cell r="C30">
            <v>1460804.38246613</v>
          </cell>
          <cell r="D30">
            <v>0</v>
          </cell>
        </row>
        <row r="31">
          <cell r="B31">
            <v>2020</v>
          </cell>
          <cell r="C31">
            <v>4981054.4854896404</v>
          </cell>
          <cell r="D31">
            <v>0</v>
          </cell>
        </row>
        <row r="32">
          <cell r="B32">
            <v>2021</v>
          </cell>
          <cell r="C32">
            <v>4883452.7422771603</v>
          </cell>
          <cell r="D32">
            <v>0</v>
          </cell>
        </row>
        <row r="33">
          <cell r="B33">
            <v>2022</v>
          </cell>
          <cell r="C33">
            <v>5885554.0645198897</v>
          </cell>
          <cell r="D33">
            <v>0</v>
          </cell>
        </row>
        <row r="34">
          <cell r="B34">
            <v>2023</v>
          </cell>
          <cell r="C34">
            <v>6758673.0340882996</v>
          </cell>
          <cell r="D34">
            <v>0</v>
          </cell>
        </row>
        <row r="35">
          <cell r="B35">
            <v>2024</v>
          </cell>
          <cell r="C35">
            <v>6762858.1567153502</v>
          </cell>
          <cell r="D35">
            <v>0</v>
          </cell>
        </row>
        <row r="36">
          <cell r="B36">
            <v>2026</v>
          </cell>
          <cell r="C36">
            <v>7077256.3572031101</v>
          </cell>
          <cell r="D36">
            <v>0</v>
          </cell>
        </row>
        <row r="37">
          <cell r="B37">
            <v>2030</v>
          </cell>
          <cell r="C37">
            <v>6660185.7515919898</v>
          </cell>
          <cell r="D37">
            <v>0</v>
          </cell>
        </row>
      </sheetData>
      <sheetData sheetId="10">
        <row r="2">
          <cell r="A2" t="str">
            <v>period</v>
          </cell>
          <cell r="B2" t="str">
            <v>baseline_distribution_cost</v>
          </cell>
          <cell r="C2" t="str">
            <v>baseline_transmission_cost</v>
          </cell>
          <cell r="D2" t="str">
            <v>baseline_generation_cost</v>
          </cell>
          <cell r="E2" t="str">
            <v>baseline_dsm_cost</v>
          </cell>
          <cell r="F2" t="str">
            <v>baseline_other_cost</v>
          </cell>
          <cell r="G2" t="str">
            <v>scenario_distribution_cost</v>
          </cell>
          <cell r="H2" t="str">
            <v>scenario_transmission_cost</v>
          </cell>
          <cell r="I2" t="str">
            <v>scenario_generation_cost</v>
          </cell>
          <cell r="J2" t="str">
            <v>scenario_dsm_cost</v>
          </cell>
          <cell r="K2" t="str">
            <v>scenario_other_cost</v>
          </cell>
          <cell r="L2" t="str">
            <v>scenario_customer_cost</v>
          </cell>
          <cell r="M2" t="str">
            <v>shift_load_down_potential_factor</v>
          </cell>
          <cell r="N2" t="str">
            <v>td_losses</v>
          </cell>
          <cell r="O2" t="str">
            <v>pumping_loads_mwh</v>
          </cell>
          <cell r="P2" t="str">
            <v>input_carbon_price_$_per_ton</v>
          </cell>
        </row>
        <row r="3">
          <cell r="A3">
            <v>2020</v>
          </cell>
          <cell r="B3">
            <v>12468.319711546101</v>
          </cell>
          <cell r="C3">
            <v>3938.4682893697</v>
          </cell>
          <cell r="D3">
            <v>18112.139492316099</v>
          </cell>
          <cell r="E3">
            <v>0</v>
          </cell>
          <cell r="F3">
            <v>1081.9503193251801</v>
          </cell>
          <cell r="G3">
            <v>18.608404198334998</v>
          </cell>
          <cell r="H3">
            <v>0</v>
          </cell>
          <cell r="I3">
            <v>128.21330776492499</v>
          </cell>
          <cell r="J3">
            <v>0</v>
          </cell>
          <cell r="K3">
            <v>0</v>
          </cell>
          <cell r="L3">
            <v>2160.6417738672799</v>
          </cell>
          <cell r="M3">
            <v>0.16666666666666699</v>
          </cell>
          <cell r="N3">
            <v>7.2400000000000006E-2</v>
          </cell>
          <cell r="O3">
            <v>7918000</v>
          </cell>
          <cell r="P3">
            <v>15.2487795643905</v>
          </cell>
        </row>
        <row r="4">
          <cell r="A4">
            <v>2021</v>
          </cell>
          <cell r="B4">
            <v>13789.0728771786</v>
          </cell>
          <cell r="C4">
            <v>4003.5748370097399</v>
          </cell>
          <cell r="D4">
            <v>18738.176429039198</v>
          </cell>
          <cell r="E4">
            <v>0</v>
          </cell>
          <cell r="F4">
            <v>1017.79638932193</v>
          </cell>
          <cell r="G4">
            <v>21.861204692006599</v>
          </cell>
          <cell r="H4">
            <v>0</v>
          </cell>
          <cell r="I4">
            <v>194.45070406504701</v>
          </cell>
          <cell r="J4">
            <v>0</v>
          </cell>
          <cell r="K4">
            <v>0</v>
          </cell>
          <cell r="L4">
            <v>2160.6417738672799</v>
          </cell>
          <cell r="M4">
            <v>0.16666666666666699</v>
          </cell>
          <cell r="N4">
            <v>7.2400000000000006E-2</v>
          </cell>
          <cell r="O4">
            <v>7933000</v>
          </cell>
          <cell r="P4">
            <v>16.000526928051102</v>
          </cell>
        </row>
        <row r="5">
          <cell r="A5">
            <v>2022</v>
          </cell>
          <cell r="B5">
            <v>14072.0163935329</v>
          </cell>
          <cell r="C5">
            <v>3510.7041212326299</v>
          </cell>
          <cell r="D5">
            <v>18712.594678244201</v>
          </cell>
          <cell r="E5">
            <v>0</v>
          </cell>
          <cell r="F5">
            <v>750.03330552657997</v>
          </cell>
          <cell r="G5">
            <v>24.821465001817099</v>
          </cell>
          <cell r="H5">
            <v>0</v>
          </cell>
          <cell r="I5">
            <v>230.752830342896</v>
          </cell>
          <cell r="J5">
            <v>0</v>
          </cell>
          <cell r="K5">
            <v>0</v>
          </cell>
          <cell r="L5">
            <v>2160.6417738672799</v>
          </cell>
          <cell r="M5">
            <v>0.16666666666666699</v>
          </cell>
          <cell r="N5">
            <v>7.2400000000000006E-2</v>
          </cell>
          <cell r="O5">
            <v>7950000</v>
          </cell>
          <cell r="P5">
            <v>16.836956170722701</v>
          </cell>
        </row>
        <row r="6">
          <cell r="A6">
            <v>2023</v>
          </cell>
          <cell r="B6">
            <v>13931.157100718399</v>
          </cell>
          <cell r="C6">
            <v>4101.3614075414598</v>
          </cell>
          <cell r="D6">
            <v>18393.3874601633</v>
          </cell>
          <cell r="E6">
            <v>0</v>
          </cell>
          <cell r="F6">
            <v>-64.849496445112706</v>
          </cell>
          <cell r="G6">
            <v>27.852947748100899</v>
          </cell>
          <cell r="H6">
            <v>0</v>
          </cell>
          <cell r="I6">
            <v>266.25907863966597</v>
          </cell>
          <cell r="J6">
            <v>0</v>
          </cell>
          <cell r="K6">
            <v>0</v>
          </cell>
          <cell r="L6">
            <v>2160.6417738672799</v>
          </cell>
          <cell r="M6">
            <v>0.16666666666666699</v>
          </cell>
          <cell r="N6">
            <v>7.2400000000000006E-2</v>
          </cell>
          <cell r="O6">
            <v>7970000</v>
          </cell>
          <cell r="P6">
            <v>17.7060323640824</v>
          </cell>
        </row>
        <row r="7">
          <cell r="A7">
            <v>2024</v>
          </cell>
          <cell r="B7">
            <v>14027.3823152355</v>
          </cell>
          <cell r="C7">
            <v>4142.1343888402398</v>
          </cell>
          <cell r="D7">
            <v>18109.907383926598</v>
          </cell>
          <cell r="E7">
            <v>0</v>
          </cell>
          <cell r="F7">
            <v>-358.36145890047402</v>
          </cell>
          <cell r="G7">
            <v>29.158434227564801</v>
          </cell>
          <cell r="H7">
            <v>0</v>
          </cell>
          <cell r="I7">
            <v>295.66084041361302</v>
          </cell>
          <cell r="J7">
            <v>0</v>
          </cell>
          <cell r="K7">
            <v>0</v>
          </cell>
          <cell r="L7">
            <v>2160.6417738672799</v>
          </cell>
          <cell r="M7">
            <v>0.16666666666666699</v>
          </cell>
          <cell r="N7">
            <v>7.2400000000000006E-2</v>
          </cell>
          <cell r="O7">
            <v>7985000</v>
          </cell>
          <cell r="P7">
            <v>18.624442955812</v>
          </cell>
        </row>
        <row r="8">
          <cell r="A8">
            <v>2026</v>
          </cell>
          <cell r="B8">
            <v>14311.3710081475</v>
          </cell>
          <cell r="C8">
            <v>4189.0957834091096</v>
          </cell>
          <cell r="D8">
            <v>16151.1454963258</v>
          </cell>
          <cell r="E8">
            <v>0</v>
          </cell>
          <cell r="F8">
            <v>-1760.0079940161299</v>
          </cell>
          <cell r="G8">
            <v>29.776328376295499</v>
          </cell>
          <cell r="H8">
            <v>0</v>
          </cell>
          <cell r="I8">
            <v>338.435435320561</v>
          </cell>
          <cell r="J8">
            <v>0</v>
          </cell>
          <cell r="K8">
            <v>0</v>
          </cell>
          <cell r="L8">
            <v>2160.6417738672799</v>
          </cell>
          <cell r="M8">
            <v>0.16666666666666699</v>
          </cell>
          <cell r="N8">
            <v>7.2400000000000006E-2</v>
          </cell>
          <cell r="O8">
            <v>8008000</v>
          </cell>
          <cell r="P8">
            <v>20.592421016414601</v>
          </cell>
        </row>
        <row r="9">
          <cell r="A9">
            <v>2030</v>
          </cell>
          <cell r="B9">
            <v>14981.3436776693</v>
          </cell>
          <cell r="C9">
            <v>4735.00557016946</v>
          </cell>
          <cell r="D9">
            <v>16143.491401484</v>
          </cell>
          <cell r="E9">
            <v>0</v>
          </cell>
          <cell r="F9">
            <v>-2594.1350124880501</v>
          </cell>
          <cell r="G9">
            <v>25.055231593708601</v>
          </cell>
          <cell r="H9">
            <v>0</v>
          </cell>
          <cell r="I9">
            <v>412.241599663508</v>
          </cell>
          <cell r="J9">
            <v>0</v>
          </cell>
          <cell r="K9">
            <v>0</v>
          </cell>
          <cell r="L9">
            <v>2160.6417738672799</v>
          </cell>
          <cell r="M9">
            <v>0.16666666666666699</v>
          </cell>
          <cell r="N9">
            <v>7.2400000000000006E-2</v>
          </cell>
          <cell r="O9">
            <v>8047000</v>
          </cell>
          <cell r="P9">
            <v>25.247597883069201</v>
          </cell>
        </row>
      </sheetData>
      <sheetData sheetId="11">
        <row r="2">
          <cell r="A2" t="str">
            <v>resource</v>
          </cell>
          <cell r="B2" t="str">
            <v>period</v>
          </cell>
          <cell r="C2" t="str">
            <v>local_new_capacity_MW</v>
          </cell>
          <cell r="G2" t="str">
            <v>storage_local_energy_capacity_MWh</v>
          </cell>
        </row>
        <row r="3">
          <cell r="A3" t="str">
            <v>CAISO_Advanced_CCGT</v>
          </cell>
          <cell r="B3">
            <v>2020</v>
          </cell>
          <cell r="C3">
            <v>0</v>
          </cell>
        </row>
        <row r="4">
          <cell r="A4" t="str">
            <v>CAISO_Advanced_CCGT</v>
          </cell>
          <cell r="B4">
            <v>2021</v>
          </cell>
          <cell r="C4">
            <v>0</v>
          </cell>
        </row>
        <row r="5">
          <cell r="A5" t="str">
            <v>CAISO_Advanced_CCGT</v>
          </cell>
          <cell r="B5">
            <v>2022</v>
          </cell>
          <cell r="C5">
            <v>0</v>
          </cell>
        </row>
        <row r="6">
          <cell r="A6" t="str">
            <v>CAISO_Advanced_CCGT</v>
          </cell>
          <cell r="B6">
            <v>2023</v>
          </cell>
          <cell r="C6">
            <v>0</v>
          </cell>
        </row>
        <row r="7">
          <cell r="A7" t="str">
            <v>CAISO_Advanced_CCGT</v>
          </cell>
          <cell r="B7">
            <v>2024</v>
          </cell>
          <cell r="C7">
            <v>0</v>
          </cell>
        </row>
        <row r="8">
          <cell r="A8" t="str">
            <v>CAISO_Advanced_CCGT</v>
          </cell>
          <cell r="B8">
            <v>2026</v>
          </cell>
          <cell r="C8">
            <v>0</v>
          </cell>
        </row>
        <row r="9">
          <cell r="A9" t="str">
            <v>CAISO_Advanced_CCGT</v>
          </cell>
          <cell r="B9">
            <v>2030</v>
          </cell>
          <cell r="C9">
            <v>0</v>
          </cell>
        </row>
        <row r="10">
          <cell r="A10" t="str">
            <v>CAISO_Aero_CT</v>
          </cell>
          <cell r="B10">
            <v>2020</v>
          </cell>
          <cell r="C10">
            <v>0</v>
          </cell>
        </row>
        <row r="11">
          <cell r="A11" t="str">
            <v>CAISO_Aero_CT</v>
          </cell>
          <cell r="B11">
            <v>2021</v>
          </cell>
          <cell r="C11">
            <v>0</v>
          </cell>
        </row>
        <row r="12">
          <cell r="A12" t="str">
            <v>CAISO_Aero_CT</v>
          </cell>
          <cell r="B12">
            <v>2022</v>
          </cell>
          <cell r="C12">
            <v>0</v>
          </cell>
        </row>
        <row r="13">
          <cell r="A13" t="str">
            <v>CAISO_Aero_CT</v>
          </cell>
          <cell r="B13">
            <v>2023</v>
          </cell>
          <cell r="C13">
            <v>0</v>
          </cell>
        </row>
        <row r="14">
          <cell r="A14" t="str">
            <v>CAISO_Aero_CT</v>
          </cell>
          <cell r="B14">
            <v>2024</v>
          </cell>
          <cell r="C14">
            <v>0</v>
          </cell>
        </row>
        <row r="15">
          <cell r="A15" t="str">
            <v>CAISO_Aero_CT</v>
          </cell>
          <cell r="B15">
            <v>2026</v>
          </cell>
          <cell r="C15">
            <v>0</v>
          </cell>
        </row>
        <row r="16">
          <cell r="A16" t="str">
            <v>CAISO_Aero_CT</v>
          </cell>
          <cell r="B16">
            <v>2030</v>
          </cell>
          <cell r="C16">
            <v>0</v>
          </cell>
        </row>
        <row r="17">
          <cell r="A17" t="str">
            <v>CAISO_Reciprocating_Engine</v>
          </cell>
          <cell r="B17">
            <v>2020</v>
          </cell>
          <cell r="C17">
            <v>0</v>
          </cell>
        </row>
        <row r="18">
          <cell r="A18" t="str">
            <v>CAISO_Reciprocating_Engine</v>
          </cell>
          <cell r="B18">
            <v>2021</v>
          </cell>
          <cell r="C18">
            <v>0</v>
          </cell>
        </row>
        <row r="19">
          <cell r="A19" t="str">
            <v>CAISO_Reciprocating_Engine</v>
          </cell>
          <cell r="B19">
            <v>2022</v>
          </cell>
          <cell r="C19">
            <v>0</v>
          </cell>
        </row>
        <row r="20">
          <cell r="A20" t="str">
            <v>CAISO_Reciprocating_Engine</v>
          </cell>
          <cell r="B20">
            <v>2023</v>
          </cell>
          <cell r="C20">
            <v>0</v>
          </cell>
        </row>
        <row r="21">
          <cell r="A21" t="str">
            <v>CAISO_Reciprocating_Engine</v>
          </cell>
          <cell r="B21">
            <v>2024</v>
          </cell>
          <cell r="C21">
            <v>0</v>
          </cell>
        </row>
        <row r="22">
          <cell r="A22" t="str">
            <v>CAISO_Reciprocating_Engine</v>
          </cell>
          <cell r="B22">
            <v>2026</v>
          </cell>
          <cell r="C22">
            <v>0</v>
          </cell>
        </row>
        <row r="23">
          <cell r="A23" t="str">
            <v>CAISO_Reciprocating_Engine</v>
          </cell>
          <cell r="B23">
            <v>2030</v>
          </cell>
          <cell r="C23">
            <v>0</v>
          </cell>
        </row>
        <row r="24">
          <cell r="A24" t="str">
            <v>Distributed_Solar</v>
          </cell>
          <cell r="B24">
            <v>2020</v>
          </cell>
          <cell r="C24">
            <v>0</v>
          </cell>
        </row>
        <row r="25">
          <cell r="A25" t="str">
            <v>Distributed_Solar</v>
          </cell>
          <cell r="B25">
            <v>2021</v>
          </cell>
          <cell r="C25">
            <v>0</v>
          </cell>
        </row>
        <row r="26">
          <cell r="A26" t="str">
            <v>Distributed_Solar</v>
          </cell>
          <cell r="B26">
            <v>2022</v>
          </cell>
          <cell r="C26">
            <v>0</v>
          </cell>
        </row>
        <row r="27">
          <cell r="A27" t="str">
            <v>Distributed_Solar</v>
          </cell>
          <cell r="B27">
            <v>2023</v>
          </cell>
          <cell r="C27">
            <v>0</v>
          </cell>
        </row>
        <row r="28">
          <cell r="A28" t="str">
            <v>Distributed_Solar</v>
          </cell>
          <cell r="B28">
            <v>2024</v>
          </cell>
          <cell r="C28">
            <v>0</v>
          </cell>
        </row>
        <row r="29">
          <cell r="A29" t="str">
            <v>Distributed_Solar</v>
          </cell>
          <cell r="B29">
            <v>2026</v>
          </cell>
          <cell r="C29">
            <v>0</v>
          </cell>
        </row>
        <row r="30">
          <cell r="A30" t="str">
            <v>Distributed_Solar</v>
          </cell>
          <cell r="B30">
            <v>2030</v>
          </cell>
          <cell r="C30">
            <v>0</v>
          </cell>
        </row>
        <row r="31">
          <cell r="A31" t="str">
            <v>CAISO_New_Pumped_Storage</v>
          </cell>
          <cell r="B31">
            <v>2020</v>
          </cell>
          <cell r="C31">
            <v>0</v>
          </cell>
          <cell r="G31">
            <v>0</v>
          </cell>
        </row>
        <row r="32">
          <cell r="A32" t="str">
            <v>CAISO_New_Pumped_Storage</v>
          </cell>
          <cell r="B32">
            <v>2021</v>
          </cell>
          <cell r="C32">
            <v>0</v>
          </cell>
          <cell r="G32">
            <v>0</v>
          </cell>
        </row>
        <row r="33">
          <cell r="A33" t="str">
            <v>CAISO_New_Pumped_Storage</v>
          </cell>
          <cell r="B33">
            <v>2022</v>
          </cell>
          <cell r="C33">
            <v>0</v>
          </cell>
          <cell r="G33">
            <v>0</v>
          </cell>
        </row>
        <row r="34">
          <cell r="A34" t="str">
            <v>CAISO_New_Pumped_Storage</v>
          </cell>
          <cell r="B34">
            <v>2023</v>
          </cell>
          <cell r="C34">
            <v>0</v>
          </cell>
          <cell r="G34">
            <v>0</v>
          </cell>
        </row>
        <row r="35">
          <cell r="A35" t="str">
            <v>CAISO_New_Pumped_Storage</v>
          </cell>
          <cell r="B35">
            <v>2024</v>
          </cell>
          <cell r="C35">
            <v>0</v>
          </cell>
          <cell r="G35">
            <v>0</v>
          </cell>
        </row>
        <row r="36">
          <cell r="A36" t="str">
            <v>CAISO_New_Pumped_Storage</v>
          </cell>
          <cell r="B36">
            <v>2026</v>
          </cell>
          <cell r="C36">
            <v>0</v>
          </cell>
          <cell r="G36">
            <v>0</v>
          </cell>
        </row>
        <row r="37">
          <cell r="A37" t="str">
            <v>CAISO_New_Pumped_Storage</v>
          </cell>
          <cell r="B37">
            <v>2030</v>
          </cell>
          <cell r="C37">
            <v>0</v>
          </cell>
          <cell r="G37">
            <v>0</v>
          </cell>
        </row>
        <row r="38">
          <cell r="A38" t="str">
            <v>CAISO_New_Flow_Battery</v>
          </cell>
          <cell r="B38">
            <v>2020</v>
          </cell>
          <cell r="C38">
            <v>0</v>
          </cell>
          <cell r="G38">
            <v>0</v>
          </cell>
        </row>
        <row r="39">
          <cell r="A39" t="str">
            <v>CAISO_New_Flow_Battery</v>
          </cell>
          <cell r="B39">
            <v>2021</v>
          </cell>
          <cell r="C39">
            <v>0</v>
          </cell>
          <cell r="G39">
            <v>0</v>
          </cell>
        </row>
        <row r="40">
          <cell r="A40" t="str">
            <v>CAISO_New_Flow_Battery</v>
          </cell>
          <cell r="B40">
            <v>2022</v>
          </cell>
          <cell r="C40">
            <v>0</v>
          </cell>
          <cell r="G40">
            <v>0</v>
          </cell>
        </row>
        <row r="41">
          <cell r="A41" t="str">
            <v>CAISO_New_Flow_Battery</v>
          </cell>
          <cell r="B41">
            <v>2023</v>
          </cell>
          <cell r="C41">
            <v>0</v>
          </cell>
          <cell r="G41">
            <v>0</v>
          </cell>
        </row>
        <row r="42">
          <cell r="A42" t="str">
            <v>CAISO_New_Flow_Battery</v>
          </cell>
          <cell r="B42">
            <v>2024</v>
          </cell>
          <cell r="C42">
            <v>0</v>
          </cell>
          <cell r="G42">
            <v>0</v>
          </cell>
        </row>
        <row r="43">
          <cell r="A43" t="str">
            <v>CAISO_New_Flow_Battery</v>
          </cell>
          <cell r="B43">
            <v>2026</v>
          </cell>
          <cell r="C43">
            <v>0</v>
          </cell>
          <cell r="G43">
            <v>0</v>
          </cell>
        </row>
        <row r="44">
          <cell r="A44" t="str">
            <v>CAISO_New_Flow_Battery</v>
          </cell>
          <cell r="B44">
            <v>2030</v>
          </cell>
          <cell r="C44">
            <v>0</v>
          </cell>
          <cell r="G44">
            <v>0</v>
          </cell>
        </row>
        <row r="45">
          <cell r="A45" t="str">
            <v>CAISO_New_Flow_Battery_2</v>
          </cell>
          <cell r="B45">
            <v>2020</v>
          </cell>
          <cell r="C45">
            <v>0</v>
          </cell>
          <cell r="G45">
            <v>0</v>
          </cell>
        </row>
        <row r="46">
          <cell r="A46" t="str">
            <v>CAISO_New_Flow_Battery_2</v>
          </cell>
          <cell r="B46">
            <v>2021</v>
          </cell>
          <cell r="C46">
            <v>0</v>
          </cell>
          <cell r="G46">
            <v>0</v>
          </cell>
        </row>
        <row r="47">
          <cell r="A47" t="str">
            <v>CAISO_New_Flow_Battery_2</v>
          </cell>
          <cell r="B47">
            <v>2022</v>
          </cell>
          <cell r="C47">
            <v>0</v>
          </cell>
          <cell r="G47">
            <v>0</v>
          </cell>
        </row>
        <row r="48">
          <cell r="A48" t="str">
            <v>CAISO_New_Flow_Battery_2</v>
          </cell>
          <cell r="B48">
            <v>2023</v>
          </cell>
          <cell r="C48">
            <v>0</v>
          </cell>
          <cell r="G48">
            <v>0</v>
          </cell>
        </row>
        <row r="49">
          <cell r="A49" t="str">
            <v>CAISO_New_Flow_Battery_2</v>
          </cell>
          <cell r="B49">
            <v>2024</v>
          </cell>
          <cell r="C49">
            <v>0</v>
          </cell>
          <cell r="G49">
            <v>0</v>
          </cell>
        </row>
        <row r="50">
          <cell r="A50" t="str">
            <v>CAISO_New_Flow_Battery_2</v>
          </cell>
          <cell r="B50">
            <v>2026</v>
          </cell>
          <cell r="C50">
            <v>0</v>
          </cell>
          <cell r="G50">
            <v>0</v>
          </cell>
        </row>
        <row r="51">
          <cell r="A51" t="str">
            <v>CAISO_New_Flow_Battery_2</v>
          </cell>
          <cell r="B51">
            <v>2030</v>
          </cell>
          <cell r="C51">
            <v>0</v>
          </cell>
          <cell r="G51">
            <v>0</v>
          </cell>
        </row>
        <row r="52">
          <cell r="A52" t="str">
            <v>CAISO_New_Flow_Battery_3</v>
          </cell>
          <cell r="B52">
            <v>2020</v>
          </cell>
          <cell r="C52">
            <v>0</v>
          </cell>
          <cell r="G52">
            <v>0</v>
          </cell>
        </row>
        <row r="53">
          <cell r="A53" t="str">
            <v>CAISO_New_Flow_Battery_3</v>
          </cell>
          <cell r="B53">
            <v>2021</v>
          </cell>
          <cell r="C53">
            <v>0</v>
          </cell>
          <cell r="G53">
            <v>0</v>
          </cell>
        </row>
        <row r="54">
          <cell r="A54" t="str">
            <v>CAISO_New_Flow_Battery_3</v>
          </cell>
          <cell r="B54">
            <v>2022</v>
          </cell>
          <cell r="C54">
            <v>0</v>
          </cell>
          <cell r="G54">
            <v>0</v>
          </cell>
        </row>
        <row r="55">
          <cell r="A55" t="str">
            <v>CAISO_New_Flow_Battery_3</v>
          </cell>
          <cell r="B55">
            <v>2023</v>
          </cell>
          <cell r="C55">
            <v>0</v>
          </cell>
          <cell r="G55">
            <v>0</v>
          </cell>
        </row>
        <row r="56">
          <cell r="A56" t="str">
            <v>CAISO_New_Flow_Battery_3</v>
          </cell>
          <cell r="B56">
            <v>2024</v>
          </cell>
          <cell r="C56">
            <v>0</v>
          </cell>
          <cell r="G56">
            <v>0</v>
          </cell>
        </row>
        <row r="57">
          <cell r="A57" t="str">
            <v>CAISO_New_Flow_Battery_3</v>
          </cell>
          <cell r="B57">
            <v>2026</v>
          </cell>
          <cell r="C57">
            <v>0</v>
          </cell>
          <cell r="G57">
            <v>0</v>
          </cell>
        </row>
        <row r="58">
          <cell r="A58" t="str">
            <v>CAISO_New_Flow_Battery_3</v>
          </cell>
          <cell r="B58">
            <v>2030</v>
          </cell>
          <cell r="C58">
            <v>0</v>
          </cell>
          <cell r="G58">
            <v>0</v>
          </cell>
        </row>
        <row r="59">
          <cell r="A59" t="str">
            <v>CAISO_New_Flow_Battery_4</v>
          </cell>
          <cell r="B59">
            <v>2020</v>
          </cell>
          <cell r="C59">
            <v>0</v>
          </cell>
          <cell r="G59">
            <v>0</v>
          </cell>
        </row>
        <row r="60">
          <cell r="A60" t="str">
            <v>CAISO_New_Flow_Battery_4</v>
          </cell>
          <cell r="B60">
            <v>2021</v>
          </cell>
          <cell r="C60">
            <v>0</v>
          </cell>
          <cell r="G60">
            <v>0</v>
          </cell>
        </row>
        <row r="61">
          <cell r="A61" t="str">
            <v>CAISO_New_Flow_Battery_4</v>
          </cell>
          <cell r="B61">
            <v>2022</v>
          </cell>
          <cell r="C61">
            <v>0</v>
          </cell>
          <cell r="G61">
            <v>0</v>
          </cell>
        </row>
        <row r="62">
          <cell r="A62" t="str">
            <v>CAISO_New_Flow_Battery_4</v>
          </cell>
          <cell r="B62">
            <v>2023</v>
          </cell>
          <cell r="C62">
            <v>0</v>
          </cell>
          <cell r="G62">
            <v>0</v>
          </cell>
        </row>
        <row r="63">
          <cell r="A63" t="str">
            <v>CAISO_New_Flow_Battery_4</v>
          </cell>
          <cell r="B63">
            <v>2024</v>
          </cell>
          <cell r="C63">
            <v>0</v>
          </cell>
          <cell r="G63">
            <v>0</v>
          </cell>
        </row>
        <row r="64">
          <cell r="A64" t="str">
            <v>CAISO_New_Flow_Battery_4</v>
          </cell>
          <cell r="B64">
            <v>2026</v>
          </cell>
          <cell r="C64">
            <v>0</v>
          </cell>
          <cell r="G64">
            <v>0</v>
          </cell>
        </row>
        <row r="65">
          <cell r="A65" t="str">
            <v>CAISO_New_Flow_Battery_4</v>
          </cell>
          <cell r="B65">
            <v>2030</v>
          </cell>
          <cell r="C65">
            <v>0</v>
          </cell>
          <cell r="G65">
            <v>0</v>
          </cell>
        </row>
        <row r="66">
          <cell r="A66" t="str">
            <v>CAISO_New_Flow_Battery_5</v>
          </cell>
          <cell r="B66">
            <v>2020</v>
          </cell>
          <cell r="C66">
            <v>0</v>
          </cell>
          <cell r="G66">
            <v>0</v>
          </cell>
        </row>
        <row r="67">
          <cell r="A67" t="str">
            <v>CAISO_New_Flow_Battery_5</v>
          </cell>
          <cell r="B67">
            <v>2021</v>
          </cell>
          <cell r="C67">
            <v>0</v>
          </cell>
          <cell r="G67">
            <v>0</v>
          </cell>
        </row>
        <row r="68">
          <cell r="A68" t="str">
            <v>CAISO_New_Flow_Battery_5</v>
          </cell>
          <cell r="B68">
            <v>2022</v>
          </cell>
          <cell r="C68">
            <v>0</v>
          </cell>
          <cell r="G68">
            <v>0</v>
          </cell>
        </row>
        <row r="69">
          <cell r="A69" t="str">
            <v>CAISO_New_Flow_Battery_5</v>
          </cell>
          <cell r="B69">
            <v>2023</v>
          </cell>
          <cell r="C69">
            <v>0</v>
          </cell>
          <cell r="G69">
            <v>0</v>
          </cell>
        </row>
        <row r="70">
          <cell r="A70" t="str">
            <v>CAISO_New_Flow_Battery_5</v>
          </cell>
          <cell r="B70">
            <v>2024</v>
          </cell>
          <cell r="C70">
            <v>0</v>
          </cell>
          <cell r="G70">
            <v>0</v>
          </cell>
        </row>
        <row r="71">
          <cell r="A71" t="str">
            <v>CAISO_New_Flow_Battery_5</v>
          </cell>
          <cell r="B71">
            <v>2026</v>
          </cell>
          <cell r="C71">
            <v>0</v>
          </cell>
          <cell r="G71">
            <v>0</v>
          </cell>
        </row>
        <row r="72">
          <cell r="A72" t="str">
            <v>CAISO_New_Flow_Battery_5</v>
          </cell>
          <cell r="B72">
            <v>2030</v>
          </cell>
          <cell r="C72">
            <v>0</v>
          </cell>
          <cell r="G72">
            <v>0</v>
          </cell>
        </row>
        <row r="73">
          <cell r="A73" t="str">
            <v>CAISO_New_Li_Battery</v>
          </cell>
          <cell r="B73">
            <v>2020</v>
          </cell>
          <cell r="C73">
            <v>0</v>
          </cell>
          <cell r="G73">
            <v>0</v>
          </cell>
        </row>
        <row r="74">
          <cell r="A74" t="str">
            <v>CAISO_New_Li_Battery</v>
          </cell>
          <cell r="B74">
            <v>2021</v>
          </cell>
          <cell r="C74">
            <v>0</v>
          </cell>
          <cell r="G74">
            <v>0</v>
          </cell>
        </row>
        <row r="75">
          <cell r="A75" t="str">
            <v>CAISO_New_Li_Battery</v>
          </cell>
          <cell r="B75">
            <v>2022</v>
          </cell>
          <cell r="C75">
            <v>0</v>
          </cell>
          <cell r="G75">
            <v>0</v>
          </cell>
        </row>
        <row r="76">
          <cell r="A76" t="str">
            <v>CAISO_New_Li_Battery</v>
          </cell>
          <cell r="B76">
            <v>2023</v>
          </cell>
          <cell r="C76">
            <v>0</v>
          </cell>
          <cell r="G76">
            <v>0</v>
          </cell>
        </row>
        <row r="77">
          <cell r="A77" t="str">
            <v>CAISO_New_Li_Battery</v>
          </cell>
          <cell r="B77">
            <v>2024</v>
          </cell>
          <cell r="C77">
            <v>0</v>
          </cell>
          <cell r="G77">
            <v>0</v>
          </cell>
        </row>
        <row r="78">
          <cell r="A78" t="str">
            <v>CAISO_New_Li_Battery</v>
          </cell>
          <cell r="B78">
            <v>2026</v>
          </cell>
          <cell r="C78">
            <v>0</v>
          </cell>
          <cell r="G78">
            <v>0</v>
          </cell>
        </row>
        <row r="79">
          <cell r="A79" t="str">
            <v>CAISO_New_Li_Battery</v>
          </cell>
          <cell r="B79">
            <v>2030</v>
          </cell>
          <cell r="C79">
            <v>0</v>
          </cell>
          <cell r="G79">
            <v>0</v>
          </cell>
        </row>
        <row r="80">
          <cell r="A80" t="str">
            <v>CAISO_BTM_Li_Battery</v>
          </cell>
          <cell r="B80">
            <v>2020</v>
          </cell>
          <cell r="C80">
            <v>0</v>
          </cell>
          <cell r="G80">
            <v>0</v>
          </cell>
        </row>
        <row r="81">
          <cell r="A81" t="str">
            <v>CAISO_BTM_Li_Battery</v>
          </cell>
          <cell r="B81">
            <v>2021</v>
          </cell>
          <cell r="C81">
            <v>0</v>
          </cell>
          <cell r="G81">
            <v>0</v>
          </cell>
        </row>
        <row r="82">
          <cell r="A82" t="str">
            <v>CAISO_BTM_Li_Battery</v>
          </cell>
          <cell r="B82">
            <v>2022</v>
          </cell>
          <cell r="C82">
            <v>0</v>
          </cell>
          <cell r="G82">
            <v>0</v>
          </cell>
        </row>
        <row r="83">
          <cell r="A83" t="str">
            <v>CAISO_BTM_Li_Battery</v>
          </cell>
          <cell r="B83">
            <v>2023</v>
          </cell>
          <cell r="C83">
            <v>0</v>
          </cell>
          <cell r="G83">
            <v>0</v>
          </cell>
        </row>
        <row r="84">
          <cell r="A84" t="str">
            <v>CAISO_BTM_Li_Battery</v>
          </cell>
          <cell r="B84">
            <v>2024</v>
          </cell>
          <cell r="C84">
            <v>0</v>
          </cell>
          <cell r="G84">
            <v>0</v>
          </cell>
        </row>
        <row r="85">
          <cell r="A85" t="str">
            <v>CAISO_BTM_Li_Battery</v>
          </cell>
          <cell r="B85">
            <v>2026</v>
          </cell>
          <cell r="C85">
            <v>0</v>
          </cell>
          <cell r="G85">
            <v>0</v>
          </cell>
        </row>
        <row r="86">
          <cell r="A86" t="str">
            <v>CAISO_BTM_Li_Battery</v>
          </cell>
          <cell r="B86">
            <v>2030</v>
          </cell>
          <cell r="C86">
            <v>0</v>
          </cell>
          <cell r="G86">
            <v>0</v>
          </cell>
        </row>
        <row r="87">
          <cell r="A87" t="str">
            <v>CAISO_New_Li_Battery_2</v>
          </cell>
          <cell r="B87">
            <v>2020</v>
          </cell>
          <cell r="C87">
            <v>0</v>
          </cell>
          <cell r="G87">
            <v>0</v>
          </cell>
        </row>
        <row r="88">
          <cell r="A88" t="str">
            <v>CAISO_New_Li_Battery_2</v>
          </cell>
          <cell r="B88">
            <v>2021</v>
          </cell>
          <cell r="C88">
            <v>0</v>
          </cell>
          <cell r="G88">
            <v>0</v>
          </cell>
        </row>
        <row r="89">
          <cell r="A89" t="str">
            <v>CAISO_New_Li_Battery_2</v>
          </cell>
          <cell r="B89">
            <v>2022</v>
          </cell>
          <cell r="C89">
            <v>0</v>
          </cell>
          <cell r="G89">
            <v>0</v>
          </cell>
        </row>
        <row r="90">
          <cell r="A90" t="str">
            <v>CAISO_New_Li_Battery_2</v>
          </cell>
          <cell r="B90">
            <v>2023</v>
          </cell>
          <cell r="C90">
            <v>0</v>
          </cell>
          <cell r="G90">
            <v>0</v>
          </cell>
        </row>
        <row r="91">
          <cell r="A91" t="str">
            <v>CAISO_New_Li_Battery_2</v>
          </cell>
          <cell r="B91">
            <v>2024</v>
          </cell>
          <cell r="C91">
            <v>0</v>
          </cell>
          <cell r="G91">
            <v>0</v>
          </cell>
        </row>
        <row r="92">
          <cell r="A92" t="str">
            <v>CAISO_New_Li_Battery_2</v>
          </cell>
          <cell r="B92">
            <v>2026</v>
          </cell>
          <cell r="C92">
            <v>0</v>
          </cell>
          <cell r="G92">
            <v>0</v>
          </cell>
        </row>
        <row r="93">
          <cell r="A93" t="str">
            <v>CAISO_New_Li_Battery_2</v>
          </cell>
          <cell r="B93">
            <v>2030</v>
          </cell>
          <cell r="C93">
            <v>0</v>
          </cell>
          <cell r="G93">
            <v>0</v>
          </cell>
        </row>
        <row r="94">
          <cell r="A94" t="str">
            <v>CAISO_New_Li_Battery_3</v>
          </cell>
          <cell r="B94">
            <v>2020</v>
          </cell>
          <cell r="C94">
            <v>0</v>
          </cell>
          <cell r="G94">
            <v>0</v>
          </cell>
        </row>
        <row r="95">
          <cell r="A95" t="str">
            <v>CAISO_New_Li_Battery_3</v>
          </cell>
          <cell r="B95">
            <v>2021</v>
          </cell>
          <cell r="C95">
            <v>0</v>
          </cell>
          <cell r="G95">
            <v>0</v>
          </cell>
        </row>
        <row r="96">
          <cell r="A96" t="str">
            <v>CAISO_New_Li_Battery_3</v>
          </cell>
          <cell r="B96">
            <v>2022</v>
          </cell>
          <cell r="C96">
            <v>0</v>
          </cell>
          <cell r="G96">
            <v>0</v>
          </cell>
        </row>
        <row r="97">
          <cell r="A97" t="str">
            <v>CAISO_New_Li_Battery_3</v>
          </cell>
          <cell r="B97">
            <v>2023</v>
          </cell>
          <cell r="C97">
            <v>0</v>
          </cell>
          <cell r="G97">
            <v>0</v>
          </cell>
        </row>
        <row r="98">
          <cell r="A98" t="str">
            <v>CAISO_New_Li_Battery_3</v>
          </cell>
          <cell r="B98">
            <v>2024</v>
          </cell>
          <cell r="C98">
            <v>0</v>
          </cell>
          <cell r="G98">
            <v>0</v>
          </cell>
        </row>
        <row r="99">
          <cell r="A99" t="str">
            <v>CAISO_New_Li_Battery_3</v>
          </cell>
          <cell r="B99">
            <v>2026</v>
          </cell>
          <cell r="C99">
            <v>0</v>
          </cell>
          <cell r="G99">
            <v>0</v>
          </cell>
        </row>
        <row r="100">
          <cell r="A100" t="str">
            <v>CAISO_New_Li_Battery_3</v>
          </cell>
          <cell r="B100">
            <v>2030</v>
          </cell>
          <cell r="C100">
            <v>0</v>
          </cell>
          <cell r="G100">
            <v>0</v>
          </cell>
        </row>
        <row r="101">
          <cell r="A101" t="str">
            <v>CAISO_New_Li_Battery_4</v>
          </cell>
          <cell r="B101">
            <v>2020</v>
          </cell>
          <cell r="C101">
            <v>0</v>
          </cell>
          <cell r="G101">
            <v>0</v>
          </cell>
        </row>
        <row r="102">
          <cell r="A102" t="str">
            <v>CAISO_New_Li_Battery_4</v>
          </cell>
          <cell r="B102">
            <v>2021</v>
          </cell>
          <cell r="C102">
            <v>0</v>
          </cell>
          <cell r="G102">
            <v>0</v>
          </cell>
        </row>
        <row r="103">
          <cell r="A103" t="str">
            <v>CAISO_New_Li_Battery_4</v>
          </cell>
          <cell r="B103">
            <v>2022</v>
          </cell>
          <cell r="C103">
            <v>0</v>
          </cell>
          <cell r="G103">
            <v>0</v>
          </cell>
        </row>
        <row r="104">
          <cell r="A104" t="str">
            <v>CAISO_New_Li_Battery_4</v>
          </cell>
          <cell r="B104">
            <v>2023</v>
          </cell>
          <cell r="C104">
            <v>0</v>
          </cell>
          <cell r="G104">
            <v>0</v>
          </cell>
        </row>
        <row r="105">
          <cell r="A105" t="str">
            <v>CAISO_New_Li_Battery_4</v>
          </cell>
          <cell r="B105">
            <v>2024</v>
          </cell>
          <cell r="C105">
            <v>0</v>
          </cell>
          <cell r="G105">
            <v>0</v>
          </cell>
        </row>
        <row r="106">
          <cell r="A106" t="str">
            <v>CAISO_New_Li_Battery_4</v>
          </cell>
          <cell r="B106">
            <v>2026</v>
          </cell>
          <cell r="C106">
            <v>0</v>
          </cell>
          <cell r="G106">
            <v>0</v>
          </cell>
        </row>
        <row r="107">
          <cell r="A107" t="str">
            <v>CAISO_New_Li_Battery_4</v>
          </cell>
          <cell r="B107">
            <v>2030</v>
          </cell>
          <cell r="C107">
            <v>0</v>
          </cell>
          <cell r="G107">
            <v>0</v>
          </cell>
        </row>
        <row r="108">
          <cell r="A108" t="str">
            <v>CAISO_New_Li_Battery_5</v>
          </cell>
          <cell r="B108">
            <v>2020</v>
          </cell>
          <cell r="C108">
            <v>0</v>
          </cell>
          <cell r="G108">
            <v>0</v>
          </cell>
        </row>
        <row r="109">
          <cell r="A109" t="str">
            <v>CAISO_New_Li_Battery_5</v>
          </cell>
          <cell r="B109">
            <v>2021</v>
          </cell>
          <cell r="C109">
            <v>0</v>
          </cell>
          <cell r="G109">
            <v>0</v>
          </cell>
        </row>
        <row r="110">
          <cell r="A110" t="str">
            <v>CAISO_New_Li_Battery_5</v>
          </cell>
          <cell r="B110">
            <v>2022</v>
          </cell>
          <cell r="C110">
            <v>0</v>
          </cell>
          <cell r="G110">
            <v>0</v>
          </cell>
        </row>
        <row r="111">
          <cell r="A111" t="str">
            <v>CAISO_New_Li_Battery_5</v>
          </cell>
          <cell r="B111">
            <v>2023</v>
          </cell>
          <cell r="C111">
            <v>0</v>
          </cell>
          <cell r="G111">
            <v>0</v>
          </cell>
        </row>
        <row r="112">
          <cell r="A112" t="str">
            <v>CAISO_New_Li_Battery_5</v>
          </cell>
          <cell r="B112">
            <v>2024</v>
          </cell>
          <cell r="C112">
            <v>0</v>
          </cell>
          <cell r="G112">
            <v>0</v>
          </cell>
        </row>
        <row r="113">
          <cell r="A113" t="str">
            <v>CAISO_New_Li_Battery_5</v>
          </cell>
          <cell r="B113">
            <v>2026</v>
          </cell>
          <cell r="C113">
            <v>0</v>
          </cell>
          <cell r="G113">
            <v>0</v>
          </cell>
        </row>
        <row r="114">
          <cell r="A114" t="str">
            <v>CAISO_New_Li_Battery_5</v>
          </cell>
          <cell r="B114">
            <v>2030</v>
          </cell>
          <cell r="C114">
            <v>0</v>
          </cell>
          <cell r="G114">
            <v>0</v>
          </cell>
        </row>
        <row r="115">
          <cell r="A115" t="str">
            <v>CAISO_New_Li_Battery_6</v>
          </cell>
          <cell r="B115">
            <v>2020</v>
          </cell>
          <cell r="C115">
            <v>0</v>
          </cell>
          <cell r="G115">
            <v>0</v>
          </cell>
        </row>
        <row r="116">
          <cell r="A116" t="str">
            <v>CAISO_New_Li_Battery_6</v>
          </cell>
          <cell r="B116">
            <v>2021</v>
          </cell>
          <cell r="C116">
            <v>0</v>
          </cell>
          <cell r="G116">
            <v>0</v>
          </cell>
        </row>
        <row r="117">
          <cell r="A117" t="str">
            <v>CAISO_New_Li_Battery_6</v>
          </cell>
          <cell r="B117">
            <v>2022</v>
          </cell>
          <cell r="C117">
            <v>0</v>
          </cell>
          <cell r="G117">
            <v>0</v>
          </cell>
        </row>
        <row r="118">
          <cell r="A118" t="str">
            <v>CAISO_New_Li_Battery_6</v>
          </cell>
          <cell r="B118">
            <v>2023</v>
          </cell>
          <cell r="C118">
            <v>0</v>
          </cell>
          <cell r="G118">
            <v>0</v>
          </cell>
        </row>
        <row r="119">
          <cell r="A119" t="str">
            <v>CAISO_New_Li_Battery_6</v>
          </cell>
          <cell r="B119">
            <v>2024</v>
          </cell>
          <cell r="C119">
            <v>0</v>
          </cell>
          <cell r="G119">
            <v>0</v>
          </cell>
        </row>
        <row r="120">
          <cell r="A120" t="str">
            <v>CAISO_New_Li_Battery_6</v>
          </cell>
          <cell r="B120">
            <v>2026</v>
          </cell>
          <cell r="C120">
            <v>0</v>
          </cell>
          <cell r="G120">
            <v>0</v>
          </cell>
        </row>
        <row r="121">
          <cell r="A121" t="str">
            <v>CAISO_New_Li_Battery_6</v>
          </cell>
          <cell r="B121">
            <v>2030</v>
          </cell>
          <cell r="C121">
            <v>0</v>
          </cell>
          <cell r="G121">
            <v>0</v>
          </cell>
        </row>
        <row r="122">
          <cell r="A122" t="str">
            <v>CAISO_Shed_DR_Tranche1</v>
          </cell>
          <cell r="B122">
            <v>2020</v>
          </cell>
          <cell r="C122">
            <v>0</v>
          </cell>
        </row>
        <row r="123">
          <cell r="A123" t="str">
            <v>CAISO_Shed_DR_Tranche1</v>
          </cell>
          <cell r="B123">
            <v>2021</v>
          </cell>
          <cell r="C123">
            <v>0</v>
          </cell>
        </row>
        <row r="124">
          <cell r="A124" t="str">
            <v>CAISO_Shed_DR_Tranche1</v>
          </cell>
          <cell r="B124">
            <v>2022</v>
          </cell>
          <cell r="C124">
            <v>0</v>
          </cell>
        </row>
        <row r="125">
          <cell r="A125" t="str">
            <v>CAISO_Shed_DR_Tranche1</v>
          </cell>
          <cell r="B125">
            <v>2023</v>
          </cell>
          <cell r="C125">
            <v>0</v>
          </cell>
        </row>
        <row r="126">
          <cell r="A126" t="str">
            <v>CAISO_Shed_DR_Tranche1</v>
          </cell>
          <cell r="B126">
            <v>2024</v>
          </cell>
          <cell r="C126">
            <v>0</v>
          </cell>
        </row>
        <row r="127">
          <cell r="A127" t="str">
            <v>CAISO_Shed_DR_Tranche1</v>
          </cell>
          <cell r="B127">
            <v>2026</v>
          </cell>
          <cell r="C127">
            <v>0</v>
          </cell>
        </row>
        <row r="128">
          <cell r="A128" t="str">
            <v>CAISO_Shed_DR_Tranche1</v>
          </cell>
          <cell r="B128">
            <v>2030</v>
          </cell>
          <cell r="C128">
            <v>0</v>
          </cell>
        </row>
        <row r="129">
          <cell r="A129" t="str">
            <v>CAISO_Shed_DR_Tranche2</v>
          </cell>
          <cell r="B129">
            <v>2020</v>
          </cell>
          <cell r="C129">
            <v>0</v>
          </cell>
        </row>
        <row r="130">
          <cell r="A130" t="str">
            <v>CAISO_Shed_DR_Tranche2</v>
          </cell>
          <cell r="B130">
            <v>2021</v>
          </cell>
          <cell r="C130">
            <v>0</v>
          </cell>
        </row>
        <row r="131">
          <cell r="A131" t="str">
            <v>CAISO_Shed_DR_Tranche2</v>
          </cell>
          <cell r="B131">
            <v>2022</v>
          </cell>
          <cell r="C131">
            <v>0</v>
          </cell>
        </row>
        <row r="132">
          <cell r="A132" t="str">
            <v>CAISO_Shed_DR_Tranche2</v>
          </cell>
          <cell r="B132">
            <v>2023</v>
          </cell>
          <cell r="C132">
            <v>0</v>
          </cell>
        </row>
        <row r="133">
          <cell r="A133" t="str">
            <v>CAISO_Shed_DR_Tranche2</v>
          </cell>
          <cell r="B133">
            <v>2024</v>
          </cell>
          <cell r="C133">
            <v>0</v>
          </cell>
        </row>
        <row r="134">
          <cell r="A134" t="str">
            <v>CAISO_Shed_DR_Tranche2</v>
          </cell>
          <cell r="B134">
            <v>2026</v>
          </cell>
          <cell r="C134">
            <v>0</v>
          </cell>
        </row>
        <row r="135">
          <cell r="A135" t="str">
            <v>CAISO_Shed_DR_Tranche2</v>
          </cell>
          <cell r="B135">
            <v>2030</v>
          </cell>
          <cell r="C135">
            <v>0</v>
          </cell>
        </row>
        <row r="136">
          <cell r="A136" t="str">
            <v>CAISO_Shed_DR_Tranche3</v>
          </cell>
          <cell r="B136">
            <v>2020</v>
          </cell>
          <cell r="C136">
            <v>0</v>
          </cell>
        </row>
        <row r="137">
          <cell r="A137" t="str">
            <v>CAISO_Shed_DR_Tranche3</v>
          </cell>
          <cell r="B137">
            <v>2021</v>
          </cell>
          <cell r="C137">
            <v>0</v>
          </cell>
        </row>
        <row r="138">
          <cell r="A138" t="str">
            <v>CAISO_Shed_DR_Tranche3</v>
          </cell>
          <cell r="B138">
            <v>2022</v>
          </cell>
          <cell r="C138">
            <v>0</v>
          </cell>
        </row>
        <row r="139">
          <cell r="A139" t="str">
            <v>CAISO_Shed_DR_Tranche3</v>
          </cell>
          <cell r="B139">
            <v>2023</v>
          </cell>
          <cell r="C139">
            <v>0</v>
          </cell>
        </row>
        <row r="140">
          <cell r="A140" t="str">
            <v>CAISO_Shed_DR_Tranche3</v>
          </cell>
          <cell r="B140">
            <v>2024</v>
          </cell>
          <cell r="C140">
            <v>0</v>
          </cell>
        </row>
        <row r="141">
          <cell r="A141" t="str">
            <v>CAISO_Shed_DR_Tranche3</v>
          </cell>
          <cell r="B141">
            <v>2026</v>
          </cell>
          <cell r="C141">
            <v>0</v>
          </cell>
        </row>
        <row r="142">
          <cell r="A142" t="str">
            <v>CAISO_Shed_DR_Tranche3</v>
          </cell>
          <cell r="B142">
            <v>2030</v>
          </cell>
          <cell r="C142">
            <v>0</v>
          </cell>
        </row>
        <row r="143">
          <cell r="A143" t="str">
            <v>CAISO_Shed_DR_Tranche4</v>
          </cell>
          <cell r="B143">
            <v>2020</v>
          </cell>
          <cell r="C143">
            <v>0</v>
          </cell>
        </row>
        <row r="144">
          <cell r="A144" t="str">
            <v>CAISO_Shed_DR_Tranche4</v>
          </cell>
          <cell r="B144">
            <v>2021</v>
          </cell>
          <cell r="C144">
            <v>0</v>
          </cell>
        </row>
        <row r="145">
          <cell r="A145" t="str">
            <v>CAISO_Shed_DR_Tranche4</v>
          </cell>
          <cell r="B145">
            <v>2022</v>
          </cell>
          <cell r="C145">
            <v>0</v>
          </cell>
        </row>
        <row r="146">
          <cell r="A146" t="str">
            <v>CAISO_Shed_DR_Tranche4</v>
          </cell>
          <cell r="B146">
            <v>2023</v>
          </cell>
          <cell r="C146">
            <v>0</v>
          </cell>
        </row>
        <row r="147">
          <cell r="A147" t="str">
            <v>CAISO_Shed_DR_Tranche4</v>
          </cell>
          <cell r="B147">
            <v>2024</v>
          </cell>
          <cell r="C147">
            <v>0</v>
          </cell>
        </row>
        <row r="148">
          <cell r="A148" t="str">
            <v>CAISO_Shed_DR_Tranche4</v>
          </cell>
          <cell r="B148">
            <v>2026</v>
          </cell>
          <cell r="C148">
            <v>0</v>
          </cell>
        </row>
        <row r="149">
          <cell r="A149" t="str">
            <v>CAISO_Shed_DR_Tranche4</v>
          </cell>
          <cell r="B149">
            <v>2030</v>
          </cell>
          <cell r="C149">
            <v>0</v>
          </cell>
        </row>
        <row r="150">
          <cell r="A150" t="str">
            <v>CAISO_Shed_DR_Tranche5</v>
          </cell>
          <cell r="B150">
            <v>2020</v>
          </cell>
          <cell r="C150">
            <v>0</v>
          </cell>
        </row>
        <row r="151">
          <cell r="A151" t="str">
            <v>CAISO_Shed_DR_Tranche5</v>
          </cell>
          <cell r="B151">
            <v>2021</v>
          </cell>
          <cell r="C151">
            <v>0</v>
          </cell>
        </row>
        <row r="152">
          <cell r="A152" t="str">
            <v>CAISO_Shed_DR_Tranche5</v>
          </cell>
          <cell r="B152">
            <v>2022</v>
          </cell>
          <cell r="C152">
            <v>0</v>
          </cell>
        </row>
        <row r="153">
          <cell r="A153" t="str">
            <v>CAISO_Shed_DR_Tranche5</v>
          </cell>
          <cell r="B153">
            <v>2023</v>
          </cell>
          <cell r="C153">
            <v>0</v>
          </cell>
        </row>
        <row r="154">
          <cell r="A154" t="str">
            <v>CAISO_Shed_DR_Tranche5</v>
          </cell>
          <cell r="B154">
            <v>2024</v>
          </cell>
          <cell r="C154">
            <v>0</v>
          </cell>
        </row>
        <row r="155">
          <cell r="A155" t="str">
            <v>CAISO_Shed_DR_Tranche5</v>
          </cell>
          <cell r="B155">
            <v>2026</v>
          </cell>
          <cell r="C155">
            <v>0</v>
          </cell>
        </row>
        <row r="156">
          <cell r="A156" t="str">
            <v>CAISO_Shed_DR_Tranche5</v>
          </cell>
          <cell r="B156">
            <v>2030</v>
          </cell>
          <cell r="C156">
            <v>0</v>
          </cell>
        </row>
        <row r="157">
          <cell r="A157" t="str">
            <v>CAISO_Shed_DR_Tranche6</v>
          </cell>
          <cell r="B157">
            <v>2020</v>
          </cell>
          <cell r="C157">
            <v>0</v>
          </cell>
        </row>
        <row r="158">
          <cell r="A158" t="str">
            <v>CAISO_Shed_DR_Tranche6</v>
          </cell>
          <cell r="B158">
            <v>2021</v>
          </cell>
          <cell r="C158">
            <v>0</v>
          </cell>
        </row>
        <row r="159">
          <cell r="A159" t="str">
            <v>CAISO_Shed_DR_Tranche6</v>
          </cell>
          <cell r="B159">
            <v>2022</v>
          </cell>
          <cell r="C159">
            <v>0</v>
          </cell>
        </row>
        <row r="160">
          <cell r="A160" t="str">
            <v>CAISO_Shed_DR_Tranche6</v>
          </cell>
          <cell r="B160">
            <v>2023</v>
          </cell>
          <cell r="C160">
            <v>0</v>
          </cell>
        </row>
        <row r="161">
          <cell r="A161" t="str">
            <v>CAISO_Shed_DR_Tranche6</v>
          </cell>
          <cell r="B161">
            <v>2024</v>
          </cell>
          <cell r="C161">
            <v>0</v>
          </cell>
        </row>
        <row r="162">
          <cell r="A162" t="str">
            <v>CAISO_Shed_DR_Tranche6</v>
          </cell>
          <cell r="B162">
            <v>2026</v>
          </cell>
          <cell r="C162">
            <v>0</v>
          </cell>
        </row>
        <row r="163">
          <cell r="A163" t="str">
            <v>CAISO_Shed_DR_Tranche6</v>
          </cell>
          <cell r="B163">
            <v>2030</v>
          </cell>
          <cell r="C163">
            <v>0</v>
          </cell>
        </row>
        <row r="164">
          <cell r="A164" t="str">
            <v>CAISO_Shed_DR_Tranche7</v>
          </cell>
          <cell r="B164">
            <v>2020</v>
          </cell>
          <cell r="C164">
            <v>0</v>
          </cell>
        </row>
        <row r="165">
          <cell r="A165" t="str">
            <v>CAISO_Shed_DR_Tranche7</v>
          </cell>
          <cell r="B165">
            <v>2021</v>
          </cell>
          <cell r="C165">
            <v>0</v>
          </cell>
        </row>
        <row r="166">
          <cell r="A166" t="str">
            <v>CAISO_Shed_DR_Tranche7</v>
          </cell>
          <cell r="B166">
            <v>2022</v>
          </cell>
          <cell r="C166">
            <v>0</v>
          </cell>
        </row>
        <row r="167">
          <cell r="A167" t="str">
            <v>CAISO_Shed_DR_Tranche7</v>
          </cell>
          <cell r="B167">
            <v>2023</v>
          </cell>
          <cell r="C167">
            <v>0</v>
          </cell>
        </row>
        <row r="168">
          <cell r="A168" t="str">
            <v>CAISO_Shed_DR_Tranche7</v>
          </cell>
          <cell r="B168">
            <v>2024</v>
          </cell>
          <cell r="C168">
            <v>0</v>
          </cell>
        </row>
        <row r="169">
          <cell r="A169" t="str">
            <v>CAISO_Shed_DR_Tranche7</v>
          </cell>
          <cell r="B169">
            <v>2026</v>
          </cell>
          <cell r="C169">
            <v>0</v>
          </cell>
        </row>
        <row r="170">
          <cell r="A170" t="str">
            <v>CAISO_Shed_DR_Tranche7</v>
          </cell>
          <cell r="B170">
            <v>2030</v>
          </cell>
          <cell r="C170">
            <v>0</v>
          </cell>
        </row>
        <row r="171">
          <cell r="A171" t="str">
            <v>CAISO_Shed_DR_Tranche8</v>
          </cell>
          <cell r="B171">
            <v>2020</v>
          </cell>
          <cell r="C171">
            <v>0</v>
          </cell>
        </row>
        <row r="172">
          <cell r="A172" t="str">
            <v>CAISO_Shed_DR_Tranche8</v>
          </cell>
          <cell r="B172">
            <v>2021</v>
          </cell>
          <cell r="C172">
            <v>0</v>
          </cell>
        </row>
        <row r="173">
          <cell r="A173" t="str">
            <v>CAISO_Shed_DR_Tranche8</v>
          </cell>
          <cell r="B173">
            <v>2022</v>
          </cell>
          <cell r="C173">
            <v>0</v>
          </cell>
        </row>
        <row r="174">
          <cell r="A174" t="str">
            <v>CAISO_Shed_DR_Tranche8</v>
          </cell>
          <cell r="B174">
            <v>2023</v>
          </cell>
          <cell r="C174">
            <v>0</v>
          </cell>
        </row>
        <row r="175">
          <cell r="A175" t="str">
            <v>CAISO_Shed_DR_Tranche8</v>
          </cell>
          <cell r="B175">
            <v>2024</v>
          </cell>
          <cell r="C175">
            <v>0</v>
          </cell>
        </row>
        <row r="176">
          <cell r="A176" t="str">
            <v>CAISO_Shed_DR_Tranche8</v>
          </cell>
          <cell r="B176">
            <v>2026</v>
          </cell>
          <cell r="C176">
            <v>0</v>
          </cell>
        </row>
        <row r="177">
          <cell r="A177" t="str">
            <v>CAISO_Shed_DR_Tranche8</v>
          </cell>
          <cell r="B177">
            <v>2030</v>
          </cell>
          <cell r="C177">
            <v>0</v>
          </cell>
        </row>
      </sheetData>
      <sheetData sheetId="12">
        <row r="2">
          <cell r="D2" t="str">
            <v>period</v>
          </cell>
          <cell r="E2" t="str">
            <v>variable_costs_$_per_year</v>
          </cell>
          <cell r="F2" t="str">
            <v>fuel_costs_$_per_year</v>
          </cell>
          <cell r="G2" t="str">
            <v>startup_costs_$_per_year</v>
          </cell>
          <cell r="H2" t="str">
            <v>shutdown_costs_$_per_year</v>
          </cell>
        </row>
        <row r="3">
          <cell r="D3">
            <v>2020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D4">
            <v>2021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D5">
            <v>2022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</row>
        <row r="6">
          <cell r="D6">
            <v>2023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</row>
        <row r="7">
          <cell r="D7">
            <v>2024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</row>
        <row r="8">
          <cell r="D8">
            <v>2026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</row>
        <row r="9">
          <cell r="D9">
            <v>2030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D10">
            <v>2020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D11">
            <v>2021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D12">
            <v>2022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D13">
            <v>2023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D14">
            <v>2024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D15">
            <v>2026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D16">
            <v>2030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D17">
            <v>2020</v>
          </cell>
          <cell r="E17">
            <v>237571.200000001</v>
          </cell>
          <cell r="F17">
            <v>0</v>
          </cell>
          <cell r="G17">
            <v>0</v>
          </cell>
          <cell r="H17">
            <v>0</v>
          </cell>
        </row>
        <row r="18">
          <cell r="D18">
            <v>2021</v>
          </cell>
          <cell r="E18">
            <v>237571.200000001</v>
          </cell>
          <cell r="F18">
            <v>0</v>
          </cell>
          <cell r="G18">
            <v>0</v>
          </cell>
          <cell r="H18">
            <v>0</v>
          </cell>
        </row>
        <row r="19">
          <cell r="D19">
            <v>2022</v>
          </cell>
          <cell r="E19">
            <v>237571.200000001</v>
          </cell>
          <cell r="F19">
            <v>0</v>
          </cell>
          <cell r="G19">
            <v>0</v>
          </cell>
          <cell r="H19">
            <v>0</v>
          </cell>
        </row>
        <row r="20">
          <cell r="D20">
            <v>2023</v>
          </cell>
          <cell r="E20">
            <v>237571.200000001</v>
          </cell>
          <cell r="F20">
            <v>0</v>
          </cell>
          <cell r="G20">
            <v>0</v>
          </cell>
          <cell r="H20">
            <v>0</v>
          </cell>
        </row>
        <row r="21">
          <cell r="D21">
            <v>2024</v>
          </cell>
          <cell r="E21">
            <v>237571.200000001</v>
          </cell>
          <cell r="F21">
            <v>0</v>
          </cell>
          <cell r="G21">
            <v>0</v>
          </cell>
          <cell r="H21">
            <v>0</v>
          </cell>
        </row>
        <row r="22">
          <cell r="D22">
            <v>2026</v>
          </cell>
          <cell r="E22">
            <v>237571.200000001</v>
          </cell>
          <cell r="F22">
            <v>0</v>
          </cell>
          <cell r="G22">
            <v>0</v>
          </cell>
          <cell r="H22">
            <v>0</v>
          </cell>
        </row>
        <row r="23">
          <cell r="D23">
            <v>2030</v>
          </cell>
          <cell r="E23">
            <v>237571.200000001</v>
          </cell>
          <cell r="F23">
            <v>0</v>
          </cell>
          <cell r="G23">
            <v>0</v>
          </cell>
          <cell r="H23">
            <v>0</v>
          </cell>
        </row>
        <row r="24">
          <cell r="D24">
            <v>2020</v>
          </cell>
          <cell r="E24">
            <v>771455.952088419</v>
          </cell>
          <cell r="F24">
            <v>121893211.44962201</v>
          </cell>
          <cell r="G24">
            <v>0</v>
          </cell>
          <cell r="H24">
            <v>0</v>
          </cell>
        </row>
        <row r="25">
          <cell r="D25">
            <v>2021</v>
          </cell>
          <cell r="E25">
            <v>812413.93150858302</v>
          </cell>
          <cell r="F25">
            <v>129844513.906325</v>
          </cell>
          <cell r="G25">
            <v>0</v>
          </cell>
          <cell r="H25">
            <v>0</v>
          </cell>
        </row>
        <row r="26">
          <cell r="D26">
            <v>2022</v>
          </cell>
          <cell r="E26">
            <v>819809.56229455594</v>
          </cell>
          <cell r="F26">
            <v>132900746.225152</v>
          </cell>
          <cell r="G26">
            <v>0</v>
          </cell>
          <cell r="H26">
            <v>0</v>
          </cell>
        </row>
        <row r="27">
          <cell r="D27">
            <v>2023</v>
          </cell>
          <cell r="E27">
            <v>804110.87302978605</v>
          </cell>
          <cell r="F27">
            <v>131838991.82953499</v>
          </cell>
          <cell r="G27">
            <v>0</v>
          </cell>
          <cell r="H27">
            <v>0</v>
          </cell>
        </row>
        <row r="28">
          <cell r="D28">
            <v>2024</v>
          </cell>
          <cell r="E28">
            <v>827046.99432505295</v>
          </cell>
          <cell r="F28">
            <v>137078588.41578799</v>
          </cell>
          <cell r="G28">
            <v>0</v>
          </cell>
          <cell r="H28">
            <v>0</v>
          </cell>
        </row>
        <row r="29">
          <cell r="D29">
            <v>2026</v>
          </cell>
          <cell r="E29">
            <v>800093.52784404997</v>
          </cell>
          <cell r="F29">
            <v>135757337.84209099</v>
          </cell>
          <cell r="G29">
            <v>0</v>
          </cell>
          <cell r="H29">
            <v>0</v>
          </cell>
        </row>
        <row r="30">
          <cell r="D30">
            <v>2030</v>
          </cell>
          <cell r="E30">
            <v>676898.65507082897</v>
          </cell>
          <cell r="F30">
            <v>122048824.36143</v>
          </cell>
          <cell r="G30">
            <v>0</v>
          </cell>
          <cell r="H30">
            <v>0</v>
          </cell>
        </row>
        <row r="31">
          <cell r="D31">
            <v>2020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</row>
        <row r="32">
          <cell r="D32">
            <v>2021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</row>
        <row r="33">
          <cell r="D33">
            <v>2022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</row>
        <row r="34">
          <cell r="D34">
            <v>2023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</row>
        <row r="35">
          <cell r="D35">
            <v>2024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</row>
        <row r="36">
          <cell r="D36">
            <v>2026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37">
          <cell r="D37">
            <v>2030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D38">
            <v>2020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D39">
            <v>2021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D40">
            <v>2022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D41">
            <v>2023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D42">
            <v>2024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D43">
            <v>2026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D44">
            <v>2030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D45">
            <v>2020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</row>
        <row r="46">
          <cell r="D46">
            <v>2021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</row>
        <row r="47">
          <cell r="D47">
            <v>2022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</row>
        <row r="48">
          <cell r="D48">
            <v>2023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D49">
            <v>2024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0">
          <cell r="D50">
            <v>2026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D51">
            <v>2030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</row>
        <row r="52">
          <cell r="D52">
            <v>2020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</row>
        <row r="53">
          <cell r="D53">
            <v>2021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</row>
        <row r="54">
          <cell r="D54">
            <v>2022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D55">
            <v>2023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D56">
            <v>2024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D57">
            <v>2026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D58">
            <v>2030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D59">
            <v>2020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</row>
        <row r="60">
          <cell r="D60">
            <v>2021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D61">
            <v>2022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D62">
            <v>2023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D63">
            <v>2024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</row>
        <row r="64">
          <cell r="D64">
            <v>2026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D65">
            <v>2030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D66">
            <v>2020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D67">
            <v>2021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</row>
        <row r="68">
          <cell r="D68">
            <v>2022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</row>
        <row r="69">
          <cell r="D69">
            <v>2023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D70">
            <v>2024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D71">
            <v>2026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D72">
            <v>2030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</row>
        <row r="73">
          <cell r="D73">
            <v>2020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</row>
        <row r="74">
          <cell r="D74">
            <v>2021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</row>
        <row r="75">
          <cell r="D75">
            <v>2022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D76">
            <v>2023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D77">
            <v>2024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D78">
            <v>2026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D79">
            <v>2030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D80">
            <v>2020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1">
          <cell r="D81">
            <v>2021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</row>
        <row r="82">
          <cell r="D82">
            <v>2022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</row>
        <row r="83">
          <cell r="D83">
            <v>2023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D84">
            <v>2024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D85">
            <v>2026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D86">
            <v>2030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D87">
            <v>2020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D88">
            <v>2021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D89">
            <v>2022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D90">
            <v>2023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D91">
            <v>2024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  <row r="92">
          <cell r="D92">
            <v>2026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</row>
        <row r="93">
          <cell r="D93">
            <v>2030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</row>
        <row r="94">
          <cell r="D94">
            <v>2020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</row>
        <row r="95">
          <cell r="D95">
            <v>2021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</row>
        <row r="96">
          <cell r="D96">
            <v>2022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D97">
            <v>2023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</row>
        <row r="98">
          <cell r="D98">
            <v>2024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D99">
            <v>2026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</row>
        <row r="100">
          <cell r="D100">
            <v>2030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</row>
        <row r="101">
          <cell r="D101">
            <v>2020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</row>
        <row r="102">
          <cell r="D102">
            <v>2021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</row>
        <row r="103">
          <cell r="D103">
            <v>2022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</row>
        <row r="104">
          <cell r="D104">
            <v>2023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</row>
        <row r="105">
          <cell r="D105">
            <v>2024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</row>
        <row r="106">
          <cell r="D106">
            <v>2026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</row>
        <row r="107">
          <cell r="D107">
            <v>2030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D108">
            <v>2020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D109">
            <v>2021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</row>
        <row r="110">
          <cell r="D110">
            <v>2022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D111">
            <v>2023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D112">
            <v>2024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D113">
            <v>2026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</row>
        <row r="114">
          <cell r="D114">
            <v>2030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</row>
        <row r="115">
          <cell r="D115">
            <v>2020</v>
          </cell>
          <cell r="E115">
            <v>10347049.199999999</v>
          </cell>
          <cell r="F115">
            <v>0</v>
          </cell>
          <cell r="G115">
            <v>0</v>
          </cell>
          <cell r="H115">
            <v>0</v>
          </cell>
        </row>
        <row r="116">
          <cell r="D116">
            <v>2021</v>
          </cell>
          <cell r="E116">
            <v>10347049.199999999</v>
          </cell>
          <cell r="F116">
            <v>0</v>
          </cell>
          <cell r="G116">
            <v>0</v>
          </cell>
          <cell r="H116">
            <v>0</v>
          </cell>
        </row>
        <row r="117">
          <cell r="D117">
            <v>2022</v>
          </cell>
          <cell r="E117">
            <v>10347049.199999999</v>
          </cell>
          <cell r="F117">
            <v>0</v>
          </cell>
          <cell r="G117">
            <v>0</v>
          </cell>
          <cell r="H117">
            <v>0</v>
          </cell>
        </row>
        <row r="118">
          <cell r="D118">
            <v>2023</v>
          </cell>
          <cell r="E118">
            <v>10347049.199999999</v>
          </cell>
          <cell r="F118">
            <v>0</v>
          </cell>
          <cell r="G118">
            <v>0</v>
          </cell>
          <cell r="H118">
            <v>0</v>
          </cell>
        </row>
        <row r="119">
          <cell r="D119">
            <v>2024</v>
          </cell>
          <cell r="E119">
            <v>10347049.199999999</v>
          </cell>
          <cell r="F119">
            <v>0</v>
          </cell>
          <cell r="G119">
            <v>0</v>
          </cell>
          <cell r="H119">
            <v>0</v>
          </cell>
        </row>
        <row r="120">
          <cell r="D120">
            <v>2026</v>
          </cell>
          <cell r="E120">
            <v>10347049.199999999</v>
          </cell>
          <cell r="F120">
            <v>0</v>
          </cell>
          <cell r="G120">
            <v>0</v>
          </cell>
          <cell r="H120">
            <v>0</v>
          </cell>
        </row>
        <row r="121">
          <cell r="D121">
            <v>2030</v>
          </cell>
          <cell r="E121">
            <v>10324973.999999899</v>
          </cell>
          <cell r="F121">
            <v>0</v>
          </cell>
          <cell r="G121">
            <v>0</v>
          </cell>
          <cell r="H121">
            <v>0</v>
          </cell>
        </row>
        <row r="122">
          <cell r="D122">
            <v>2020</v>
          </cell>
          <cell r="E122">
            <v>158818.799999999</v>
          </cell>
          <cell r="F122">
            <v>0</v>
          </cell>
          <cell r="G122">
            <v>0</v>
          </cell>
          <cell r="H122">
            <v>0</v>
          </cell>
        </row>
        <row r="123">
          <cell r="D123">
            <v>2021</v>
          </cell>
          <cell r="E123">
            <v>158818.799999999</v>
          </cell>
          <cell r="F123">
            <v>0</v>
          </cell>
          <cell r="G123">
            <v>0</v>
          </cell>
          <cell r="H123">
            <v>0</v>
          </cell>
        </row>
        <row r="124">
          <cell r="D124">
            <v>2022</v>
          </cell>
          <cell r="E124">
            <v>158818.799999999</v>
          </cell>
          <cell r="F124">
            <v>0</v>
          </cell>
          <cell r="G124">
            <v>0</v>
          </cell>
          <cell r="H124">
            <v>0</v>
          </cell>
        </row>
        <row r="125">
          <cell r="D125">
            <v>2023</v>
          </cell>
          <cell r="E125">
            <v>158818.799999999</v>
          </cell>
          <cell r="F125">
            <v>0</v>
          </cell>
          <cell r="G125">
            <v>0</v>
          </cell>
          <cell r="H125">
            <v>0</v>
          </cell>
        </row>
        <row r="126">
          <cell r="D126">
            <v>2024</v>
          </cell>
          <cell r="E126">
            <v>158818.799999999</v>
          </cell>
          <cell r="F126">
            <v>0</v>
          </cell>
          <cell r="G126">
            <v>0</v>
          </cell>
          <cell r="H126">
            <v>0</v>
          </cell>
        </row>
        <row r="127">
          <cell r="D127">
            <v>2026</v>
          </cell>
          <cell r="E127">
            <v>158818.799999999</v>
          </cell>
          <cell r="F127">
            <v>0</v>
          </cell>
          <cell r="G127">
            <v>0</v>
          </cell>
          <cell r="H127">
            <v>0</v>
          </cell>
        </row>
        <row r="128">
          <cell r="D128">
            <v>2030</v>
          </cell>
          <cell r="E128">
            <v>158818.799999999</v>
          </cell>
          <cell r="F128">
            <v>0</v>
          </cell>
          <cell r="G128">
            <v>0</v>
          </cell>
          <cell r="H128">
            <v>0</v>
          </cell>
        </row>
        <row r="129">
          <cell r="D129">
            <v>2020</v>
          </cell>
          <cell r="E129">
            <v>14539858.775296699</v>
          </cell>
          <cell r="F129">
            <v>2156068348.9453001</v>
          </cell>
          <cell r="G129">
            <v>0</v>
          </cell>
          <cell r="H129">
            <v>0</v>
          </cell>
        </row>
        <row r="130">
          <cell r="D130">
            <v>2021</v>
          </cell>
          <cell r="E130">
            <v>14813481.855760099</v>
          </cell>
          <cell r="F130">
            <v>2227395419.4607301</v>
          </cell>
          <cell r="G130">
            <v>0</v>
          </cell>
          <cell r="H130">
            <v>0</v>
          </cell>
        </row>
        <row r="131">
          <cell r="D131">
            <v>2022</v>
          </cell>
          <cell r="E131">
            <v>13323497.1988985</v>
          </cell>
          <cell r="F131">
            <v>2022280332.1285701</v>
          </cell>
          <cell r="G131">
            <v>34178.594476619503</v>
          </cell>
          <cell r="H131">
            <v>34178.594476619503</v>
          </cell>
        </row>
        <row r="132">
          <cell r="D132">
            <v>2023</v>
          </cell>
          <cell r="E132">
            <v>12916675.899406901</v>
          </cell>
          <cell r="F132">
            <v>1977336697.2320001</v>
          </cell>
          <cell r="G132">
            <v>346138.98007703701</v>
          </cell>
          <cell r="H132">
            <v>346138.98007703701</v>
          </cell>
        </row>
        <row r="133">
          <cell r="D133">
            <v>2024</v>
          </cell>
          <cell r="E133">
            <v>14071041.4365006</v>
          </cell>
          <cell r="F133">
            <v>2178274070.6600199</v>
          </cell>
          <cell r="G133">
            <v>314935.12145014299</v>
          </cell>
          <cell r="H133">
            <v>314935.12145014299</v>
          </cell>
        </row>
        <row r="134">
          <cell r="D134">
            <v>2026</v>
          </cell>
          <cell r="E134">
            <v>15159929.8773151</v>
          </cell>
          <cell r="F134">
            <v>2407570023.7588902</v>
          </cell>
          <cell r="G134">
            <v>1292633.6005154401</v>
          </cell>
          <cell r="H134">
            <v>1292633.5100618501</v>
          </cell>
        </row>
        <row r="135">
          <cell r="D135">
            <v>2030</v>
          </cell>
          <cell r="E135">
            <v>12427818.702421</v>
          </cell>
          <cell r="F135">
            <v>2079475006.0574601</v>
          </cell>
          <cell r="G135">
            <v>27994936.033916</v>
          </cell>
          <cell r="H135">
            <v>27994935.922320101</v>
          </cell>
        </row>
        <row r="136">
          <cell r="D136">
            <v>2020</v>
          </cell>
          <cell r="E136">
            <v>50372.299450107603</v>
          </cell>
          <cell r="F136">
            <v>6587009.1229603803</v>
          </cell>
          <cell r="G136">
            <v>1094204.93211625</v>
          </cell>
          <cell r="H136">
            <v>1094204.93211625</v>
          </cell>
        </row>
        <row r="137">
          <cell r="D137">
            <v>2021</v>
          </cell>
          <cell r="E137">
            <v>18509.549334582101</v>
          </cell>
          <cell r="F137">
            <v>2731892.9769566399</v>
          </cell>
          <cell r="G137">
            <v>563116.77482542198</v>
          </cell>
          <cell r="H137">
            <v>563116.77482542198</v>
          </cell>
        </row>
        <row r="138">
          <cell r="D138">
            <v>2022</v>
          </cell>
          <cell r="E138">
            <v>17371.809647566501</v>
          </cell>
          <cell r="F138">
            <v>2529607.6130092102</v>
          </cell>
          <cell r="G138">
            <v>503173.53369383101</v>
          </cell>
          <cell r="H138">
            <v>503173.53369383101</v>
          </cell>
        </row>
        <row r="139">
          <cell r="D139">
            <v>2023</v>
          </cell>
          <cell r="E139">
            <v>23705.274526220801</v>
          </cell>
          <cell r="F139">
            <v>3559740.6393927899</v>
          </cell>
          <cell r="G139">
            <v>721187.58136303199</v>
          </cell>
          <cell r="H139">
            <v>721187.58136303199</v>
          </cell>
        </row>
        <row r="140">
          <cell r="D140">
            <v>2024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</row>
        <row r="141">
          <cell r="D141">
            <v>2026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</row>
        <row r="142">
          <cell r="D142">
            <v>2030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</row>
        <row r="143">
          <cell r="D143">
            <v>2020</v>
          </cell>
          <cell r="E143">
            <v>16160544.895908499</v>
          </cell>
          <cell r="F143">
            <v>439661014.35706103</v>
          </cell>
          <cell r="G143">
            <v>0</v>
          </cell>
          <cell r="H143">
            <v>0</v>
          </cell>
        </row>
        <row r="144">
          <cell r="D144">
            <v>2021</v>
          </cell>
          <cell r="E144">
            <v>16160544.895908499</v>
          </cell>
          <cell r="F144">
            <v>443866321.52967399</v>
          </cell>
          <cell r="G144">
            <v>0</v>
          </cell>
          <cell r="H144">
            <v>0</v>
          </cell>
        </row>
        <row r="145">
          <cell r="D145">
            <v>2022</v>
          </cell>
          <cell r="E145">
            <v>16160544.895908499</v>
          </cell>
          <cell r="F145">
            <v>447532338.261307</v>
          </cell>
          <cell r="G145">
            <v>0</v>
          </cell>
          <cell r="H145">
            <v>0</v>
          </cell>
        </row>
        <row r="146">
          <cell r="D146">
            <v>2023</v>
          </cell>
          <cell r="E146">
            <v>16160544.895908499</v>
          </cell>
          <cell r="F146">
            <v>451583527.59587902</v>
          </cell>
          <cell r="G146">
            <v>0</v>
          </cell>
          <cell r="H146">
            <v>0</v>
          </cell>
        </row>
        <row r="147">
          <cell r="D147">
            <v>2024</v>
          </cell>
          <cell r="E147">
            <v>16160544.895908499</v>
          </cell>
          <cell r="F147">
            <v>456085443.33858401</v>
          </cell>
          <cell r="G147">
            <v>0</v>
          </cell>
          <cell r="H147">
            <v>0</v>
          </cell>
        </row>
        <row r="148">
          <cell r="D148">
            <v>2026</v>
          </cell>
          <cell r="E148">
            <v>16160544.895908499</v>
          </cell>
          <cell r="F148">
            <v>466436597.67069101</v>
          </cell>
          <cell r="G148">
            <v>0</v>
          </cell>
          <cell r="H148">
            <v>0</v>
          </cell>
        </row>
        <row r="149">
          <cell r="D149">
            <v>2030</v>
          </cell>
          <cell r="E149">
            <v>16160544.895908499</v>
          </cell>
          <cell r="F149">
            <v>488493515.91284102</v>
          </cell>
          <cell r="G149">
            <v>0</v>
          </cell>
          <cell r="H149">
            <v>0</v>
          </cell>
        </row>
        <row r="150">
          <cell r="D150">
            <v>2020</v>
          </cell>
          <cell r="E150">
            <v>4483134.1647321498</v>
          </cell>
          <cell r="F150">
            <v>62979246.311611898</v>
          </cell>
          <cell r="G150">
            <v>0</v>
          </cell>
          <cell r="H150">
            <v>0</v>
          </cell>
        </row>
        <row r="151">
          <cell r="D151">
            <v>2021</v>
          </cell>
          <cell r="E151">
            <v>3322624.19737361</v>
          </cell>
          <cell r="F151">
            <v>47698781.057783298</v>
          </cell>
          <cell r="G151">
            <v>0</v>
          </cell>
          <cell r="H151">
            <v>0</v>
          </cell>
        </row>
        <row r="152">
          <cell r="D152">
            <v>2022</v>
          </cell>
          <cell r="E152">
            <v>2036596.37626212</v>
          </cell>
          <cell r="F152">
            <v>30064701.1877646</v>
          </cell>
          <cell r="G152">
            <v>0</v>
          </cell>
          <cell r="H152">
            <v>0</v>
          </cell>
        </row>
        <row r="153">
          <cell r="D153">
            <v>2023</v>
          </cell>
          <cell r="E153">
            <v>1672303.3703441699</v>
          </cell>
          <cell r="F153">
            <v>25199319.320666298</v>
          </cell>
          <cell r="G153">
            <v>0</v>
          </cell>
          <cell r="H153">
            <v>0</v>
          </cell>
        </row>
        <row r="154">
          <cell r="D154">
            <v>2024</v>
          </cell>
          <cell r="E154">
            <v>1728676.95080442</v>
          </cell>
          <cell r="F154">
            <v>26572554.5256951</v>
          </cell>
          <cell r="G154">
            <v>0</v>
          </cell>
          <cell r="H154">
            <v>0</v>
          </cell>
        </row>
        <row r="155">
          <cell r="D155">
            <v>2026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</row>
        <row r="156">
          <cell r="D156">
            <v>2030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D157">
            <v>2020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D158">
            <v>2021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D159">
            <v>2022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</row>
        <row r="160">
          <cell r="D160">
            <v>2023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</row>
        <row r="161">
          <cell r="D161">
            <v>2024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D162">
            <v>2026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D163">
            <v>2030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D164">
            <v>2020</v>
          </cell>
          <cell r="E164">
            <v>13846231.199999999</v>
          </cell>
          <cell r="F164">
            <v>0</v>
          </cell>
          <cell r="G164">
            <v>0</v>
          </cell>
          <cell r="H164">
            <v>0</v>
          </cell>
        </row>
        <row r="165">
          <cell r="D165">
            <v>2021</v>
          </cell>
          <cell r="E165">
            <v>13846231.199999999</v>
          </cell>
          <cell r="F165">
            <v>0</v>
          </cell>
          <cell r="G165">
            <v>0</v>
          </cell>
          <cell r="H165">
            <v>0</v>
          </cell>
        </row>
        <row r="166">
          <cell r="D166">
            <v>2022</v>
          </cell>
          <cell r="E166">
            <v>13846231.199999999</v>
          </cell>
          <cell r="F166">
            <v>0</v>
          </cell>
          <cell r="G166">
            <v>0</v>
          </cell>
          <cell r="H166">
            <v>0</v>
          </cell>
        </row>
        <row r="167">
          <cell r="D167">
            <v>2023</v>
          </cell>
          <cell r="E167">
            <v>13846231.199999999</v>
          </cell>
          <cell r="F167">
            <v>0</v>
          </cell>
          <cell r="G167">
            <v>0</v>
          </cell>
          <cell r="H167">
            <v>0</v>
          </cell>
        </row>
        <row r="168">
          <cell r="D168">
            <v>2024</v>
          </cell>
          <cell r="E168">
            <v>13846231.199999999</v>
          </cell>
          <cell r="F168">
            <v>0</v>
          </cell>
          <cell r="G168">
            <v>0</v>
          </cell>
          <cell r="H168">
            <v>0</v>
          </cell>
        </row>
        <row r="169">
          <cell r="D169">
            <v>2026</v>
          </cell>
          <cell r="E169">
            <v>13846231.199999999</v>
          </cell>
          <cell r="F169">
            <v>0</v>
          </cell>
          <cell r="G169">
            <v>0</v>
          </cell>
          <cell r="H169">
            <v>0</v>
          </cell>
        </row>
        <row r="170">
          <cell r="D170">
            <v>2030</v>
          </cell>
          <cell r="E170">
            <v>13846231.199999999</v>
          </cell>
          <cell r="F170">
            <v>0</v>
          </cell>
          <cell r="G170">
            <v>0</v>
          </cell>
          <cell r="H170">
            <v>0</v>
          </cell>
        </row>
        <row r="171">
          <cell r="D171">
            <v>2020</v>
          </cell>
          <cell r="E171">
            <v>369234</v>
          </cell>
          <cell r="F171">
            <v>0</v>
          </cell>
          <cell r="G171">
            <v>0</v>
          </cell>
          <cell r="H171">
            <v>0</v>
          </cell>
        </row>
        <row r="172">
          <cell r="D172">
            <v>2021</v>
          </cell>
          <cell r="E172">
            <v>369234</v>
          </cell>
          <cell r="F172">
            <v>0</v>
          </cell>
          <cell r="G172">
            <v>0</v>
          </cell>
          <cell r="H172">
            <v>0</v>
          </cell>
        </row>
        <row r="173">
          <cell r="D173">
            <v>2022</v>
          </cell>
          <cell r="E173">
            <v>369234</v>
          </cell>
          <cell r="F173">
            <v>0</v>
          </cell>
          <cell r="G173">
            <v>0</v>
          </cell>
          <cell r="H173">
            <v>0</v>
          </cell>
        </row>
        <row r="174">
          <cell r="D174">
            <v>2023</v>
          </cell>
          <cell r="E174">
            <v>369234</v>
          </cell>
          <cell r="F174">
            <v>0</v>
          </cell>
          <cell r="G174">
            <v>0</v>
          </cell>
          <cell r="H174">
            <v>0</v>
          </cell>
        </row>
        <row r="175">
          <cell r="D175">
            <v>2024</v>
          </cell>
          <cell r="E175">
            <v>369234</v>
          </cell>
          <cell r="F175">
            <v>0</v>
          </cell>
          <cell r="G175">
            <v>0</v>
          </cell>
          <cell r="H175">
            <v>0</v>
          </cell>
        </row>
        <row r="176">
          <cell r="D176">
            <v>2026</v>
          </cell>
          <cell r="E176">
            <v>369234</v>
          </cell>
          <cell r="F176">
            <v>0</v>
          </cell>
          <cell r="G176">
            <v>0</v>
          </cell>
          <cell r="H176">
            <v>0</v>
          </cell>
        </row>
        <row r="177">
          <cell r="D177">
            <v>2030</v>
          </cell>
          <cell r="E177">
            <v>369234</v>
          </cell>
          <cell r="F177">
            <v>0</v>
          </cell>
          <cell r="G177">
            <v>0</v>
          </cell>
          <cell r="H177">
            <v>0</v>
          </cell>
        </row>
        <row r="178">
          <cell r="D178">
            <v>2020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D179">
            <v>2021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D180">
            <v>2022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D181">
            <v>2023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</row>
        <row r="182">
          <cell r="D182">
            <v>2024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</row>
        <row r="183">
          <cell r="D183">
            <v>2026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D184">
            <v>2030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D185">
            <v>2020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D186">
            <v>2021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D187">
            <v>2022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D188">
            <v>2023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  <row r="189">
          <cell r="D189">
            <v>2024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</row>
        <row r="190">
          <cell r="D190">
            <v>2026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</row>
        <row r="191">
          <cell r="D191">
            <v>2030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</row>
        <row r="192">
          <cell r="D192">
            <v>2020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</row>
        <row r="193">
          <cell r="D193">
            <v>2021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</row>
        <row r="194">
          <cell r="D194">
            <v>2022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</row>
        <row r="195">
          <cell r="D195">
            <v>2023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</row>
        <row r="196">
          <cell r="D196">
            <v>2024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</row>
        <row r="197">
          <cell r="D197">
            <v>2026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</row>
        <row r="198">
          <cell r="D198">
            <v>2030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</row>
        <row r="199">
          <cell r="D199">
            <v>2020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</row>
        <row r="200">
          <cell r="D200">
            <v>2021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</row>
        <row r="201">
          <cell r="D201">
            <v>2022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</row>
        <row r="202">
          <cell r="D202">
            <v>2023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</row>
        <row r="203">
          <cell r="D203">
            <v>2024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</row>
        <row r="204">
          <cell r="D204">
            <v>2026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</row>
        <row r="205">
          <cell r="D205">
            <v>2030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</row>
        <row r="206">
          <cell r="D206">
            <v>2020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</row>
        <row r="207">
          <cell r="D207">
            <v>2021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D208">
            <v>2022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D209">
            <v>2023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D210">
            <v>2024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  <row r="211">
          <cell r="D211">
            <v>2026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</row>
        <row r="212">
          <cell r="D212">
            <v>2030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</row>
        <row r="213">
          <cell r="D213">
            <v>2020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D214">
            <v>2021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D215">
            <v>2022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D216">
            <v>2023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  <row r="217">
          <cell r="D217">
            <v>2024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</row>
        <row r="218">
          <cell r="D218">
            <v>2026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</row>
        <row r="219">
          <cell r="D219">
            <v>2030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</row>
        <row r="220">
          <cell r="D220">
            <v>2020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</row>
        <row r="221">
          <cell r="D221">
            <v>2021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</row>
        <row r="222">
          <cell r="D222">
            <v>2022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</row>
        <row r="223">
          <cell r="D223">
            <v>2023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</row>
        <row r="224">
          <cell r="D224">
            <v>2024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</row>
        <row r="225">
          <cell r="D225">
            <v>2026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</row>
        <row r="226">
          <cell r="D226">
            <v>2030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</row>
        <row r="227">
          <cell r="D227">
            <v>2020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</row>
        <row r="228">
          <cell r="D228">
            <v>2021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</row>
        <row r="229">
          <cell r="D229">
            <v>2022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</row>
        <row r="230">
          <cell r="D230">
            <v>2023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</row>
        <row r="231">
          <cell r="D231">
            <v>2024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</row>
        <row r="232">
          <cell r="D232">
            <v>2026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</row>
        <row r="233">
          <cell r="D233">
            <v>2030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</row>
        <row r="234">
          <cell r="D234">
            <v>2020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</row>
        <row r="235">
          <cell r="D235">
            <v>2021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</row>
        <row r="236">
          <cell r="D236">
            <v>2022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</row>
        <row r="237">
          <cell r="D237">
            <v>2023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</row>
        <row r="238">
          <cell r="D238">
            <v>2024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</row>
        <row r="239">
          <cell r="D239">
            <v>2026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</row>
        <row r="240">
          <cell r="D240">
            <v>2030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</row>
        <row r="241">
          <cell r="D241">
            <v>2020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</row>
        <row r="242">
          <cell r="D242">
            <v>2021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</row>
        <row r="243">
          <cell r="D243">
            <v>2022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</row>
        <row r="244">
          <cell r="D244">
            <v>2023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</row>
        <row r="245">
          <cell r="D245">
            <v>2024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</row>
        <row r="246">
          <cell r="D246">
            <v>2026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</row>
        <row r="247">
          <cell r="D247">
            <v>2030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</row>
        <row r="248">
          <cell r="D248">
            <v>2020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</row>
        <row r="249">
          <cell r="D249">
            <v>2021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</row>
        <row r="250">
          <cell r="D250">
            <v>2022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</row>
        <row r="251">
          <cell r="D251">
            <v>2023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</row>
        <row r="252">
          <cell r="D252">
            <v>2024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</row>
        <row r="253">
          <cell r="D253">
            <v>2026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</row>
        <row r="254">
          <cell r="D254">
            <v>2030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</row>
        <row r="255">
          <cell r="D255">
            <v>2020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</row>
        <row r="256">
          <cell r="D256">
            <v>2021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</row>
        <row r="257">
          <cell r="D257">
            <v>2022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</row>
        <row r="258">
          <cell r="D258">
            <v>2023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</row>
        <row r="259">
          <cell r="D259">
            <v>2024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</row>
        <row r="260">
          <cell r="D260">
            <v>2026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</row>
        <row r="261">
          <cell r="D261">
            <v>2030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</row>
        <row r="262">
          <cell r="D262">
            <v>2020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</row>
        <row r="263">
          <cell r="D263">
            <v>2021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</row>
        <row r="264">
          <cell r="D264">
            <v>2022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</row>
        <row r="265">
          <cell r="D265">
            <v>2023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</row>
        <row r="266">
          <cell r="D266">
            <v>2024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</row>
        <row r="267">
          <cell r="D267">
            <v>2026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</row>
        <row r="268">
          <cell r="D268">
            <v>2030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</row>
        <row r="269">
          <cell r="D269">
            <v>2020</v>
          </cell>
          <cell r="E269">
            <v>42502361.092402697</v>
          </cell>
          <cell r="F269">
            <v>187818162.537218</v>
          </cell>
          <cell r="G269">
            <v>0</v>
          </cell>
          <cell r="H269">
            <v>0</v>
          </cell>
        </row>
        <row r="270">
          <cell r="D270">
            <v>2021</v>
          </cell>
          <cell r="E270">
            <v>42502361.092402697</v>
          </cell>
          <cell r="F270">
            <v>187818162.537218</v>
          </cell>
          <cell r="G270">
            <v>0</v>
          </cell>
          <cell r="H270">
            <v>0</v>
          </cell>
        </row>
        <row r="271">
          <cell r="D271">
            <v>2022</v>
          </cell>
          <cell r="E271">
            <v>42502361.092402697</v>
          </cell>
          <cell r="F271">
            <v>187818162.537218</v>
          </cell>
          <cell r="G271">
            <v>0</v>
          </cell>
          <cell r="H271">
            <v>0</v>
          </cell>
        </row>
        <row r="272">
          <cell r="D272">
            <v>2023</v>
          </cell>
          <cell r="E272">
            <v>42502361.092402697</v>
          </cell>
          <cell r="F272">
            <v>187818162.537218</v>
          </cell>
          <cell r="G272">
            <v>0</v>
          </cell>
          <cell r="H272">
            <v>0</v>
          </cell>
        </row>
        <row r="273">
          <cell r="D273">
            <v>2024</v>
          </cell>
          <cell r="E273">
            <v>25848976.309249699</v>
          </cell>
          <cell r="F273">
            <v>114226757.662834</v>
          </cell>
          <cell r="G273">
            <v>0</v>
          </cell>
          <cell r="H273">
            <v>0</v>
          </cell>
        </row>
        <row r="274">
          <cell r="D274">
            <v>2026</v>
          </cell>
          <cell r="E274">
            <v>9195561.1520517599</v>
          </cell>
          <cell r="F274">
            <v>40635265.1884486</v>
          </cell>
          <cell r="G274">
            <v>0</v>
          </cell>
          <cell r="H274">
            <v>0</v>
          </cell>
        </row>
        <row r="275">
          <cell r="D275">
            <v>2030</v>
          </cell>
          <cell r="E275">
            <v>9195561.1520517599</v>
          </cell>
          <cell r="F275">
            <v>40635265.1884486</v>
          </cell>
          <cell r="G275">
            <v>0</v>
          </cell>
          <cell r="H275">
            <v>0</v>
          </cell>
        </row>
        <row r="276">
          <cell r="D276">
            <v>2020</v>
          </cell>
          <cell r="E276">
            <v>1180480.9249805801</v>
          </cell>
          <cell r="F276">
            <v>60895699.131677799</v>
          </cell>
          <cell r="G276">
            <v>8598853.7484514602</v>
          </cell>
          <cell r="H276">
            <v>8598853.6129018106</v>
          </cell>
        </row>
        <row r="277">
          <cell r="D277">
            <v>2021</v>
          </cell>
          <cell r="E277">
            <v>972021.43255933095</v>
          </cell>
          <cell r="F277">
            <v>51762074.502110504</v>
          </cell>
          <cell r="G277">
            <v>7641468.1736925598</v>
          </cell>
          <cell r="H277">
            <v>7641468.3118591001</v>
          </cell>
        </row>
        <row r="278">
          <cell r="D278">
            <v>2022</v>
          </cell>
          <cell r="E278">
            <v>1107357.88012425</v>
          </cell>
          <cell r="F278">
            <v>60696925.794165596</v>
          </cell>
          <cell r="G278">
            <v>9017275.4700492006</v>
          </cell>
          <cell r="H278">
            <v>9017275.43624001</v>
          </cell>
        </row>
        <row r="279">
          <cell r="D279">
            <v>2023</v>
          </cell>
          <cell r="E279">
            <v>1222026.4018133499</v>
          </cell>
          <cell r="F279">
            <v>65881116.241792001</v>
          </cell>
          <cell r="G279">
            <v>9530618.2016681097</v>
          </cell>
          <cell r="H279">
            <v>9530617.8613970391</v>
          </cell>
        </row>
        <row r="280">
          <cell r="D280">
            <v>2024</v>
          </cell>
          <cell r="E280">
            <v>568800.97437714704</v>
          </cell>
          <cell r="F280">
            <v>31375526.590612601</v>
          </cell>
          <cell r="G280">
            <v>4810537.86175243</v>
          </cell>
          <cell r="H280">
            <v>4810537.9508827403</v>
          </cell>
        </row>
        <row r="281">
          <cell r="D281">
            <v>2026</v>
          </cell>
          <cell r="E281">
            <v>224096.03228038401</v>
          </cell>
          <cell r="F281">
            <v>12482492.6042406</v>
          </cell>
          <cell r="G281">
            <v>1919804.0285285199</v>
          </cell>
          <cell r="H281">
            <v>1919804.0285285199</v>
          </cell>
        </row>
        <row r="282">
          <cell r="D282">
            <v>2030</v>
          </cell>
          <cell r="E282">
            <v>27785.899703884701</v>
          </cell>
          <cell r="F282">
            <v>1647533.4030075199</v>
          </cell>
          <cell r="G282">
            <v>239514.78725243901</v>
          </cell>
          <cell r="H282">
            <v>239514.78725243901</v>
          </cell>
        </row>
        <row r="283">
          <cell r="D283">
            <v>2020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</row>
        <row r="284">
          <cell r="D284">
            <v>2021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</row>
        <row r="285">
          <cell r="D285">
            <v>2022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</row>
        <row r="286">
          <cell r="D286">
            <v>2023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</row>
        <row r="287">
          <cell r="D287">
            <v>2024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</row>
        <row r="288">
          <cell r="D288">
            <v>2026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</row>
        <row r="289">
          <cell r="D289">
            <v>2030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</row>
        <row r="290">
          <cell r="D290">
            <v>2020</v>
          </cell>
          <cell r="E290">
            <v>40718.329501979199</v>
          </cell>
          <cell r="F290">
            <v>3749996.2257788898</v>
          </cell>
          <cell r="G290">
            <v>609186.45223078597</v>
          </cell>
          <cell r="H290">
            <v>609186.45223078597</v>
          </cell>
        </row>
        <row r="291">
          <cell r="D291">
            <v>2021</v>
          </cell>
          <cell r="E291">
            <v>34427.002254562001</v>
          </cell>
          <cell r="F291">
            <v>3099598.4591813702</v>
          </cell>
          <cell r="G291">
            <v>546419.02119397302</v>
          </cell>
          <cell r="H291">
            <v>546419.02119397302</v>
          </cell>
        </row>
        <row r="292">
          <cell r="D292">
            <v>2022</v>
          </cell>
          <cell r="E292">
            <v>43017.535980109598</v>
          </cell>
          <cell r="F292">
            <v>3944375.4249397698</v>
          </cell>
          <cell r="G292">
            <v>658209.31395785103</v>
          </cell>
          <cell r="H292">
            <v>658209.31395785103</v>
          </cell>
        </row>
        <row r="293">
          <cell r="D293">
            <v>2023</v>
          </cell>
          <cell r="E293">
            <v>44182.019066426103</v>
          </cell>
          <cell r="F293">
            <v>4082829.5056100301</v>
          </cell>
          <cell r="G293">
            <v>660689.70062031294</v>
          </cell>
          <cell r="H293">
            <v>660689.70062031294</v>
          </cell>
        </row>
        <row r="294">
          <cell r="D294">
            <v>2024</v>
          </cell>
          <cell r="E294">
            <v>24015.3973344732</v>
          </cell>
          <cell r="F294">
            <v>2088116.7042166099</v>
          </cell>
          <cell r="G294">
            <v>455546.66474061599</v>
          </cell>
          <cell r="H294">
            <v>455546.86659740802</v>
          </cell>
        </row>
        <row r="295">
          <cell r="D295">
            <v>2026</v>
          </cell>
          <cell r="E295">
            <v>23220.341822777598</v>
          </cell>
          <cell r="F295">
            <v>1991344.68490856</v>
          </cell>
          <cell r="G295">
            <v>399417.32474078098</v>
          </cell>
          <cell r="H295">
            <v>399417.32474078098</v>
          </cell>
        </row>
        <row r="296">
          <cell r="D296">
            <v>2030</v>
          </cell>
          <cell r="E296">
            <v>21160.817988487699</v>
          </cell>
          <cell r="F296">
            <v>2189165.67833154</v>
          </cell>
          <cell r="G296">
            <v>489984.94173046702</v>
          </cell>
          <cell r="H296">
            <v>489984.94173046702</v>
          </cell>
        </row>
        <row r="297">
          <cell r="D297">
            <v>2020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</row>
        <row r="298">
          <cell r="D298">
            <v>2021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</row>
        <row r="299">
          <cell r="D299">
            <v>2022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</row>
        <row r="300">
          <cell r="D300">
            <v>2023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</row>
        <row r="301">
          <cell r="D301">
            <v>2024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</row>
        <row r="302">
          <cell r="D302">
            <v>2026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</row>
        <row r="303">
          <cell r="D303">
            <v>2030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</row>
        <row r="304">
          <cell r="D304">
            <v>2020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</row>
        <row r="305">
          <cell r="D305">
            <v>2021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</row>
        <row r="306">
          <cell r="D306">
            <v>2022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</row>
        <row r="307">
          <cell r="D307">
            <v>2023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</row>
        <row r="308">
          <cell r="D308">
            <v>2024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</row>
        <row r="309">
          <cell r="D309">
            <v>2026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</row>
        <row r="310">
          <cell r="D310">
            <v>2030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</row>
        <row r="311">
          <cell r="D311">
            <v>2020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</row>
        <row r="312">
          <cell r="D312">
            <v>2021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</row>
        <row r="313">
          <cell r="D313">
            <v>2022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</row>
        <row r="314">
          <cell r="D314">
            <v>2023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</row>
        <row r="315">
          <cell r="D315">
            <v>2024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</row>
        <row r="316">
          <cell r="D316">
            <v>2026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</row>
        <row r="317">
          <cell r="D317">
            <v>2030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</row>
        <row r="318">
          <cell r="D318">
            <v>2020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</row>
        <row r="319">
          <cell r="D319">
            <v>2021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</row>
        <row r="320">
          <cell r="D320">
            <v>2022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</row>
        <row r="321">
          <cell r="D321">
            <v>2023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</row>
        <row r="322">
          <cell r="D322">
            <v>2024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</row>
        <row r="323">
          <cell r="D323">
            <v>2026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</row>
        <row r="324">
          <cell r="D324">
            <v>2030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</row>
        <row r="325">
          <cell r="D325">
            <v>2020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</row>
        <row r="326">
          <cell r="D326">
            <v>2021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</row>
        <row r="327">
          <cell r="D327">
            <v>2022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</row>
        <row r="328">
          <cell r="D328">
            <v>2023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</row>
        <row r="329">
          <cell r="D329">
            <v>2024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</row>
        <row r="330">
          <cell r="D330">
            <v>2026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</row>
        <row r="331">
          <cell r="D331">
            <v>2030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</row>
        <row r="332">
          <cell r="D332">
            <v>2020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</row>
        <row r="333">
          <cell r="D333">
            <v>2021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</row>
        <row r="334">
          <cell r="D334">
            <v>2022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</row>
        <row r="335">
          <cell r="D335">
            <v>2023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</row>
        <row r="336">
          <cell r="D336">
            <v>2024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</row>
        <row r="337">
          <cell r="D337">
            <v>2026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</row>
        <row r="338">
          <cell r="D338">
            <v>2030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</row>
        <row r="339">
          <cell r="D339">
            <v>2020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</row>
        <row r="340">
          <cell r="D340">
            <v>2021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</row>
        <row r="341">
          <cell r="D341">
            <v>2022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</row>
        <row r="342">
          <cell r="D342">
            <v>2023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</row>
        <row r="343">
          <cell r="D343">
            <v>2024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</row>
        <row r="344">
          <cell r="D344">
            <v>2026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</row>
        <row r="345">
          <cell r="D345">
            <v>2030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</row>
        <row r="346">
          <cell r="D346">
            <v>2020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</row>
        <row r="347">
          <cell r="D347">
            <v>2021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</row>
        <row r="348">
          <cell r="D348">
            <v>2022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</row>
        <row r="349">
          <cell r="D349">
            <v>2023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</row>
        <row r="350">
          <cell r="D350">
            <v>2024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</row>
        <row r="351">
          <cell r="D351">
            <v>2026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</row>
        <row r="352">
          <cell r="D352">
            <v>2030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</row>
        <row r="353">
          <cell r="D353">
            <v>2020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</row>
        <row r="354">
          <cell r="D354">
            <v>2021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</row>
        <row r="355">
          <cell r="D355">
            <v>2022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</row>
        <row r="356">
          <cell r="D356">
            <v>2023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</row>
        <row r="357">
          <cell r="D357">
            <v>2024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</row>
        <row r="358">
          <cell r="D358">
            <v>2026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</row>
        <row r="359">
          <cell r="D359">
            <v>2030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</row>
        <row r="360">
          <cell r="D360">
            <v>2020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</row>
        <row r="361">
          <cell r="D361">
            <v>2021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</row>
        <row r="362">
          <cell r="D362">
            <v>2022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</row>
        <row r="363">
          <cell r="D363">
            <v>2023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</row>
        <row r="364">
          <cell r="D364">
            <v>2024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</row>
        <row r="365">
          <cell r="D365">
            <v>2026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</row>
        <row r="366">
          <cell r="D366">
            <v>2030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</row>
        <row r="367">
          <cell r="D367">
            <v>2020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</row>
        <row r="368">
          <cell r="D368">
            <v>2021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</row>
        <row r="369">
          <cell r="D369">
            <v>2022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</row>
        <row r="370">
          <cell r="D370">
            <v>2023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</row>
        <row r="371">
          <cell r="D371">
            <v>2024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</row>
        <row r="372">
          <cell r="D372">
            <v>2026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</row>
        <row r="373">
          <cell r="D373">
            <v>2030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</row>
        <row r="374">
          <cell r="D374">
            <v>2020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</row>
        <row r="375">
          <cell r="D375">
            <v>2021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</row>
        <row r="376">
          <cell r="D376">
            <v>2022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</row>
        <row r="377">
          <cell r="D377">
            <v>2023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</row>
        <row r="378">
          <cell r="D378">
            <v>2024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</row>
        <row r="379">
          <cell r="D379">
            <v>2026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</row>
        <row r="380">
          <cell r="D380">
            <v>2030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</row>
        <row r="381">
          <cell r="D381">
            <v>2020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</row>
        <row r="382">
          <cell r="D382">
            <v>2021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</row>
        <row r="383">
          <cell r="D383">
            <v>2022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</row>
        <row r="384">
          <cell r="D384">
            <v>2023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</row>
        <row r="385">
          <cell r="D385">
            <v>2024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</row>
        <row r="386">
          <cell r="D386">
            <v>2026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</row>
        <row r="387">
          <cell r="D387">
            <v>2030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</row>
        <row r="388">
          <cell r="D388">
            <v>2020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</row>
        <row r="389">
          <cell r="D389">
            <v>2021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</row>
        <row r="390">
          <cell r="D390">
            <v>2022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</row>
        <row r="391">
          <cell r="D391">
            <v>2023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</row>
        <row r="392">
          <cell r="D392">
            <v>2024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</row>
        <row r="393">
          <cell r="D393">
            <v>2026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</row>
        <row r="394">
          <cell r="D394">
            <v>2030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</row>
        <row r="395">
          <cell r="D395">
            <v>2020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</row>
        <row r="396">
          <cell r="D396">
            <v>2021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</row>
        <row r="397">
          <cell r="D397">
            <v>2022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</row>
        <row r="398">
          <cell r="D398">
            <v>2023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</row>
        <row r="399">
          <cell r="D399">
            <v>2024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</row>
        <row r="400">
          <cell r="D400">
            <v>2026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</row>
        <row r="401">
          <cell r="D401">
            <v>2030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</row>
        <row r="402">
          <cell r="D402">
            <v>2020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</row>
        <row r="403">
          <cell r="D403">
            <v>2021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</row>
        <row r="404">
          <cell r="D404">
            <v>2022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</row>
        <row r="405">
          <cell r="D405">
            <v>2023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</row>
        <row r="406">
          <cell r="D406">
            <v>2024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</row>
        <row r="407">
          <cell r="D407">
            <v>2026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</row>
        <row r="408">
          <cell r="D408">
            <v>2030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</row>
        <row r="409">
          <cell r="D409">
            <v>2020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</row>
        <row r="410">
          <cell r="D410">
            <v>2021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</row>
        <row r="411">
          <cell r="D411">
            <v>2022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</row>
        <row r="412">
          <cell r="D412">
            <v>2023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</row>
        <row r="413">
          <cell r="D413">
            <v>2024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</row>
        <row r="414">
          <cell r="D414">
            <v>2026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</row>
        <row r="415">
          <cell r="D415">
            <v>2030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</row>
        <row r="416">
          <cell r="D416">
            <v>2020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</row>
        <row r="417">
          <cell r="D417">
            <v>2021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</row>
        <row r="418">
          <cell r="D418">
            <v>2022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</row>
        <row r="419">
          <cell r="D419">
            <v>2023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</row>
        <row r="420">
          <cell r="D420">
            <v>2024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</row>
        <row r="421">
          <cell r="D421">
            <v>2026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</row>
        <row r="422">
          <cell r="D422">
            <v>2030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</row>
        <row r="423">
          <cell r="D423">
            <v>2020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</row>
        <row r="424">
          <cell r="D424">
            <v>2021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</row>
        <row r="425">
          <cell r="D425">
            <v>2022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</row>
        <row r="426">
          <cell r="D426">
            <v>2023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</row>
        <row r="427">
          <cell r="D427">
            <v>2024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</row>
        <row r="428">
          <cell r="D428">
            <v>2026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</row>
        <row r="429">
          <cell r="D429">
            <v>2030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</row>
        <row r="430">
          <cell r="D430">
            <v>2020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</row>
        <row r="431">
          <cell r="D431">
            <v>2021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</row>
        <row r="432">
          <cell r="D432">
            <v>2022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</row>
        <row r="433">
          <cell r="D433">
            <v>2023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</row>
        <row r="434">
          <cell r="D434">
            <v>2024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</row>
        <row r="435">
          <cell r="D435">
            <v>2026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</row>
        <row r="436">
          <cell r="D436">
            <v>2030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</row>
        <row r="437">
          <cell r="D437">
            <v>2020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</row>
        <row r="438">
          <cell r="D438">
            <v>2021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</row>
        <row r="439">
          <cell r="D439">
            <v>2022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</row>
        <row r="440">
          <cell r="D440">
            <v>2023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</row>
        <row r="441">
          <cell r="D441">
            <v>2024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</row>
        <row r="442">
          <cell r="D442">
            <v>2026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</row>
        <row r="443">
          <cell r="D443">
            <v>2030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</row>
        <row r="444">
          <cell r="D444">
            <v>2020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</row>
        <row r="445">
          <cell r="D445">
            <v>2021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</row>
        <row r="446">
          <cell r="D446">
            <v>2022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</row>
        <row r="447">
          <cell r="D447">
            <v>2023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</row>
        <row r="448">
          <cell r="D448">
            <v>2024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</row>
        <row r="449">
          <cell r="D449">
            <v>2026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</row>
        <row r="450">
          <cell r="D450">
            <v>2030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</row>
        <row r="451">
          <cell r="D451">
            <v>2020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</row>
        <row r="452">
          <cell r="D452">
            <v>2021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</row>
        <row r="453">
          <cell r="D453">
            <v>2022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</row>
        <row r="454">
          <cell r="D454">
            <v>2023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</row>
        <row r="455">
          <cell r="D455">
            <v>2024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</row>
        <row r="456">
          <cell r="D456">
            <v>2026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</row>
        <row r="457">
          <cell r="D457">
            <v>2030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</row>
        <row r="458">
          <cell r="D458">
            <v>2020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</row>
        <row r="459">
          <cell r="D459">
            <v>2021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</row>
        <row r="460">
          <cell r="D460">
            <v>2022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</row>
        <row r="461">
          <cell r="D461">
            <v>2023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</row>
        <row r="462">
          <cell r="D462">
            <v>2024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</row>
        <row r="463">
          <cell r="D463">
            <v>2026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</row>
        <row r="464">
          <cell r="D464">
            <v>2030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</row>
        <row r="465">
          <cell r="D465">
            <v>2020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</row>
        <row r="466">
          <cell r="D466">
            <v>2021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</row>
        <row r="467">
          <cell r="D467">
            <v>2022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</row>
        <row r="468">
          <cell r="D468">
            <v>2023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</row>
        <row r="469">
          <cell r="D469">
            <v>2024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</row>
        <row r="470">
          <cell r="D470">
            <v>2026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</row>
        <row r="471">
          <cell r="D471">
            <v>2030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</row>
        <row r="472">
          <cell r="D472">
            <v>2020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</row>
        <row r="473">
          <cell r="D473">
            <v>2021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</row>
        <row r="474">
          <cell r="D474">
            <v>2022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</row>
        <row r="475">
          <cell r="D475">
            <v>2023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</row>
        <row r="476">
          <cell r="D476">
            <v>2024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</row>
        <row r="477">
          <cell r="D477">
            <v>2026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</row>
        <row r="478">
          <cell r="D478">
            <v>2030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</row>
        <row r="479">
          <cell r="D479">
            <v>2020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</row>
        <row r="480">
          <cell r="D480">
            <v>2021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</row>
        <row r="481">
          <cell r="D481">
            <v>2022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</row>
        <row r="482">
          <cell r="D482">
            <v>2023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</row>
        <row r="483">
          <cell r="D483">
            <v>2024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</row>
        <row r="484">
          <cell r="D484">
            <v>2026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</row>
        <row r="485">
          <cell r="D485">
            <v>2030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</row>
        <row r="486">
          <cell r="D486">
            <v>2020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</row>
        <row r="487">
          <cell r="D487">
            <v>2021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</row>
        <row r="488">
          <cell r="D488">
            <v>2022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</row>
        <row r="489">
          <cell r="D489">
            <v>2023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</row>
        <row r="490">
          <cell r="D490">
            <v>2024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</row>
        <row r="491">
          <cell r="D491">
            <v>2026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</row>
        <row r="492">
          <cell r="D492">
            <v>2030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</row>
        <row r="493">
          <cell r="D493">
            <v>2020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</row>
        <row r="494">
          <cell r="D494">
            <v>2021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</row>
        <row r="495">
          <cell r="D495">
            <v>2022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</row>
        <row r="496">
          <cell r="D496">
            <v>2023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</row>
        <row r="497">
          <cell r="D497">
            <v>2024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</row>
        <row r="498">
          <cell r="D498">
            <v>2026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</row>
        <row r="499">
          <cell r="D499">
            <v>2030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</row>
        <row r="500">
          <cell r="D500">
            <v>2020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</row>
        <row r="501">
          <cell r="D501">
            <v>2021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</row>
        <row r="502">
          <cell r="D502">
            <v>2022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</row>
        <row r="503">
          <cell r="D503">
            <v>2023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</row>
        <row r="504">
          <cell r="D504">
            <v>2024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</row>
        <row r="505">
          <cell r="D505">
            <v>2026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</row>
        <row r="506">
          <cell r="D506">
            <v>2030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</row>
        <row r="507">
          <cell r="D507">
            <v>2020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</row>
        <row r="508">
          <cell r="D508">
            <v>2021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</row>
        <row r="509">
          <cell r="D509">
            <v>2022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</row>
        <row r="510">
          <cell r="D510">
            <v>2023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</row>
        <row r="511">
          <cell r="D511">
            <v>2024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</row>
        <row r="512">
          <cell r="D512">
            <v>2026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</row>
        <row r="513">
          <cell r="D513">
            <v>2030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</row>
        <row r="514">
          <cell r="D514">
            <v>2020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</row>
        <row r="515">
          <cell r="D515">
            <v>2021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</row>
        <row r="516">
          <cell r="D516">
            <v>2022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</row>
        <row r="517">
          <cell r="D517">
            <v>2023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</row>
        <row r="518">
          <cell r="D518">
            <v>2024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</row>
        <row r="519">
          <cell r="D519">
            <v>2026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</row>
        <row r="520">
          <cell r="D520">
            <v>2030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</row>
        <row r="521">
          <cell r="D521">
            <v>2020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</row>
        <row r="522">
          <cell r="D522">
            <v>2021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</row>
        <row r="523">
          <cell r="D523">
            <v>2022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</row>
        <row r="524">
          <cell r="D524">
            <v>2023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</row>
        <row r="525">
          <cell r="D525">
            <v>2024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</row>
        <row r="526">
          <cell r="D526">
            <v>2026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</row>
        <row r="527">
          <cell r="D527">
            <v>2030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</row>
        <row r="528">
          <cell r="D528">
            <v>2020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</row>
        <row r="529">
          <cell r="D529">
            <v>2021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</row>
        <row r="530">
          <cell r="D530">
            <v>2022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</row>
        <row r="531">
          <cell r="D531">
            <v>2023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</row>
        <row r="532">
          <cell r="D532">
            <v>2024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</row>
        <row r="533">
          <cell r="D533">
            <v>2026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</row>
        <row r="534">
          <cell r="D534">
            <v>2030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</row>
        <row r="535">
          <cell r="D535">
            <v>2020</v>
          </cell>
          <cell r="E535">
            <v>1045506</v>
          </cell>
          <cell r="F535">
            <v>0</v>
          </cell>
          <cell r="G535">
            <v>0</v>
          </cell>
          <cell r="H535">
            <v>0</v>
          </cell>
        </row>
        <row r="536">
          <cell r="D536">
            <v>2021</v>
          </cell>
          <cell r="E536">
            <v>1045506</v>
          </cell>
          <cell r="F536">
            <v>0</v>
          </cell>
          <cell r="G536">
            <v>0</v>
          </cell>
          <cell r="H536">
            <v>0</v>
          </cell>
        </row>
        <row r="537">
          <cell r="D537">
            <v>2022</v>
          </cell>
          <cell r="E537">
            <v>1045506</v>
          </cell>
          <cell r="F537">
            <v>0</v>
          </cell>
          <cell r="G537">
            <v>0</v>
          </cell>
          <cell r="H537">
            <v>0</v>
          </cell>
        </row>
        <row r="538">
          <cell r="D538">
            <v>2023</v>
          </cell>
          <cell r="E538">
            <v>1045506</v>
          </cell>
          <cell r="F538">
            <v>0</v>
          </cell>
          <cell r="G538">
            <v>0</v>
          </cell>
          <cell r="H538">
            <v>0</v>
          </cell>
        </row>
        <row r="539">
          <cell r="D539">
            <v>2024</v>
          </cell>
          <cell r="E539">
            <v>1045506</v>
          </cell>
          <cell r="F539">
            <v>0</v>
          </cell>
          <cell r="G539">
            <v>0</v>
          </cell>
          <cell r="H539">
            <v>0</v>
          </cell>
        </row>
        <row r="540">
          <cell r="D540">
            <v>2026</v>
          </cell>
          <cell r="E540">
            <v>1045506</v>
          </cell>
          <cell r="F540">
            <v>0</v>
          </cell>
          <cell r="G540">
            <v>0</v>
          </cell>
          <cell r="H540">
            <v>0</v>
          </cell>
        </row>
        <row r="541">
          <cell r="D541">
            <v>2030</v>
          </cell>
          <cell r="E541">
            <v>1045506</v>
          </cell>
          <cell r="F541">
            <v>0</v>
          </cell>
          <cell r="G541">
            <v>0</v>
          </cell>
          <cell r="H541">
            <v>0</v>
          </cell>
        </row>
        <row r="542">
          <cell r="D542">
            <v>2020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</row>
        <row r="543">
          <cell r="D543">
            <v>2021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</row>
        <row r="544">
          <cell r="D544">
            <v>2022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</row>
        <row r="545">
          <cell r="D545">
            <v>2023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</row>
        <row r="546">
          <cell r="D546">
            <v>2024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</row>
        <row r="547">
          <cell r="D547">
            <v>2026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</row>
        <row r="548">
          <cell r="D548">
            <v>2030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</row>
        <row r="549">
          <cell r="D549">
            <v>2020</v>
          </cell>
          <cell r="E549">
            <v>634048.80000000203</v>
          </cell>
          <cell r="F549">
            <v>0</v>
          </cell>
          <cell r="G549">
            <v>0</v>
          </cell>
          <cell r="H549">
            <v>0</v>
          </cell>
        </row>
        <row r="550">
          <cell r="D550">
            <v>2021</v>
          </cell>
          <cell r="E550">
            <v>634048.80000000203</v>
          </cell>
          <cell r="F550">
            <v>0</v>
          </cell>
          <cell r="G550">
            <v>0</v>
          </cell>
          <cell r="H550">
            <v>0</v>
          </cell>
        </row>
        <row r="551">
          <cell r="D551">
            <v>2022</v>
          </cell>
          <cell r="E551">
            <v>634048.80000000203</v>
          </cell>
          <cell r="F551">
            <v>0</v>
          </cell>
          <cell r="G551">
            <v>0</v>
          </cell>
          <cell r="H551">
            <v>0</v>
          </cell>
        </row>
        <row r="552">
          <cell r="D552">
            <v>2023</v>
          </cell>
          <cell r="E552">
            <v>634048.80000000203</v>
          </cell>
          <cell r="F552">
            <v>0</v>
          </cell>
          <cell r="G552">
            <v>0</v>
          </cell>
          <cell r="H552">
            <v>0</v>
          </cell>
        </row>
        <row r="553">
          <cell r="D553">
            <v>2024</v>
          </cell>
          <cell r="E553">
            <v>634048.80000000203</v>
          </cell>
          <cell r="F553">
            <v>0</v>
          </cell>
          <cell r="G553">
            <v>0</v>
          </cell>
          <cell r="H553">
            <v>0</v>
          </cell>
        </row>
        <row r="554">
          <cell r="D554">
            <v>2026</v>
          </cell>
          <cell r="E554">
            <v>634048.80000000203</v>
          </cell>
          <cell r="F554">
            <v>0</v>
          </cell>
          <cell r="G554">
            <v>0</v>
          </cell>
          <cell r="H554">
            <v>0</v>
          </cell>
        </row>
        <row r="555">
          <cell r="D555">
            <v>2030</v>
          </cell>
          <cell r="E555">
            <v>634048.80000000203</v>
          </cell>
          <cell r="F555">
            <v>0</v>
          </cell>
          <cell r="G555">
            <v>0</v>
          </cell>
          <cell r="H555">
            <v>0</v>
          </cell>
        </row>
        <row r="556">
          <cell r="D556">
            <v>2020</v>
          </cell>
          <cell r="E556">
            <v>6774195.5999999801</v>
          </cell>
          <cell r="F556">
            <v>0</v>
          </cell>
          <cell r="G556">
            <v>0</v>
          </cell>
          <cell r="H556">
            <v>0</v>
          </cell>
        </row>
        <row r="557">
          <cell r="D557">
            <v>2021</v>
          </cell>
          <cell r="E557">
            <v>6774195.5999999801</v>
          </cell>
          <cell r="F557">
            <v>0</v>
          </cell>
          <cell r="G557">
            <v>0</v>
          </cell>
          <cell r="H557">
            <v>0</v>
          </cell>
        </row>
        <row r="558">
          <cell r="D558">
            <v>2022</v>
          </cell>
          <cell r="E558">
            <v>6774195.5999999801</v>
          </cell>
          <cell r="F558">
            <v>0</v>
          </cell>
          <cell r="G558">
            <v>0</v>
          </cell>
          <cell r="H558">
            <v>0</v>
          </cell>
        </row>
        <row r="559">
          <cell r="D559">
            <v>2023</v>
          </cell>
          <cell r="E559">
            <v>6774195.5999999801</v>
          </cell>
          <cell r="F559">
            <v>0</v>
          </cell>
          <cell r="G559">
            <v>0</v>
          </cell>
          <cell r="H559">
            <v>0</v>
          </cell>
        </row>
        <row r="560">
          <cell r="D560">
            <v>2024</v>
          </cell>
          <cell r="E560">
            <v>6774195.5999999801</v>
          </cell>
          <cell r="F560">
            <v>0</v>
          </cell>
          <cell r="G560">
            <v>0</v>
          </cell>
          <cell r="H560">
            <v>0</v>
          </cell>
        </row>
        <row r="561">
          <cell r="D561">
            <v>2026</v>
          </cell>
          <cell r="E561">
            <v>6774195.5999999801</v>
          </cell>
          <cell r="F561">
            <v>0</v>
          </cell>
          <cell r="G561">
            <v>0</v>
          </cell>
          <cell r="H561">
            <v>0</v>
          </cell>
        </row>
        <row r="562">
          <cell r="D562">
            <v>2030</v>
          </cell>
          <cell r="E562">
            <v>6774195.5999999801</v>
          </cell>
          <cell r="F562">
            <v>0</v>
          </cell>
          <cell r="G562">
            <v>0</v>
          </cell>
          <cell r="H562">
            <v>0</v>
          </cell>
        </row>
        <row r="563">
          <cell r="D563">
            <v>2020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</row>
        <row r="564">
          <cell r="D564">
            <v>2021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</row>
        <row r="565">
          <cell r="D565">
            <v>2022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</row>
        <row r="566">
          <cell r="D566">
            <v>2023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</row>
        <row r="567">
          <cell r="D567">
            <v>2024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</row>
        <row r="568">
          <cell r="D568">
            <v>2026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</row>
        <row r="569">
          <cell r="D569">
            <v>2030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</row>
        <row r="570">
          <cell r="D570">
            <v>2020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</row>
        <row r="571">
          <cell r="D571">
            <v>2021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</row>
        <row r="572">
          <cell r="D572">
            <v>2022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</row>
        <row r="573">
          <cell r="D573">
            <v>2023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</row>
        <row r="574">
          <cell r="D574">
            <v>2024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</row>
        <row r="575">
          <cell r="D575">
            <v>2026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</row>
        <row r="576">
          <cell r="D576">
            <v>2030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</row>
        <row r="577">
          <cell r="D577">
            <v>2020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</row>
        <row r="578">
          <cell r="D578">
            <v>2021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</row>
        <row r="579">
          <cell r="D579">
            <v>2022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</row>
        <row r="580">
          <cell r="D580">
            <v>2023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</row>
        <row r="581">
          <cell r="D581">
            <v>2024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</row>
        <row r="582">
          <cell r="D582">
            <v>2026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</row>
        <row r="583">
          <cell r="D583">
            <v>2030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</row>
        <row r="584">
          <cell r="D584">
            <v>2020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</row>
        <row r="585">
          <cell r="D585">
            <v>2021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</row>
        <row r="586">
          <cell r="D586">
            <v>2022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</row>
        <row r="587">
          <cell r="D587">
            <v>2023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</row>
        <row r="588">
          <cell r="D588">
            <v>2024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</row>
        <row r="589">
          <cell r="D589">
            <v>2026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</row>
        <row r="590">
          <cell r="D590">
            <v>2030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</row>
        <row r="591">
          <cell r="D591">
            <v>2020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</row>
        <row r="592">
          <cell r="D592">
            <v>2021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</row>
        <row r="593">
          <cell r="D593">
            <v>2022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</row>
        <row r="594">
          <cell r="D594">
            <v>2023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</row>
        <row r="595">
          <cell r="D595">
            <v>2024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</row>
        <row r="596">
          <cell r="D596">
            <v>2026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</row>
        <row r="597">
          <cell r="D597">
            <v>2030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</row>
        <row r="598">
          <cell r="D598">
            <v>2020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</row>
        <row r="599">
          <cell r="D599">
            <v>2021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</row>
        <row r="600">
          <cell r="D600">
            <v>2022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</row>
        <row r="601">
          <cell r="D601">
            <v>2023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</row>
        <row r="602">
          <cell r="D602">
            <v>2024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</row>
        <row r="603">
          <cell r="D603">
            <v>2026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</row>
        <row r="604">
          <cell r="D604">
            <v>2030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</row>
        <row r="605">
          <cell r="D605">
            <v>2020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</row>
        <row r="606">
          <cell r="D606">
            <v>2021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</row>
        <row r="607">
          <cell r="D607">
            <v>2022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</row>
        <row r="608">
          <cell r="D608">
            <v>2023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</row>
        <row r="609">
          <cell r="D609">
            <v>2024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</row>
        <row r="610">
          <cell r="D610">
            <v>2026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</row>
        <row r="611">
          <cell r="D611">
            <v>2030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</row>
        <row r="612">
          <cell r="D612">
            <v>2020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</row>
        <row r="613">
          <cell r="D613">
            <v>2021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</row>
        <row r="614">
          <cell r="D614">
            <v>2022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</row>
        <row r="615">
          <cell r="D615">
            <v>2023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</row>
        <row r="616">
          <cell r="D616">
            <v>2024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</row>
        <row r="617">
          <cell r="D617">
            <v>2026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</row>
        <row r="618">
          <cell r="D618">
            <v>2030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</row>
        <row r="619">
          <cell r="D619">
            <v>2020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</row>
        <row r="620">
          <cell r="D620">
            <v>2021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</row>
        <row r="621">
          <cell r="D621">
            <v>2022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</row>
        <row r="622">
          <cell r="D622">
            <v>2023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</row>
        <row r="623">
          <cell r="D623">
            <v>2024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</row>
        <row r="624">
          <cell r="D624">
            <v>2026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</row>
        <row r="625">
          <cell r="D625">
            <v>2030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</row>
        <row r="626">
          <cell r="D626">
            <v>2020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</row>
        <row r="627">
          <cell r="D627">
            <v>2021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</row>
        <row r="628">
          <cell r="D628">
            <v>2022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</row>
        <row r="629">
          <cell r="D629">
            <v>2023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</row>
        <row r="630">
          <cell r="D630">
            <v>2024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</row>
        <row r="631">
          <cell r="D631">
            <v>2026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</row>
        <row r="632">
          <cell r="D632">
            <v>2030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</row>
        <row r="633">
          <cell r="D633">
            <v>2020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</row>
        <row r="634">
          <cell r="D634">
            <v>2021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</row>
        <row r="635">
          <cell r="D635">
            <v>2022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</row>
        <row r="636">
          <cell r="D636">
            <v>2023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</row>
        <row r="637">
          <cell r="D637">
            <v>2024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</row>
        <row r="638">
          <cell r="D638">
            <v>2026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</row>
        <row r="639">
          <cell r="D639">
            <v>2030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</row>
        <row r="640">
          <cell r="D640">
            <v>2020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</row>
        <row r="641">
          <cell r="D641">
            <v>2021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</row>
        <row r="642">
          <cell r="D642">
            <v>2022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</row>
        <row r="643">
          <cell r="D643">
            <v>2023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</row>
        <row r="644">
          <cell r="D644">
            <v>2024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</row>
        <row r="645">
          <cell r="D645">
            <v>2026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</row>
        <row r="646">
          <cell r="D646">
            <v>2030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</row>
        <row r="647">
          <cell r="D647">
            <v>2020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</row>
        <row r="648">
          <cell r="D648">
            <v>2021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</row>
        <row r="649">
          <cell r="D649">
            <v>2022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</row>
        <row r="650">
          <cell r="D650">
            <v>2023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</row>
        <row r="651">
          <cell r="D651">
            <v>2024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</row>
        <row r="652">
          <cell r="D652">
            <v>2026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</row>
        <row r="653">
          <cell r="D653">
            <v>2030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</row>
        <row r="654">
          <cell r="D654">
            <v>2020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</row>
        <row r="655">
          <cell r="D655">
            <v>2021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</row>
        <row r="656">
          <cell r="D656">
            <v>2022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</row>
        <row r="657">
          <cell r="D657">
            <v>2023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</row>
        <row r="658">
          <cell r="D658">
            <v>2024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</row>
        <row r="659">
          <cell r="D659">
            <v>2026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</row>
        <row r="660">
          <cell r="D660">
            <v>2030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</row>
        <row r="661">
          <cell r="D661">
            <v>2020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</row>
        <row r="662">
          <cell r="D662">
            <v>2021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</row>
        <row r="663">
          <cell r="D663">
            <v>2022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</row>
        <row r="664">
          <cell r="D664">
            <v>2023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</row>
        <row r="665">
          <cell r="D665">
            <v>2024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</row>
        <row r="666">
          <cell r="D666">
            <v>2026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</row>
        <row r="667">
          <cell r="D667">
            <v>2030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</row>
        <row r="668">
          <cell r="D668">
            <v>2020</v>
          </cell>
          <cell r="E668">
            <v>1522947.7940078999</v>
          </cell>
          <cell r="F668">
            <v>203371142.04060999</v>
          </cell>
          <cell r="G668">
            <v>0</v>
          </cell>
          <cell r="H668">
            <v>0</v>
          </cell>
        </row>
        <row r="669">
          <cell r="D669">
            <v>2021</v>
          </cell>
          <cell r="E669">
            <v>1825863.1689284099</v>
          </cell>
          <cell r="F669">
            <v>247823810.43298399</v>
          </cell>
          <cell r="G669">
            <v>0</v>
          </cell>
          <cell r="H669">
            <v>0</v>
          </cell>
        </row>
        <row r="670">
          <cell r="D670">
            <v>2022</v>
          </cell>
          <cell r="E670">
            <v>1909937.2414164101</v>
          </cell>
          <cell r="F670">
            <v>262533593.580946</v>
          </cell>
          <cell r="G670">
            <v>0</v>
          </cell>
          <cell r="H670">
            <v>0</v>
          </cell>
        </row>
        <row r="671">
          <cell r="D671">
            <v>2023</v>
          </cell>
          <cell r="E671">
            <v>1816211.8129694399</v>
          </cell>
          <cell r="F671">
            <v>252521763.14560601</v>
          </cell>
          <cell r="G671">
            <v>0</v>
          </cell>
          <cell r="H671">
            <v>0</v>
          </cell>
        </row>
        <row r="672">
          <cell r="D672">
            <v>2024</v>
          </cell>
          <cell r="E672">
            <v>1790029.704324</v>
          </cell>
          <cell r="F672">
            <v>251367006.98949701</v>
          </cell>
          <cell r="G672">
            <v>0</v>
          </cell>
          <cell r="H672">
            <v>0</v>
          </cell>
        </row>
        <row r="673">
          <cell r="D673">
            <v>2026</v>
          </cell>
          <cell r="E673">
            <v>1867848.1372885201</v>
          </cell>
          <cell r="F673">
            <v>272535656.89351201</v>
          </cell>
          <cell r="G673">
            <v>0</v>
          </cell>
          <cell r="H673">
            <v>0</v>
          </cell>
        </row>
        <row r="674">
          <cell r="D674">
            <v>2030</v>
          </cell>
          <cell r="E674">
            <v>1768406.4884661401</v>
          </cell>
          <cell r="F674">
            <v>271439880.417</v>
          </cell>
          <cell r="G674">
            <v>0</v>
          </cell>
          <cell r="H674">
            <v>0</v>
          </cell>
        </row>
        <row r="675">
          <cell r="D675">
            <v>2020</v>
          </cell>
          <cell r="E675">
            <v>7271353.058611</v>
          </cell>
          <cell r="F675">
            <v>102845111.350503</v>
          </cell>
          <cell r="G675">
            <v>0</v>
          </cell>
          <cell r="H675">
            <v>0</v>
          </cell>
        </row>
        <row r="676">
          <cell r="D676">
            <v>2021</v>
          </cell>
          <cell r="E676">
            <v>5847498.5875524003</v>
          </cell>
          <cell r="F676">
            <v>84603378.495417506</v>
          </cell>
          <cell r="G676">
            <v>0</v>
          </cell>
          <cell r="H676">
            <v>0</v>
          </cell>
        </row>
        <row r="677">
          <cell r="D677">
            <v>2022</v>
          </cell>
          <cell r="E677">
            <v>5679875.4015395697</v>
          </cell>
          <cell r="F677">
            <v>84255239.474859104</v>
          </cell>
          <cell r="G677">
            <v>0</v>
          </cell>
          <cell r="H677">
            <v>0</v>
          </cell>
        </row>
        <row r="678">
          <cell r="D678">
            <v>2023</v>
          </cell>
          <cell r="E678">
            <v>5034951.5472980896</v>
          </cell>
          <cell r="F678">
            <v>76429245.754049003</v>
          </cell>
          <cell r="G678">
            <v>0</v>
          </cell>
          <cell r="H678">
            <v>0</v>
          </cell>
        </row>
        <row r="679">
          <cell r="D679">
            <v>2024</v>
          </cell>
          <cell r="E679">
            <v>3745116.6287499201</v>
          </cell>
          <cell r="F679">
            <v>58273431.714669101</v>
          </cell>
          <cell r="G679">
            <v>0</v>
          </cell>
          <cell r="H679">
            <v>0</v>
          </cell>
        </row>
        <row r="680">
          <cell r="D680">
            <v>2026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</row>
        <row r="681">
          <cell r="D681">
            <v>2030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</row>
        <row r="682">
          <cell r="D682">
            <v>2020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</row>
        <row r="683">
          <cell r="D683">
            <v>2021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</row>
        <row r="684">
          <cell r="D684">
            <v>2022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</row>
        <row r="685">
          <cell r="D685">
            <v>2023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</row>
        <row r="686">
          <cell r="D686">
            <v>2024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</row>
        <row r="687">
          <cell r="D687">
            <v>2026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</row>
        <row r="688">
          <cell r="D688">
            <v>2030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</row>
        <row r="689">
          <cell r="D689">
            <v>2020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</row>
        <row r="690">
          <cell r="D690">
            <v>2021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</row>
        <row r="691">
          <cell r="D691">
            <v>2022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</row>
        <row r="692">
          <cell r="D692">
            <v>2023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</row>
        <row r="693">
          <cell r="D693">
            <v>2024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</row>
        <row r="694">
          <cell r="D694">
            <v>2026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</row>
        <row r="695">
          <cell r="D695">
            <v>2030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</row>
        <row r="696">
          <cell r="D696">
            <v>2020</v>
          </cell>
          <cell r="E696">
            <v>5893851.1022459101</v>
          </cell>
          <cell r="F696">
            <v>24165708.395085</v>
          </cell>
          <cell r="G696">
            <v>0</v>
          </cell>
          <cell r="H696">
            <v>0</v>
          </cell>
        </row>
        <row r="697">
          <cell r="D697">
            <v>2021</v>
          </cell>
          <cell r="E697">
            <v>5893851.1022459101</v>
          </cell>
          <cell r="F697">
            <v>24165708.395085</v>
          </cell>
          <cell r="G697">
            <v>0</v>
          </cell>
          <cell r="H697">
            <v>0</v>
          </cell>
        </row>
        <row r="698">
          <cell r="D698">
            <v>2022</v>
          </cell>
          <cell r="E698">
            <v>5893851.1022459101</v>
          </cell>
          <cell r="F698">
            <v>24165708.395085</v>
          </cell>
          <cell r="G698">
            <v>0</v>
          </cell>
          <cell r="H698">
            <v>0</v>
          </cell>
        </row>
        <row r="699">
          <cell r="D699">
            <v>2023</v>
          </cell>
          <cell r="E699">
            <v>5893851.1022459101</v>
          </cell>
          <cell r="F699">
            <v>24165708.395085</v>
          </cell>
          <cell r="G699">
            <v>0</v>
          </cell>
          <cell r="H699">
            <v>0</v>
          </cell>
        </row>
        <row r="700">
          <cell r="D700">
            <v>2024</v>
          </cell>
          <cell r="E700">
            <v>5893851.1022459101</v>
          </cell>
          <cell r="F700">
            <v>24165708.395085</v>
          </cell>
          <cell r="G700">
            <v>0</v>
          </cell>
          <cell r="H700">
            <v>0</v>
          </cell>
        </row>
        <row r="701">
          <cell r="D701">
            <v>2026</v>
          </cell>
          <cell r="E701">
            <v>5893851.1022459101</v>
          </cell>
          <cell r="F701">
            <v>24165708.395085</v>
          </cell>
          <cell r="G701">
            <v>0</v>
          </cell>
          <cell r="H701">
            <v>0</v>
          </cell>
        </row>
        <row r="702">
          <cell r="D702">
            <v>2030</v>
          </cell>
          <cell r="E702">
            <v>5893851.1022459101</v>
          </cell>
          <cell r="F702">
            <v>24165708.395085</v>
          </cell>
          <cell r="G702">
            <v>0</v>
          </cell>
          <cell r="H702">
            <v>0</v>
          </cell>
        </row>
        <row r="703">
          <cell r="D703">
            <v>2020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</row>
        <row r="704">
          <cell r="D704">
            <v>2021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</row>
        <row r="705">
          <cell r="D705">
            <v>2022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</row>
        <row r="706">
          <cell r="D706">
            <v>2023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</row>
        <row r="707">
          <cell r="D707">
            <v>2024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</row>
        <row r="708">
          <cell r="D708">
            <v>2026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</row>
        <row r="709">
          <cell r="D709">
            <v>2030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</row>
        <row r="710">
          <cell r="D710">
            <v>2020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</row>
        <row r="711">
          <cell r="D711">
            <v>2021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</row>
        <row r="712">
          <cell r="D712">
            <v>2022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</row>
        <row r="713">
          <cell r="D713">
            <v>2023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</row>
        <row r="714">
          <cell r="D714">
            <v>2024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</row>
        <row r="715">
          <cell r="D715">
            <v>2026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</row>
        <row r="716">
          <cell r="D716">
            <v>2030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</row>
        <row r="717">
          <cell r="D717">
            <v>2020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</row>
        <row r="718">
          <cell r="D718">
            <v>2021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</row>
        <row r="719">
          <cell r="D719">
            <v>2022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</row>
        <row r="720">
          <cell r="D720">
            <v>2023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</row>
        <row r="721">
          <cell r="D721">
            <v>2024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</row>
        <row r="722">
          <cell r="D722">
            <v>2026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</row>
        <row r="723">
          <cell r="D723">
            <v>2030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</row>
        <row r="724">
          <cell r="D724">
            <v>2020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</row>
        <row r="725">
          <cell r="D725">
            <v>2021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</row>
        <row r="726">
          <cell r="D726">
            <v>2022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</row>
        <row r="727">
          <cell r="D727">
            <v>2023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</row>
        <row r="728">
          <cell r="D728">
            <v>2024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</row>
        <row r="729">
          <cell r="D729">
            <v>2026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</row>
        <row r="730">
          <cell r="D730">
            <v>2030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</row>
        <row r="731">
          <cell r="D731">
            <v>2020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</row>
        <row r="732">
          <cell r="D732">
            <v>2021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</row>
        <row r="733">
          <cell r="D733">
            <v>2022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</row>
        <row r="734">
          <cell r="D734">
            <v>2023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</row>
        <row r="735">
          <cell r="D735">
            <v>2024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</row>
        <row r="736">
          <cell r="D736">
            <v>2026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</row>
        <row r="737">
          <cell r="D737">
            <v>2030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</row>
        <row r="738">
          <cell r="D738">
            <v>2020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</row>
        <row r="739">
          <cell r="D739">
            <v>2021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</row>
        <row r="740">
          <cell r="D740">
            <v>2022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</row>
        <row r="741">
          <cell r="D741">
            <v>2023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</row>
        <row r="742">
          <cell r="D742">
            <v>2024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</row>
        <row r="743">
          <cell r="D743">
            <v>2026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</row>
        <row r="744">
          <cell r="D744">
            <v>2030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</row>
        <row r="745">
          <cell r="D745">
            <v>2020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</row>
        <row r="746">
          <cell r="D746">
            <v>2021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</row>
        <row r="747">
          <cell r="D747">
            <v>2022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</row>
        <row r="748">
          <cell r="D748">
            <v>2023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</row>
        <row r="749">
          <cell r="D749">
            <v>2024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</row>
        <row r="750">
          <cell r="D750">
            <v>2026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</row>
        <row r="751">
          <cell r="D751">
            <v>2030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</row>
        <row r="752">
          <cell r="D752">
            <v>2020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</row>
        <row r="753">
          <cell r="D753">
            <v>2021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</row>
        <row r="754">
          <cell r="D754">
            <v>2022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</row>
        <row r="755">
          <cell r="D755">
            <v>2023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</row>
        <row r="756">
          <cell r="D756">
            <v>2024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</row>
        <row r="757">
          <cell r="D757">
            <v>2026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</row>
        <row r="758">
          <cell r="D758">
            <v>2030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</row>
        <row r="759">
          <cell r="D759">
            <v>2020</v>
          </cell>
          <cell r="E759">
            <v>534184.80000000203</v>
          </cell>
          <cell r="F759">
            <v>0</v>
          </cell>
          <cell r="G759">
            <v>0</v>
          </cell>
          <cell r="H759">
            <v>0</v>
          </cell>
        </row>
        <row r="760">
          <cell r="D760">
            <v>2021</v>
          </cell>
          <cell r="E760">
            <v>534184.80000000203</v>
          </cell>
          <cell r="F760">
            <v>0</v>
          </cell>
          <cell r="G760">
            <v>0</v>
          </cell>
          <cell r="H760">
            <v>0</v>
          </cell>
        </row>
        <row r="761">
          <cell r="D761">
            <v>2022</v>
          </cell>
          <cell r="E761">
            <v>534184.80000000203</v>
          </cell>
          <cell r="F761">
            <v>0</v>
          </cell>
          <cell r="G761">
            <v>0</v>
          </cell>
          <cell r="H761">
            <v>0</v>
          </cell>
        </row>
        <row r="762">
          <cell r="D762">
            <v>2023</v>
          </cell>
          <cell r="E762">
            <v>534184.80000000203</v>
          </cell>
          <cell r="F762">
            <v>0</v>
          </cell>
          <cell r="G762">
            <v>0</v>
          </cell>
          <cell r="H762">
            <v>0</v>
          </cell>
        </row>
        <row r="763">
          <cell r="D763">
            <v>2024</v>
          </cell>
          <cell r="E763">
            <v>534184.80000000203</v>
          </cell>
          <cell r="F763">
            <v>0</v>
          </cell>
          <cell r="G763">
            <v>0</v>
          </cell>
          <cell r="H763">
            <v>0</v>
          </cell>
        </row>
        <row r="764">
          <cell r="D764">
            <v>2026</v>
          </cell>
          <cell r="E764">
            <v>534184.80000000203</v>
          </cell>
          <cell r="F764">
            <v>0</v>
          </cell>
          <cell r="G764">
            <v>0</v>
          </cell>
          <cell r="H764">
            <v>0</v>
          </cell>
        </row>
        <row r="765">
          <cell r="D765">
            <v>2030</v>
          </cell>
          <cell r="E765">
            <v>534184.80000000203</v>
          </cell>
          <cell r="F765">
            <v>0</v>
          </cell>
          <cell r="G765">
            <v>0</v>
          </cell>
          <cell r="H765">
            <v>0</v>
          </cell>
        </row>
        <row r="766">
          <cell r="D766">
            <v>2020</v>
          </cell>
          <cell r="E766">
            <v>8032744.8000000296</v>
          </cell>
          <cell r="F766">
            <v>0</v>
          </cell>
          <cell r="G766">
            <v>0</v>
          </cell>
          <cell r="H766">
            <v>0</v>
          </cell>
        </row>
        <row r="767">
          <cell r="D767">
            <v>2021</v>
          </cell>
          <cell r="E767">
            <v>7930953.5999999903</v>
          </cell>
          <cell r="F767">
            <v>0</v>
          </cell>
          <cell r="G767">
            <v>0</v>
          </cell>
          <cell r="H767">
            <v>0</v>
          </cell>
        </row>
        <row r="768">
          <cell r="D768">
            <v>2022</v>
          </cell>
          <cell r="E768">
            <v>7930953.5999999903</v>
          </cell>
          <cell r="F768">
            <v>0</v>
          </cell>
          <cell r="G768">
            <v>0</v>
          </cell>
          <cell r="H768">
            <v>0</v>
          </cell>
        </row>
        <row r="769">
          <cell r="D769">
            <v>2023</v>
          </cell>
          <cell r="E769">
            <v>7930953.5999999903</v>
          </cell>
          <cell r="F769">
            <v>0</v>
          </cell>
          <cell r="G769">
            <v>0</v>
          </cell>
          <cell r="H769">
            <v>0</v>
          </cell>
        </row>
        <row r="770">
          <cell r="D770">
            <v>2024</v>
          </cell>
          <cell r="E770">
            <v>7930953.5999999903</v>
          </cell>
          <cell r="F770">
            <v>0</v>
          </cell>
          <cell r="G770">
            <v>0</v>
          </cell>
          <cell r="H770">
            <v>0</v>
          </cell>
        </row>
        <row r="771">
          <cell r="D771">
            <v>2026</v>
          </cell>
          <cell r="E771">
            <v>7930953.5999999903</v>
          </cell>
          <cell r="F771">
            <v>0</v>
          </cell>
          <cell r="G771">
            <v>0</v>
          </cell>
          <cell r="H771">
            <v>0</v>
          </cell>
        </row>
        <row r="772">
          <cell r="D772">
            <v>2030</v>
          </cell>
          <cell r="E772">
            <v>7387833.5999999996</v>
          </cell>
          <cell r="F772">
            <v>0</v>
          </cell>
          <cell r="G772">
            <v>0</v>
          </cell>
          <cell r="H772">
            <v>0</v>
          </cell>
        </row>
        <row r="773">
          <cell r="D773">
            <v>2020</v>
          </cell>
          <cell r="E773">
            <v>912225.11843168503</v>
          </cell>
          <cell r="F773">
            <v>119568591.42862301</v>
          </cell>
          <cell r="G773">
            <v>0</v>
          </cell>
          <cell r="H773">
            <v>0</v>
          </cell>
        </row>
        <row r="774">
          <cell r="D774">
            <v>2021</v>
          </cell>
          <cell r="E774">
            <v>1748281.3092780199</v>
          </cell>
          <cell r="F774">
            <v>228301100.64105099</v>
          </cell>
          <cell r="G774">
            <v>0</v>
          </cell>
          <cell r="H774">
            <v>0</v>
          </cell>
        </row>
        <row r="775">
          <cell r="D775">
            <v>2022</v>
          </cell>
          <cell r="E775">
            <v>2229547.8709715302</v>
          </cell>
          <cell r="F775">
            <v>291189648.57465303</v>
          </cell>
          <cell r="G775">
            <v>0</v>
          </cell>
          <cell r="H775">
            <v>0</v>
          </cell>
        </row>
        <row r="776">
          <cell r="D776">
            <v>2023</v>
          </cell>
          <cell r="E776">
            <v>2346234.0503546498</v>
          </cell>
          <cell r="F776">
            <v>306845466.33898997</v>
          </cell>
          <cell r="G776">
            <v>0</v>
          </cell>
          <cell r="H776">
            <v>0</v>
          </cell>
        </row>
        <row r="777">
          <cell r="D777">
            <v>2024</v>
          </cell>
          <cell r="E777">
            <v>2546970.4301161598</v>
          </cell>
          <cell r="F777">
            <v>333959978.01939398</v>
          </cell>
          <cell r="G777">
            <v>0</v>
          </cell>
          <cell r="H777">
            <v>0</v>
          </cell>
        </row>
        <row r="778">
          <cell r="D778">
            <v>2026</v>
          </cell>
          <cell r="E778">
            <v>3123625.4802273698</v>
          </cell>
          <cell r="F778">
            <v>410285454.29569</v>
          </cell>
          <cell r="G778">
            <v>0</v>
          </cell>
          <cell r="H778">
            <v>0</v>
          </cell>
        </row>
        <row r="779">
          <cell r="D779">
            <v>2030</v>
          </cell>
          <cell r="E779">
            <v>3730975.2164602098</v>
          </cell>
          <cell r="F779">
            <v>492793724.32415497</v>
          </cell>
          <cell r="G779">
            <v>0</v>
          </cell>
          <cell r="H779">
            <v>0</v>
          </cell>
        </row>
        <row r="780">
          <cell r="D780">
            <v>2020</v>
          </cell>
          <cell r="E780">
            <v>174835821.954909</v>
          </cell>
          <cell r="F780">
            <v>1508698284.8914399</v>
          </cell>
          <cell r="G780">
            <v>0</v>
          </cell>
          <cell r="H780">
            <v>0</v>
          </cell>
        </row>
        <row r="781">
          <cell r="D781">
            <v>2021</v>
          </cell>
          <cell r="E781">
            <v>157570825.33941299</v>
          </cell>
          <cell r="F781">
            <v>1359164503.9066601</v>
          </cell>
          <cell r="G781">
            <v>0</v>
          </cell>
          <cell r="H781">
            <v>0</v>
          </cell>
        </row>
        <row r="782">
          <cell r="D782">
            <v>2022</v>
          </cell>
          <cell r="E782">
            <v>147618764.71054101</v>
          </cell>
          <cell r="F782">
            <v>1273445465.50927</v>
          </cell>
          <cell r="G782">
            <v>0</v>
          </cell>
          <cell r="H782">
            <v>0</v>
          </cell>
        </row>
        <row r="783">
          <cell r="D783">
            <v>2023</v>
          </cell>
          <cell r="E783">
            <v>147744188.29152799</v>
          </cell>
          <cell r="F783">
            <v>1274567814.84148</v>
          </cell>
          <cell r="G783">
            <v>0</v>
          </cell>
          <cell r="H783">
            <v>0</v>
          </cell>
        </row>
        <row r="784">
          <cell r="D784">
            <v>2024</v>
          </cell>
          <cell r="E784">
            <v>148969546.84388101</v>
          </cell>
          <cell r="F784">
            <v>1284735021.61253</v>
          </cell>
          <cell r="G784">
            <v>0</v>
          </cell>
          <cell r="H784">
            <v>0</v>
          </cell>
        </row>
        <row r="785">
          <cell r="D785">
            <v>2026</v>
          </cell>
          <cell r="E785">
            <v>137421244.557347</v>
          </cell>
          <cell r="F785">
            <v>1185022165.31231</v>
          </cell>
          <cell r="G785">
            <v>0</v>
          </cell>
          <cell r="H785">
            <v>0</v>
          </cell>
        </row>
        <row r="786">
          <cell r="D786">
            <v>2030</v>
          </cell>
          <cell r="E786">
            <v>124445616.65299401</v>
          </cell>
          <cell r="F786">
            <v>1071985690.21681</v>
          </cell>
          <cell r="G786">
            <v>0</v>
          </cell>
          <cell r="H786">
            <v>0</v>
          </cell>
        </row>
        <row r="787">
          <cell r="D787">
            <v>2020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</row>
        <row r="788">
          <cell r="D788">
            <v>2021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</row>
        <row r="789">
          <cell r="D789">
            <v>2022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</row>
        <row r="790">
          <cell r="D790">
            <v>2023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</row>
        <row r="791">
          <cell r="D791">
            <v>2024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</row>
        <row r="792">
          <cell r="D792">
            <v>2026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</row>
        <row r="793">
          <cell r="D793">
            <v>2030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</row>
        <row r="794">
          <cell r="D794">
            <v>2020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</row>
        <row r="795">
          <cell r="D795">
            <v>2021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</row>
        <row r="796">
          <cell r="D796">
            <v>2022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</row>
        <row r="797">
          <cell r="D797">
            <v>2023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</row>
        <row r="798">
          <cell r="D798">
            <v>2024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</row>
        <row r="799">
          <cell r="D799">
            <v>2026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</row>
        <row r="800">
          <cell r="D800">
            <v>2030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</row>
        <row r="801">
          <cell r="D801">
            <v>2020</v>
          </cell>
          <cell r="E801">
            <v>1356748.8</v>
          </cell>
          <cell r="F801">
            <v>0</v>
          </cell>
          <cell r="G801">
            <v>0</v>
          </cell>
          <cell r="H801">
            <v>0</v>
          </cell>
        </row>
        <row r="802">
          <cell r="D802">
            <v>2021</v>
          </cell>
          <cell r="E802">
            <v>1356748.8</v>
          </cell>
          <cell r="F802">
            <v>0</v>
          </cell>
          <cell r="G802">
            <v>0</v>
          </cell>
          <cell r="H802">
            <v>0</v>
          </cell>
        </row>
        <row r="803">
          <cell r="D803">
            <v>2022</v>
          </cell>
          <cell r="E803">
            <v>1356748.8</v>
          </cell>
          <cell r="F803">
            <v>0</v>
          </cell>
          <cell r="G803">
            <v>0</v>
          </cell>
          <cell r="H803">
            <v>0</v>
          </cell>
        </row>
        <row r="804">
          <cell r="D804">
            <v>2023</v>
          </cell>
          <cell r="E804">
            <v>1356748.8</v>
          </cell>
          <cell r="F804">
            <v>0</v>
          </cell>
          <cell r="G804">
            <v>0</v>
          </cell>
          <cell r="H804">
            <v>0</v>
          </cell>
        </row>
        <row r="805">
          <cell r="D805">
            <v>2024</v>
          </cell>
          <cell r="E805">
            <v>1356748.8</v>
          </cell>
          <cell r="F805">
            <v>0</v>
          </cell>
          <cell r="G805">
            <v>0</v>
          </cell>
          <cell r="H805">
            <v>0</v>
          </cell>
        </row>
        <row r="806">
          <cell r="D806">
            <v>2026</v>
          </cell>
          <cell r="E806">
            <v>1356748.8</v>
          </cell>
          <cell r="F806">
            <v>0</v>
          </cell>
          <cell r="G806">
            <v>0</v>
          </cell>
          <cell r="H806">
            <v>0</v>
          </cell>
        </row>
        <row r="807">
          <cell r="D807">
            <v>2030</v>
          </cell>
          <cell r="E807">
            <v>1356748.8</v>
          </cell>
          <cell r="F807">
            <v>0</v>
          </cell>
          <cell r="G807">
            <v>0</v>
          </cell>
          <cell r="H807">
            <v>0</v>
          </cell>
        </row>
        <row r="808">
          <cell r="D808">
            <v>2020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</row>
        <row r="809">
          <cell r="D809">
            <v>2021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</row>
        <row r="810">
          <cell r="D810">
            <v>2022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</row>
        <row r="811">
          <cell r="D811">
            <v>2023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</row>
        <row r="812">
          <cell r="D812">
            <v>2024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</row>
        <row r="813">
          <cell r="D813">
            <v>2026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</row>
        <row r="814">
          <cell r="D814">
            <v>2030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</row>
        <row r="815">
          <cell r="D815">
            <v>2020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</row>
        <row r="816">
          <cell r="D816">
            <v>2021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</row>
        <row r="817">
          <cell r="D817">
            <v>2022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</row>
        <row r="818">
          <cell r="D818">
            <v>2023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</row>
        <row r="819">
          <cell r="D819">
            <v>2024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</row>
        <row r="820">
          <cell r="D820">
            <v>2026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</row>
        <row r="821">
          <cell r="D821">
            <v>2030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</row>
        <row r="822">
          <cell r="D822">
            <v>2020</v>
          </cell>
          <cell r="E822">
            <v>16913094.9057469</v>
          </cell>
          <cell r="F822">
            <v>71734667.033248797</v>
          </cell>
          <cell r="G822">
            <v>0</v>
          </cell>
          <cell r="H822">
            <v>0</v>
          </cell>
        </row>
        <row r="823">
          <cell r="D823">
            <v>2021</v>
          </cell>
          <cell r="E823">
            <v>16913094.9057469</v>
          </cell>
          <cell r="F823">
            <v>71734667.033248797</v>
          </cell>
          <cell r="G823">
            <v>0</v>
          </cell>
          <cell r="H823">
            <v>0</v>
          </cell>
        </row>
        <row r="824">
          <cell r="D824">
            <v>2022</v>
          </cell>
          <cell r="E824">
            <v>16913094.9057469</v>
          </cell>
          <cell r="F824">
            <v>71734667.033248797</v>
          </cell>
          <cell r="G824">
            <v>0</v>
          </cell>
          <cell r="H824">
            <v>0</v>
          </cell>
        </row>
        <row r="825">
          <cell r="D825">
            <v>2023</v>
          </cell>
          <cell r="E825">
            <v>16913094.9057469</v>
          </cell>
          <cell r="F825">
            <v>71734667.033248797</v>
          </cell>
          <cell r="G825">
            <v>0</v>
          </cell>
          <cell r="H825">
            <v>0</v>
          </cell>
        </row>
        <row r="826">
          <cell r="D826">
            <v>2024</v>
          </cell>
          <cell r="E826">
            <v>16913094.9057469</v>
          </cell>
          <cell r="F826">
            <v>71734667.033248797</v>
          </cell>
          <cell r="G826">
            <v>0</v>
          </cell>
          <cell r="H826">
            <v>0</v>
          </cell>
        </row>
        <row r="827">
          <cell r="D827">
            <v>2026</v>
          </cell>
          <cell r="E827">
            <v>16913094.9057469</v>
          </cell>
          <cell r="F827">
            <v>71734667.033248797</v>
          </cell>
          <cell r="G827">
            <v>0</v>
          </cell>
          <cell r="H827">
            <v>0</v>
          </cell>
        </row>
        <row r="828">
          <cell r="D828">
            <v>2030</v>
          </cell>
          <cell r="E828">
            <v>25392127.623342101</v>
          </cell>
          <cell r="F828">
            <v>107697672.438492</v>
          </cell>
          <cell r="G828">
            <v>0</v>
          </cell>
          <cell r="H828">
            <v>0</v>
          </cell>
        </row>
        <row r="829">
          <cell r="D829">
            <v>2020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</row>
        <row r="830">
          <cell r="D830">
            <v>2021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</row>
        <row r="831">
          <cell r="D831">
            <v>2022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</row>
        <row r="832">
          <cell r="D832">
            <v>2023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</row>
        <row r="833">
          <cell r="D833">
            <v>2024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</row>
        <row r="834">
          <cell r="D834">
            <v>2026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</row>
        <row r="835">
          <cell r="D835">
            <v>2030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</row>
        <row r="836">
          <cell r="D836">
            <v>2020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</row>
        <row r="837">
          <cell r="D837">
            <v>2021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</row>
        <row r="838">
          <cell r="D838">
            <v>2022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</row>
        <row r="839">
          <cell r="D839">
            <v>2023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</row>
        <row r="840">
          <cell r="D840">
            <v>2024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</row>
        <row r="841">
          <cell r="D841">
            <v>2026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</row>
        <row r="842">
          <cell r="D842">
            <v>2030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</row>
        <row r="843">
          <cell r="D843">
            <v>2020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</row>
        <row r="844">
          <cell r="D844">
            <v>2021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</row>
        <row r="845">
          <cell r="D845">
            <v>2022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</row>
        <row r="846">
          <cell r="D846">
            <v>2023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</row>
        <row r="847">
          <cell r="D847">
            <v>2024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</row>
        <row r="848">
          <cell r="D848">
            <v>2026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</row>
        <row r="849">
          <cell r="D849">
            <v>2030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</row>
        <row r="850">
          <cell r="D850">
            <v>2020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</row>
        <row r="851">
          <cell r="D851">
            <v>2021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</row>
        <row r="852">
          <cell r="D852">
            <v>2022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</row>
        <row r="853">
          <cell r="D853">
            <v>2023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</row>
        <row r="854">
          <cell r="D854">
            <v>2024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</row>
        <row r="855">
          <cell r="D855">
            <v>2026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</row>
        <row r="856">
          <cell r="D856">
            <v>2030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</row>
        <row r="857">
          <cell r="D857">
            <v>2020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</row>
        <row r="858">
          <cell r="D858">
            <v>2021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</row>
        <row r="859">
          <cell r="D859">
            <v>2022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</row>
        <row r="860">
          <cell r="D860">
            <v>2023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</row>
        <row r="861">
          <cell r="D861">
            <v>2024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</row>
        <row r="862">
          <cell r="D862">
            <v>2026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</row>
        <row r="863">
          <cell r="D863">
            <v>2030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</row>
        <row r="864">
          <cell r="D864">
            <v>2020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</row>
        <row r="865">
          <cell r="D865">
            <v>2021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</row>
        <row r="866">
          <cell r="D866">
            <v>2022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</row>
        <row r="867">
          <cell r="D867">
            <v>2023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</row>
        <row r="868">
          <cell r="D868">
            <v>2024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</row>
        <row r="869">
          <cell r="D869">
            <v>2026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</row>
        <row r="870">
          <cell r="D870">
            <v>2030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</row>
        <row r="871">
          <cell r="D871">
            <v>2020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</row>
        <row r="872">
          <cell r="D872">
            <v>2021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</row>
        <row r="873">
          <cell r="D873">
            <v>2022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</row>
        <row r="874">
          <cell r="D874">
            <v>2023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</row>
        <row r="875">
          <cell r="D875">
            <v>2024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</row>
        <row r="876">
          <cell r="D876">
            <v>2026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</row>
        <row r="877">
          <cell r="D877">
            <v>2030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</row>
        <row r="878">
          <cell r="D878">
            <v>2020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</row>
        <row r="879">
          <cell r="D879">
            <v>2021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</row>
        <row r="880">
          <cell r="D880">
            <v>2022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</row>
        <row r="881">
          <cell r="D881">
            <v>2023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</row>
        <row r="882">
          <cell r="D882">
            <v>2024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</row>
        <row r="883">
          <cell r="D883">
            <v>2026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</row>
        <row r="884">
          <cell r="D884">
            <v>2030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</row>
        <row r="885">
          <cell r="D885">
            <v>2020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</row>
        <row r="886">
          <cell r="D886">
            <v>2021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</row>
        <row r="887">
          <cell r="D887">
            <v>2022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</row>
        <row r="888">
          <cell r="D888">
            <v>2023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</row>
        <row r="889">
          <cell r="D889">
            <v>2024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</row>
        <row r="890">
          <cell r="D890">
            <v>2026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</row>
        <row r="891">
          <cell r="D891">
            <v>2030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</row>
        <row r="892">
          <cell r="D892">
            <v>2020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</row>
        <row r="893">
          <cell r="D893">
            <v>2021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</row>
        <row r="894">
          <cell r="D894">
            <v>2022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</row>
        <row r="895">
          <cell r="D895">
            <v>2023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</row>
        <row r="896">
          <cell r="D896">
            <v>2024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</row>
        <row r="897">
          <cell r="D897">
            <v>2026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</row>
        <row r="898">
          <cell r="D898">
            <v>2030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</row>
        <row r="899">
          <cell r="D899">
            <v>2020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</row>
        <row r="900">
          <cell r="D900">
            <v>2021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</row>
        <row r="901">
          <cell r="D901">
            <v>2022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</row>
        <row r="902">
          <cell r="D902">
            <v>2023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</row>
        <row r="903">
          <cell r="D903">
            <v>2024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</row>
        <row r="904">
          <cell r="D904">
            <v>2026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</row>
        <row r="905">
          <cell r="D905">
            <v>2030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</row>
        <row r="906">
          <cell r="D906">
            <v>2020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</row>
        <row r="907">
          <cell r="D907">
            <v>2021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</row>
        <row r="908">
          <cell r="D908">
            <v>2022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</row>
        <row r="909">
          <cell r="D909">
            <v>2023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</row>
        <row r="910">
          <cell r="D910">
            <v>2024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</row>
        <row r="911">
          <cell r="D911">
            <v>2026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</row>
        <row r="912">
          <cell r="D912">
            <v>2030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</row>
        <row r="913">
          <cell r="D913">
            <v>2020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</row>
        <row r="914">
          <cell r="D914">
            <v>2021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</row>
        <row r="915">
          <cell r="D915">
            <v>2022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</row>
        <row r="916">
          <cell r="D916">
            <v>2023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</row>
        <row r="917">
          <cell r="D917">
            <v>2024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</row>
        <row r="918">
          <cell r="D918">
            <v>2026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</row>
        <row r="919">
          <cell r="D919">
            <v>2030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</row>
        <row r="920">
          <cell r="D920">
            <v>2020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</row>
        <row r="921">
          <cell r="D921">
            <v>2021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</row>
        <row r="922">
          <cell r="D922">
            <v>2022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</row>
        <row r="923">
          <cell r="D923">
            <v>2023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</row>
        <row r="924">
          <cell r="D924">
            <v>2024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</row>
        <row r="925">
          <cell r="D925">
            <v>2026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</row>
        <row r="926">
          <cell r="D926">
            <v>2030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</row>
        <row r="927">
          <cell r="D927">
            <v>2020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</row>
        <row r="928">
          <cell r="D928">
            <v>2021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</row>
        <row r="929">
          <cell r="D929">
            <v>2022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</row>
        <row r="930">
          <cell r="D930">
            <v>2023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</row>
        <row r="931">
          <cell r="D931">
            <v>2024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</row>
        <row r="932">
          <cell r="D932">
            <v>2026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</row>
        <row r="933">
          <cell r="D933">
            <v>2030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</row>
        <row r="934">
          <cell r="D934">
            <v>2020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</row>
        <row r="935">
          <cell r="D935">
            <v>2021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</row>
        <row r="936">
          <cell r="D936">
            <v>2022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</row>
        <row r="937">
          <cell r="D937">
            <v>2023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</row>
        <row r="938">
          <cell r="D938">
            <v>2024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</row>
        <row r="939">
          <cell r="D939">
            <v>2026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</row>
        <row r="940">
          <cell r="D940">
            <v>2030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</row>
        <row r="941">
          <cell r="D941">
            <v>2020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</row>
        <row r="942">
          <cell r="D942">
            <v>2021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</row>
        <row r="943">
          <cell r="D943">
            <v>2022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</row>
        <row r="944">
          <cell r="D944">
            <v>2023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</row>
        <row r="945">
          <cell r="D945">
            <v>2024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</row>
        <row r="946">
          <cell r="D946">
            <v>2026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</row>
        <row r="947">
          <cell r="D947">
            <v>2030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</row>
        <row r="948">
          <cell r="D948">
            <v>2020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</row>
        <row r="949">
          <cell r="D949">
            <v>2021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</row>
        <row r="950">
          <cell r="D950">
            <v>2022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</row>
        <row r="951">
          <cell r="D951">
            <v>2023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</row>
        <row r="952">
          <cell r="D952">
            <v>2024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</row>
        <row r="953">
          <cell r="D953">
            <v>2026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</row>
        <row r="954">
          <cell r="D954">
            <v>2030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</row>
        <row r="955">
          <cell r="D955">
            <v>2020</v>
          </cell>
          <cell r="E955">
            <v>1538869.2</v>
          </cell>
          <cell r="F955">
            <v>0</v>
          </cell>
          <cell r="G955">
            <v>0</v>
          </cell>
          <cell r="H955">
            <v>0</v>
          </cell>
        </row>
        <row r="956">
          <cell r="D956">
            <v>2021</v>
          </cell>
          <cell r="E956">
            <v>1538869.2</v>
          </cell>
          <cell r="F956">
            <v>0</v>
          </cell>
          <cell r="G956">
            <v>0</v>
          </cell>
          <cell r="H956">
            <v>0</v>
          </cell>
        </row>
        <row r="957">
          <cell r="D957">
            <v>2022</v>
          </cell>
          <cell r="E957">
            <v>1538869.2</v>
          </cell>
          <cell r="F957">
            <v>0</v>
          </cell>
          <cell r="G957">
            <v>0</v>
          </cell>
          <cell r="H957">
            <v>0</v>
          </cell>
        </row>
        <row r="958">
          <cell r="D958">
            <v>2023</v>
          </cell>
          <cell r="E958">
            <v>1538869.2</v>
          </cell>
          <cell r="F958">
            <v>0</v>
          </cell>
          <cell r="G958">
            <v>0</v>
          </cell>
          <cell r="H958">
            <v>0</v>
          </cell>
        </row>
        <row r="959">
          <cell r="D959">
            <v>2024</v>
          </cell>
          <cell r="E959">
            <v>1538869.2</v>
          </cell>
          <cell r="F959">
            <v>0</v>
          </cell>
          <cell r="G959">
            <v>0</v>
          </cell>
          <cell r="H959">
            <v>0</v>
          </cell>
        </row>
        <row r="960">
          <cell r="D960">
            <v>2026</v>
          </cell>
          <cell r="E960">
            <v>1538869.2</v>
          </cell>
          <cell r="F960">
            <v>0</v>
          </cell>
          <cell r="G960">
            <v>0</v>
          </cell>
          <cell r="H960">
            <v>0</v>
          </cell>
        </row>
        <row r="961">
          <cell r="D961">
            <v>2030</v>
          </cell>
          <cell r="E961">
            <v>1460116.8</v>
          </cell>
          <cell r="F961">
            <v>0</v>
          </cell>
          <cell r="G961">
            <v>0</v>
          </cell>
          <cell r="H961">
            <v>0</v>
          </cell>
        </row>
        <row r="962">
          <cell r="D962">
            <v>2020</v>
          </cell>
          <cell r="E962">
            <v>18584094.593333799</v>
          </cell>
          <cell r="F962">
            <v>1729210285.8279901</v>
          </cell>
          <cell r="G962">
            <v>27972.0743877725</v>
          </cell>
          <cell r="H962">
            <v>27972.0743877725</v>
          </cell>
        </row>
        <row r="963">
          <cell r="D963">
            <v>2021</v>
          </cell>
          <cell r="E963">
            <v>18038650.560619898</v>
          </cell>
          <cell r="F963">
            <v>1689648736.5940399</v>
          </cell>
          <cell r="G963">
            <v>0</v>
          </cell>
          <cell r="H963">
            <v>0</v>
          </cell>
        </row>
        <row r="964">
          <cell r="D964">
            <v>2022</v>
          </cell>
          <cell r="E964">
            <v>18302490.315013301</v>
          </cell>
          <cell r="F964">
            <v>1729753035.6452601</v>
          </cell>
          <cell r="G964">
            <v>12835.826486541</v>
          </cell>
          <cell r="H964">
            <v>12835.826486541</v>
          </cell>
        </row>
        <row r="965">
          <cell r="D965">
            <v>2023</v>
          </cell>
          <cell r="E965">
            <v>18704033.754223701</v>
          </cell>
          <cell r="F965">
            <v>1776760610.20507</v>
          </cell>
          <cell r="G965">
            <v>6263.2248439841296</v>
          </cell>
          <cell r="H965">
            <v>6263.2248439841296</v>
          </cell>
        </row>
        <row r="966">
          <cell r="D966">
            <v>2024</v>
          </cell>
          <cell r="E966">
            <v>19419649.534871299</v>
          </cell>
          <cell r="F966">
            <v>1823941570.15011</v>
          </cell>
          <cell r="G966">
            <v>0</v>
          </cell>
          <cell r="H966">
            <v>0</v>
          </cell>
        </row>
        <row r="967">
          <cell r="D967">
            <v>2026</v>
          </cell>
          <cell r="E967">
            <v>20913940.699573301</v>
          </cell>
          <cell r="F967">
            <v>1986499835.46734</v>
          </cell>
          <cell r="G967">
            <v>0</v>
          </cell>
          <cell r="H967">
            <v>0</v>
          </cell>
        </row>
        <row r="968">
          <cell r="D968">
            <v>2030</v>
          </cell>
          <cell r="E968">
            <v>22006848.531789899</v>
          </cell>
          <cell r="F968">
            <v>2110048104.77214</v>
          </cell>
          <cell r="G968">
            <v>0</v>
          </cell>
          <cell r="H968">
            <v>0</v>
          </cell>
        </row>
        <row r="969">
          <cell r="D969">
            <v>2020</v>
          </cell>
          <cell r="E969">
            <v>86701562.494190007</v>
          </cell>
          <cell r="F969">
            <v>730572326.27537894</v>
          </cell>
          <cell r="G969">
            <v>0</v>
          </cell>
          <cell r="H969">
            <v>0</v>
          </cell>
        </row>
        <row r="970">
          <cell r="D970">
            <v>2021</v>
          </cell>
          <cell r="E970">
            <v>95073279.078974098</v>
          </cell>
          <cell r="F970">
            <v>799243607.61830103</v>
          </cell>
          <cell r="G970">
            <v>0</v>
          </cell>
          <cell r="H970">
            <v>0</v>
          </cell>
        </row>
        <row r="971">
          <cell r="D971">
            <v>2022</v>
          </cell>
          <cell r="E971">
            <v>103989238.702408</v>
          </cell>
          <cell r="F971">
            <v>873288851.24184203</v>
          </cell>
          <cell r="G971">
            <v>0</v>
          </cell>
          <cell r="H971">
            <v>0</v>
          </cell>
        </row>
        <row r="972">
          <cell r="D972">
            <v>2023</v>
          </cell>
          <cell r="E972">
            <v>107151614.063784</v>
          </cell>
          <cell r="F972">
            <v>898426223.40499496</v>
          </cell>
          <cell r="G972">
            <v>0</v>
          </cell>
          <cell r="H972">
            <v>0</v>
          </cell>
        </row>
        <row r="973">
          <cell r="D973">
            <v>2024</v>
          </cell>
          <cell r="E973">
            <v>105165255.705174</v>
          </cell>
          <cell r="F973">
            <v>879457540.64586902</v>
          </cell>
          <cell r="G973">
            <v>0</v>
          </cell>
          <cell r="H973">
            <v>0</v>
          </cell>
        </row>
        <row r="974">
          <cell r="D974">
            <v>2026</v>
          </cell>
          <cell r="E974">
            <v>99871734.461542606</v>
          </cell>
          <cell r="F974">
            <v>834780120.99295795</v>
          </cell>
          <cell r="G974">
            <v>0</v>
          </cell>
          <cell r="H974">
            <v>0</v>
          </cell>
        </row>
        <row r="975">
          <cell r="D975">
            <v>2030</v>
          </cell>
          <cell r="E975">
            <v>105477530.598983</v>
          </cell>
          <cell r="F975">
            <v>879341900.16064203</v>
          </cell>
          <cell r="G975">
            <v>0</v>
          </cell>
          <cell r="H975">
            <v>0</v>
          </cell>
        </row>
        <row r="976">
          <cell r="D976">
            <v>2020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</row>
        <row r="977">
          <cell r="D977">
            <v>2021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</row>
        <row r="978">
          <cell r="D978">
            <v>2022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</row>
        <row r="979">
          <cell r="D979">
            <v>2023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</row>
        <row r="980">
          <cell r="D980">
            <v>2024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</row>
        <row r="981">
          <cell r="D981">
            <v>2026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</row>
        <row r="982">
          <cell r="D982">
            <v>2030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</row>
        <row r="983">
          <cell r="D983">
            <v>2020</v>
          </cell>
          <cell r="E983">
            <v>6293359.2000000104</v>
          </cell>
          <cell r="F983">
            <v>0</v>
          </cell>
          <cell r="G983">
            <v>0</v>
          </cell>
          <cell r="H983">
            <v>0</v>
          </cell>
        </row>
        <row r="984">
          <cell r="D984">
            <v>2021</v>
          </cell>
          <cell r="E984">
            <v>6701575.20000003</v>
          </cell>
          <cell r="F984">
            <v>0</v>
          </cell>
          <cell r="G984">
            <v>0</v>
          </cell>
          <cell r="H984">
            <v>0</v>
          </cell>
        </row>
        <row r="985">
          <cell r="D985">
            <v>2022</v>
          </cell>
          <cell r="E985">
            <v>6701575.20000003</v>
          </cell>
          <cell r="F985">
            <v>0</v>
          </cell>
          <cell r="G985">
            <v>0</v>
          </cell>
          <cell r="H985">
            <v>0</v>
          </cell>
        </row>
        <row r="986">
          <cell r="D986">
            <v>2023</v>
          </cell>
          <cell r="E986">
            <v>6701575.20000003</v>
          </cell>
          <cell r="F986">
            <v>0</v>
          </cell>
          <cell r="G986">
            <v>0</v>
          </cell>
          <cell r="H986">
            <v>0</v>
          </cell>
        </row>
        <row r="987">
          <cell r="D987">
            <v>2024</v>
          </cell>
          <cell r="E987">
            <v>6701575.20000003</v>
          </cell>
          <cell r="F987">
            <v>0</v>
          </cell>
          <cell r="G987">
            <v>0</v>
          </cell>
          <cell r="H987">
            <v>0</v>
          </cell>
        </row>
        <row r="988">
          <cell r="D988">
            <v>2026</v>
          </cell>
          <cell r="E988">
            <v>6701575.20000003</v>
          </cell>
          <cell r="F988">
            <v>0</v>
          </cell>
          <cell r="G988">
            <v>0</v>
          </cell>
          <cell r="H988">
            <v>0</v>
          </cell>
        </row>
        <row r="989">
          <cell r="D989">
            <v>2030</v>
          </cell>
          <cell r="E989">
            <v>6348284.3999999696</v>
          </cell>
          <cell r="F989">
            <v>0</v>
          </cell>
          <cell r="G989">
            <v>0</v>
          </cell>
          <cell r="H989">
            <v>0</v>
          </cell>
        </row>
        <row r="990">
          <cell r="D990">
            <v>2020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</row>
        <row r="991">
          <cell r="D991">
            <v>2021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</row>
        <row r="992">
          <cell r="D992">
            <v>2022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</row>
        <row r="993">
          <cell r="D993">
            <v>2023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</row>
        <row r="994">
          <cell r="D994">
            <v>2024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</row>
        <row r="995">
          <cell r="D995">
            <v>2026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</row>
        <row r="996">
          <cell r="D996">
            <v>2030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</row>
        <row r="997">
          <cell r="D997">
            <v>2020</v>
          </cell>
          <cell r="E997">
            <v>43414686.287924498</v>
          </cell>
          <cell r="F997">
            <v>178009684.70749801</v>
          </cell>
          <cell r="G997">
            <v>0</v>
          </cell>
          <cell r="H997">
            <v>0</v>
          </cell>
        </row>
        <row r="998">
          <cell r="D998">
            <v>2021</v>
          </cell>
          <cell r="E998">
            <v>43414686.287924498</v>
          </cell>
          <cell r="F998">
            <v>178009684.70749801</v>
          </cell>
          <cell r="G998">
            <v>0</v>
          </cell>
          <cell r="H998">
            <v>0</v>
          </cell>
        </row>
        <row r="999">
          <cell r="D999">
            <v>2022</v>
          </cell>
          <cell r="E999">
            <v>43414686.287924498</v>
          </cell>
          <cell r="F999">
            <v>178009684.70749801</v>
          </cell>
          <cell r="G999">
            <v>0</v>
          </cell>
          <cell r="H999">
            <v>0</v>
          </cell>
        </row>
        <row r="1000">
          <cell r="D1000">
            <v>2023</v>
          </cell>
          <cell r="E1000">
            <v>43414686.287924498</v>
          </cell>
          <cell r="F1000">
            <v>178009684.70749801</v>
          </cell>
          <cell r="G1000">
            <v>0</v>
          </cell>
          <cell r="H1000">
            <v>0</v>
          </cell>
        </row>
        <row r="1001">
          <cell r="D1001">
            <v>2024</v>
          </cell>
          <cell r="E1001">
            <v>43414686.287924498</v>
          </cell>
          <cell r="F1001">
            <v>178009684.70749801</v>
          </cell>
          <cell r="G1001">
            <v>0</v>
          </cell>
          <cell r="H1001">
            <v>0</v>
          </cell>
        </row>
        <row r="1002">
          <cell r="D1002">
            <v>2026</v>
          </cell>
          <cell r="E1002">
            <v>43414686.287924498</v>
          </cell>
          <cell r="F1002">
            <v>178009684.70749801</v>
          </cell>
          <cell r="G1002">
            <v>0</v>
          </cell>
          <cell r="H1002">
            <v>0</v>
          </cell>
        </row>
        <row r="1003">
          <cell r="D1003">
            <v>2030</v>
          </cell>
          <cell r="E1003">
            <v>43414686.287924498</v>
          </cell>
          <cell r="F1003">
            <v>178009684.70749801</v>
          </cell>
          <cell r="G1003">
            <v>0</v>
          </cell>
          <cell r="H1003">
            <v>0</v>
          </cell>
        </row>
        <row r="1004">
          <cell r="D1004">
            <v>2020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</row>
        <row r="1005">
          <cell r="D1005">
            <v>2021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</row>
        <row r="1006">
          <cell r="D1006">
            <v>2022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</row>
        <row r="1007">
          <cell r="D1007">
            <v>2023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</row>
        <row r="1008">
          <cell r="D1008">
            <v>2024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</row>
        <row r="1009">
          <cell r="D1009">
            <v>2026</v>
          </cell>
          <cell r="E1009">
            <v>1269.6923539545301</v>
          </cell>
          <cell r="F1009">
            <v>35220.474051632897</v>
          </cell>
          <cell r="G1009">
            <v>14625.6754638193</v>
          </cell>
          <cell r="H1009">
            <v>14625.6754638193</v>
          </cell>
        </row>
        <row r="1010">
          <cell r="D1010">
            <v>2030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</row>
        <row r="1011">
          <cell r="D1011">
            <v>2020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</row>
        <row r="1012">
          <cell r="D1012">
            <v>2021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</row>
        <row r="1013">
          <cell r="D1013">
            <v>2022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</row>
        <row r="1014">
          <cell r="D1014">
            <v>2023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</row>
        <row r="1015">
          <cell r="D1015">
            <v>2024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</row>
        <row r="1016">
          <cell r="D1016">
            <v>2026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</row>
        <row r="1017">
          <cell r="D1017">
            <v>2030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</row>
        <row r="1018">
          <cell r="D1018">
            <v>2020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</row>
        <row r="1019">
          <cell r="D1019">
            <v>2021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</row>
        <row r="1020">
          <cell r="D1020">
            <v>2022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</row>
        <row r="1021">
          <cell r="D1021">
            <v>2023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</row>
        <row r="1022">
          <cell r="D1022">
            <v>2024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</row>
        <row r="1023">
          <cell r="D1023">
            <v>2026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</row>
        <row r="1024">
          <cell r="D1024">
            <v>2030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</row>
        <row r="1025">
          <cell r="D1025">
            <v>2020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</row>
        <row r="1026">
          <cell r="D1026">
            <v>2021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</row>
        <row r="1027">
          <cell r="D1027">
            <v>2022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</row>
        <row r="1028">
          <cell r="D1028">
            <v>2023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</row>
        <row r="1029">
          <cell r="D1029">
            <v>2024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</row>
        <row r="1030">
          <cell r="D1030">
            <v>2026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</row>
        <row r="1031">
          <cell r="D1031">
            <v>2030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</row>
        <row r="1032">
          <cell r="D1032">
            <v>2020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</row>
        <row r="1033">
          <cell r="D1033">
            <v>2021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</row>
        <row r="1034">
          <cell r="D1034">
            <v>2022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</row>
        <row r="1035">
          <cell r="D1035">
            <v>2023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</row>
        <row r="1036">
          <cell r="D1036">
            <v>2024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</row>
        <row r="1037">
          <cell r="D1037">
            <v>2026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</row>
        <row r="1038">
          <cell r="D1038">
            <v>2030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</row>
        <row r="1039">
          <cell r="D1039">
            <v>2020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</row>
        <row r="1040">
          <cell r="D1040">
            <v>2021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</row>
        <row r="1041">
          <cell r="D1041">
            <v>2022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</row>
        <row r="1042">
          <cell r="D1042">
            <v>2023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</row>
        <row r="1043">
          <cell r="D1043">
            <v>2024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</row>
        <row r="1044">
          <cell r="D1044">
            <v>2026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</row>
        <row r="1045">
          <cell r="D1045">
            <v>2030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</row>
        <row r="1046">
          <cell r="D1046">
            <v>2020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</row>
        <row r="1047">
          <cell r="D1047">
            <v>2021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</row>
        <row r="1048">
          <cell r="D1048">
            <v>2022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</row>
        <row r="1049">
          <cell r="D1049">
            <v>2023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</row>
        <row r="1050">
          <cell r="D1050">
            <v>2024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</row>
        <row r="1051">
          <cell r="D1051">
            <v>2026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</row>
        <row r="1052">
          <cell r="D1052">
            <v>2030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</row>
        <row r="1053">
          <cell r="D1053">
            <v>2020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</row>
        <row r="1054">
          <cell r="D1054">
            <v>2021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</row>
        <row r="1055">
          <cell r="D1055">
            <v>2022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</row>
        <row r="1056">
          <cell r="D1056">
            <v>2023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</row>
        <row r="1057">
          <cell r="D1057">
            <v>2024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</row>
        <row r="1058">
          <cell r="D1058">
            <v>2026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</row>
        <row r="1059">
          <cell r="D1059">
            <v>2030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</row>
        <row r="1060">
          <cell r="D1060">
            <v>2020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</row>
        <row r="1061">
          <cell r="D1061">
            <v>2021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</row>
        <row r="1062">
          <cell r="D1062">
            <v>2022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</row>
        <row r="1063">
          <cell r="D1063">
            <v>2023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</row>
        <row r="1064">
          <cell r="D1064">
            <v>2024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</row>
        <row r="1065">
          <cell r="D1065">
            <v>2026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</row>
        <row r="1066">
          <cell r="D1066">
            <v>2030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</row>
        <row r="1067">
          <cell r="D1067">
            <v>2020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</row>
        <row r="1068">
          <cell r="D1068">
            <v>2021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</row>
        <row r="1069">
          <cell r="D1069">
            <v>2022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</row>
        <row r="1070">
          <cell r="D1070">
            <v>2023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</row>
        <row r="1071">
          <cell r="D1071">
            <v>2024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</row>
        <row r="1072">
          <cell r="D1072">
            <v>2026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</row>
        <row r="1073">
          <cell r="D1073">
            <v>2030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</row>
        <row r="1074">
          <cell r="D1074">
            <v>2020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</row>
        <row r="1075">
          <cell r="D1075">
            <v>2021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</row>
        <row r="1076">
          <cell r="D1076">
            <v>2022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</row>
        <row r="1077">
          <cell r="D1077">
            <v>2023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</row>
        <row r="1078">
          <cell r="D1078">
            <v>2024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</row>
        <row r="1079">
          <cell r="D1079">
            <v>2026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</row>
        <row r="1080">
          <cell r="D1080">
            <v>2030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</row>
        <row r="1081">
          <cell r="D1081">
            <v>2020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</row>
        <row r="1082">
          <cell r="D1082">
            <v>2021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</row>
        <row r="1083">
          <cell r="D1083">
            <v>2022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</row>
        <row r="1084">
          <cell r="D1084">
            <v>2023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</row>
        <row r="1085">
          <cell r="D1085">
            <v>2024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</row>
        <row r="1086">
          <cell r="D1086">
            <v>2026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</row>
        <row r="1087">
          <cell r="D1087">
            <v>2030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</row>
        <row r="1088">
          <cell r="D1088">
            <v>2020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</row>
        <row r="1089">
          <cell r="D1089">
            <v>2021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</row>
        <row r="1090">
          <cell r="D1090">
            <v>2022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</row>
        <row r="1091">
          <cell r="D1091">
            <v>2023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</row>
        <row r="1092">
          <cell r="D1092">
            <v>2024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</row>
        <row r="1093">
          <cell r="D1093">
            <v>2026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</row>
        <row r="1094">
          <cell r="D1094">
            <v>2030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</row>
        <row r="1095">
          <cell r="D1095">
            <v>2020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</row>
        <row r="1096">
          <cell r="D1096">
            <v>2021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</row>
        <row r="1097">
          <cell r="D1097">
            <v>2022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</row>
        <row r="1098">
          <cell r="D1098">
            <v>2023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</row>
        <row r="1099">
          <cell r="D1099">
            <v>2024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</row>
        <row r="1100">
          <cell r="D1100">
            <v>2026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</row>
        <row r="1101">
          <cell r="D1101">
            <v>2030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</row>
        <row r="1102">
          <cell r="D1102">
            <v>2020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</row>
        <row r="1103">
          <cell r="D1103">
            <v>2021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</row>
        <row r="1104">
          <cell r="D1104">
            <v>2022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</row>
        <row r="1105">
          <cell r="D1105">
            <v>2023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</row>
        <row r="1106">
          <cell r="D1106">
            <v>2024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</row>
        <row r="1107">
          <cell r="D1107">
            <v>2026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</row>
        <row r="1108">
          <cell r="D1108">
            <v>2030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</row>
        <row r="1109">
          <cell r="D1109">
            <v>2020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</row>
        <row r="1110">
          <cell r="D1110">
            <v>2021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</row>
        <row r="1111">
          <cell r="D1111">
            <v>2022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</row>
        <row r="1112">
          <cell r="D1112">
            <v>2023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</row>
        <row r="1113">
          <cell r="D1113">
            <v>2024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</row>
        <row r="1114">
          <cell r="D1114">
            <v>2026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</row>
        <row r="1115">
          <cell r="D1115">
            <v>2030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</row>
        <row r="1116">
          <cell r="D1116">
            <v>2020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</row>
        <row r="1117">
          <cell r="D1117">
            <v>2021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</row>
        <row r="1118">
          <cell r="D1118">
            <v>2022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</row>
        <row r="1119">
          <cell r="D1119">
            <v>2023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</row>
        <row r="1120">
          <cell r="D1120">
            <v>2024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</row>
        <row r="1121">
          <cell r="D1121">
            <v>2026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</row>
        <row r="1122">
          <cell r="D1122">
            <v>2030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</row>
        <row r="1123">
          <cell r="D1123">
            <v>2020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</row>
        <row r="1124">
          <cell r="D1124">
            <v>2021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</row>
        <row r="1125">
          <cell r="D1125">
            <v>2022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</row>
        <row r="1126">
          <cell r="D1126">
            <v>2023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</row>
        <row r="1127">
          <cell r="D1127">
            <v>2024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</row>
        <row r="1128">
          <cell r="D1128">
            <v>2026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</row>
        <row r="1129">
          <cell r="D1129">
            <v>2030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</row>
        <row r="1130">
          <cell r="D1130">
            <v>2020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</row>
        <row r="1131">
          <cell r="D1131">
            <v>2021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</row>
        <row r="1132">
          <cell r="D1132">
            <v>2022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</row>
        <row r="1133">
          <cell r="D1133">
            <v>2023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</row>
        <row r="1134">
          <cell r="D1134">
            <v>2024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</row>
        <row r="1135">
          <cell r="D1135">
            <v>2026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</row>
        <row r="1136">
          <cell r="D1136">
            <v>2030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</row>
        <row r="1137">
          <cell r="D1137">
            <v>2020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</row>
        <row r="1138">
          <cell r="D1138">
            <v>2021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</row>
        <row r="1139">
          <cell r="D1139">
            <v>2022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</row>
        <row r="1140">
          <cell r="D1140">
            <v>2023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</row>
        <row r="1141">
          <cell r="D1141">
            <v>2024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</row>
        <row r="1142">
          <cell r="D1142">
            <v>2026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</row>
        <row r="1143">
          <cell r="D1143">
            <v>2030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</row>
        <row r="1144">
          <cell r="D1144">
            <v>2020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</row>
        <row r="1145">
          <cell r="D1145">
            <v>2021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</row>
        <row r="1146">
          <cell r="D1146">
            <v>2022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</row>
        <row r="1147">
          <cell r="D1147">
            <v>2023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</row>
        <row r="1148">
          <cell r="D1148">
            <v>2024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</row>
        <row r="1149">
          <cell r="D1149">
            <v>2026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</row>
        <row r="1150">
          <cell r="D1150">
            <v>2030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</row>
        <row r="1151">
          <cell r="D1151">
            <v>2020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</row>
        <row r="1152">
          <cell r="D1152">
            <v>2021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</row>
        <row r="1153">
          <cell r="D1153">
            <v>2022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</row>
        <row r="1154">
          <cell r="D1154">
            <v>2023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</row>
        <row r="1155">
          <cell r="D1155">
            <v>2024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</row>
        <row r="1156">
          <cell r="D1156">
            <v>2026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</row>
        <row r="1157">
          <cell r="D1157">
            <v>2030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</row>
        <row r="1158">
          <cell r="D1158">
            <v>2020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</row>
        <row r="1159">
          <cell r="D1159">
            <v>2021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</row>
        <row r="1160">
          <cell r="D1160">
            <v>2022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</row>
        <row r="1161">
          <cell r="D1161">
            <v>2023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</row>
        <row r="1162">
          <cell r="D1162">
            <v>2024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</row>
        <row r="1163">
          <cell r="D1163">
            <v>2026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</row>
        <row r="1164">
          <cell r="D1164">
            <v>2030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</row>
        <row r="1165">
          <cell r="D1165">
            <v>2020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</row>
        <row r="1166">
          <cell r="D1166">
            <v>2021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</row>
        <row r="1167">
          <cell r="D1167">
            <v>2022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</row>
        <row r="1168">
          <cell r="D1168">
            <v>2023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</row>
        <row r="1169">
          <cell r="D1169">
            <v>2024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</row>
        <row r="1170">
          <cell r="D1170">
            <v>2026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</row>
        <row r="1171">
          <cell r="D1171">
            <v>2030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</row>
        <row r="1172">
          <cell r="D1172">
            <v>2020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</row>
        <row r="1173">
          <cell r="D1173">
            <v>2021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</row>
        <row r="1174">
          <cell r="D1174">
            <v>2022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</row>
        <row r="1175">
          <cell r="D1175">
            <v>2023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</row>
        <row r="1176">
          <cell r="D1176">
            <v>2024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</row>
        <row r="1177">
          <cell r="D1177">
            <v>2026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</row>
        <row r="1178">
          <cell r="D1178">
            <v>2030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</row>
        <row r="1179">
          <cell r="D1179">
            <v>2020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</row>
        <row r="1180">
          <cell r="D1180">
            <v>2021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</row>
        <row r="1181">
          <cell r="D1181">
            <v>2022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</row>
        <row r="1182">
          <cell r="D1182">
            <v>2023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</row>
        <row r="1183">
          <cell r="D1183">
            <v>2024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</row>
        <row r="1184">
          <cell r="D1184">
            <v>2026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</row>
        <row r="1185">
          <cell r="D1185">
            <v>2030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</row>
        <row r="1186">
          <cell r="D1186">
            <v>2020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</row>
        <row r="1187">
          <cell r="D1187">
            <v>2021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</row>
        <row r="1188">
          <cell r="D1188">
            <v>2022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</row>
        <row r="1189">
          <cell r="D1189">
            <v>2023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</row>
        <row r="1190">
          <cell r="D1190">
            <v>2024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</row>
        <row r="1191">
          <cell r="D1191">
            <v>2026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</row>
        <row r="1192">
          <cell r="D1192">
            <v>2030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</row>
        <row r="1193">
          <cell r="D1193">
            <v>2020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</row>
        <row r="1194">
          <cell r="D1194">
            <v>2021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</row>
        <row r="1195">
          <cell r="D1195">
            <v>2022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</row>
        <row r="1196">
          <cell r="D1196">
            <v>2023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</row>
        <row r="1197">
          <cell r="D1197">
            <v>2024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</row>
        <row r="1198">
          <cell r="D1198">
            <v>2026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</row>
        <row r="1199">
          <cell r="D1199">
            <v>2030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</row>
      </sheetData>
      <sheetData sheetId="13">
        <row r="2">
          <cell r="A2" t="str">
            <v>period</v>
          </cell>
          <cell r="B2" t="str">
            <v>prm_peak_load_MW</v>
          </cell>
          <cell r="C2" t="str">
            <v>planning_reserve_margin_fraction</v>
          </cell>
          <cell r="F2" t="str">
            <v>firm_capacity_MW</v>
          </cell>
          <cell r="G2" t="str">
            <v>prm_planned_import_capacity_MW</v>
          </cell>
          <cell r="H2" t="str">
            <v>prm_import_resource_capacity_adjustment_MW</v>
          </cell>
          <cell r="I2" t="str">
            <v>storage_ELCC_MW</v>
          </cell>
          <cell r="J2" t="str">
            <v>new_renewable_import_capacity_MW</v>
          </cell>
          <cell r="K2" t="str">
            <v>variable_renewable_ELCC_MW</v>
          </cell>
          <cell r="L2" t="str">
            <v>planning_reserve_margin_dual_$</v>
          </cell>
          <cell r="M2" t="str">
            <v>local_capacity_deficiency_MW</v>
          </cell>
          <cell r="O2" t="str">
            <v>marginal_solar_elcc_mw_per_fraction_of_annual_load</v>
          </cell>
          <cell r="P2" t="str">
            <v>marginal_wind_elcc_mw_per_fraction_of_annual_load</v>
          </cell>
        </row>
        <row r="3">
          <cell r="A3">
            <v>2020</v>
          </cell>
          <cell r="B3">
            <v>49016.35</v>
          </cell>
          <cell r="C3">
            <v>0.15</v>
          </cell>
          <cell r="F3">
            <v>40235.07</v>
          </cell>
          <cell r="G3">
            <v>5000</v>
          </cell>
          <cell r="H3">
            <v>-1937</v>
          </cell>
          <cell r="I3">
            <v>4657.93</v>
          </cell>
          <cell r="J3">
            <v>0</v>
          </cell>
          <cell r="K3">
            <v>8412.7999999999993</v>
          </cell>
          <cell r="L3">
            <v>-484125.5</v>
          </cell>
          <cell r="M3">
            <v>0</v>
          </cell>
          <cell r="O3">
            <v>3135.01</v>
          </cell>
          <cell r="P3">
            <v>25322.37</v>
          </cell>
        </row>
        <row r="4">
          <cell r="A4">
            <v>2021</v>
          </cell>
          <cell r="B4">
            <v>49168.4</v>
          </cell>
          <cell r="C4">
            <v>0.15</v>
          </cell>
          <cell r="F4">
            <v>39153.74</v>
          </cell>
          <cell r="G4">
            <v>5000</v>
          </cell>
          <cell r="H4">
            <v>-1937</v>
          </cell>
          <cell r="I4">
            <v>5837.86</v>
          </cell>
          <cell r="J4">
            <v>0</v>
          </cell>
          <cell r="K4">
            <v>8489.0499999999993</v>
          </cell>
          <cell r="L4">
            <v>-803577.88</v>
          </cell>
          <cell r="M4">
            <v>0</v>
          </cell>
          <cell r="O4">
            <v>2040.84</v>
          </cell>
          <cell r="P4">
            <v>25400.92</v>
          </cell>
        </row>
        <row r="5">
          <cell r="A5">
            <v>2022</v>
          </cell>
          <cell r="B5">
            <v>49716.65</v>
          </cell>
          <cell r="C5">
            <v>0.15</v>
          </cell>
          <cell r="F5">
            <v>39153.74</v>
          </cell>
          <cell r="G5">
            <v>5000</v>
          </cell>
          <cell r="H5">
            <v>-1937</v>
          </cell>
          <cell r="I5">
            <v>5837.86</v>
          </cell>
          <cell r="J5">
            <v>0</v>
          </cell>
          <cell r="K5">
            <v>9243.2000000000007</v>
          </cell>
          <cell r="L5">
            <v>0</v>
          </cell>
          <cell r="M5">
            <v>0</v>
          </cell>
          <cell r="O5">
            <v>2063.59</v>
          </cell>
          <cell r="P5">
            <v>25684.15</v>
          </cell>
        </row>
        <row r="6">
          <cell r="A6">
            <v>2023</v>
          </cell>
          <cell r="B6">
            <v>50370.080000000002</v>
          </cell>
          <cell r="C6">
            <v>0.15</v>
          </cell>
          <cell r="F6">
            <v>39153.74</v>
          </cell>
          <cell r="G6">
            <v>5000</v>
          </cell>
          <cell r="H6">
            <v>-1937</v>
          </cell>
          <cell r="I6">
            <v>6294.98</v>
          </cell>
          <cell r="J6">
            <v>0</v>
          </cell>
          <cell r="K6">
            <v>9413.8700000000008</v>
          </cell>
          <cell r="L6">
            <v>-272939.38</v>
          </cell>
          <cell r="M6">
            <v>0</v>
          </cell>
          <cell r="O6">
            <v>2090.7199999999998</v>
          </cell>
          <cell r="P6">
            <v>17124.25</v>
          </cell>
        </row>
        <row r="7">
          <cell r="A7">
            <v>2024</v>
          </cell>
          <cell r="B7">
            <v>50927.23</v>
          </cell>
          <cell r="C7">
            <v>0.15</v>
          </cell>
          <cell r="F7">
            <v>35724</v>
          </cell>
          <cell r="G7">
            <v>5000</v>
          </cell>
          <cell r="H7">
            <v>-1937</v>
          </cell>
          <cell r="I7">
            <v>10100.86</v>
          </cell>
          <cell r="J7">
            <v>0</v>
          </cell>
          <cell r="K7">
            <v>9678.4500000000007</v>
          </cell>
          <cell r="L7">
            <v>-235433.74</v>
          </cell>
          <cell r="M7">
            <v>0</v>
          </cell>
          <cell r="O7">
            <v>2113.84</v>
          </cell>
          <cell r="P7">
            <v>17313.669999999998</v>
          </cell>
        </row>
        <row r="8">
          <cell r="A8">
            <v>2026</v>
          </cell>
          <cell r="B8">
            <v>52125.36</v>
          </cell>
          <cell r="C8">
            <v>0.15</v>
          </cell>
          <cell r="F8">
            <v>34111.440000000002</v>
          </cell>
          <cell r="G8">
            <v>5000</v>
          </cell>
          <cell r="H8">
            <v>-1457</v>
          </cell>
          <cell r="I8">
            <v>12416.8</v>
          </cell>
          <cell r="J8">
            <v>0</v>
          </cell>
          <cell r="K8">
            <v>9872.92</v>
          </cell>
          <cell r="L8">
            <v>-213152.58</v>
          </cell>
          <cell r="M8">
            <v>0</v>
          </cell>
          <cell r="O8">
            <v>2163.5700000000002</v>
          </cell>
          <cell r="P8">
            <v>17720.990000000002</v>
          </cell>
        </row>
        <row r="9">
          <cell r="A9">
            <v>2030</v>
          </cell>
          <cell r="B9">
            <v>54205.95</v>
          </cell>
          <cell r="C9">
            <v>0.15</v>
          </cell>
          <cell r="F9">
            <v>33284.33</v>
          </cell>
          <cell r="G9">
            <v>5000</v>
          </cell>
          <cell r="H9">
            <v>-1457</v>
          </cell>
          <cell r="I9">
            <v>14916.21</v>
          </cell>
          <cell r="J9">
            <v>0</v>
          </cell>
          <cell r="K9">
            <v>10593.29</v>
          </cell>
          <cell r="L9">
            <v>-14825.29</v>
          </cell>
          <cell r="M9">
            <v>0</v>
          </cell>
          <cell r="O9">
            <v>2249.9299999999998</v>
          </cell>
          <cell r="P9">
            <v>18428.330000000002</v>
          </cell>
        </row>
      </sheetData>
      <sheetData sheetId="14">
        <row r="2">
          <cell r="A2" t="str">
            <v>period</v>
          </cell>
          <cell r="B2" t="str">
            <v>resource</v>
          </cell>
          <cell r="C2" t="str">
            <v>zone</v>
          </cell>
          <cell r="E2" t="str">
            <v>technology</v>
          </cell>
          <cell r="H2" t="str">
            <v>cumulative_new_build_mw</v>
          </cell>
          <cell r="I2" t="str">
            <v>operational_capacity_mw</v>
          </cell>
          <cell r="K2" t="str">
            <v>fully_deliverable_capacity_mw</v>
          </cell>
          <cell r="L2" t="str">
            <v>energy_only_capacity_mw</v>
          </cell>
          <cell r="R2" t="str">
            <v>operational_units</v>
          </cell>
          <cell r="S2" t="str">
            <v>capital_cost_$</v>
          </cell>
          <cell r="T2" t="str">
            <v>fixed_o_and_m_cost_$</v>
          </cell>
          <cell r="Z2" t="str">
            <v>min_cumulative_new_build_mw</v>
          </cell>
        </row>
        <row r="3">
          <cell r="A3">
            <v>2020</v>
          </cell>
          <cell r="B3" t="str">
            <v>CAISO_CHP</v>
          </cell>
          <cell r="C3" t="str">
            <v>CAISO</v>
          </cell>
          <cell r="E3" t="str">
            <v>CAISO_CHP</v>
          </cell>
          <cell r="I3">
            <v>2296.02</v>
          </cell>
          <cell r="T3">
            <v>0</v>
          </cell>
        </row>
        <row r="4">
          <cell r="A4">
            <v>2020</v>
          </cell>
          <cell r="B4" t="str">
            <v>CAISO_Nuclear</v>
          </cell>
          <cell r="C4" t="str">
            <v>CAISO</v>
          </cell>
          <cell r="E4" t="str">
            <v>CAISO_Nuclear</v>
          </cell>
          <cell r="I4">
            <v>2935</v>
          </cell>
          <cell r="T4">
            <v>0</v>
          </cell>
        </row>
        <row r="5">
          <cell r="A5">
            <v>2020</v>
          </cell>
          <cell r="B5" t="str">
            <v>CAISO_CCGT1</v>
          </cell>
          <cell r="C5" t="str">
            <v>CAISO</v>
          </cell>
          <cell r="E5" t="str">
            <v>CAISO_CCGT1</v>
          </cell>
          <cell r="I5">
            <v>12049.47</v>
          </cell>
          <cell r="R5">
            <v>22.63</v>
          </cell>
          <cell r="T5">
            <v>133928841.7</v>
          </cell>
        </row>
        <row r="6">
          <cell r="A6">
            <v>2020</v>
          </cell>
          <cell r="B6" t="str">
            <v>CAISO_CCGT2</v>
          </cell>
          <cell r="C6" t="str">
            <v>CAISO</v>
          </cell>
          <cell r="E6" t="str">
            <v>CAISO_CCGT2</v>
          </cell>
          <cell r="I6">
            <v>2927.93</v>
          </cell>
          <cell r="R6">
            <v>15.61</v>
          </cell>
          <cell r="T6">
            <v>32543694.739999998</v>
          </cell>
        </row>
        <row r="7">
          <cell r="A7">
            <v>2020</v>
          </cell>
          <cell r="B7" t="str">
            <v>CAISO_Coal</v>
          </cell>
          <cell r="C7" t="str">
            <v>CAISO</v>
          </cell>
          <cell r="E7" t="str">
            <v>CAISO_Coal</v>
          </cell>
          <cell r="I7">
            <v>480</v>
          </cell>
          <cell r="R7">
            <v>0.56000000000000005</v>
          </cell>
          <cell r="T7">
            <v>0</v>
          </cell>
        </row>
        <row r="8">
          <cell r="A8">
            <v>2020</v>
          </cell>
          <cell r="B8" t="str">
            <v>CAISO_Peaker1</v>
          </cell>
          <cell r="C8" t="str">
            <v>CAISO</v>
          </cell>
          <cell r="E8" t="str">
            <v>CAISO_Peaker1</v>
          </cell>
          <cell r="I8">
            <v>4913.93</v>
          </cell>
          <cell r="R8">
            <v>72.7</v>
          </cell>
          <cell r="T8">
            <v>67294545.829999998</v>
          </cell>
        </row>
        <row r="9">
          <cell r="A9">
            <v>2020</v>
          </cell>
          <cell r="B9" t="str">
            <v>CAISO_Peaker2</v>
          </cell>
          <cell r="C9" t="str">
            <v>CAISO</v>
          </cell>
          <cell r="E9" t="str">
            <v>CAISO_Peaker2</v>
          </cell>
          <cell r="I9">
            <v>3682.71</v>
          </cell>
          <cell r="R9">
            <v>69.48</v>
          </cell>
          <cell r="T9">
            <v>50433420.270000003</v>
          </cell>
        </row>
        <row r="10">
          <cell r="A10">
            <v>2020</v>
          </cell>
          <cell r="B10" t="str">
            <v>CAISO_Advanced_CCGT</v>
          </cell>
          <cell r="C10" t="str">
            <v>CAISO</v>
          </cell>
          <cell r="E10" t="str">
            <v>CAISO_Advanced_CCGT</v>
          </cell>
          <cell r="H10">
            <v>0</v>
          </cell>
          <cell r="I10">
            <v>0</v>
          </cell>
          <cell r="R10">
            <v>0</v>
          </cell>
          <cell r="S10">
            <v>0</v>
          </cell>
          <cell r="T10">
            <v>0</v>
          </cell>
          <cell r="Z10">
            <v>0</v>
          </cell>
        </row>
        <row r="11">
          <cell r="A11">
            <v>2020</v>
          </cell>
          <cell r="B11" t="str">
            <v>CAISO_Aero_CT</v>
          </cell>
          <cell r="C11" t="str">
            <v>CAISO</v>
          </cell>
          <cell r="E11" t="str">
            <v>CAISO_Aero_CT</v>
          </cell>
          <cell r="H11">
            <v>0</v>
          </cell>
          <cell r="I11">
            <v>0</v>
          </cell>
          <cell r="R11">
            <v>0</v>
          </cell>
          <cell r="S11">
            <v>0</v>
          </cell>
          <cell r="T11">
            <v>0</v>
          </cell>
          <cell r="Z11">
            <v>0</v>
          </cell>
        </row>
        <row r="12">
          <cell r="A12">
            <v>2020</v>
          </cell>
          <cell r="B12" t="str">
            <v>CAISO_Reciprocating_Engine</v>
          </cell>
          <cell r="C12" t="str">
            <v>CAISO</v>
          </cell>
          <cell r="E12" t="str">
            <v>CAISO_Reciprocating_Engine</v>
          </cell>
          <cell r="H12">
            <v>0</v>
          </cell>
          <cell r="I12">
            <v>255.3</v>
          </cell>
          <cell r="R12">
            <v>24.65</v>
          </cell>
          <cell r="S12">
            <v>0</v>
          </cell>
          <cell r="T12">
            <v>3496243.85</v>
          </cell>
          <cell r="Z12">
            <v>0</v>
          </cell>
        </row>
        <row r="13">
          <cell r="A13">
            <v>2020</v>
          </cell>
          <cell r="B13" t="str">
            <v>CAISO_ST</v>
          </cell>
          <cell r="C13" t="str">
            <v>CAISO</v>
          </cell>
          <cell r="E13" t="str">
            <v>CAISO_ST</v>
          </cell>
          <cell r="I13">
            <v>4577.22</v>
          </cell>
          <cell r="R13">
            <v>13.39</v>
          </cell>
          <cell r="T13">
            <v>50875413.840000004</v>
          </cell>
        </row>
        <row r="14">
          <cell r="A14">
            <v>2020</v>
          </cell>
          <cell r="B14" t="str">
            <v>NW_Nuclear</v>
          </cell>
          <cell r="C14" t="str">
            <v>NW</v>
          </cell>
          <cell r="E14" t="str">
            <v>NW_Nuclear</v>
          </cell>
          <cell r="I14">
            <v>1170</v>
          </cell>
          <cell r="T14">
            <v>0</v>
          </cell>
        </row>
        <row r="15">
          <cell r="A15">
            <v>2020</v>
          </cell>
          <cell r="B15" t="str">
            <v>NW_Coal</v>
          </cell>
          <cell r="C15" t="str">
            <v>NW</v>
          </cell>
          <cell r="E15" t="str">
            <v>NW_Coal</v>
          </cell>
          <cell r="I15">
            <v>10664.8</v>
          </cell>
          <cell r="R15">
            <v>29</v>
          </cell>
          <cell r="T15">
            <v>0</v>
          </cell>
        </row>
        <row r="16">
          <cell r="A16">
            <v>2020</v>
          </cell>
          <cell r="B16" t="str">
            <v>NW_CCGT</v>
          </cell>
          <cell r="C16" t="str">
            <v>NW</v>
          </cell>
          <cell r="E16" t="str">
            <v>NW_CCGT</v>
          </cell>
          <cell r="I16">
            <v>9068.31</v>
          </cell>
          <cell r="R16">
            <v>26.52</v>
          </cell>
          <cell r="T16">
            <v>0</v>
          </cell>
        </row>
        <row r="17">
          <cell r="A17">
            <v>2020</v>
          </cell>
          <cell r="B17" t="str">
            <v>NW_Peaker</v>
          </cell>
          <cell r="C17" t="str">
            <v>NW</v>
          </cell>
          <cell r="E17" t="str">
            <v>NW_Peaker</v>
          </cell>
          <cell r="I17">
            <v>2993.17</v>
          </cell>
          <cell r="R17">
            <v>103</v>
          </cell>
          <cell r="T17">
            <v>0</v>
          </cell>
        </row>
        <row r="18">
          <cell r="A18">
            <v>2020</v>
          </cell>
          <cell r="B18" t="str">
            <v>SW_Nuclear</v>
          </cell>
          <cell r="C18" t="str">
            <v>SW</v>
          </cell>
          <cell r="E18" t="str">
            <v>SW_Nuclear</v>
          </cell>
          <cell r="I18">
            <v>2998</v>
          </cell>
          <cell r="T18">
            <v>0</v>
          </cell>
        </row>
        <row r="19">
          <cell r="A19">
            <v>2020</v>
          </cell>
          <cell r="B19" t="str">
            <v>SW_Coal</v>
          </cell>
          <cell r="C19" t="str">
            <v>SW</v>
          </cell>
          <cell r="E19" t="str">
            <v>SW_Coal</v>
          </cell>
          <cell r="I19">
            <v>7167.6</v>
          </cell>
          <cell r="R19">
            <v>17.5</v>
          </cell>
          <cell r="T19">
            <v>0</v>
          </cell>
        </row>
        <row r="20">
          <cell r="A20">
            <v>2020</v>
          </cell>
          <cell r="B20" t="str">
            <v>SW_CCGT</v>
          </cell>
          <cell r="C20" t="str">
            <v>SW</v>
          </cell>
          <cell r="E20" t="str">
            <v>SW_CCGT</v>
          </cell>
          <cell r="I20">
            <v>17015.099999999999</v>
          </cell>
          <cell r="R20">
            <v>49.42</v>
          </cell>
          <cell r="T20">
            <v>0</v>
          </cell>
        </row>
        <row r="21">
          <cell r="A21">
            <v>2020</v>
          </cell>
          <cell r="B21" t="str">
            <v>SW_Peaker</v>
          </cell>
          <cell r="C21" t="str">
            <v>SW</v>
          </cell>
          <cell r="E21" t="str">
            <v>SW_Peaker</v>
          </cell>
          <cell r="I21">
            <v>5989.12</v>
          </cell>
          <cell r="R21">
            <v>125.34</v>
          </cell>
          <cell r="T21">
            <v>0</v>
          </cell>
        </row>
        <row r="22">
          <cell r="A22">
            <v>2020</v>
          </cell>
          <cell r="B22" t="str">
            <v>SW_ST</v>
          </cell>
          <cell r="C22" t="str">
            <v>SW</v>
          </cell>
          <cell r="E22" t="str">
            <v>SW_ST</v>
          </cell>
          <cell r="I22">
            <v>1611.5</v>
          </cell>
          <cell r="R22">
            <v>17.38</v>
          </cell>
          <cell r="T22">
            <v>0</v>
          </cell>
        </row>
        <row r="23">
          <cell r="A23">
            <v>2020</v>
          </cell>
          <cell r="B23" t="str">
            <v>LDWP_Nuclear</v>
          </cell>
          <cell r="C23" t="str">
            <v>LDWP</v>
          </cell>
          <cell r="E23" t="str">
            <v>LDWP_Nuclear</v>
          </cell>
          <cell r="I23">
            <v>407</v>
          </cell>
          <cell r="T23">
            <v>0</v>
          </cell>
        </row>
        <row r="24">
          <cell r="A24">
            <v>2020</v>
          </cell>
          <cell r="B24" t="str">
            <v>LDWP_Coal</v>
          </cell>
          <cell r="C24" t="str">
            <v>LDWP</v>
          </cell>
          <cell r="E24" t="str">
            <v>LDWP_Coal</v>
          </cell>
          <cell r="I24">
            <v>1699.94</v>
          </cell>
          <cell r="R24">
            <v>2</v>
          </cell>
          <cell r="T24">
            <v>0</v>
          </cell>
        </row>
        <row r="25">
          <cell r="A25">
            <v>2020</v>
          </cell>
          <cell r="B25" t="str">
            <v>LDWP_CCGT</v>
          </cell>
          <cell r="C25" t="str">
            <v>LDWP</v>
          </cell>
          <cell r="E25" t="str">
            <v>LDWP_CCGT</v>
          </cell>
          <cell r="I25">
            <v>2291.6999999999998</v>
          </cell>
          <cell r="R25">
            <v>5.94</v>
          </cell>
          <cell r="T25">
            <v>0</v>
          </cell>
        </row>
        <row r="26">
          <cell r="A26">
            <v>2020</v>
          </cell>
          <cell r="B26" t="str">
            <v>LDWP_Peaker</v>
          </cell>
          <cell r="C26" t="str">
            <v>LDWP</v>
          </cell>
          <cell r="E26" t="str">
            <v>LDWP_Peaker</v>
          </cell>
          <cell r="I26">
            <v>1545</v>
          </cell>
          <cell r="R26">
            <v>18.760000000000002</v>
          </cell>
          <cell r="T26">
            <v>0</v>
          </cell>
        </row>
        <row r="27">
          <cell r="A27">
            <v>2020</v>
          </cell>
          <cell r="B27" t="str">
            <v>LDWP_ST</v>
          </cell>
          <cell r="C27" t="str">
            <v>LDWP</v>
          </cell>
          <cell r="E27" t="str">
            <v>LDWP_ST</v>
          </cell>
          <cell r="I27">
            <v>992</v>
          </cell>
          <cell r="R27">
            <v>9</v>
          </cell>
          <cell r="T27">
            <v>0</v>
          </cell>
        </row>
        <row r="28">
          <cell r="A28">
            <v>2020</v>
          </cell>
          <cell r="B28" t="str">
            <v>IID_CCGT</v>
          </cell>
          <cell r="C28" t="str">
            <v>IID</v>
          </cell>
          <cell r="E28" t="str">
            <v>IID_CCGT</v>
          </cell>
          <cell r="I28">
            <v>255.3</v>
          </cell>
          <cell r="R28">
            <v>2</v>
          </cell>
          <cell r="T28">
            <v>0</v>
          </cell>
        </row>
        <row r="29">
          <cell r="A29">
            <v>2020</v>
          </cell>
          <cell r="B29" t="str">
            <v>IID_Peaker</v>
          </cell>
          <cell r="C29" t="str">
            <v>IID</v>
          </cell>
          <cell r="E29" t="str">
            <v>IID_Peaker</v>
          </cell>
          <cell r="I29">
            <v>397</v>
          </cell>
          <cell r="R29">
            <v>11</v>
          </cell>
          <cell r="T29">
            <v>0</v>
          </cell>
        </row>
        <row r="30">
          <cell r="A30">
            <v>2020</v>
          </cell>
          <cell r="B30" t="str">
            <v>BANC_CCGT</v>
          </cell>
          <cell r="C30" t="str">
            <v>BANC</v>
          </cell>
          <cell r="E30" t="str">
            <v>BANC_CCGT</v>
          </cell>
          <cell r="I30">
            <v>1863.1</v>
          </cell>
          <cell r="R30">
            <v>9</v>
          </cell>
          <cell r="T30">
            <v>0</v>
          </cell>
        </row>
        <row r="31">
          <cell r="A31">
            <v>2020</v>
          </cell>
          <cell r="B31" t="str">
            <v>BANC_Peaker</v>
          </cell>
          <cell r="C31" t="str">
            <v>BANC</v>
          </cell>
          <cell r="E31" t="str">
            <v>BANC_Peaker</v>
          </cell>
          <cell r="I31">
            <v>866.99</v>
          </cell>
          <cell r="R31">
            <v>25</v>
          </cell>
          <cell r="T31">
            <v>0</v>
          </cell>
        </row>
        <row r="32">
          <cell r="A32">
            <v>2020</v>
          </cell>
          <cell r="B32" t="str">
            <v>BANC_Biomass_for_Other</v>
          </cell>
          <cell r="C32" t="str">
            <v>BANC</v>
          </cell>
          <cell r="E32" t="str">
            <v>Biomass</v>
          </cell>
          <cell r="I32">
            <v>17.5</v>
          </cell>
          <cell r="T32">
            <v>0</v>
          </cell>
        </row>
        <row r="33">
          <cell r="A33">
            <v>2020</v>
          </cell>
          <cell r="B33" t="str">
            <v>BANC_Geothermal_for_Other</v>
          </cell>
          <cell r="C33" t="str">
            <v>BANC</v>
          </cell>
          <cell r="E33" t="str">
            <v>Geothermal</v>
          </cell>
          <cell r="I33">
            <v>0</v>
          </cell>
          <cell r="T33">
            <v>0</v>
          </cell>
        </row>
        <row r="34">
          <cell r="A34">
            <v>2020</v>
          </cell>
          <cell r="B34" t="str">
            <v>CAISO_Biomass_for_Other</v>
          </cell>
          <cell r="C34" t="str">
            <v>CAISO</v>
          </cell>
          <cell r="E34" t="str">
            <v>Biomass</v>
          </cell>
          <cell r="I34">
            <v>11.7</v>
          </cell>
          <cell r="T34">
            <v>0</v>
          </cell>
        </row>
        <row r="35">
          <cell r="A35">
            <v>2020</v>
          </cell>
          <cell r="B35" t="str">
            <v>CAISO_Geothermal_for_Other</v>
          </cell>
          <cell r="C35" t="str">
            <v>CAISO</v>
          </cell>
          <cell r="E35" t="str">
            <v>Geothermal</v>
          </cell>
          <cell r="I35">
            <v>38.67</v>
          </cell>
          <cell r="T35">
            <v>0</v>
          </cell>
        </row>
        <row r="36">
          <cell r="A36">
            <v>2020</v>
          </cell>
          <cell r="B36" t="str">
            <v>IID_Biomass_for_Other</v>
          </cell>
          <cell r="C36" t="str">
            <v>IID</v>
          </cell>
          <cell r="E36" t="str">
            <v>Biomass</v>
          </cell>
          <cell r="I36">
            <v>77</v>
          </cell>
          <cell r="T36">
            <v>0</v>
          </cell>
        </row>
        <row r="37">
          <cell r="A37">
            <v>2020</v>
          </cell>
          <cell r="B37" t="str">
            <v>IID_Geothermal_for_Other</v>
          </cell>
          <cell r="C37" t="str">
            <v>IID</v>
          </cell>
          <cell r="E37" t="str">
            <v>Geothermal</v>
          </cell>
          <cell r="I37">
            <v>709.46</v>
          </cell>
          <cell r="T37">
            <v>0</v>
          </cell>
        </row>
        <row r="38">
          <cell r="A38">
            <v>2020</v>
          </cell>
          <cell r="B38" t="str">
            <v>LDWP_Biomass_for_Other</v>
          </cell>
          <cell r="C38" t="str">
            <v>LDWP</v>
          </cell>
          <cell r="E38" t="str">
            <v>Biomass</v>
          </cell>
          <cell r="I38">
            <v>0</v>
          </cell>
          <cell r="T38">
            <v>0</v>
          </cell>
        </row>
        <row r="39">
          <cell r="A39">
            <v>2020</v>
          </cell>
          <cell r="B39" t="str">
            <v>LDWP_Geothermal_for_Other</v>
          </cell>
          <cell r="C39" t="str">
            <v>LDWP</v>
          </cell>
          <cell r="E39" t="str">
            <v>Geothermal</v>
          </cell>
          <cell r="I39">
            <v>0</v>
          </cell>
          <cell r="T39">
            <v>0</v>
          </cell>
        </row>
        <row r="40">
          <cell r="A40">
            <v>2020</v>
          </cell>
          <cell r="B40" t="str">
            <v>NW_Biomass_for_Other</v>
          </cell>
          <cell r="C40" t="str">
            <v>NW</v>
          </cell>
          <cell r="E40" t="str">
            <v>Biomass</v>
          </cell>
          <cell r="I40">
            <v>591.6</v>
          </cell>
          <cell r="T40">
            <v>0</v>
          </cell>
        </row>
        <row r="41">
          <cell r="A41">
            <v>2020</v>
          </cell>
          <cell r="B41" t="str">
            <v>NW_Geothermal_for_Other</v>
          </cell>
          <cell r="C41" t="str">
            <v>NW</v>
          </cell>
          <cell r="E41" t="str">
            <v>Geothermal</v>
          </cell>
          <cell r="I41">
            <v>142.09</v>
          </cell>
          <cell r="T41">
            <v>0</v>
          </cell>
        </row>
        <row r="42">
          <cell r="A42">
            <v>2020</v>
          </cell>
          <cell r="B42" t="str">
            <v>SW_Biomass_for_Other</v>
          </cell>
          <cell r="C42" t="str">
            <v>SW</v>
          </cell>
          <cell r="E42" t="str">
            <v>Biomass</v>
          </cell>
          <cell r="I42">
            <v>113.33</v>
          </cell>
          <cell r="T42">
            <v>0</v>
          </cell>
        </row>
        <row r="43">
          <cell r="A43">
            <v>2020</v>
          </cell>
          <cell r="B43" t="str">
            <v>SW_Geothermal_for_Other</v>
          </cell>
          <cell r="C43" t="str">
            <v>SW</v>
          </cell>
          <cell r="E43" t="str">
            <v>Geothermal</v>
          </cell>
          <cell r="I43">
            <v>659.1</v>
          </cell>
          <cell r="T43">
            <v>0</v>
          </cell>
        </row>
        <row r="44">
          <cell r="A44">
            <v>2020</v>
          </cell>
          <cell r="B44" t="str">
            <v>CAISO_Biomass_for_CAISO</v>
          </cell>
          <cell r="C44" t="str">
            <v>CAISO</v>
          </cell>
          <cell r="E44" t="str">
            <v>Biomass</v>
          </cell>
          <cell r="I44">
            <v>890.95</v>
          </cell>
          <cell r="T44">
            <v>0</v>
          </cell>
        </row>
        <row r="45">
          <cell r="A45">
            <v>2020</v>
          </cell>
          <cell r="B45" t="str">
            <v>CAISO_Geothermal_for_CAISO</v>
          </cell>
          <cell r="C45" t="str">
            <v>CAISO</v>
          </cell>
          <cell r="E45" t="str">
            <v>Geothermal</v>
          </cell>
          <cell r="I45">
            <v>1812.64</v>
          </cell>
          <cell r="T45">
            <v>0</v>
          </cell>
        </row>
        <row r="46">
          <cell r="A46">
            <v>2020</v>
          </cell>
          <cell r="B46" t="str">
            <v>IID_Geothermal_for_CAISO</v>
          </cell>
          <cell r="C46" t="str">
            <v>IID</v>
          </cell>
          <cell r="E46" t="str">
            <v>Geothermal</v>
          </cell>
          <cell r="I46">
            <v>83</v>
          </cell>
          <cell r="T46">
            <v>0</v>
          </cell>
        </row>
        <row r="47">
          <cell r="A47">
            <v>2020</v>
          </cell>
          <cell r="B47" t="str">
            <v>NW_Biomass_for_CAISO</v>
          </cell>
          <cell r="C47" t="str">
            <v>NW</v>
          </cell>
          <cell r="E47" t="str">
            <v>Biomass</v>
          </cell>
          <cell r="I47">
            <v>46</v>
          </cell>
          <cell r="T47">
            <v>0</v>
          </cell>
        </row>
        <row r="48">
          <cell r="A48">
            <v>2020</v>
          </cell>
          <cell r="B48" t="str">
            <v>NW_Geothermal_for_CAISO</v>
          </cell>
          <cell r="C48" t="str">
            <v>NW</v>
          </cell>
          <cell r="E48" t="str">
            <v>Geothermal</v>
          </cell>
          <cell r="I48">
            <v>0</v>
          </cell>
          <cell r="T48">
            <v>0</v>
          </cell>
        </row>
        <row r="49">
          <cell r="A49">
            <v>2020</v>
          </cell>
          <cell r="B49" t="str">
            <v>InState_Biomass</v>
          </cell>
          <cell r="C49" t="str">
            <v>CAISO</v>
          </cell>
          <cell r="E49" t="str">
            <v>Biomass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S49">
            <v>0</v>
          </cell>
          <cell r="T49">
            <v>0</v>
          </cell>
          <cell r="Z49">
            <v>0</v>
          </cell>
        </row>
        <row r="50">
          <cell r="A50">
            <v>2020</v>
          </cell>
          <cell r="B50" t="str">
            <v>CAISO_Small_Hydro_for_CAISO</v>
          </cell>
          <cell r="C50" t="str">
            <v>CAISO</v>
          </cell>
          <cell r="E50" t="str">
            <v>Small_Hydro</v>
          </cell>
          <cell r="I50">
            <v>960.23</v>
          </cell>
          <cell r="T50">
            <v>0</v>
          </cell>
        </row>
        <row r="51">
          <cell r="A51">
            <v>2020</v>
          </cell>
          <cell r="B51" t="str">
            <v>BANC_Small_Hydro_for_CAISO</v>
          </cell>
          <cell r="C51" t="str">
            <v>BANC</v>
          </cell>
          <cell r="E51" t="str">
            <v>Small_Hydro</v>
          </cell>
          <cell r="I51">
            <v>0</v>
          </cell>
          <cell r="T51">
            <v>0</v>
          </cell>
        </row>
        <row r="52">
          <cell r="A52">
            <v>2020</v>
          </cell>
          <cell r="B52" t="str">
            <v>NW_Small_Hydro_for_CAISO</v>
          </cell>
          <cell r="C52" t="str">
            <v>NW</v>
          </cell>
          <cell r="E52" t="str">
            <v>Small_Hydro</v>
          </cell>
          <cell r="I52">
            <v>6.9</v>
          </cell>
          <cell r="T52">
            <v>0</v>
          </cell>
        </row>
        <row r="53">
          <cell r="A53">
            <v>2020</v>
          </cell>
          <cell r="B53" t="str">
            <v>CAISO_Small_Hydro_for_Other</v>
          </cell>
          <cell r="C53" t="str">
            <v>CAISO</v>
          </cell>
          <cell r="E53" t="str">
            <v>Small_Hydro</v>
          </cell>
          <cell r="I53">
            <v>13.8</v>
          </cell>
          <cell r="T53">
            <v>0</v>
          </cell>
        </row>
        <row r="54">
          <cell r="A54">
            <v>2020</v>
          </cell>
          <cell r="B54" t="str">
            <v>BANC_Small_Hydro_for_Other</v>
          </cell>
          <cell r="C54" t="str">
            <v>BANC</v>
          </cell>
          <cell r="E54" t="str">
            <v>Small_Hydro</v>
          </cell>
          <cell r="I54">
            <v>41.2</v>
          </cell>
          <cell r="T54">
            <v>0</v>
          </cell>
        </row>
        <row r="55">
          <cell r="A55">
            <v>2020</v>
          </cell>
          <cell r="B55" t="str">
            <v>IID_Small_Hydro_for_Other</v>
          </cell>
          <cell r="C55" t="str">
            <v>IID</v>
          </cell>
          <cell r="E55" t="str">
            <v>Small_Hydro</v>
          </cell>
          <cell r="I55">
            <v>0</v>
          </cell>
          <cell r="T55">
            <v>0</v>
          </cell>
        </row>
        <row r="56">
          <cell r="A56">
            <v>2020</v>
          </cell>
          <cell r="B56" t="str">
            <v>LDWP_Small_Hydro_for_Other</v>
          </cell>
          <cell r="C56" t="str">
            <v>LDWP</v>
          </cell>
          <cell r="E56" t="str">
            <v>Small_Hydro</v>
          </cell>
          <cell r="I56">
            <v>56</v>
          </cell>
          <cell r="T56">
            <v>0</v>
          </cell>
        </row>
        <row r="57">
          <cell r="A57">
            <v>2020</v>
          </cell>
          <cell r="B57" t="str">
            <v>NW_Small_Hydro_for_Other</v>
          </cell>
          <cell r="C57" t="str">
            <v>NW</v>
          </cell>
          <cell r="E57" t="str">
            <v>Small_Hydro</v>
          </cell>
          <cell r="I57">
            <v>41</v>
          </cell>
          <cell r="T57">
            <v>0</v>
          </cell>
        </row>
        <row r="58">
          <cell r="A58">
            <v>2020</v>
          </cell>
          <cell r="B58" t="str">
            <v>SW_Small_Hydro_for_Other</v>
          </cell>
          <cell r="C58" t="str">
            <v>SW</v>
          </cell>
          <cell r="E58" t="str">
            <v>Small_Hydro</v>
          </cell>
          <cell r="I58">
            <v>0</v>
          </cell>
          <cell r="T58">
            <v>0</v>
          </cell>
        </row>
        <row r="59">
          <cell r="A59">
            <v>2020</v>
          </cell>
          <cell r="B59" t="str">
            <v>Greater_Imperial_Geothermal</v>
          </cell>
          <cell r="C59" t="str">
            <v>CAISO</v>
          </cell>
          <cell r="E59" t="str">
            <v>Geothermal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S59">
            <v>0</v>
          </cell>
          <cell r="T59">
            <v>0</v>
          </cell>
          <cell r="Z59">
            <v>0</v>
          </cell>
        </row>
        <row r="60">
          <cell r="A60">
            <v>2020</v>
          </cell>
          <cell r="B60" t="str">
            <v>Inyokern_North_Kramer_Geothermal</v>
          </cell>
          <cell r="C60" t="str">
            <v>CAISO</v>
          </cell>
          <cell r="E60" t="str">
            <v>Geothermal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S60">
            <v>0</v>
          </cell>
          <cell r="T60">
            <v>0</v>
          </cell>
          <cell r="Z60">
            <v>0</v>
          </cell>
        </row>
        <row r="61">
          <cell r="A61">
            <v>2020</v>
          </cell>
          <cell r="B61" t="str">
            <v>Northern_California_Ex_Geothermal</v>
          </cell>
          <cell r="C61" t="str">
            <v>CAISO</v>
          </cell>
          <cell r="E61" t="str">
            <v>Geothermal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S61">
            <v>0</v>
          </cell>
          <cell r="T61">
            <v>0</v>
          </cell>
          <cell r="Z61">
            <v>0</v>
          </cell>
        </row>
        <row r="62">
          <cell r="A62">
            <v>2020</v>
          </cell>
          <cell r="B62" t="str">
            <v>Pacific_Northwest_Geothermal</v>
          </cell>
          <cell r="C62" t="str">
            <v>CAISO</v>
          </cell>
          <cell r="E62" t="str">
            <v>Geothermal</v>
          </cell>
          <cell r="I62">
            <v>0</v>
          </cell>
          <cell r="T62">
            <v>0</v>
          </cell>
        </row>
        <row r="63">
          <cell r="A63">
            <v>2020</v>
          </cell>
          <cell r="B63" t="str">
            <v>Riverside_Palm_Springs_Geothermal</v>
          </cell>
          <cell r="C63" t="str">
            <v>CAISO</v>
          </cell>
          <cell r="E63" t="str">
            <v>Geothermal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S63">
            <v>0</v>
          </cell>
          <cell r="T63">
            <v>0</v>
          </cell>
          <cell r="Z63">
            <v>0</v>
          </cell>
        </row>
        <row r="64">
          <cell r="A64">
            <v>2020</v>
          </cell>
          <cell r="B64" t="str">
            <v>Solano_Geothermal</v>
          </cell>
          <cell r="C64" t="str">
            <v>CAISO</v>
          </cell>
          <cell r="E64" t="str">
            <v>Geothermal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S64">
            <v>0</v>
          </cell>
          <cell r="T64">
            <v>0</v>
          </cell>
          <cell r="Z64">
            <v>0</v>
          </cell>
        </row>
        <row r="65">
          <cell r="A65">
            <v>2020</v>
          </cell>
          <cell r="B65" t="str">
            <v>Southern_Nevada_Geothermal</v>
          </cell>
          <cell r="C65" t="str">
            <v>CAISO</v>
          </cell>
          <cell r="E65" t="str">
            <v>Geothermal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S65">
            <v>0</v>
          </cell>
          <cell r="T65">
            <v>0</v>
          </cell>
          <cell r="Z65">
            <v>0</v>
          </cell>
        </row>
        <row r="66">
          <cell r="A66">
            <v>2020</v>
          </cell>
          <cell r="B66" t="str">
            <v>Customer_PV</v>
          </cell>
          <cell r="C66" t="str">
            <v>CAISO</v>
          </cell>
          <cell r="E66" t="str">
            <v>Customer_PV</v>
          </cell>
          <cell r="I66">
            <v>7269.29</v>
          </cell>
          <cell r="T66">
            <v>0</v>
          </cell>
        </row>
        <row r="67">
          <cell r="A67">
            <v>2020</v>
          </cell>
          <cell r="B67" t="str">
            <v>BANC_Solar_for_Other</v>
          </cell>
          <cell r="C67" t="str">
            <v>BANC</v>
          </cell>
          <cell r="E67" t="str">
            <v>Solar</v>
          </cell>
          <cell r="I67">
            <v>2077.6799999999998</v>
          </cell>
          <cell r="T67">
            <v>0</v>
          </cell>
        </row>
        <row r="68">
          <cell r="A68">
            <v>2020</v>
          </cell>
          <cell r="B68" t="str">
            <v>CAISO_Solar_for_Other</v>
          </cell>
          <cell r="C68" t="str">
            <v>CAISO</v>
          </cell>
          <cell r="E68" t="str">
            <v>Solar</v>
          </cell>
          <cell r="I68">
            <v>12</v>
          </cell>
          <cell r="T68">
            <v>0</v>
          </cell>
        </row>
        <row r="69">
          <cell r="A69">
            <v>2020</v>
          </cell>
          <cell r="B69" t="str">
            <v>IID_Solar_for_Other</v>
          </cell>
          <cell r="C69" t="str">
            <v>IID</v>
          </cell>
          <cell r="E69" t="str">
            <v>Solar</v>
          </cell>
          <cell r="I69">
            <v>138.69999999999999</v>
          </cell>
          <cell r="T69">
            <v>0</v>
          </cell>
        </row>
        <row r="70">
          <cell r="A70">
            <v>2020</v>
          </cell>
          <cell r="B70" t="str">
            <v>LDWP_Solar_for_Other</v>
          </cell>
          <cell r="C70" t="str">
            <v>LDWP</v>
          </cell>
          <cell r="E70" t="str">
            <v>Solar</v>
          </cell>
          <cell r="I70">
            <v>2410.94</v>
          </cell>
          <cell r="T70">
            <v>0</v>
          </cell>
        </row>
        <row r="71">
          <cell r="A71">
            <v>2020</v>
          </cell>
          <cell r="B71" t="str">
            <v>NW_Solar_for_Other</v>
          </cell>
          <cell r="C71" t="str">
            <v>NW</v>
          </cell>
          <cell r="E71" t="str">
            <v>Solar</v>
          </cell>
          <cell r="I71">
            <v>2665.84</v>
          </cell>
          <cell r="T71">
            <v>0</v>
          </cell>
        </row>
        <row r="72">
          <cell r="A72">
            <v>2020</v>
          </cell>
          <cell r="B72" t="str">
            <v>SW_Solar_for_Other</v>
          </cell>
          <cell r="C72" t="str">
            <v>SW</v>
          </cell>
          <cell r="E72" t="str">
            <v>Solar</v>
          </cell>
          <cell r="I72">
            <v>1548.14</v>
          </cell>
          <cell r="T72">
            <v>0</v>
          </cell>
        </row>
        <row r="73">
          <cell r="A73">
            <v>2020</v>
          </cell>
          <cell r="B73" t="str">
            <v>CAISO_Solar_for_CAISO</v>
          </cell>
          <cell r="C73" t="str">
            <v>CAISO</v>
          </cell>
          <cell r="E73" t="str">
            <v>Solar</v>
          </cell>
          <cell r="I73">
            <v>14298.33</v>
          </cell>
          <cell r="T73">
            <v>0</v>
          </cell>
        </row>
        <row r="74">
          <cell r="A74">
            <v>2020</v>
          </cell>
          <cell r="B74" t="str">
            <v>IID_Solar_for_CAISO</v>
          </cell>
          <cell r="C74" t="str">
            <v>IID</v>
          </cell>
          <cell r="E74" t="str">
            <v>Solar</v>
          </cell>
          <cell r="I74">
            <v>49.9</v>
          </cell>
          <cell r="T74">
            <v>0</v>
          </cell>
        </row>
        <row r="75">
          <cell r="A75">
            <v>2020</v>
          </cell>
          <cell r="B75" t="str">
            <v>SW_Solar_for_CAISO</v>
          </cell>
          <cell r="C75" t="str">
            <v>SW</v>
          </cell>
          <cell r="E75" t="str">
            <v>Solar</v>
          </cell>
          <cell r="I75">
            <v>65</v>
          </cell>
          <cell r="T75">
            <v>0</v>
          </cell>
        </row>
        <row r="76">
          <cell r="A76">
            <v>2020</v>
          </cell>
          <cell r="B76" t="str">
            <v>BANC_Wind_for_Other</v>
          </cell>
          <cell r="C76" t="str">
            <v>BANC</v>
          </cell>
          <cell r="E76" t="str">
            <v>Wind</v>
          </cell>
          <cell r="I76">
            <v>0</v>
          </cell>
          <cell r="T76">
            <v>0</v>
          </cell>
        </row>
        <row r="77">
          <cell r="A77">
            <v>2020</v>
          </cell>
          <cell r="B77" t="str">
            <v>CAISO_Wind_for_Other</v>
          </cell>
          <cell r="C77" t="str">
            <v>CAISO</v>
          </cell>
          <cell r="E77" t="str">
            <v>Wind</v>
          </cell>
          <cell r="I77">
            <v>279.98</v>
          </cell>
          <cell r="T77">
            <v>0</v>
          </cell>
        </row>
        <row r="78">
          <cell r="A78">
            <v>2020</v>
          </cell>
          <cell r="B78" t="str">
            <v>IID_Wind_for_Other</v>
          </cell>
          <cell r="C78" t="str">
            <v>IID</v>
          </cell>
          <cell r="E78" t="str">
            <v>Wind</v>
          </cell>
          <cell r="I78">
            <v>0</v>
          </cell>
          <cell r="T78">
            <v>0</v>
          </cell>
        </row>
        <row r="79">
          <cell r="A79">
            <v>2020</v>
          </cell>
          <cell r="B79" t="str">
            <v>LDWP_Wind_for_Other</v>
          </cell>
          <cell r="C79" t="str">
            <v>LDWP</v>
          </cell>
          <cell r="E79" t="str">
            <v>Wind</v>
          </cell>
          <cell r="I79">
            <v>418.41</v>
          </cell>
          <cell r="T79">
            <v>0</v>
          </cell>
        </row>
        <row r="80">
          <cell r="A80">
            <v>2020</v>
          </cell>
          <cell r="B80" t="str">
            <v>NW_Wind_for_Other</v>
          </cell>
          <cell r="C80" t="str">
            <v>NW</v>
          </cell>
          <cell r="E80" t="str">
            <v>Wind</v>
          </cell>
          <cell r="I80">
            <v>11058.39</v>
          </cell>
          <cell r="T80">
            <v>0</v>
          </cell>
        </row>
        <row r="81">
          <cell r="A81">
            <v>2020</v>
          </cell>
          <cell r="B81" t="str">
            <v>SW_Wind_for_Other</v>
          </cell>
          <cell r="C81" t="str">
            <v>SW</v>
          </cell>
          <cell r="E81" t="str">
            <v>Wind</v>
          </cell>
          <cell r="I81">
            <v>2285.6999999999998</v>
          </cell>
          <cell r="T81">
            <v>0</v>
          </cell>
        </row>
        <row r="82">
          <cell r="A82">
            <v>2020</v>
          </cell>
          <cell r="B82" t="str">
            <v>CAISO_Wind_for_CAISO</v>
          </cell>
          <cell r="C82" t="str">
            <v>CAISO</v>
          </cell>
          <cell r="E82" t="str">
            <v>Wind</v>
          </cell>
          <cell r="I82">
            <v>7076.58</v>
          </cell>
          <cell r="T82">
            <v>0</v>
          </cell>
        </row>
        <row r="83">
          <cell r="A83">
            <v>2020</v>
          </cell>
          <cell r="B83" t="str">
            <v>LDWP_Wind_for_CAISO</v>
          </cell>
          <cell r="C83" t="str">
            <v>LDWP</v>
          </cell>
          <cell r="E83" t="str">
            <v>Wind</v>
          </cell>
          <cell r="I83">
            <v>5.09</v>
          </cell>
          <cell r="T83">
            <v>0</v>
          </cell>
        </row>
        <row r="84">
          <cell r="A84">
            <v>2020</v>
          </cell>
          <cell r="B84" t="str">
            <v>NW_Wind_for_CAISO</v>
          </cell>
          <cell r="C84" t="str">
            <v>NW</v>
          </cell>
          <cell r="E84" t="str">
            <v>Wind</v>
          </cell>
          <cell r="I84">
            <v>1417.29</v>
          </cell>
          <cell r="T84">
            <v>0</v>
          </cell>
        </row>
        <row r="85">
          <cell r="A85">
            <v>2020</v>
          </cell>
          <cell r="B85" t="str">
            <v>SW_Wind_for_CAISO</v>
          </cell>
          <cell r="C85" t="str">
            <v>SW</v>
          </cell>
          <cell r="E85" t="str">
            <v>Wind</v>
          </cell>
          <cell r="I85">
            <v>50.4</v>
          </cell>
          <cell r="T85">
            <v>0</v>
          </cell>
        </row>
        <row r="86">
          <cell r="A86">
            <v>2020</v>
          </cell>
          <cell r="B86" t="str">
            <v>Carrizo_Solar</v>
          </cell>
          <cell r="C86" t="str">
            <v>CAISO</v>
          </cell>
          <cell r="E86" t="str">
            <v>Solar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S86">
            <v>0</v>
          </cell>
          <cell r="T86">
            <v>0</v>
          </cell>
          <cell r="Z86">
            <v>0</v>
          </cell>
        </row>
        <row r="87">
          <cell r="A87">
            <v>2020</v>
          </cell>
          <cell r="B87" t="str">
            <v>Carrizo_Wind</v>
          </cell>
          <cell r="C87" t="str">
            <v>CAISO</v>
          </cell>
          <cell r="E87" t="str">
            <v>Wind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S87">
            <v>0</v>
          </cell>
          <cell r="T87">
            <v>0</v>
          </cell>
          <cell r="Z87">
            <v>0</v>
          </cell>
        </row>
        <row r="88">
          <cell r="A88">
            <v>2020</v>
          </cell>
          <cell r="B88" t="str">
            <v>Central_Valley_North_Los_Banos_Solar</v>
          </cell>
          <cell r="C88" t="str">
            <v>CAISO</v>
          </cell>
          <cell r="E88" t="str">
            <v>Solar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S88">
            <v>0</v>
          </cell>
          <cell r="T88">
            <v>0</v>
          </cell>
          <cell r="Z88">
            <v>0</v>
          </cell>
        </row>
        <row r="89">
          <cell r="A89">
            <v>2020</v>
          </cell>
          <cell r="B89" t="str">
            <v>Central_Valley_North_Los_Banos_Wind</v>
          </cell>
          <cell r="C89" t="str">
            <v>CAISO</v>
          </cell>
          <cell r="E89" t="str">
            <v>Wind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S89">
            <v>0</v>
          </cell>
          <cell r="T89">
            <v>0</v>
          </cell>
          <cell r="Z89">
            <v>0</v>
          </cell>
        </row>
        <row r="90">
          <cell r="A90">
            <v>2020</v>
          </cell>
          <cell r="B90" t="str">
            <v>Distributed_Solar</v>
          </cell>
          <cell r="C90" t="str">
            <v>CAISO</v>
          </cell>
          <cell r="E90" t="str">
            <v>Solar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S90">
            <v>0</v>
          </cell>
          <cell r="T90">
            <v>0</v>
          </cell>
          <cell r="Z90">
            <v>0</v>
          </cell>
        </row>
        <row r="91">
          <cell r="A91">
            <v>2020</v>
          </cell>
          <cell r="B91" t="str">
            <v>Mountain_Pass_El_Dorado_Solar</v>
          </cell>
          <cell r="C91" t="str">
            <v>CAISO</v>
          </cell>
          <cell r="E91" t="str">
            <v>Solar</v>
          </cell>
          <cell r="H91">
            <v>0</v>
          </cell>
          <cell r="I91">
            <v>0</v>
          </cell>
          <cell r="K91">
            <v>0</v>
          </cell>
          <cell r="L91">
            <v>0</v>
          </cell>
          <cell r="S91">
            <v>0</v>
          </cell>
          <cell r="T91">
            <v>0</v>
          </cell>
          <cell r="Z91">
            <v>0</v>
          </cell>
        </row>
        <row r="92">
          <cell r="A92">
            <v>2020</v>
          </cell>
          <cell r="B92" t="str">
            <v>Greater_Imperial_Solar</v>
          </cell>
          <cell r="C92" t="str">
            <v>CAISO</v>
          </cell>
          <cell r="E92" t="str">
            <v>Solar</v>
          </cell>
          <cell r="H92">
            <v>0</v>
          </cell>
          <cell r="I92">
            <v>0</v>
          </cell>
          <cell r="K92">
            <v>0</v>
          </cell>
          <cell r="L92">
            <v>0</v>
          </cell>
          <cell r="S92">
            <v>0</v>
          </cell>
          <cell r="T92">
            <v>0</v>
          </cell>
          <cell r="Z92">
            <v>0</v>
          </cell>
        </row>
        <row r="93">
          <cell r="A93">
            <v>2020</v>
          </cell>
          <cell r="B93" t="str">
            <v>Greater_Imperial_Wind</v>
          </cell>
          <cell r="C93" t="str">
            <v>CAISO</v>
          </cell>
          <cell r="E93" t="str">
            <v>Wind</v>
          </cell>
          <cell r="H93">
            <v>0</v>
          </cell>
          <cell r="I93">
            <v>0</v>
          </cell>
          <cell r="K93">
            <v>0</v>
          </cell>
          <cell r="L93">
            <v>0</v>
          </cell>
          <cell r="S93">
            <v>0</v>
          </cell>
          <cell r="T93">
            <v>0</v>
          </cell>
          <cell r="Z93">
            <v>0</v>
          </cell>
        </row>
        <row r="94">
          <cell r="A94">
            <v>2020</v>
          </cell>
          <cell r="B94" t="str">
            <v>Greater_Kramer_Wind</v>
          </cell>
          <cell r="C94" t="str">
            <v>CAISO</v>
          </cell>
          <cell r="E94" t="str">
            <v>Wind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S94">
            <v>0</v>
          </cell>
          <cell r="T94">
            <v>0</v>
          </cell>
          <cell r="Z94">
            <v>0</v>
          </cell>
        </row>
        <row r="95">
          <cell r="A95">
            <v>2020</v>
          </cell>
          <cell r="B95" t="str">
            <v>Humboldt_Wind</v>
          </cell>
          <cell r="C95" t="str">
            <v>CAISO</v>
          </cell>
          <cell r="E95" t="str">
            <v>Wind</v>
          </cell>
          <cell r="H95">
            <v>0</v>
          </cell>
          <cell r="I95">
            <v>0</v>
          </cell>
          <cell r="K95">
            <v>0</v>
          </cell>
          <cell r="L95">
            <v>0</v>
          </cell>
          <cell r="S95">
            <v>0</v>
          </cell>
          <cell r="T95">
            <v>0</v>
          </cell>
          <cell r="Z95">
            <v>0</v>
          </cell>
        </row>
        <row r="96">
          <cell r="A96">
            <v>2020</v>
          </cell>
          <cell r="B96" t="str">
            <v>Inyokern_North_Kramer_Solar</v>
          </cell>
          <cell r="C96" t="str">
            <v>CAISO</v>
          </cell>
          <cell r="E96" t="str">
            <v>Solar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S96">
            <v>0</v>
          </cell>
          <cell r="T96">
            <v>0</v>
          </cell>
          <cell r="Z96">
            <v>0</v>
          </cell>
        </row>
        <row r="97">
          <cell r="A97">
            <v>2020</v>
          </cell>
          <cell r="B97" t="str">
            <v>Kern_Greater_Carrizo_Solar</v>
          </cell>
          <cell r="C97" t="str">
            <v>CAISO</v>
          </cell>
          <cell r="E97" t="str">
            <v>Solar</v>
          </cell>
          <cell r="H97">
            <v>0</v>
          </cell>
          <cell r="I97">
            <v>0</v>
          </cell>
          <cell r="K97">
            <v>0</v>
          </cell>
          <cell r="L97">
            <v>0</v>
          </cell>
          <cell r="S97">
            <v>0</v>
          </cell>
          <cell r="T97">
            <v>0</v>
          </cell>
          <cell r="Z97">
            <v>0</v>
          </cell>
        </row>
        <row r="98">
          <cell r="A98">
            <v>2020</v>
          </cell>
          <cell r="B98" t="str">
            <v>Kern_Greater_Carrizo_Wind</v>
          </cell>
          <cell r="C98" t="str">
            <v>CAISO</v>
          </cell>
          <cell r="E98" t="str">
            <v>Wind</v>
          </cell>
          <cell r="H98">
            <v>0</v>
          </cell>
          <cell r="I98">
            <v>0</v>
          </cell>
          <cell r="K98">
            <v>0</v>
          </cell>
          <cell r="L98">
            <v>0</v>
          </cell>
          <cell r="S98">
            <v>0</v>
          </cell>
          <cell r="T98">
            <v>0</v>
          </cell>
          <cell r="Z98">
            <v>0</v>
          </cell>
        </row>
        <row r="99">
          <cell r="A99">
            <v>2020</v>
          </cell>
          <cell r="B99" t="str">
            <v>Kramer_Inyokern_Ex_Solar</v>
          </cell>
          <cell r="C99" t="str">
            <v>CAISO</v>
          </cell>
          <cell r="E99" t="str">
            <v>Solar</v>
          </cell>
          <cell r="H99">
            <v>0</v>
          </cell>
          <cell r="I99">
            <v>0</v>
          </cell>
          <cell r="K99">
            <v>0</v>
          </cell>
          <cell r="L99">
            <v>0</v>
          </cell>
          <cell r="S99">
            <v>0</v>
          </cell>
          <cell r="T99">
            <v>0</v>
          </cell>
          <cell r="Z99">
            <v>0</v>
          </cell>
        </row>
        <row r="100">
          <cell r="A100">
            <v>2020</v>
          </cell>
          <cell r="B100" t="str">
            <v>Kramer_Inyokern_Ex_Wind</v>
          </cell>
          <cell r="C100" t="str">
            <v>CAISO</v>
          </cell>
          <cell r="E100" t="str">
            <v>Wind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S100">
            <v>0</v>
          </cell>
          <cell r="T100">
            <v>0</v>
          </cell>
          <cell r="Z100">
            <v>0</v>
          </cell>
        </row>
        <row r="101">
          <cell r="A101">
            <v>2020</v>
          </cell>
          <cell r="B101" t="str">
            <v>North_Victor_Solar</v>
          </cell>
          <cell r="C101" t="str">
            <v>CAISO</v>
          </cell>
          <cell r="E101" t="str">
            <v>Solar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S101">
            <v>0</v>
          </cell>
          <cell r="T101">
            <v>0</v>
          </cell>
          <cell r="Z101">
            <v>0</v>
          </cell>
        </row>
        <row r="102">
          <cell r="A102">
            <v>2020</v>
          </cell>
          <cell r="B102" t="str">
            <v>Northern_California_Ex_Solar</v>
          </cell>
          <cell r="C102" t="str">
            <v>CAISO</v>
          </cell>
          <cell r="E102" t="str">
            <v>Solar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S102">
            <v>0</v>
          </cell>
          <cell r="T102">
            <v>0</v>
          </cell>
          <cell r="Z102">
            <v>0</v>
          </cell>
        </row>
        <row r="103">
          <cell r="A103">
            <v>2020</v>
          </cell>
          <cell r="B103" t="str">
            <v>Northern_California_Ex_Wind</v>
          </cell>
          <cell r="C103" t="str">
            <v>CAISO</v>
          </cell>
          <cell r="E103" t="str">
            <v>Wind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S103">
            <v>0</v>
          </cell>
          <cell r="T103">
            <v>0</v>
          </cell>
          <cell r="Z103">
            <v>0</v>
          </cell>
        </row>
        <row r="104">
          <cell r="A104">
            <v>2020</v>
          </cell>
          <cell r="B104" t="str">
            <v>NW_Ext_Tx_Wind</v>
          </cell>
          <cell r="C104" t="str">
            <v>CAISO</v>
          </cell>
          <cell r="E104" t="str">
            <v>Wind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S104">
            <v>0</v>
          </cell>
          <cell r="T104">
            <v>0</v>
          </cell>
          <cell r="Z104">
            <v>0</v>
          </cell>
        </row>
        <row r="105">
          <cell r="A105">
            <v>2020</v>
          </cell>
          <cell r="B105" t="str">
            <v>Riverside_Palm_Springs_Solar</v>
          </cell>
          <cell r="C105" t="str">
            <v>CAISO</v>
          </cell>
          <cell r="E105" t="str">
            <v>Solar</v>
          </cell>
          <cell r="H105">
            <v>0</v>
          </cell>
          <cell r="I105">
            <v>0</v>
          </cell>
          <cell r="K105">
            <v>0</v>
          </cell>
          <cell r="L105">
            <v>0</v>
          </cell>
          <cell r="S105">
            <v>0</v>
          </cell>
          <cell r="T105">
            <v>0</v>
          </cell>
          <cell r="Z105">
            <v>0</v>
          </cell>
        </row>
        <row r="106">
          <cell r="A106">
            <v>2020</v>
          </cell>
          <cell r="B106" t="str">
            <v>Sacramento_River_Solar</v>
          </cell>
          <cell r="C106" t="str">
            <v>CAISO</v>
          </cell>
          <cell r="E106" t="str">
            <v>Solar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S106">
            <v>0</v>
          </cell>
          <cell r="T106">
            <v>0</v>
          </cell>
          <cell r="Z106">
            <v>0</v>
          </cell>
        </row>
        <row r="107">
          <cell r="A107">
            <v>2020</v>
          </cell>
          <cell r="B107" t="str">
            <v>Sacramento_River_Wind</v>
          </cell>
          <cell r="C107" t="str">
            <v>CAISO</v>
          </cell>
          <cell r="E107" t="str">
            <v>Wind</v>
          </cell>
          <cell r="I107">
            <v>0</v>
          </cell>
          <cell r="T107">
            <v>0</v>
          </cell>
        </row>
        <row r="108">
          <cell r="A108">
            <v>2020</v>
          </cell>
          <cell r="B108" t="str">
            <v>SCADSNV_Solar</v>
          </cell>
          <cell r="C108" t="str">
            <v>CAISO</v>
          </cell>
          <cell r="E108" t="str">
            <v>Solar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S108">
            <v>0</v>
          </cell>
          <cell r="T108">
            <v>0</v>
          </cell>
          <cell r="Z108">
            <v>0</v>
          </cell>
        </row>
        <row r="109">
          <cell r="A109">
            <v>2020</v>
          </cell>
          <cell r="B109" t="str">
            <v>SCADSNV_Wind</v>
          </cell>
          <cell r="C109" t="str">
            <v>CAISO</v>
          </cell>
          <cell r="E109" t="str">
            <v>Wind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S109">
            <v>0</v>
          </cell>
          <cell r="T109">
            <v>0</v>
          </cell>
          <cell r="Z109">
            <v>0</v>
          </cell>
        </row>
        <row r="110">
          <cell r="A110">
            <v>2020</v>
          </cell>
          <cell r="B110" t="str">
            <v>Solano_Solar</v>
          </cell>
          <cell r="C110" t="str">
            <v>CAISO</v>
          </cell>
          <cell r="E110" t="str">
            <v>Solar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S110">
            <v>0</v>
          </cell>
          <cell r="T110">
            <v>0</v>
          </cell>
          <cell r="Z110">
            <v>0</v>
          </cell>
        </row>
        <row r="111">
          <cell r="A111">
            <v>2020</v>
          </cell>
          <cell r="B111" t="str">
            <v>Solano_subzone_Solar</v>
          </cell>
          <cell r="C111" t="str">
            <v>CAISO</v>
          </cell>
          <cell r="E111" t="str">
            <v>Solar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S111">
            <v>0</v>
          </cell>
          <cell r="T111">
            <v>0</v>
          </cell>
          <cell r="Z111">
            <v>0</v>
          </cell>
        </row>
        <row r="112">
          <cell r="A112">
            <v>2020</v>
          </cell>
          <cell r="B112" t="str">
            <v>Solano_subzone_Wind</v>
          </cell>
          <cell r="C112" t="str">
            <v>CAISO</v>
          </cell>
          <cell r="E112" t="str">
            <v>Wind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S112">
            <v>0</v>
          </cell>
          <cell r="T112">
            <v>0</v>
          </cell>
          <cell r="Z112">
            <v>0</v>
          </cell>
        </row>
        <row r="113">
          <cell r="A113">
            <v>2020</v>
          </cell>
          <cell r="B113" t="str">
            <v>Solano_Wind</v>
          </cell>
          <cell r="C113" t="str">
            <v>CAISO</v>
          </cell>
          <cell r="E113" t="str">
            <v>Wind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S113">
            <v>0</v>
          </cell>
          <cell r="T113">
            <v>0</v>
          </cell>
          <cell r="Z113">
            <v>0</v>
          </cell>
        </row>
        <row r="114">
          <cell r="A114">
            <v>2020</v>
          </cell>
          <cell r="B114" t="str">
            <v>Southern_California_Desert_Ex_Solar</v>
          </cell>
          <cell r="C114" t="str">
            <v>CAISO</v>
          </cell>
          <cell r="E114" t="str">
            <v>Solar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S114">
            <v>0</v>
          </cell>
          <cell r="T114">
            <v>0</v>
          </cell>
          <cell r="Z114">
            <v>0</v>
          </cell>
        </row>
        <row r="115">
          <cell r="A115">
            <v>2020</v>
          </cell>
          <cell r="B115" t="str">
            <v>Southern_California_Desert_Ex_Wind</v>
          </cell>
          <cell r="C115" t="str">
            <v>CAISO</v>
          </cell>
          <cell r="E115" t="str">
            <v>Wind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S115">
            <v>0</v>
          </cell>
          <cell r="T115">
            <v>0</v>
          </cell>
          <cell r="Z115">
            <v>0</v>
          </cell>
        </row>
        <row r="116">
          <cell r="A116">
            <v>2020</v>
          </cell>
          <cell r="B116" t="str">
            <v>Southern_Nevada_Solar</v>
          </cell>
          <cell r="C116" t="str">
            <v>CAISO</v>
          </cell>
          <cell r="E116" t="str">
            <v>Solar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S116">
            <v>0</v>
          </cell>
          <cell r="T116">
            <v>0</v>
          </cell>
          <cell r="Z116">
            <v>0</v>
          </cell>
        </row>
        <row r="117">
          <cell r="A117">
            <v>2020</v>
          </cell>
          <cell r="B117" t="str">
            <v>Southern_Nevada_Wind</v>
          </cell>
          <cell r="C117" t="str">
            <v>CAISO</v>
          </cell>
          <cell r="E117" t="str">
            <v>Wind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S117">
            <v>0</v>
          </cell>
          <cell r="T117">
            <v>0</v>
          </cell>
          <cell r="Z117">
            <v>0</v>
          </cell>
        </row>
        <row r="118">
          <cell r="A118">
            <v>2020</v>
          </cell>
          <cell r="B118" t="str">
            <v>SW_Ext_Tx_Wind</v>
          </cell>
          <cell r="C118" t="str">
            <v>CAISO</v>
          </cell>
          <cell r="E118" t="str">
            <v>Wind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S118">
            <v>0</v>
          </cell>
          <cell r="T118">
            <v>0</v>
          </cell>
          <cell r="Z118">
            <v>0</v>
          </cell>
        </row>
        <row r="119">
          <cell r="A119">
            <v>2020</v>
          </cell>
          <cell r="B119" t="str">
            <v>Tehachapi_Ex_Solar</v>
          </cell>
          <cell r="C119" t="str">
            <v>CAISO</v>
          </cell>
          <cell r="E119" t="str">
            <v>Solar</v>
          </cell>
          <cell r="H119">
            <v>1173.6600000000001</v>
          </cell>
          <cell r="I119">
            <v>1173.6600000000001</v>
          </cell>
          <cell r="K119">
            <v>1173.6600000000001</v>
          </cell>
          <cell r="L119">
            <v>0</v>
          </cell>
          <cell r="S119">
            <v>78440729.640000001</v>
          </cell>
          <cell r="T119">
            <v>13133590.43</v>
          </cell>
          <cell r="Z119">
            <v>0</v>
          </cell>
        </row>
        <row r="120">
          <cell r="A120">
            <v>2020</v>
          </cell>
          <cell r="B120" t="str">
            <v>Tehachapi_Solar</v>
          </cell>
          <cell r="C120" t="str">
            <v>CAISO</v>
          </cell>
          <cell r="E120" t="str">
            <v>Solar</v>
          </cell>
          <cell r="H120">
            <v>826.34</v>
          </cell>
          <cell r="I120">
            <v>826.34</v>
          </cell>
          <cell r="K120">
            <v>826.34</v>
          </cell>
          <cell r="L120">
            <v>0</v>
          </cell>
          <cell r="S120">
            <v>55227459.490000002</v>
          </cell>
          <cell r="T120">
            <v>9246915.9399999995</v>
          </cell>
          <cell r="Z120">
            <v>0</v>
          </cell>
        </row>
        <row r="121">
          <cell r="A121">
            <v>2020</v>
          </cell>
          <cell r="B121" t="str">
            <v>Tehachapi_Wind</v>
          </cell>
          <cell r="C121" t="str">
            <v>CAISO</v>
          </cell>
          <cell r="E121" t="str">
            <v>Wind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S121">
            <v>0</v>
          </cell>
          <cell r="T121">
            <v>0</v>
          </cell>
          <cell r="Z121">
            <v>0</v>
          </cell>
        </row>
        <row r="122">
          <cell r="A122">
            <v>2020</v>
          </cell>
          <cell r="B122" t="str">
            <v>Westlands_Ex_Solar</v>
          </cell>
          <cell r="C122" t="str">
            <v>CAISO</v>
          </cell>
          <cell r="E122" t="str">
            <v>Solar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S122">
            <v>0</v>
          </cell>
          <cell r="T122">
            <v>0</v>
          </cell>
          <cell r="Z122">
            <v>0</v>
          </cell>
        </row>
        <row r="123">
          <cell r="A123">
            <v>2020</v>
          </cell>
          <cell r="B123" t="str">
            <v>Westlands_Ex_Wind</v>
          </cell>
          <cell r="C123" t="str">
            <v>CAISO</v>
          </cell>
          <cell r="E123" t="str">
            <v>Wind</v>
          </cell>
          <cell r="I123">
            <v>0</v>
          </cell>
          <cell r="T123">
            <v>0</v>
          </cell>
        </row>
        <row r="124">
          <cell r="A124">
            <v>2020</v>
          </cell>
          <cell r="B124" t="str">
            <v>Westlands_Solar</v>
          </cell>
          <cell r="C124" t="str">
            <v>CAISO</v>
          </cell>
          <cell r="E124" t="str">
            <v>Solar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S124">
            <v>0</v>
          </cell>
          <cell r="T124">
            <v>0</v>
          </cell>
          <cell r="Z124">
            <v>0</v>
          </cell>
        </row>
        <row r="125">
          <cell r="A125">
            <v>2020</v>
          </cell>
          <cell r="B125" t="str">
            <v>Arizona_Solar</v>
          </cell>
          <cell r="C125" t="str">
            <v>CAISO</v>
          </cell>
          <cell r="E125" t="str">
            <v>Solar</v>
          </cell>
          <cell r="I125">
            <v>0</v>
          </cell>
          <cell r="T125">
            <v>0</v>
          </cell>
        </row>
        <row r="126">
          <cell r="A126">
            <v>2020</v>
          </cell>
          <cell r="B126" t="str">
            <v>Arizona_Wind</v>
          </cell>
          <cell r="C126" t="str">
            <v>CAISO</v>
          </cell>
          <cell r="E126" t="str">
            <v>Wind</v>
          </cell>
          <cell r="I126">
            <v>0</v>
          </cell>
          <cell r="T126">
            <v>0</v>
          </cell>
        </row>
        <row r="127">
          <cell r="A127">
            <v>2020</v>
          </cell>
          <cell r="B127" t="str">
            <v>Baja_California_Solar</v>
          </cell>
          <cell r="C127" t="str">
            <v>CAISO</v>
          </cell>
          <cell r="E127" t="str">
            <v>Solar</v>
          </cell>
          <cell r="I127">
            <v>0</v>
          </cell>
          <cell r="T127">
            <v>0</v>
          </cell>
        </row>
        <row r="128">
          <cell r="A128">
            <v>2020</v>
          </cell>
          <cell r="B128" t="str">
            <v>Baja_California_Wind</v>
          </cell>
          <cell r="C128" t="str">
            <v>CAISO</v>
          </cell>
          <cell r="E128" t="str">
            <v>Wind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S128">
            <v>0</v>
          </cell>
          <cell r="T128">
            <v>0</v>
          </cell>
          <cell r="Z128">
            <v>0</v>
          </cell>
        </row>
        <row r="129">
          <cell r="A129">
            <v>2020</v>
          </cell>
          <cell r="B129" t="str">
            <v>Idaho_Wind</v>
          </cell>
          <cell r="C129" t="str">
            <v>CAISO</v>
          </cell>
          <cell r="E129" t="str">
            <v>Wind</v>
          </cell>
          <cell r="I129">
            <v>0</v>
          </cell>
          <cell r="T129">
            <v>0</v>
          </cell>
        </row>
        <row r="130">
          <cell r="A130">
            <v>2020</v>
          </cell>
          <cell r="B130" t="str">
            <v>New_Mexico_Solar</v>
          </cell>
          <cell r="C130" t="str">
            <v>CAISO</v>
          </cell>
          <cell r="E130" t="str">
            <v>Solar</v>
          </cell>
          <cell r="I130">
            <v>0</v>
          </cell>
          <cell r="T130">
            <v>0</v>
          </cell>
        </row>
        <row r="131">
          <cell r="A131">
            <v>2020</v>
          </cell>
          <cell r="B131" t="str">
            <v>New_Mexico_Wind</v>
          </cell>
          <cell r="C131" t="str">
            <v>CAISO</v>
          </cell>
          <cell r="E131" t="str">
            <v>Wind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S131">
            <v>0</v>
          </cell>
          <cell r="T131">
            <v>0</v>
          </cell>
          <cell r="Z131">
            <v>0</v>
          </cell>
        </row>
        <row r="132">
          <cell r="A132">
            <v>2020</v>
          </cell>
          <cell r="B132" t="str">
            <v>Utah_Solar</v>
          </cell>
          <cell r="C132" t="str">
            <v>CAISO</v>
          </cell>
          <cell r="E132" t="str">
            <v>Solar</v>
          </cell>
          <cell r="I132">
            <v>0</v>
          </cell>
          <cell r="T132">
            <v>0</v>
          </cell>
        </row>
        <row r="133">
          <cell r="A133">
            <v>2020</v>
          </cell>
          <cell r="B133" t="str">
            <v>Utah_Wind</v>
          </cell>
          <cell r="C133" t="str">
            <v>CAISO</v>
          </cell>
          <cell r="E133" t="str">
            <v>Wind</v>
          </cell>
          <cell r="I133">
            <v>0</v>
          </cell>
          <cell r="T133">
            <v>0</v>
          </cell>
        </row>
        <row r="134">
          <cell r="A134">
            <v>2020</v>
          </cell>
          <cell r="B134" t="str">
            <v>Wyoming_Wind</v>
          </cell>
          <cell r="C134" t="str">
            <v>CAISO</v>
          </cell>
          <cell r="E134" t="str">
            <v>Wind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S134">
            <v>0</v>
          </cell>
          <cell r="T134">
            <v>0</v>
          </cell>
          <cell r="Z134">
            <v>0</v>
          </cell>
        </row>
        <row r="135">
          <cell r="A135">
            <v>2020</v>
          </cell>
          <cell r="B135" t="str">
            <v>Pacific_Northwest_Wind</v>
          </cell>
          <cell r="C135" t="str">
            <v>CAISO</v>
          </cell>
          <cell r="E135" t="str">
            <v>Wind</v>
          </cell>
          <cell r="I135">
            <v>0</v>
          </cell>
          <cell r="T135">
            <v>0</v>
          </cell>
        </row>
        <row r="136">
          <cell r="A136">
            <v>2020</v>
          </cell>
          <cell r="B136" t="str">
            <v>Diablo_Canyon_Offshore_Wind</v>
          </cell>
          <cell r="C136" t="str">
            <v>CAISO</v>
          </cell>
          <cell r="E136" t="str">
            <v>Offshore_Wind</v>
          </cell>
          <cell r="I136">
            <v>0</v>
          </cell>
          <cell r="T136">
            <v>0</v>
          </cell>
        </row>
        <row r="137">
          <cell r="A137">
            <v>2020</v>
          </cell>
          <cell r="B137" t="str">
            <v>Humboldt_Bay_Offshore_Wind</v>
          </cell>
          <cell r="C137" t="str">
            <v>CAISO</v>
          </cell>
          <cell r="E137" t="str">
            <v>Offshore_Wind</v>
          </cell>
          <cell r="I137">
            <v>0</v>
          </cell>
          <cell r="T137">
            <v>0</v>
          </cell>
        </row>
        <row r="138">
          <cell r="A138">
            <v>2020</v>
          </cell>
          <cell r="B138" t="str">
            <v>Morro_Bay_Offshore_Wind</v>
          </cell>
          <cell r="C138" t="str">
            <v>CAISO</v>
          </cell>
          <cell r="E138" t="str">
            <v>Offshore_Wind</v>
          </cell>
          <cell r="I138">
            <v>0</v>
          </cell>
          <cell r="T138">
            <v>0</v>
          </cell>
        </row>
        <row r="139">
          <cell r="A139">
            <v>2020</v>
          </cell>
          <cell r="B139" t="str">
            <v>Diablo_Canyon_Offshore_Wind_Ext_Tx</v>
          </cell>
          <cell r="C139" t="str">
            <v>CAISO</v>
          </cell>
          <cell r="E139" t="str">
            <v>Offshore_Wind</v>
          </cell>
          <cell r="I139">
            <v>0</v>
          </cell>
          <cell r="T139">
            <v>0</v>
          </cell>
        </row>
        <row r="140">
          <cell r="A140">
            <v>2020</v>
          </cell>
          <cell r="B140" t="str">
            <v>Cape_Mendocino_Offshore_Wind</v>
          </cell>
          <cell r="C140" t="str">
            <v>CAISO</v>
          </cell>
          <cell r="E140" t="str">
            <v>Offshore_Wind</v>
          </cell>
          <cell r="I140">
            <v>0</v>
          </cell>
          <cell r="T140">
            <v>0</v>
          </cell>
        </row>
        <row r="141">
          <cell r="A141">
            <v>2020</v>
          </cell>
          <cell r="B141" t="str">
            <v>Del_Norte_Offshore_Wind</v>
          </cell>
          <cell r="C141" t="str">
            <v>CAISO</v>
          </cell>
          <cell r="E141" t="str">
            <v>Offshore_Wind</v>
          </cell>
          <cell r="I141">
            <v>0</v>
          </cell>
          <cell r="T141">
            <v>0</v>
          </cell>
        </row>
        <row r="142">
          <cell r="A142">
            <v>2020</v>
          </cell>
          <cell r="B142" t="str">
            <v>CAISO_Existing_Pumped_Storage</v>
          </cell>
          <cell r="C142" t="str">
            <v>CAISO</v>
          </cell>
          <cell r="E142" t="str">
            <v>Pumped_Hydro</v>
          </cell>
          <cell r="I142">
            <v>1599.2</v>
          </cell>
          <cell r="T142">
            <v>0</v>
          </cell>
        </row>
        <row r="143">
          <cell r="A143">
            <v>2020</v>
          </cell>
          <cell r="B143" t="str">
            <v>CAISO_New_Pumped_Storage</v>
          </cell>
          <cell r="C143" t="str">
            <v>CAISO</v>
          </cell>
          <cell r="E143" t="str">
            <v>Pumped_Hydro</v>
          </cell>
          <cell r="H143">
            <v>0</v>
          </cell>
          <cell r="I143">
            <v>0</v>
          </cell>
          <cell r="S143">
            <v>0</v>
          </cell>
          <cell r="T143">
            <v>0</v>
          </cell>
          <cell r="Z143">
            <v>0</v>
          </cell>
        </row>
        <row r="144">
          <cell r="A144">
            <v>2020</v>
          </cell>
          <cell r="B144" t="str">
            <v>CAISO_New_Flow_Battery</v>
          </cell>
          <cell r="C144" t="str">
            <v>CAISO</v>
          </cell>
          <cell r="E144" t="str">
            <v>Flow_Battery</v>
          </cell>
          <cell r="H144">
            <v>0</v>
          </cell>
          <cell r="I144">
            <v>0</v>
          </cell>
          <cell r="S144">
            <v>0</v>
          </cell>
          <cell r="T144">
            <v>0</v>
          </cell>
          <cell r="Z144">
            <v>0</v>
          </cell>
        </row>
        <row r="145">
          <cell r="A145">
            <v>2020</v>
          </cell>
          <cell r="B145" t="str">
            <v>CAISO_New_Flow_Battery_2</v>
          </cell>
          <cell r="C145" t="str">
            <v>CAISO</v>
          </cell>
          <cell r="E145" t="str">
            <v>Flow_Battery</v>
          </cell>
          <cell r="H145">
            <v>0</v>
          </cell>
          <cell r="I145">
            <v>0</v>
          </cell>
          <cell r="S145">
            <v>0</v>
          </cell>
          <cell r="T145">
            <v>0</v>
          </cell>
          <cell r="Z145">
            <v>0</v>
          </cell>
        </row>
        <row r="146">
          <cell r="A146">
            <v>2020</v>
          </cell>
          <cell r="B146" t="str">
            <v>CAISO_New_Flow_Battery_3</v>
          </cell>
          <cell r="C146" t="str">
            <v>CAISO</v>
          </cell>
          <cell r="E146" t="str">
            <v>Flow_Battery</v>
          </cell>
          <cell r="H146">
            <v>0</v>
          </cell>
          <cell r="I146">
            <v>0</v>
          </cell>
          <cell r="S146">
            <v>0</v>
          </cell>
          <cell r="T146">
            <v>0</v>
          </cell>
          <cell r="Z146">
            <v>0</v>
          </cell>
        </row>
        <row r="147">
          <cell r="A147">
            <v>2020</v>
          </cell>
          <cell r="B147" t="str">
            <v>CAISO_New_Flow_Battery_4</v>
          </cell>
          <cell r="C147" t="str">
            <v>CAISO</v>
          </cell>
          <cell r="E147" t="str">
            <v>Flow_Battery</v>
          </cell>
          <cell r="H147">
            <v>0</v>
          </cell>
          <cell r="I147">
            <v>0</v>
          </cell>
          <cell r="S147">
            <v>0</v>
          </cell>
          <cell r="T147">
            <v>0</v>
          </cell>
          <cell r="Z147">
            <v>0</v>
          </cell>
        </row>
        <row r="148">
          <cell r="A148">
            <v>2020</v>
          </cell>
          <cell r="B148" t="str">
            <v>CAISO_New_Flow_Battery_5</v>
          </cell>
          <cell r="C148" t="str">
            <v>CAISO</v>
          </cell>
          <cell r="E148" t="str">
            <v>Flow_Battery</v>
          </cell>
          <cell r="H148">
            <v>0</v>
          </cell>
          <cell r="I148">
            <v>0</v>
          </cell>
          <cell r="S148">
            <v>0</v>
          </cell>
          <cell r="T148">
            <v>0</v>
          </cell>
          <cell r="Z148">
            <v>0</v>
          </cell>
        </row>
        <row r="149">
          <cell r="A149">
            <v>2020</v>
          </cell>
          <cell r="B149" t="str">
            <v>CAISO_New_Li_Battery</v>
          </cell>
          <cell r="C149" t="str">
            <v>CAISO</v>
          </cell>
          <cell r="E149" t="str">
            <v>Li_Battery</v>
          </cell>
          <cell r="H149">
            <v>3001.15</v>
          </cell>
          <cell r="I149">
            <v>3001.15</v>
          </cell>
          <cell r="S149">
            <v>406210743.97000003</v>
          </cell>
          <cell r="T149">
            <v>38438295.270000003</v>
          </cell>
          <cell r="Z149">
            <v>971.35</v>
          </cell>
        </row>
        <row r="150">
          <cell r="A150">
            <v>2020</v>
          </cell>
          <cell r="B150" t="str">
            <v>CAISO_BTM_Li_Battery</v>
          </cell>
          <cell r="C150" t="str">
            <v>CAISO</v>
          </cell>
          <cell r="E150" t="str">
            <v>BTM_Li_Battery</v>
          </cell>
          <cell r="H150">
            <v>0</v>
          </cell>
          <cell r="I150">
            <v>92.14</v>
          </cell>
          <cell r="S150">
            <v>0</v>
          </cell>
          <cell r="T150">
            <v>878656.68</v>
          </cell>
          <cell r="Z150">
            <v>0</v>
          </cell>
        </row>
        <row r="151">
          <cell r="A151">
            <v>2020</v>
          </cell>
          <cell r="B151" t="str">
            <v>CAISO_New_Li_Battery_2</v>
          </cell>
          <cell r="C151" t="str">
            <v>CAISO</v>
          </cell>
          <cell r="E151" t="str">
            <v>Li_Battery</v>
          </cell>
          <cell r="H151">
            <v>0</v>
          </cell>
          <cell r="I151">
            <v>0</v>
          </cell>
          <cell r="S151">
            <v>0</v>
          </cell>
          <cell r="T151">
            <v>0</v>
          </cell>
          <cell r="Z151">
            <v>0</v>
          </cell>
        </row>
        <row r="152">
          <cell r="A152">
            <v>2020</v>
          </cell>
          <cell r="B152" t="str">
            <v>CAISO_New_Li_Battery_3</v>
          </cell>
          <cell r="C152" t="str">
            <v>CAISO</v>
          </cell>
          <cell r="E152" t="str">
            <v>Li_Battery</v>
          </cell>
          <cell r="H152">
            <v>0</v>
          </cell>
          <cell r="I152">
            <v>0</v>
          </cell>
          <cell r="S152">
            <v>0</v>
          </cell>
          <cell r="T152">
            <v>0</v>
          </cell>
          <cell r="Z152">
            <v>0</v>
          </cell>
        </row>
        <row r="153">
          <cell r="A153">
            <v>2020</v>
          </cell>
          <cell r="B153" t="str">
            <v>CAISO_New_Li_Battery_4</v>
          </cell>
          <cell r="C153" t="str">
            <v>CAISO</v>
          </cell>
          <cell r="E153" t="str">
            <v>Li_Battery</v>
          </cell>
          <cell r="H153">
            <v>0</v>
          </cell>
          <cell r="I153">
            <v>0</v>
          </cell>
          <cell r="S153">
            <v>0</v>
          </cell>
          <cell r="T153">
            <v>0</v>
          </cell>
          <cell r="Z153">
            <v>0</v>
          </cell>
        </row>
        <row r="154">
          <cell r="A154">
            <v>2020</v>
          </cell>
          <cell r="B154" t="str">
            <v>CAISO_New_Li_Battery_5</v>
          </cell>
          <cell r="C154" t="str">
            <v>CAISO</v>
          </cell>
          <cell r="E154" t="str">
            <v>Li_Battery</v>
          </cell>
          <cell r="H154">
            <v>0</v>
          </cell>
          <cell r="I154">
            <v>0</v>
          </cell>
          <cell r="S154">
            <v>0</v>
          </cell>
          <cell r="T154">
            <v>0</v>
          </cell>
          <cell r="Z154">
            <v>0</v>
          </cell>
        </row>
        <row r="155">
          <cell r="A155">
            <v>2020</v>
          </cell>
          <cell r="B155" t="str">
            <v>CAISO_New_Li_Battery_6</v>
          </cell>
          <cell r="C155" t="str">
            <v>CAISO</v>
          </cell>
          <cell r="E155" t="str">
            <v>Li_Battery</v>
          </cell>
          <cell r="H155">
            <v>0</v>
          </cell>
          <cell r="I155">
            <v>0</v>
          </cell>
          <cell r="S155">
            <v>0</v>
          </cell>
          <cell r="T155">
            <v>0</v>
          </cell>
          <cell r="Z155">
            <v>0</v>
          </cell>
        </row>
        <row r="156">
          <cell r="A156">
            <v>2020</v>
          </cell>
          <cell r="B156" t="str">
            <v>CAISO_Hydro</v>
          </cell>
          <cell r="C156" t="str">
            <v>CAISO</v>
          </cell>
          <cell r="E156" t="str">
            <v>Hydro</v>
          </cell>
          <cell r="I156">
            <v>7070.1</v>
          </cell>
          <cell r="T156">
            <v>0</v>
          </cell>
        </row>
        <row r="157">
          <cell r="A157">
            <v>2020</v>
          </cell>
          <cell r="B157" t="str">
            <v>NW_Hydro</v>
          </cell>
          <cell r="C157" t="str">
            <v>NW</v>
          </cell>
          <cell r="E157" t="str">
            <v>Hydro</v>
          </cell>
          <cell r="I157">
            <v>31478.05</v>
          </cell>
          <cell r="T157">
            <v>0</v>
          </cell>
        </row>
        <row r="158">
          <cell r="A158">
            <v>2020</v>
          </cell>
          <cell r="B158" t="str">
            <v>SW_Hydro</v>
          </cell>
          <cell r="C158" t="str">
            <v>SW</v>
          </cell>
          <cell r="E158" t="str">
            <v>Hydro</v>
          </cell>
          <cell r="I158">
            <v>2680.31</v>
          </cell>
          <cell r="T158">
            <v>0</v>
          </cell>
        </row>
        <row r="159">
          <cell r="A159">
            <v>2020</v>
          </cell>
          <cell r="B159" t="str">
            <v>LDWP_Hydro</v>
          </cell>
          <cell r="C159" t="str">
            <v>LDWP</v>
          </cell>
          <cell r="E159" t="str">
            <v>Hydro</v>
          </cell>
          <cell r="I159">
            <v>233.7</v>
          </cell>
          <cell r="T159">
            <v>0</v>
          </cell>
        </row>
        <row r="160">
          <cell r="A160">
            <v>2020</v>
          </cell>
          <cell r="B160" t="str">
            <v>BANC_Hydro</v>
          </cell>
          <cell r="C160" t="str">
            <v>BANC</v>
          </cell>
          <cell r="E160" t="str">
            <v>Hydro</v>
          </cell>
          <cell r="I160">
            <v>2724.06</v>
          </cell>
          <cell r="T160">
            <v>0</v>
          </cell>
        </row>
        <row r="161">
          <cell r="A161">
            <v>2020</v>
          </cell>
          <cell r="B161" t="str">
            <v>IID_Hydro</v>
          </cell>
          <cell r="C161" t="str">
            <v>IID</v>
          </cell>
          <cell r="E161" t="str">
            <v>Hydro</v>
          </cell>
          <cell r="I161">
            <v>83.5</v>
          </cell>
          <cell r="T161">
            <v>0</v>
          </cell>
        </row>
        <row r="162">
          <cell r="A162">
            <v>2020</v>
          </cell>
          <cell r="B162" t="str">
            <v>NW_Hydro_for_CAISO</v>
          </cell>
          <cell r="C162" t="str">
            <v>CAISO_NW_Hydro</v>
          </cell>
          <cell r="E162" t="str">
            <v>Hydro_NW_CAISO</v>
          </cell>
          <cell r="I162">
            <v>2851.77</v>
          </cell>
          <cell r="T162">
            <v>0</v>
          </cell>
        </row>
        <row r="163">
          <cell r="A163">
            <v>2020</v>
          </cell>
          <cell r="B163" t="str">
            <v>Hydrogen_electrolysis</v>
          </cell>
          <cell r="C163" t="str">
            <v>CAISO</v>
          </cell>
          <cell r="E163" t="str">
            <v>Hydrogen_Electrolysis</v>
          </cell>
          <cell r="T163">
            <v>0</v>
          </cell>
        </row>
        <row r="164">
          <cell r="A164">
            <v>2020</v>
          </cell>
          <cell r="B164" t="str">
            <v>CAISO_Shed_DR_Existing</v>
          </cell>
          <cell r="C164" t="str">
            <v>CAISO</v>
          </cell>
          <cell r="E164" t="str">
            <v>CAISO_Conventional_DR</v>
          </cell>
          <cell r="I164">
            <v>0</v>
          </cell>
          <cell r="R164">
            <v>0</v>
          </cell>
          <cell r="T164">
            <v>0</v>
          </cell>
        </row>
        <row r="165">
          <cell r="A165">
            <v>2020</v>
          </cell>
          <cell r="B165" t="str">
            <v>CAISO_Shed_DR_Tranche1</v>
          </cell>
          <cell r="C165" t="str">
            <v>CAISO</v>
          </cell>
          <cell r="E165" t="str">
            <v>CAISO_Conventional_DR</v>
          </cell>
          <cell r="H165">
            <v>0</v>
          </cell>
          <cell r="I165">
            <v>0</v>
          </cell>
          <cell r="R165">
            <v>0</v>
          </cell>
          <cell r="S165">
            <v>0</v>
          </cell>
          <cell r="T165">
            <v>0</v>
          </cell>
          <cell r="Z165">
            <v>0</v>
          </cell>
        </row>
        <row r="166">
          <cell r="A166">
            <v>2020</v>
          </cell>
          <cell r="B166" t="str">
            <v>CAISO_Shed_DR_Tranche2</v>
          </cell>
          <cell r="C166" t="str">
            <v>CAISO</v>
          </cell>
          <cell r="E166" t="str">
            <v>CAISO_Conventional_DR</v>
          </cell>
          <cell r="H166">
            <v>0</v>
          </cell>
          <cell r="I166">
            <v>0</v>
          </cell>
          <cell r="R166">
            <v>0</v>
          </cell>
          <cell r="S166">
            <v>0</v>
          </cell>
          <cell r="T166">
            <v>0</v>
          </cell>
          <cell r="Z166">
            <v>0</v>
          </cell>
        </row>
        <row r="167">
          <cell r="A167">
            <v>2020</v>
          </cell>
          <cell r="B167" t="str">
            <v>CAISO_Shed_DR_Tranche3</v>
          </cell>
          <cell r="C167" t="str">
            <v>CAISO</v>
          </cell>
          <cell r="E167" t="str">
            <v>CAISO_Conventional_DR</v>
          </cell>
          <cell r="H167">
            <v>0</v>
          </cell>
          <cell r="I167">
            <v>0</v>
          </cell>
          <cell r="R167">
            <v>0</v>
          </cell>
          <cell r="S167">
            <v>0</v>
          </cell>
          <cell r="T167">
            <v>0</v>
          </cell>
          <cell r="Z167">
            <v>0</v>
          </cell>
        </row>
        <row r="168">
          <cell r="A168">
            <v>2020</v>
          </cell>
          <cell r="B168" t="str">
            <v>CAISO_Shed_DR_Tranche4</v>
          </cell>
          <cell r="C168" t="str">
            <v>CAISO</v>
          </cell>
          <cell r="E168" t="str">
            <v>CAISO_Conventional_DR</v>
          </cell>
          <cell r="H168">
            <v>0</v>
          </cell>
          <cell r="I168">
            <v>0</v>
          </cell>
          <cell r="R168">
            <v>0</v>
          </cell>
          <cell r="S168">
            <v>0</v>
          </cell>
          <cell r="T168">
            <v>0</v>
          </cell>
          <cell r="Z168">
            <v>0</v>
          </cell>
        </row>
        <row r="169">
          <cell r="A169">
            <v>2020</v>
          </cell>
          <cell r="B169" t="str">
            <v>CAISO_Shed_DR_Tranche5</v>
          </cell>
          <cell r="C169" t="str">
            <v>CAISO</v>
          </cell>
          <cell r="E169" t="str">
            <v>CAISO_Conventional_DR</v>
          </cell>
          <cell r="H169">
            <v>0</v>
          </cell>
          <cell r="I169">
            <v>0</v>
          </cell>
          <cell r="R169">
            <v>0</v>
          </cell>
          <cell r="S169">
            <v>0</v>
          </cell>
          <cell r="T169">
            <v>0</v>
          </cell>
          <cell r="Z169">
            <v>0</v>
          </cell>
        </row>
        <row r="170">
          <cell r="A170">
            <v>2020</v>
          </cell>
          <cell r="B170" t="str">
            <v>CAISO_Shed_DR_Tranche6</v>
          </cell>
          <cell r="C170" t="str">
            <v>CAISO</v>
          </cell>
          <cell r="E170" t="str">
            <v>CAISO_Conventional_DR</v>
          </cell>
          <cell r="H170">
            <v>0</v>
          </cell>
          <cell r="I170">
            <v>0</v>
          </cell>
          <cell r="R170">
            <v>0</v>
          </cell>
          <cell r="S170">
            <v>0</v>
          </cell>
          <cell r="T170">
            <v>0</v>
          </cell>
          <cell r="Z170">
            <v>0</v>
          </cell>
        </row>
        <row r="171">
          <cell r="A171">
            <v>2020</v>
          </cell>
          <cell r="B171" t="str">
            <v>CAISO_Shed_DR_Tranche7</v>
          </cell>
          <cell r="C171" t="str">
            <v>CAISO</v>
          </cell>
          <cell r="E171" t="str">
            <v>CAISO_Conventional_DR</v>
          </cell>
          <cell r="H171">
            <v>0</v>
          </cell>
          <cell r="I171">
            <v>0</v>
          </cell>
          <cell r="R171">
            <v>0</v>
          </cell>
          <cell r="S171">
            <v>0</v>
          </cell>
          <cell r="T171">
            <v>0</v>
          </cell>
          <cell r="Z171">
            <v>0</v>
          </cell>
        </row>
        <row r="172">
          <cell r="A172">
            <v>2020</v>
          </cell>
          <cell r="B172" t="str">
            <v>CAISO_Shed_DR_Tranche8</v>
          </cell>
          <cell r="C172" t="str">
            <v>CAISO</v>
          </cell>
          <cell r="E172" t="str">
            <v>CAISO_Conventional_DR</v>
          </cell>
          <cell r="H172">
            <v>0</v>
          </cell>
          <cell r="I172">
            <v>0</v>
          </cell>
          <cell r="R172">
            <v>0</v>
          </cell>
          <cell r="S172">
            <v>0</v>
          </cell>
          <cell r="T172">
            <v>0</v>
          </cell>
          <cell r="Z172">
            <v>0</v>
          </cell>
        </row>
        <row r="173">
          <cell r="A173">
            <v>2021</v>
          </cell>
          <cell r="B173" t="str">
            <v>CAISO_CHP</v>
          </cell>
          <cell r="C173" t="str">
            <v>CAISO</v>
          </cell>
          <cell r="E173" t="str">
            <v>CAISO_CHP</v>
          </cell>
          <cell r="I173">
            <v>2296.02</v>
          </cell>
          <cell r="T173">
            <v>0</v>
          </cell>
        </row>
        <row r="174">
          <cell r="A174">
            <v>2021</v>
          </cell>
          <cell r="B174" t="str">
            <v>CAISO_Nuclear</v>
          </cell>
          <cell r="C174" t="str">
            <v>CAISO</v>
          </cell>
          <cell r="E174" t="str">
            <v>CAISO_Nuclear</v>
          </cell>
          <cell r="I174">
            <v>2935</v>
          </cell>
          <cell r="T174">
            <v>0</v>
          </cell>
        </row>
        <row r="175">
          <cell r="A175">
            <v>2021</v>
          </cell>
          <cell r="B175" t="str">
            <v>CAISO_CCGT1</v>
          </cell>
          <cell r="C175" t="str">
            <v>CAISO</v>
          </cell>
          <cell r="E175" t="str">
            <v>CAISO_CCGT1</v>
          </cell>
          <cell r="I175">
            <v>13333.47</v>
          </cell>
          <cell r="R175">
            <v>25.04</v>
          </cell>
          <cell r="T175">
            <v>148200393.30000001</v>
          </cell>
        </row>
        <row r="176">
          <cell r="A176">
            <v>2021</v>
          </cell>
          <cell r="B176" t="str">
            <v>CAISO_CCGT2</v>
          </cell>
          <cell r="C176" t="str">
            <v>CAISO</v>
          </cell>
          <cell r="E176" t="str">
            <v>CAISO_CCGT2</v>
          </cell>
          <cell r="I176">
            <v>2927.93</v>
          </cell>
          <cell r="R176">
            <v>15.61</v>
          </cell>
          <cell r="T176">
            <v>32543694.739999998</v>
          </cell>
        </row>
        <row r="177">
          <cell r="A177">
            <v>2021</v>
          </cell>
          <cell r="B177" t="str">
            <v>CAISO_Coal</v>
          </cell>
          <cell r="C177" t="str">
            <v>CAISO</v>
          </cell>
          <cell r="E177" t="str">
            <v>CAISO_Coal</v>
          </cell>
          <cell r="I177">
            <v>480</v>
          </cell>
          <cell r="R177">
            <v>0.56000000000000005</v>
          </cell>
          <cell r="T177">
            <v>0</v>
          </cell>
        </row>
        <row r="178">
          <cell r="A178">
            <v>2021</v>
          </cell>
          <cell r="B178" t="str">
            <v>CAISO_Peaker1</v>
          </cell>
          <cell r="C178" t="str">
            <v>CAISO</v>
          </cell>
          <cell r="E178" t="str">
            <v>CAISO_Peaker1</v>
          </cell>
          <cell r="I178">
            <v>4913.93</v>
          </cell>
          <cell r="R178">
            <v>72.7</v>
          </cell>
          <cell r="T178">
            <v>67294545.829999998</v>
          </cell>
        </row>
        <row r="179">
          <cell r="A179">
            <v>2021</v>
          </cell>
          <cell r="B179" t="str">
            <v>CAISO_Peaker2</v>
          </cell>
          <cell r="C179" t="str">
            <v>CAISO</v>
          </cell>
          <cell r="E179" t="str">
            <v>CAISO_Peaker2</v>
          </cell>
          <cell r="I179">
            <v>3682.71</v>
          </cell>
          <cell r="R179">
            <v>69.48</v>
          </cell>
          <cell r="T179">
            <v>50433420.270000003</v>
          </cell>
        </row>
        <row r="180">
          <cell r="A180">
            <v>2021</v>
          </cell>
          <cell r="B180" t="str">
            <v>CAISO_Advanced_CCGT</v>
          </cell>
          <cell r="C180" t="str">
            <v>CAISO</v>
          </cell>
          <cell r="E180" t="str">
            <v>CAISO_Advanced_CCGT</v>
          </cell>
          <cell r="H180">
            <v>0</v>
          </cell>
          <cell r="I180">
            <v>0</v>
          </cell>
          <cell r="R180">
            <v>0</v>
          </cell>
          <cell r="S180">
            <v>0</v>
          </cell>
          <cell r="T180">
            <v>0</v>
          </cell>
          <cell r="Z180">
            <v>0</v>
          </cell>
        </row>
        <row r="181">
          <cell r="A181">
            <v>2021</v>
          </cell>
          <cell r="B181" t="str">
            <v>CAISO_Aero_CT</v>
          </cell>
          <cell r="C181" t="str">
            <v>CAISO</v>
          </cell>
          <cell r="E181" t="str">
            <v>CAISO_Aero_CT</v>
          </cell>
          <cell r="H181">
            <v>0</v>
          </cell>
          <cell r="I181">
            <v>0</v>
          </cell>
          <cell r="R181">
            <v>0</v>
          </cell>
          <cell r="S181">
            <v>0</v>
          </cell>
          <cell r="T181">
            <v>0</v>
          </cell>
          <cell r="Z181">
            <v>0</v>
          </cell>
        </row>
        <row r="182">
          <cell r="A182">
            <v>2021</v>
          </cell>
          <cell r="B182" t="str">
            <v>CAISO_Reciprocating_Engine</v>
          </cell>
          <cell r="C182" t="str">
            <v>CAISO</v>
          </cell>
          <cell r="E182" t="str">
            <v>CAISO_Reciprocating_Engine</v>
          </cell>
          <cell r="H182">
            <v>0</v>
          </cell>
          <cell r="I182">
            <v>255.3</v>
          </cell>
          <cell r="R182">
            <v>24.65</v>
          </cell>
          <cell r="S182">
            <v>0</v>
          </cell>
          <cell r="T182">
            <v>3496243.85</v>
          </cell>
          <cell r="Z182">
            <v>0</v>
          </cell>
        </row>
        <row r="183">
          <cell r="A183">
            <v>2021</v>
          </cell>
          <cell r="B183" t="str">
            <v>CAISO_ST</v>
          </cell>
          <cell r="C183" t="str">
            <v>CAISO</v>
          </cell>
          <cell r="E183" t="str">
            <v>CAISO_ST</v>
          </cell>
          <cell r="I183">
            <v>2288.61</v>
          </cell>
          <cell r="R183">
            <v>6.7</v>
          </cell>
          <cell r="T183">
            <v>25437706.920000002</v>
          </cell>
        </row>
        <row r="184">
          <cell r="A184">
            <v>2021</v>
          </cell>
          <cell r="B184" t="str">
            <v>NW_Nuclear</v>
          </cell>
          <cell r="C184" t="str">
            <v>NW</v>
          </cell>
          <cell r="E184" t="str">
            <v>NW_Nuclear</v>
          </cell>
          <cell r="I184">
            <v>1170</v>
          </cell>
          <cell r="T184">
            <v>0</v>
          </cell>
        </row>
        <row r="185">
          <cell r="A185">
            <v>2021</v>
          </cell>
          <cell r="B185" t="str">
            <v>NW_Coal</v>
          </cell>
          <cell r="C185" t="str">
            <v>NW</v>
          </cell>
          <cell r="E185" t="str">
            <v>NW_Coal</v>
          </cell>
          <cell r="I185">
            <v>9409.7999999999993</v>
          </cell>
          <cell r="R185">
            <v>25.59</v>
          </cell>
          <cell r="T185">
            <v>0</v>
          </cell>
        </row>
        <row r="186">
          <cell r="A186">
            <v>2021</v>
          </cell>
          <cell r="B186" t="str">
            <v>NW_CCGT</v>
          </cell>
          <cell r="C186" t="str">
            <v>NW</v>
          </cell>
          <cell r="E186" t="str">
            <v>NW_CCGT</v>
          </cell>
          <cell r="I186">
            <v>9573.43</v>
          </cell>
          <cell r="R186">
            <v>28</v>
          </cell>
          <cell r="T186">
            <v>0</v>
          </cell>
        </row>
        <row r="187">
          <cell r="A187">
            <v>2021</v>
          </cell>
          <cell r="B187" t="str">
            <v>NW_Peaker</v>
          </cell>
          <cell r="C187" t="str">
            <v>NW</v>
          </cell>
          <cell r="E187" t="str">
            <v>NW_Peaker</v>
          </cell>
          <cell r="I187">
            <v>2993.17</v>
          </cell>
          <cell r="R187">
            <v>103</v>
          </cell>
          <cell r="T187">
            <v>0</v>
          </cell>
        </row>
        <row r="188">
          <cell r="A188">
            <v>2021</v>
          </cell>
          <cell r="B188" t="str">
            <v>SW_Nuclear</v>
          </cell>
          <cell r="C188" t="str">
            <v>SW</v>
          </cell>
          <cell r="E188" t="str">
            <v>SW_Nuclear</v>
          </cell>
          <cell r="I188">
            <v>2998</v>
          </cell>
          <cell r="T188">
            <v>0</v>
          </cell>
        </row>
        <row r="189">
          <cell r="A189">
            <v>2021</v>
          </cell>
          <cell r="B189" t="str">
            <v>SW_Coal</v>
          </cell>
          <cell r="C189" t="str">
            <v>SW</v>
          </cell>
          <cell r="E189" t="str">
            <v>SW_Coal</v>
          </cell>
          <cell r="I189">
            <v>7167.6</v>
          </cell>
          <cell r="R189">
            <v>17.5</v>
          </cell>
          <cell r="T189">
            <v>0</v>
          </cell>
        </row>
        <row r="190">
          <cell r="A190">
            <v>2021</v>
          </cell>
          <cell r="B190" t="str">
            <v>SW_CCGT</v>
          </cell>
          <cell r="C190" t="str">
            <v>SW</v>
          </cell>
          <cell r="E190" t="str">
            <v>SW_CCGT</v>
          </cell>
          <cell r="I190">
            <v>17015.099999999999</v>
          </cell>
          <cell r="R190">
            <v>49.42</v>
          </cell>
          <cell r="T190">
            <v>0</v>
          </cell>
        </row>
        <row r="191">
          <cell r="A191">
            <v>2021</v>
          </cell>
          <cell r="B191" t="str">
            <v>SW_Peaker</v>
          </cell>
          <cell r="C191" t="str">
            <v>SW</v>
          </cell>
          <cell r="E191" t="str">
            <v>SW_Peaker</v>
          </cell>
          <cell r="I191">
            <v>5989.12</v>
          </cell>
          <cell r="R191">
            <v>125.34</v>
          </cell>
          <cell r="T191">
            <v>0</v>
          </cell>
        </row>
        <row r="192">
          <cell r="A192">
            <v>2021</v>
          </cell>
          <cell r="B192" t="str">
            <v>SW_ST</v>
          </cell>
          <cell r="C192" t="str">
            <v>SW</v>
          </cell>
          <cell r="E192" t="str">
            <v>SW_ST</v>
          </cell>
          <cell r="I192">
            <v>1611.5</v>
          </cell>
          <cell r="R192">
            <v>17.38</v>
          </cell>
          <cell r="T192">
            <v>0</v>
          </cell>
        </row>
        <row r="193">
          <cell r="A193">
            <v>2021</v>
          </cell>
          <cell r="B193" t="str">
            <v>LDWP_Nuclear</v>
          </cell>
          <cell r="C193" t="str">
            <v>LDWP</v>
          </cell>
          <cell r="E193" t="str">
            <v>LDWP_Nuclear</v>
          </cell>
          <cell r="I193">
            <v>407</v>
          </cell>
          <cell r="T193">
            <v>0</v>
          </cell>
        </row>
        <row r="194">
          <cell r="A194">
            <v>2021</v>
          </cell>
          <cell r="B194" t="str">
            <v>LDWP_Coal</v>
          </cell>
          <cell r="C194" t="str">
            <v>LDWP</v>
          </cell>
          <cell r="E194" t="str">
            <v>LDWP_Coal</v>
          </cell>
          <cell r="I194">
            <v>1699.94</v>
          </cell>
          <cell r="R194">
            <v>2</v>
          </cell>
          <cell r="T194">
            <v>0</v>
          </cell>
        </row>
        <row r="195">
          <cell r="A195">
            <v>2021</v>
          </cell>
          <cell r="B195" t="str">
            <v>LDWP_CCGT</v>
          </cell>
          <cell r="C195" t="str">
            <v>LDWP</v>
          </cell>
          <cell r="E195" t="str">
            <v>LDWP_CCGT</v>
          </cell>
          <cell r="I195">
            <v>2291.6999999999998</v>
          </cell>
          <cell r="R195">
            <v>5.94</v>
          </cell>
          <cell r="T195">
            <v>0</v>
          </cell>
        </row>
        <row r="196">
          <cell r="A196">
            <v>2021</v>
          </cell>
          <cell r="B196" t="str">
            <v>LDWP_Peaker</v>
          </cell>
          <cell r="C196" t="str">
            <v>LDWP</v>
          </cell>
          <cell r="E196" t="str">
            <v>LDWP_Peaker</v>
          </cell>
          <cell r="I196">
            <v>1545</v>
          </cell>
          <cell r="R196">
            <v>18.760000000000002</v>
          </cell>
          <cell r="T196">
            <v>0</v>
          </cell>
        </row>
        <row r="197">
          <cell r="A197">
            <v>2021</v>
          </cell>
          <cell r="B197" t="str">
            <v>LDWP_ST</v>
          </cell>
          <cell r="C197" t="str">
            <v>LDWP</v>
          </cell>
          <cell r="E197" t="str">
            <v>LDWP_ST</v>
          </cell>
          <cell r="I197">
            <v>992</v>
          </cell>
          <cell r="R197">
            <v>9</v>
          </cell>
          <cell r="T197">
            <v>0</v>
          </cell>
        </row>
        <row r="198">
          <cell r="A198">
            <v>2021</v>
          </cell>
          <cell r="B198" t="str">
            <v>IID_CCGT</v>
          </cell>
          <cell r="C198" t="str">
            <v>IID</v>
          </cell>
          <cell r="E198" t="str">
            <v>IID_CCGT</v>
          </cell>
          <cell r="I198">
            <v>255.3</v>
          </cell>
          <cell r="R198">
            <v>2</v>
          </cell>
          <cell r="T198">
            <v>0</v>
          </cell>
        </row>
        <row r="199">
          <cell r="A199">
            <v>2021</v>
          </cell>
          <cell r="B199" t="str">
            <v>IID_Peaker</v>
          </cell>
          <cell r="C199" t="str">
            <v>IID</v>
          </cell>
          <cell r="E199" t="str">
            <v>IID_Peaker</v>
          </cell>
          <cell r="I199">
            <v>397</v>
          </cell>
          <cell r="R199">
            <v>11</v>
          </cell>
          <cell r="T199">
            <v>0</v>
          </cell>
        </row>
        <row r="200">
          <cell r="A200">
            <v>2021</v>
          </cell>
          <cell r="B200" t="str">
            <v>BANC_CCGT</v>
          </cell>
          <cell r="C200" t="str">
            <v>BANC</v>
          </cell>
          <cell r="E200" t="str">
            <v>BANC_CCGT</v>
          </cell>
          <cell r="I200">
            <v>1863.1</v>
          </cell>
          <cell r="R200">
            <v>9</v>
          </cell>
          <cell r="T200">
            <v>0</v>
          </cell>
        </row>
        <row r="201">
          <cell r="A201">
            <v>2021</v>
          </cell>
          <cell r="B201" t="str">
            <v>BANC_Peaker</v>
          </cell>
          <cell r="C201" t="str">
            <v>BANC</v>
          </cell>
          <cell r="E201" t="str">
            <v>BANC_Peaker</v>
          </cell>
          <cell r="I201">
            <v>866.99</v>
          </cell>
          <cell r="R201">
            <v>25</v>
          </cell>
          <cell r="T201">
            <v>0</v>
          </cell>
        </row>
        <row r="202">
          <cell r="A202">
            <v>2021</v>
          </cell>
          <cell r="B202" t="str">
            <v>BANC_Biomass_for_Other</v>
          </cell>
          <cell r="C202" t="str">
            <v>BANC</v>
          </cell>
          <cell r="E202" t="str">
            <v>Biomass</v>
          </cell>
          <cell r="I202">
            <v>17.5</v>
          </cell>
          <cell r="T202">
            <v>0</v>
          </cell>
        </row>
        <row r="203">
          <cell r="A203">
            <v>2021</v>
          </cell>
          <cell r="B203" t="str">
            <v>BANC_Geothermal_for_Other</v>
          </cell>
          <cell r="C203" t="str">
            <v>BANC</v>
          </cell>
          <cell r="E203" t="str">
            <v>Geothermal</v>
          </cell>
          <cell r="I203">
            <v>0</v>
          </cell>
          <cell r="T203">
            <v>0</v>
          </cell>
        </row>
        <row r="204">
          <cell r="A204">
            <v>2021</v>
          </cell>
          <cell r="B204" t="str">
            <v>CAISO_Biomass_for_Other</v>
          </cell>
          <cell r="C204" t="str">
            <v>CAISO</v>
          </cell>
          <cell r="E204" t="str">
            <v>Biomass</v>
          </cell>
          <cell r="I204">
            <v>11.7</v>
          </cell>
          <cell r="T204">
            <v>0</v>
          </cell>
        </row>
        <row r="205">
          <cell r="A205">
            <v>2021</v>
          </cell>
          <cell r="B205" t="str">
            <v>CAISO_Geothermal_for_Other</v>
          </cell>
          <cell r="C205" t="str">
            <v>CAISO</v>
          </cell>
          <cell r="E205" t="str">
            <v>Geothermal</v>
          </cell>
          <cell r="I205">
            <v>38.67</v>
          </cell>
          <cell r="T205">
            <v>0</v>
          </cell>
        </row>
        <row r="206">
          <cell r="A206">
            <v>2021</v>
          </cell>
          <cell r="B206" t="str">
            <v>IID_Biomass_for_Other</v>
          </cell>
          <cell r="C206" t="str">
            <v>IID</v>
          </cell>
          <cell r="E206" t="str">
            <v>Biomass</v>
          </cell>
          <cell r="I206">
            <v>77</v>
          </cell>
          <cell r="T206">
            <v>0</v>
          </cell>
        </row>
        <row r="207">
          <cell r="A207">
            <v>2021</v>
          </cell>
          <cell r="B207" t="str">
            <v>IID_Geothermal_for_Other</v>
          </cell>
          <cell r="C207" t="str">
            <v>IID</v>
          </cell>
          <cell r="E207" t="str">
            <v>Geothermal</v>
          </cell>
          <cell r="I207">
            <v>709.46</v>
          </cell>
          <cell r="T207">
            <v>0</v>
          </cell>
        </row>
        <row r="208">
          <cell r="A208">
            <v>2021</v>
          </cell>
          <cell r="B208" t="str">
            <v>LDWP_Biomass_for_Other</v>
          </cell>
          <cell r="C208" t="str">
            <v>LDWP</v>
          </cell>
          <cell r="E208" t="str">
            <v>Biomass</v>
          </cell>
          <cell r="I208">
            <v>0</v>
          </cell>
          <cell r="T208">
            <v>0</v>
          </cell>
        </row>
        <row r="209">
          <cell r="A209">
            <v>2021</v>
          </cell>
          <cell r="B209" t="str">
            <v>LDWP_Geothermal_for_Other</v>
          </cell>
          <cell r="C209" t="str">
            <v>LDWP</v>
          </cell>
          <cell r="E209" t="str">
            <v>Geothermal</v>
          </cell>
          <cell r="I209">
            <v>0</v>
          </cell>
          <cell r="T209">
            <v>0</v>
          </cell>
        </row>
        <row r="210">
          <cell r="A210">
            <v>2021</v>
          </cell>
          <cell r="B210" t="str">
            <v>NW_Biomass_for_Other</v>
          </cell>
          <cell r="C210" t="str">
            <v>NW</v>
          </cell>
          <cell r="E210" t="str">
            <v>Biomass</v>
          </cell>
          <cell r="I210">
            <v>584.1</v>
          </cell>
          <cell r="T210">
            <v>0</v>
          </cell>
        </row>
        <row r="211">
          <cell r="A211">
            <v>2021</v>
          </cell>
          <cell r="B211" t="str">
            <v>NW_Geothermal_for_Other</v>
          </cell>
          <cell r="C211" t="str">
            <v>NW</v>
          </cell>
          <cell r="E211" t="str">
            <v>Geothermal</v>
          </cell>
          <cell r="I211">
            <v>142.09</v>
          </cell>
          <cell r="T211">
            <v>0</v>
          </cell>
        </row>
        <row r="212">
          <cell r="A212">
            <v>2021</v>
          </cell>
          <cell r="B212" t="str">
            <v>SW_Biomass_for_Other</v>
          </cell>
          <cell r="C212" t="str">
            <v>SW</v>
          </cell>
          <cell r="E212" t="str">
            <v>Biomass</v>
          </cell>
          <cell r="I212">
            <v>113.33</v>
          </cell>
          <cell r="T212">
            <v>0</v>
          </cell>
        </row>
        <row r="213">
          <cell r="A213">
            <v>2021</v>
          </cell>
          <cell r="B213" t="str">
            <v>SW_Geothermal_for_Other</v>
          </cell>
          <cell r="C213" t="str">
            <v>SW</v>
          </cell>
          <cell r="E213" t="str">
            <v>Geothermal</v>
          </cell>
          <cell r="I213">
            <v>701.85</v>
          </cell>
          <cell r="T213">
            <v>0</v>
          </cell>
        </row>
        <row r="214">
          <cell r="A214">
            <v>2021</v>
          </cell>
          <cell r="B214" t="str">
            <v>CAISO_Biomass_for_CAISO</v>
          </cell>
          <cell r="C214" t="str">
            <v>CAISO</v>
          </cell>
          <cell r="E214" t="str">
            <v>Biomass</v>
          </cell>
          <cell r="I214">
            <v>890.95</v>
          </cell>
          <cell r="T214">
            <v>0</v>
          </cell>
        </row>
        <row r="215">
          <cell r="A215">
            <v>2021</v>
          </cell>
          <cell r="B215" t="str">
            <v>CAISO_Geothermal_for_CAISO</v>
          </cell>
          <cell r="C215" t="str">
            <v>CAISO</v>
          </cell>
          <cell r="E215" t="str">
            <v>Geothermal</v>
          </cell>
          <cell r="I215">
            <v>1812.64</v>
          </cell>
          <cell r="T215">
            <v>0</v>
          </cell>
        </row>
        <row r="216">
          <cell r="A216">
            <v>2021</v>
          </cell>
          <cell r="B216" t="str">
            <v>IID_Geothermal_for_CAISO</v>
          </cell>
          <cell r="C216" t="str">
            <v>IID</v>
          </cell>
          <cell r="E216" t="str">
            <v>Geothermal</v>
          </cell>
          <cell r="I216">
            <v>83</v>
          </cell>
          <cell r="T216">
            <v>0</v>
          </cell>
        </row>
        <row r="217">
          <cell r="A217">
            <v>2021</v>
          </cell>
          <cell r="B217" t="str">
            <v>NW_Biomass_for_CAISO</v>
          </cell>
          <cell r="C217" t="str">
            <v>NW</v>
          </cell>
          <cell r="E217" t="str">
            <v>Biomass</v>
          </cell>
          <cell r="I217">
            <v>46</v>
          </cell>
          <cell r="T217">
            <v>0</v>
          </cell>
        </row>
        <row r="218">
          <cell r="A218">
            <v>2021</v>
          </cell>
          <cell r="B218" t="str">
            <v>NW_Geothermal_for_CAISO</v>
          </cell>
          <cell r="C218" t="str">
            <v>NW</v>
          </cell>
          <cell r="E218" t="str">
            <v>Geothermal</v>
          </cell>
          <cell r="I218">
            <v>0</v>
          </cell>
          <cell r="T218">
            <v>0</v>
          </cell>
        </row>
        <row r="219">
          <cell r="A219">
            <v>2021</v>
          </cell>
          <cell r="B219" t="str">
            <v>InState_Biomass</v>
          </cell>
          <cell r="C219" t="str">
            <v>CAISO</v>
          </cell>
          <cell r="E219" t="str">
            <v>Biomass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S219">
            <v>0</v>
          </cell>
          <cell r="T219">
            <v>0</v>
          </cell>
          <cell r="Z219">
            <v>0</v>
          </cell>
        </row>
        <row r="220">
          <cell r="A220">
            <v>2021</v>
          </cell>
          <cell r="B220" t="str">
            <v>CAISO_Small_Hydro_for_CAISO</v>
          </cell>
          <cell r="C220" t="str">
            <v>CAISO</v>
          </cell>
          <cell r="E220" t="str">
            <v>Small_Hydro</v>
          </cell>
          <cell r="I220">
            <v>960.23</v>
          </cell>
          <cell r="T220">
            <v>0</v>
          </cell>
        </row>
        <row r="221">
          <cell r="A221">
            <v>2021</v>
          </cell>
          <cell r="B221" t="str">
            <v>BANC_Small_Hydro_for_CAISO</v>
          </cell>
          <cell r="C221" t="str">
            <v>BANC</v>
          </cell>
          <cell r="E221" t="str">
            <v>Small_Hydro</v>
          </cell>
          <cell r="I221">
            <v>0</v>
          </cell>
          <cell r="T221">
            <v>0</v>
          </cell>
        </row>
        <row r="222">
          <cell r="A222">
            <v>2021</v>
          </cell>
          <cell r="B222" t="str">
            <v>NW_Small_Hydro_for_CAISO</v>
          </cell>
          <cell r="C222" t="str">
            <v>NW</v>
          </cell>
          <cell r="E222" t="str">
            <v>Small_Hydro</v>
          </cell>
          <cell r="I222">
            <v>6.9</v>
          </cell>
          <cell r="T222">
            <v>0</v>
          </cell>
        </row>
        <row r="223">
          <cell r="A223">
            <v>2021</v>
          </cell>
          <cell r="B223" t="str">
            <v>CAISO_Small_Hydro_for_Other</v>
          </cell>
          <cell r="C223" t="str">
            <v>CAISO</v>
          </cell>
          <cell r="E223" t="str">
            <v>Small_Hydro</v>
          </cell>
          <cell r="I223">
            <v>13.8</v>
          </cell>
          <cell r="T223">
            <v>0</v>
          </cell>
        </row>
        <row r="224">
          <cell r="A224">
            <v>2021</v>
          </cell>
          <cell r="B224" t="str">
            <v>BANC_Small_Hydro_for_Other</v>
          </cell>
          <cell r="C224" t="str">
            <v>BANC</v>
          </cell>
          <cell r="E224" t="str">
            <v>Small_Hydro</v>
          </cell>
          <cell r="I224">
            <v>41.2</v>
          </cell>
          <cell r="T224">
            <v>0</v>
          </cell>
        </row>
        <row r="225">
          <cell r="A225">
            <v>2021</v>
          </cell>
          <cell r="B225" t="str">
            <v>IID_Small_Hydro_for_Other</v>
          </cell>
          <cell r="C225" t="str">
            <v>IID</v>
          </cell>
          <cell r="E225" t="str">
            <v>Small_Hydro</v>
          </cell>
          <cell r="I225">
            <v>0</v>
          </cell>
          <cell r="T225">
            <v>0</v>
          </cell>
        </row>
        <row r="226">
          <cell r="A226">
            <v>2021</v>
          </cell>
          <cell r="B226" t="str">
            <v>LDWP_Small_Hydro_for_Other</v>
          </cell>
          <cell r="C226" t="str">
            <v>LDWP</v>
          </cell>
          <cell r="E226" t="str">
            <v>Small_Hydro</v>
          </cell>
          <cell r="I226">
            <v>56</v>
          </cell>
          <cell r="T226">
            <v>0</v>
          </cell>
        </row>
        <row r="227">
          <cell r="A227">
            <v>2021</v>
          </cell>
          <cell r="B227" t="str">
            <v>NW_Small_Hydro_for_Other</v>
          </cell>
          <cell r="C227" t="str">
            <v>NW</v>
          </cell>
          <cell r="E227" t="str">
            <v>Small_Hydro</v>
          </cell>
          <cell r="I227">
            <v>41</v>
          </cell>
          <cell r="T227">
            <v>0</v>
          </cell>
        </row>
        <row r="228">
          <cell r="A228">
            <v>2021</v>
          </cell>
          <cell r="B228" t="str">
            <v>SW_Small_Hydro_for_Other</v>
          </cell>
          <cell r="C228" t="str">
            <v>SW</v>
          </cell>
          <cell r="E228" t="str">
            <v>Small_Hydro</v>
          </cell>
          <cell r="I228">
            <v>0</v>
          </cell>
          <cell r="T228">
            <v>0</v>
          </cell>
        </row>
        <row r="229">
          <cell r="A229">
            <v>2021</v>
          </cell>
          <cell r="B229" t="str">
            <v>Greater_Imperial_Geothermal</v>
          </cell>
          <cell r="C229" t="str">
            <v>CAISO</v>
          </cell>
          <cell r="E229" t="str">
            <v>Geothermal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S229">
            <v>0</v>
          </cell>
          <cell r="T229">
            <v>0</v>
          </cell>
          <cell r="Z229">
            <v>0</v>
          </cell>
        </row>
        <row r="230">
          <cell r="A230">
            <v>2021</v>
          </cell>
          <cell r="B230" t="str">
            <v>Inyokern_North_Kramer_Geothermal</v>
          </cell>
          <cell r="C230" t="str">
            <v>CAISO</v>
          </cell>
          <cell r="E230" t="str">
            <v>Geothermal</v>
          </cell>
          <cell r="H230">
            <v>0</v>
          </cell>
          <cell r="I230">
            <v>0</v>
          </cell>
          <cell r="K230">
            <v>0</v>
          </cell>
          <cell r="L230">
            <v>0</v>
          </cell>
          <cell r="S230">
            <v>0</v>
          </cell>
          <cell r="T230">
            <v>0</v>
          </cell>
          <cell r="Z230">
            <v>0</v>
          </cell>
        </row>
        <row r="231">
          <cell r="A231">
            <v>2021</v>
          </cell>
          <cell r="B231" t="str">
            <v>Northern_California_Ex_Geothermal</v>
          </cell>
          <cell r="C231" t="str">
            <v>CAISO</v>
          </cell>
          <cell r="E231" t="str">
            <v>Geothermal</v>
          </cell>
          <cell r="H231">
            <v>0</v>
          </cell>
          <cell r="I231">
            <v>0</v>
          </cell>
          <cell r="K231">
            <v>0</v>
          </cell>
          <cell r="L231">
            <v>0</v>
          </cell>
          <cell r="S231">
            <v>0</v>
          </cell>
          <cell r="T231">
            <v>0</v>
          </cell>
          <cell r="Z231">
            <v>0</v>
          </cell>
        </row>
        <row r="232">
          <cell r="A232">
            <v>2021</v>
          </cell>
          <cell r="B232" t="str">
            <v>Pacific_Northwest_Geothermal</v>
          </cell>
          <cell r="C232" t="str">
            <v>CAISO</v>
          </cell>
          <cell r="E232" t="str">
            <v>Geothermal</v>
          </cell>
          <cell r="I232">
            <v>0</v>
          </cell>
          <cell r="T232">
            <v>0</v>
          </cell>
        </row>
        <row r="233">
          <cell r="A233">
            <v>2021</v>
          </cell>
          <cell r="B233" t="str">
            <v>Riverside_Palm_Springs_Geothermal</v>
          </cell>
          <cell r="C233" t="str">
            <v>CAISO</v>
          </cell>
          <cell r="E233" t="str">
            <v>Geothermal</v>
          </cell>
          <cell r="H233">
            <v>0</v>
          </cell>
          <cell r="I233">
            <v>0</v>
          </cell>
          <cell r="K233">
            <v>0</v>
          </cell>
          <cell r="L233">
            <v>0</v>
          </cell>
          <cell r="S233">
            <v>0</v>
          </cell>
          <cell r="T233">
            <v>0</v>
          </cell>
          <cell r="Z233">
            <v>0</v>
          </cell>
        </row>
        <row r="234">
          <cell r="A234">
            <v>2021</v>
          </cell>
          <cell r="B234" t="str">
            <v>Solano_Geothermal</v>
          </cell>
          <cell r="C234" t="str">
            <v>CAISO</v>
          </cell>
          <cell r="E234" t="str">
            <v>Geothermal</v>
          </cell>
          <cell r="H234">
            <v>0</v>
          </cell>
          <cell r="I234">
            <v>0</v>
          </cell>
          <cell r="K234">
            <v>0</v>
          </cell>
          <cell r="L234">
            <v>0</v>
          </cell>
          <cell r="S234">
            <v>0</v>
          </cell>
          <cell r="T234">
            <v>0</v>
          </cell>
          <cell r="Z234">
            <v>0</v>
          </cell>
        </row>
        <row r="235">
          <cell r="A235">
            <v>2021</v>
          </cell>
          <cell r="B235" t="str">
            <v>Southern_Nevada_Geothermal</v>
          </cell>
          <cell r="C235" t="str">
            <v>CAISO</v>
          </cell>
          <cell r="E235" t="str">
            <v>Geothermal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S235">
            <v>0</v>
          </cell>
          <cell r="T235">
            <v>0</v>
          </cell>
          <cell r="Z235">
            <v>0</v>
          </cell>
        </row>
        <row r="236">
          <cell r="A236">
            <v>2021</v>
          </cell>
          <cell r="B236" t="str">
            <v>Customer_PV</v>
          </cell>
          <cell r="C236" t="str">
            <v>CAISO</v>
          </cell>
          <cell r="E236" t="str">
            <v>Customer_PV</v>
          </cell>
          <cell r="I236">
            <v>7269.29</v>
          </cell>
          <cell r="T236">
            <v>0</v>
          </cell>
        </row>
        <row r="237">
          <cell r="A237">
            <v>2021</v>
          </cell>
          <cell r="B237" t="str">
            <v>BANC_Solar_for_Other</v>
          </cell>
          <cell r="C237" t="str">
            <v>BANC</v>
          </cell>
          <cell r="E237" t="str">
            <v>Solar</v>
          </cell>
          <cell r="I237">
            <v>2259.4</v>
          </cell>
          <cell r="T237">
            <v>0</v>
          </cell>
        </row>
        <row r="238">
          <cell r="A238">
            <v>2021</v>
          </cell>
          <cell r="B238" t="str">
            <v>CAISO_Solar_for_Other</v>
          </cell>
          <cell r="C238" t="str">
            <v>CAISO</v>
          </cell>
          <cell r="E238" t="str">
            <v>Solar</v>
          </cell>
          <cell r="I238">
            <v>12</v>
          </cell>
          <cell r="T238">
            <v>0</v>
          </cell>
        </row>
        <row r="239">
          <cell r="A239">
            <v>2021</v>
          </cell>
          <cell r="B239" t="str">
            <v>IID_Solar_for_Other</v>
          </cell>
          <cell r="C239" t="str">
            <v>IID</v>
          </cell>
          <cell r="E239" t="str">
            <v>Solar</v>
          </cell>
          <cell r="I239">
            <v>138.69999999999999</v>
          </cell>
          <cell r="T239">
            <v>0</v>
          </cell>
        </row>
        <row r="240">
          <cell r="A240">
            <v>2021</v>
          </cell>
          <cell r="B240" t="str">
            <v>LDWP_Solar_for_Other</v>
          </cell>
          <cell r="C240" t="str">
            <v>LDWP</v>
          </cell>
          <cell r="E240" t="str">
            <v>Solar</v>
          </cell>
          <cell r="I240">
            <v>2649.5</v>
          </cell>
          <cell r="T240">
            <v>0</v>
          </cell>
        </row>
        <row r="241">
          <cell r="A241">
            <v>2021</v>
          </cell>
          <cell r="B241" t="str">
            <v>NW_Solar_for_Other</v>
          </cell>
          <cell r="C241" t="str">
            <v>NW</v>
          </cell>
          <cell r="E241" t="str">
            <v>Solar</v>
          </cell>
          <cell r="I241">
            <v>2665.84</v>
          </cell>
          <cell r="T241">
            <v>0</v>
          </cell>
        </row>
        <row r="242">
          <cell r="A242">
            <v>2021</v>
          </cell>
          <cell r="B242" t="str">
            <v>SW_Solar_for_Other</v>
          </cell>
          <cell r="C242" t="str">
            <v>SW</v>
          </cell>
          <cell r="E242" t="str">
            <v>Solar</v>
          </cell>
          <cell r="I242">
            <v>1548.14</v>
          </cell>
          <cell r="T242">
            <v>0</v>
          </cell>
        </row>
        <row r="243">
          <cell r="A243">
            <v>2021</v>
          </cell>
          <cell r="B243" t="str">
            <v>CAISO_Solar_for_CAISO</v>
          </cell>
          <cell r="C243" t="str">
            <v>CAISO</v>
          </cell>
          <cell r="E243" t="str">
            <v>Solar</v>
          </cell>
          <cell r="I243">
            <v>14753.85</v>
          </cell>
          <cell r="T243">
            <v>0</v>
          </cell>
        </row>
        <row r="244">
          <cell r="A244">
            <v>2021</v>
          </cell>
          <cell r="B244" t="str">
            <v>IID_Solar_for_CAISO</v>
          </cell>
          <cell r="C244" t="str">
            <v>IID</v>
          </cell>
          <cell r="E244" t="str">
            <v>Solar</v>
          </cell>
          <cell r="I244">
            <v>49.9</v>
          </cell>
          <cell r="T244">
            <v>0</v>
          </cell>
        </row>
        <row r="245">
          <cell r="A245">
            <v>2021</v>
          </cell>
          <cell r="B245" t="str">
            <v>SW_Solar_for_CAISO</v>
          </cell>
          <cell r="C245" t="str">
            <v>SW</v>
          </cell>
          <cell r="E245" t="str">
            <v>Solar</v>
          </cell>
          <cell r="I245">
            <v>65</v>
          </cell>
          <cell r="T245">
            <v>0</v>
          </cell>
        </row>
        <row r="246">
          <cell r="A246">
            <v>2021</v>
          </cell>
          <cell r="B246" t="str">
            <v>BANC_Wind_for_Other</v>
          </cell>
          <cell r="C246" t="str">
            <v>BANC</v>
          </cell>
          <cell r="E246" t="str">
            <v>Wind</v>
          </cell>
          <cell r="I246">
            <v>0</v>
          </cell>
          <cell r="T246">
            <v>0</v>
          </cell>
        </row>
        <row r="247">
          <cell r="A247">
            <v>2021</v>
          </cell>
          <cell r="B247" t="str">
            <v>CAISO_Wind_for_Other</v>
          </cell>
          <cell r="C247" t="str">
            <v>CAISO</v>
          </cell>
          <cell r="E247" t="str">
            <v>Wind</v>
          </cell>
          <cell r="I247">
            <v>279.98</v>
          </cell>
          <cell r="T247">
            <v>0</v>
          </cell>
        </row>
        <row r="248">
          <cell r="A248">
            <v>2021</v>
          </cell>
          <cell r="B248" t="str">
            <v>IID_Wind_for_Other</v>
          </cell>
          <cell r="C248" t="str">
            <v>IID</v>
          </cell>
          <cell r="E248" t="str">
            <v>Wind</v>
          </cell>
          <cell r="I248">
            <v>0</v>
          </cell>
          <cell r="T248">
            <v>0</v>
          </cell>
        </row>
        <row r="249">
          <cell r="A249">
            <v>2021</v>
          </cell>
          <cell r="B249" t="str">
            <v>LDWP_Wind_for_Other</v>
          </cell>
          <cell r="C249" t="str">
            <v>LDWP</v>
          </cell>
          <cell r="E249" t="str">
            <v>Wind</v>
          </cell>
          <cell r="I249">
            <v>418.41</v>
          </cell>
          <cell r="T249">
            <v>0</v>
          </cell>
        </row>
        <row r="250">
          <cell r="A250">
            <v>2021</v>
          </cell>
          <cell r="B250" t="str">
            <v>NW_Wind_for_Other</v>
          </cell>
          <cell r="C250" t="str">
            <v>NW</v>
          </cell>
          <cell r="E250" t="str">
            <v>Wind</v>
          </cell>
          <cell r="I250">
            <v>11058.39</v>
          </cell>
          <cell r="T250">
            <v>0</v>
          </cell>
        </row>
        <row r="251">
          <cell r="A251">
            <v>2021</v>
          </cell>
          <cell r="B251" t="str">
            <v>SW_Wind_for_Other</v>
          </cell>
          <cell r="C251" t="str">
            <v>SW</v>
          </cell>
          <cell r="E251" t="str">
            <v>Wind</v>
          </cell>
          <cell r="I251">
            <v>2285.6999999999998</v>
          </cell>
          <cell r="T251">
            <v>0</v>
          </cell>
        </row>
        <row r="252">
          <cell r="A252">
            <v>2021</v>
          </cell>
          <cell r="B252" t="str">
            <v>CAISO_Wind_for_CAISO</v>
          </cell>
          <cell r="C252" t="str">
            <v>CAISO</v>
          </cell>
          <cell r="E252" t="str">
            <v>Wind</v>
          </cell>
          <cell r="I252">
            <v>7176.33</v>
          </cell>
          <cell r="T252">
            <v>0</v>
          </cell>
        </row>
        <row r="253">
          <cell r="A253">
            <v>2021</v>
          </cell>
          <cell r="B253" t="str">
            <v>LDWP_Wind_for_CAISO</v>
          </cell>
          <cell r="C253" t="str">
            <v>LDWP</v>
          </cell>
          <cell r="E253" t="str">
            <v>Wind</v>
          </cell>
          <cell r="I253">
            <v>5.09</v>
          </cell>
          <cell r="T253">
            <v>0</v>
          </cell>
        </row>
        <row r="254">
          <cell r="A254">
            <v>2021</v>
          </cell>
          <cell r="B254" t="str">
            <v>NW_Wind_for_CAISO</v>
          </cell>
          <cell r="C254" t="str">
            <v>NW</v>
          </cell>
          <cell r="E254" t="str">
            <v>Wind</v>
          </cell>
          <cell r="I254">
            <v>1417.29</v>
          </cell>
          <cell r="T254">
            <v>0</v>
          </cell>
        </row>
        <row r="255">
          <cell r="A255">
            <v>2021</v>
          </cell>
          <cell r="B255" t="str">
            <v>SW_Wind_for_CAISO</v>
          </cell>
          <cell r="C255" t="str">
            <v>SW</v>
          </cell>
          <cell r="E255" t="str">
            <v>Wind</v>
          </cell>
          <cell r="I255">
            <v>50.4</v>
          </cell>
          <cell r="T255">
            <v>0</v>
          </cell>
        </row>
        <row r="256">
          <cell r="A256">
            <v>2021</v>
          </cell>
          <cell r="B256" t="str">
            <v>Carrizo_Solar</v>
          </cell>
          <cell r="C256" t="str">
            <v>CAISO</v>
          </cell>
          <cell r="E256" t="str">
            <v>Solar</v>
          </cell>
          <cell r="H256">
            <v>0</v>
          </cell>
          <cell r="I256">
            <v>0</v>
          </cell>
          <cell r="K256">
            <v>0</v>
          </cell>
          <cell r="L256">
            <v>0</v>
          </cell>
          <cell r="S256">
            <v>0</v>
          </cell>
          <cell r="T256">
            <v>0</v>
          </cell>
          <cell r="Z256">
            <v>0</v>
          </cell>
        </row>
        <row r="257">
          <cell r="A257">
            <v>2021</v>
          </cell>
          <cell r="B257" t="str">
            <v>Carrizo_Wind</v>
          </cell>
          <cell r="C257" t="str">
            <v>CAISO</v>
          </cell>
          <cell r="E257" t="str">
            <v>Wind</v>
          </cell>
          <cell r="H257">
            <v>0</v>
          </cell>
          <cell r="I257">
            <v>0</v>
          </cell>
          <cell r="K257">
            <v>0</v>
          </cell>
          <cell r="L257">
            <v>0</v>
          </cell>
          <cell r="S257">
            <v>0</v>
          </cell>
          <cell r="T257">
            <v>0</v>
          </cell>
          <cell r="Z257">
            <v>0</v>
          </cell>
        </row>
        <row r="258">
          <cell r="A258">
            <v>2021</v>
          </cell>
          <cell r="B258" t="str">
            <v>Central_Valley_North_Los_Banos_Solar</v>
          </cell>
          <cell r="C258" t="str">
            <v>CAISO</v>
          </cell>
          <cell r="E258" t="str">
            <v>Solar</v>
          </cell>
          <cell r="H258">
            <v>0</v>
          </cell>
          <cell r="I258">
            <v>0</v>
          </cell>
          <cell r="K258">
            <v>0</v>
          </cell>
          <cell r="L258">
            <v>0</v>
          </cell>
          <cell r="S258">
            <v>0</v>
          </cell>
          <cell r="T258">
            <v>0</v>
          </cell>
          <cell r="Z258">
            <v>0</v>
          </cell>
        </row>
        <row r="259">
          <cell r="A259">
            <v>2021</v>
          </cell>
          <cell r="B259" t="str">
            <v>Central_Valley_North_Los_Banos_Wind</v>
          </cell>
          <cell r="C259" t="str">
            <v>CAISO</v>
          </cell>
          <cell r="E259" t="str">
            <v>Wind</v>
          </cell>
          <cell r="H259">
            <v>0</v>
          </cell>
          <cell r="I259">
            <v>0</v>
          </cell>
          <cell r="K259">
            <v>0</v>
          </cell>
          <cell r="L259">
            <v>0</v>
          </cell>
          <cell r="S259">
            <v>0</v>
          </cell>
          <cell r="T259">
            <v>0</v>
          </cell>
          <cell r="Z259">
            <v>0</v>
          </cell>
        </row>
        <row r="260">
          <cell r="A260">
            <v>2021</v>
          </cell>
          <cell r="B260" t="str">
            <v>Distributed_Solar</v>
          </cell>
          <cell r="C260" t="str">
            <v>CAISO</v>
          </cell>
          <cell r="E260" t="str">
            <v>Solar</v>
          </cell>
          <cell r="H260">
            <v>0</v>
          </cell>
          <cell r="I260">
            <v>0</v>
          </cell>
          <cell r="K260">
            <v>0</v>
          </cell>
          <cell r="L260">
            <v>0</v>
          </cell>
          <cell r="S260">
            <v>0</v>
          </cell>
          <cell r="T260">
            <v>0</v>
          </cell>
          <cell r="Z260">
            <v>0</v>
          </cell>
        </row>
        <row r="261">
          <cell r="A261">
            <v>2021</v>
          </cell>
          <cell r="B261" t="str">
            <v>Mountain_Pass_El_Dorado_Solar</v>
          </cell>
          <cell r="C261" t="str">
            <v>CAISO</v>
          </cell>
          <cell r="E261" t="str">
            <v>Solar</v>
          </cell>
          <cell r="H261">
            <v>0</v>
          </cell>
          <cell r="I261">
            <v>0</v>
          </cell>
          <cell r="K261">
            <v>0</v>
          </cell>
          <cell r="L261">
            <v>0</v>
          </cell>
          <cell r="S261">
            <v>0</v>
          </cell>
          <cell r="T261">
            <v>0</v>
          </cell>
          <cell r="Z261">
            <v>0</v>
          </cell>
        </row>
        <row r="262">
          <cell r="A262">
            <v>2021</v>
          </cell>
          <cell r="B262" t="str">
            <v>Greater_Imperial_Solar</v>
          </cell>
          <cell r="C262" t="str">
            <v>CAISO</v>
          </cell>
          <cell r="E262" t="str">
            <v>Solar</v>
          </cell>
          <cell r="H262">
            <v>0</v>
          </cell>
          <cell r="I262">
            <v>0</v>
          </cell>
          <cell r="K262">
            <v>0</v>
          </cell>
          <cell r="L262">
            <v>0</v>
          </cell>
          <cell r="S262">
            <v>0</v>
          </cell>
          <cell r="T262">
            <v>0</v>
          </cell>
          <cell r="Z262">
            <v>0</v>
          </cell>
        </row>
        <row r="263">
          <cell r="A263">
            <v>2021</v>
          </cell>
          <cell r="B263" t="str">
            <v>Greater_Imperial_Wind</v>
          </cell>
          <cell r="C263" t="str">
            <v>CAISO</v>
          </cell>
          <cell r="E263" t="str">
            <v>Wind</v>
          </cell>
          <cell r="H263">
            <v>0</v>
          </cell>
          <cell r="I263">
            <v>0</v>
          </cell>
          <cell r="K263">
            <v>0</v>
          </cell>
          <cell r="L263">
            <v>0</v>
          </cell>
          <cell r="S263">
            <v>0</v>
          </cell>
          <cell r="T263">
            <v>0</v>
          </cell>
          <cell r="Z263">
            <v>0</v>
          </cell>
        </row>
        <row r="264">
          <cell r="A264">
            <v>2021</v>
          </cell>
          <cell r="B264" t="str">
            <v>Greater_Kramer_Wind</v>
          </cell>
          <cell r="C264" t="str">
            <v>CAISO</v>
          </cell>
          <cell r="E264" t="str">
            <v>Wind</v>
          </cell>
          <cell r="H264">
            <v>0</v>
          </cell>
          <cell r="I264">
            <v>0</v>
          </cell>
          <cell r="K264">
            <v>0</v>
          </cell>
          <cell r="L264">
            <v>0</v>
          </cell>
          <cell r="S264">
            <v>0</v>
          </cell>
          <cell r="T264">
            <v>0</v>
          </cell>
          <cell r="Z264">
            <v>0</v>
          </cell>
        </row>
        <row r="265">
          <cell r="A265">
            <v>2021</v>
          </cell>
          <cell r="B265" t="str">
            <v>Humboldt_Wind</v>
          </cell>
          <cell r="C265" t="str">
            <v>CAISO</v>
          </cell>
          <cell r="E265" t="str">
            <v>Wind</v>
          </cell>
          <cell r="H265">
            <v>34</v>
          </cell>
          <cell r="I265">
            <v>34</v>
          </cell>
          <cell r="K265">
            <v>0</v>
          </cell>
          <cell r="L265">
            <v>34</v>
          </cell>
          <cell r="S265">
            <v>2937561.93</v>
          </cell>
          <cell r="T265">
            <v>1432688.81</v>
          </cell>
          <cell r="Z265">
            <v>0</v>
          </cell>
        </row>
        <row r="266">
          <cell r="A266">
            <v>2021</v>
          </cell>
          <cell r="B266" t="str">
            <v>Inyokern_North_Kramer_Solar</v>
          </cell>
          <cell r="C266" t="str">
            <v>CAISO</v>
          </cell>
          <cell r="E266" t="str">
            <v>Solar</v>
          </cell>
          <cell r="H266">
            <v>0</v>
          </cell>
          <cell r="I266">
            <v>0</v>
          </cell>
          <cell r="K266">
            <v>0</v>
          </cell>
          <cell r="L266">
            <v>0</v>
          </cell>
          <cell r="S266">
            <v>0</v>
          </cell>
          <cell r="T266">
            <v>0</v>
          </cell>
          <cell r="Z266">
            <v>0</v>
          </cell>
        </row>
        <row r="267">
          <cell r="A267">
            <v>2021</v>
          </cell>
          <cell r="B267" t="str">
            <v>Kern_Greater_Carrizo_Solar</v>
          </cell>
          <cell r="C267" t="str">
            <v>CAISO</v>
          </cell>
          <cell r="E267" t="str">
            <v>Solar</v>
          </cell>
          <cell r="H267">
            <v>0</v>
          </cell>
          <cell r="I267">
            <v>0</v>
          </cell>
          <cell r="K267">
            <v>0</v>
          </cell>
          <cell r="L267">
            <v>0</v>
          </cell>
          <cell r="S267">
            <v>0</v>
          </cell>
          <cell r="T267">
            <v>0</v>
          </cell>
          <cell r="Z267">
            <v>0</v>
          </cell>
        </row>
        <row r="268">
          <cell r="A268">
            <v>2021</v>
          </cell>
          <cell r="B268" t="str">
            <v>Kern_Greater_Carrizo_Wind</v>
          </cell>
          <cell r="C268" t="str">
            <v>CAISO</v>
          </cell>
          <cell r="E268" t="str">
            <v>Wind</v>
          </cell>
          <cell r="H268">
            <v>0</v>
          </cell>
          <cell r="I268">
            <v>0</v>
          </cell>
          <cell r="K268">
            <v>0</v>
          </cell>
          <cell r="L268">
            <v>0</v>
          </cell>
          <cell r="S268">
            <v>0</v>
          </cell>
          <cell r="T268">
            <v>0</v>
          </cell>
          <cell r="Z268">
            <v>0</v>
          </cell>
        </row>
        <row r="269">
          <cell r="A269">
            <v>2021</v>
          </cell>
          <cell r="B269" t="str">
            <v>Kramer_Inyokern_Ex_Solar</v>
          </cell>
          <cell r="C269" t="str">
            <v>CAISO</v>
          </cell>
          <cell r="E269" t="str">
            <v>Solar</v>
          </cell>
          <cell r="H269">
            <v>0</v>
          </cell>
          <cell r="I269">
            <v>0</v>
          </cell>
          <cell r="K269">
            <v>0</v>
          </cell>
          <cell r="L269">
            <v>0</v>
          </cell>
          <cell r="S269">
            <v>0</v>
          </cell>
          <cell r="T269">
            <v>0</v>
          </cell>
          <cell r="Z269">
            <v>0</v>
          </cell>
        </row>
        <row r="270">
          <cell r="A270">
            <v>2021</v>
          </cell>
          <cell r="B270" t="str">
            <v>Kramer_Inyokern_Ex_Wind</v>
          </cell>
          <cell r="C270" t="str">
            <v>CAISO</v>
          </cell>
          <cell r="E270" t="str">
            <v>Wind</v>
          </cell>
          <cell r="H270">
            <v>0</v>
          </cell>
          <cell r="I270">
            <v>0</v>
          </cell>
          <cell r="K270">
            <v>0</v>
          </cell>
          <cell r="L270">
            <v>0</v>
          </cell>
          <cell r="S270">
            <v>0</v>
          </cell>
          <cell r="T270">
            <v>0</v>
          </cell>
          <cell r="Z270">
            <v>0</v>
          </cell>
        </row>
        <row r="271">
          <cell r="A271">
            <v>2021</v>
          </cell>
          <cell r="B271" t="str">
            <v>North_Victor_Solar</v>
          </cell>
          <cell r="C271" t="str">
            <v>CAISO</v>
          </cell>
          <cell r="E271" t="str">
            <v>Solar</v>
          </cell>
          <cell r="H271">
            <v>0</v>
          </cell>
          <cell r="I271">
            <v>0</v>
          </cell>
          <cell r="K271">
            <v>0</v>
          </cell>
          <cell r="L271">
            <v>0</v>
          </cell>
          <cell r="S271">
            <v>0</v>
          </cell>
          <cell r="T271">
            <v>0</v>
          </cell>
          <cell r="Z271">
            <v>0</v>
          </cell>
        </row>
        <row r="272">
          <cell r="A272">
            <v>2021</v>
          </cell>
          <cell r="B272" t="str">
            <v>Northern_California_Ex_Solar</v>
          </cell>
          <cell r="C272" t="str">
            <v>CAISO</v>
          </cell>
          <cell r="E272" t="str">
            <v>Solar</v>
          </cell>
          <cell r="H272">
            <v>0</v>
          </cell>
          <cell r="I272">
            <v>0</v>
          </cell>
          <cell r="K272">
            <v>0</v>
          </cell>
          <cell r="L272">
            <v>0</v>
          </cell>
          <cell r="S272">
            <v>0</v>
          </cell>
          <cell r="T272">
            <v>0</v>
          </cell>
          <cell r="Z272">
            <v>0</v>
          </cell>
        </row>
        <row r="273">
          <cell r="A273">
            <v>2021</v>
          </cell>
          <cell r="B273" t="str">
            <v>Northern_California_Ex_Wind</v>
          </cell>
          <cell r="C273" t="str">
            <v>CAISO</v>
          </cell>
          <cell r="E273" t="str">
            <v>Wind</v>
          </cell>
          <cell r="H273">
            <v>0</v>
          </cell>
          <cell r="I273">
            <v>0</v>
          </cell>
          <cell r="K273">
            <v>0</v>
          </cell>
          <cell r="L273">
            <v>0</v>
          </cell>
          <cell r="S273">
            <v>0</v>
          </cell>
          <cell r="T273">
            <v>0</v>
          </cell>
          <cell r="Z273">
            <v>0</v>
          </cell>
        </row>
        <row r="274">
          <cell r="A274">
            <v>2021</v>
          </cell>
          <cell r="B274" t="str">
            <v>NW_Ext_Tx_Wind</v>
          </cell>
          <cell r="C274" t="str">
            <v>CAISO</v>
          </cell>
          <cell r="E274" t="str">
            <v>Wind</v>
          </cell>
          <cell r="H274">
            <v>0</v>
          </cell>
          <cell r="I274">
            <v>0</v>
          </cell>
          <cell r="K274">
            <v>0</v>
          </cell>
          <cell r="L274">
            <v>0</v>
          </cell>
          <cell r="S274">
            <v>0</v>
          </cell>
          <cell r="T274">
            <v>0</v>
          </cell>
          <cell r="Z274">
            <v>0</v>
          </cell>
        </row>
        <row r="275">
          <cell r="A275">
            <v>2021</v>
          </cell>
          <cell r="B275" t="str">
            <v>Riverside_Palm_Springs_Solar</v>
          </cell>
          <cell r="C275" t="str">
            <v>CAISO</v>
          </cell>
          <cell r="E275" t="str">
            <v>Solar</v>
          </cell>
          <cell r="H275">
            <v>0</v>
          </cell>
          <cell r="I275">
            <v>0</v>
          </cell>
          <cell r="K275">
            <v>0</v>
          </cell>
          <cell r="L275">
            <v>0</v>
          </cell>
          <cell r="S275">
            <v>0</v>
          </cell>
          <cell r="T275">
            <v>0</v>
          </cell>
          <cell r="Z275">
            <v>0</v>
          </cell>
        </row>
        <row r="276">
          <cell r="A276">
            <v>2021</v>
          </cell>
          <cell r="B276" t="str">
            <v>Sacramento_River_Solar</v>
          </cell>
          <cell r="C276" t="str">
            <v>CAISO</v>
          </cell>
          <cell r="E276" t="str">
            <v>Solar</v>
          </cell>
          <cell r="H276">
            <v>0</v>
          </cell>
          <cell r="I276">
            <v>0</v>
          </cell>
          <cell r="K276">
            <v>0</v>
          </cell>
          <cell r="L276">
            <v>0</v>
          </cell>
          <cell r="S276">
            <v>0</v>
          </cell>
          <cell r="T276">
            <v>0</v>
          </cell>
          <cell r="Z276">
            <v>0</v>
          </cell>
        </row>
        <row r="277">
          <cell r="A277">
            <v>2021</v>
          </cell>
          <cell r="B277" t="str">
            <v>Sacramento_River_Wind</v>
          </cell>
          <cell r="C277" t="str">
            <v>CAISO</v>
          </cell>
          <cell r="E277" t="str">
            <v>Wind</v>
          </cell>
          <cell r="I277">
            <v>0</v>
          </cell>
          <cell r="T277">
            <v>0</v>
          </cell>
        </row>
        <row r="278">
          <cell r="A278">
            <v>2021</v>
          </cell>
          <cell r="B278" t="str">
            <v>SCADSNV_Solar</v>
          </cell>
          <cell r="C278" t="str">
            <v>CAISO</v>
          </cell>
          <cell r="E278" t="str">
            <v>Solar</v>
          </cell>
          <cell r="H278">
            <v>0</v>
          </cell>
          <cell r="I278">
            <v>0</v>
          </cell>
          <cell r="K278">
            <v>0</v>
          </cell>
          <cell r="L278">
            <v>0</v>
          </cell>
          <cell r="S278">
            <v>0</v>
          </cell>
          <cell r="T278">
            <v>0</v>
          </cell>
          <cell r="Z278">
            <v>0</v>
          </cell>
        </row>
        <row r="279">
          <cell r="A279">
            <v>2021</v>
          </cell>
          <cell r="B279" t="str">
            <v>SCADSNV_Wind</v>
          </cell>
          <cell r="C279" t="str">
            <v>CAISO</v>
          </cell>
          <cell r="E279" t="str">
            <v>Wind</v>
          </cell>
          <cell r="H279">
            <v>0</v>
          </cell>
          <cell r="I279">
            <v>0</v>
          </cell>
          <cell r="K279">
            <v>0</v>
          </cell>
          <cell r="L279">
            <v>0</v>
          </cell>
          <cell r="S279">
            <v>0</v>
          </cell>
          <cell r="T279">
            <v>0</v>
          </cell>
          <cell r="Z279">
            <v>0</v>
          </cell>
        </row>
        <row r="280">
          <cell r="A280">
            <v>2021</v>
          </cell>
          <cell r="B280" t="str">
            <v>Solano_Solar</v>
          </cell>
          <cell r="C280" t="str">
            <v>CAISO</v>
          </cell>
          <cell r="E280" t="str">
            <v>Solar</v>
          </cell>
          <cell r="H280">
            <v>0</v>
          </cell>
          <cell r="I280">
            <v>0</v>
          </cell>
          <cell r="K280">
            <v>0</v>
          </cell>
          <cell r="L280">
            <v>0</v>
          </cell>
          <cell r="S280">
            <v>0</v>
          </cell>
          <cell r="T280">
            <v>0</v>
          </cell>
          <cell r="Z280">
            <v>0</v>
          </cell>
        </row>
        <row r="281">
          <cell r="A281">
            <v>2021</v>
          </cell>
          <cell r="B281" t="str">
            <v>Solano_subzone_Solar</v>
          </cell>
          <cell r="C281" t="str">
            <v>CAISO</v>
          </cell>
          <cell r="E281" t="str">
            <v>Solar</v>
          </cell>
          <cell r="H281">
            <v>0</v>
          </cell>
          <cell r="I281">
            <v>0</v>
          </cell>
          <cell r="K281">
            <v>0</v>
          </cell>
          <cell r="L281">
            <v>0</v>
          </cell>
          <cell r="S281">
            <v>0</v>
          </cell>
          <cell r="T281">
            <v>0</v>
          </cell>
          <cell r="Z281">
            <v>0</v>
          </cell>
        </row>
        <row r="282">
          <cell r="A282">
            <v>2021</v>
          </cell>
          <cell r="B282" t="str">
            <v>Solano_subzone_Wind</v>
          </cell>
          <cell r="C282" t="str">
            <v>CAISO</v>
          </cell>
          <cell r="E282" t="str">
            <v>Wind</v>
          </cell>
          <cell r="H282">
            <v>0</v>
          </cell>
          <cell r="I282">
            <v>0</v>
          </cell>
          <cell r="K282">
            <v>0</v>
          </cell>
          <cell r="L282">
            <v>0</v>
          </cell>
          <cell r="S282">
            <v>0</v>
          </cell>
          <cell r="T282">
            <v>0</v>
          </cell>
          <cell r="Z282">
            <v>0</v>
          </cell>
        </row>
        <row r="283">
          <cell r="A283">
            <v>2021</v>
          </cell>
          <cell r="B283" t="str">
            <v>Solano_Wind</v>
          </cell>
          <cell r="C283" t="str">
            <v>CAISO</v>
          </cell>
          <cell r="E283" t="str">
            <v>Wind</v>
          </cell>
          <cell r="H283">
            <v>0</v>
          </cell>
          <cell r="I283">
            <v>0</v>
          </cell>
          <cell r="K283">
            <v>0</v>
          </cell>
          <cell r="L283">
            <v>0</v>
          </cell>
          <cell r="S283">
            <v>0</v>
          </cell>
          <cell r="T283">
            <v>0</v>
          </cell>
          <cell r="Z283">
            <v>0</v>
          </cell>
        </row>
        <row r="284">
          <cell r="A284">
            <v>2021</v>
          </cell>
          <cell r="B284" t="str">
            <v>Southern_California_Desert_Ex_Solar</v>
          </cell>
          <cell r="C284" t="str">
            <v>CAISO</v>
          </cell>
          <cell r="E284" t="str">
            <v>Solar</v>
          </cell>
          <cell r="H284">
            <v>0</v>
          </cell>
          <cell r="I284">
            <v>0</v>
          </cell>
          <cell r="K284">
            <v>0</v>
          </cell>
          <cell r="L284">
            <v>0</v>
          </cell>
          <cell r="S284">
            <v>0</v>
          </cell>
          <cell r="T284">
            <v>0</v>
          </cell>
          <cell r="Z284">
            <v>0</v>
          </cell>
        </row>
        <row r="285">
          <cell r="A285">
            <v>2021</v>
          </cell>
          <cell r="B285" t="str">
            <v>Southern_California_Desert_Ex_Wind</v>
          </cell>
          <cell r="C285" t="str">
            <v>CAISO</v>
          </cell>
          <cell r="E285" t="str">
            <v>Wind</v>
          </cell>
          <cell r="H285">
            <v>0</v>
          </cell>
          <cell r="I285">
            <v>0</v>
          </cell>
          <cell r="K285">
            <v>0</v>
          </cell>
          <cell r="L285">
            <v>0</v>
          </cell>
          <cell r="S285">
            <v>0</v>
          </cell>
          <cell r="T285">
            <v>0</v>
          </cell>
          <cell r="Z285">
            <v>0</v>
          </cell>
        </row>
        <row r="286">
          <cell r="A286">
            <v>2021</v>
          </cell>
          <cell r="B286" t="str">
            <v>Southern_Nevada_Solar</v>
          </cell>
          <cell r="C286" t="str">
            <v>CAISO</v>
          </cell>
          <cell r="E286" t="str">
            <v>Solar</v>
          </cell>
          <cell r="H286">
            <v>0</v>
          </cell>
          <cell r="I286">
            <v>0</v>
          </cell>
          <cell r="K286">
            <v>0</v>
          </cell>
          <cell r="L286">
            <v>0</v>
          </cell>
          <cell r="S286">
            <v>0</v>
          </cell>
          <cell r="T286">
            <v>0</v>
          </cell>
          <cell r="Z286">
            <v>0</v>
          </cell>
        </row>
        <row r="287">
          <cell r="A287">
            <v>2021</v>
          </cell>
          <cell r="B287" t="str">
            <v>Southern_Nevada_Wind</v>
          </cell>
          <cell r="C287" t="str">
            <v>CAISO</v>
          </cell>
          <cell r="E287" t="str">
            <v>Wind</v>
          </cell>
          <cell r="H287">
            <v>0</v>
          </cell>
          <cell r="I287">
            <v>0</v>
          </cell>
          <cell r="K287">
            <v>0</v>
          </cell>
          <cell r="L287">
            <v>0</v>
          </cell>
          <cell r="S287">
            <v>0</v>
          </cell>
          <cell r="T287">
            <v>0</v>
          </cell>
          <cell r="Z287">
            <v>0</v>
          </cell>
        </row>
        <row r="288">
          <cell r="A288">
            <v>2021</v>
          </cell>
          <cell r="B288" t="str">
            <v>SW_Ext_Tx_Wind</v>
          </cell>
          <cell r="C288" t="str">
            <v>CAISO</v>
          </cell>
          <cell r="E288" t="str">
            <v>Wind</v>
          </cell>
          <cell r="H288">
            <v>0</v>
          </cell>
          <cell r="I288">
            <v>0</v>
          </cell>
          <cell r="K288">
            <v>0</v>
          </cell>
          <cell r="L288">
            <v>0</v>
          </cell>
          <cell r="S288">
            <v>0</v>
          </cell>
          <cell r="T288">
            <v>0</v>
          </cell>
          <cell r="Z288">
            <v>0</v>
          </cell>
        </row>
        <row r="289">
          <cell r="A289">
            <v>2021</v>
          </cell>
          <cell r="B289" t="str">
            <v>Tehachapi_Ex_Solar</v>
          </cell>
          <cell r="C289" t="str">
            <v>CAISO</v>
          </cell>
          <cell r="E289" t="str">
            <v>Solar</v>
          </cell>
          <cell r="H289">
            <v>1173.6600000000001</v>
          </cell>
          <cell r="I289">
            <v>1173.6600000000001</v>
          </cell>
          <cell r="K289">
            <v>1173.6600000000001</v>
          </cell>
          <cell r="L289">
            <v>0</v>
          </cell>
          <cell r="S289">
            <v>78440729.640000001</v>
          </cell>
          <cell r="T289">
            <v>13133590.43</v>
          </cell>
          <cell r="Z289">
            <v>0</v>
          </cell>
        </row>
        <row r="290">
          <cell r="A290">
            <v>2021</v>
          </cell>
          <cell r="B290" t="str">
            <v>Tehachapi_Solar</v>
          </cell>
          <cell r="C290" t="str">
            <v>CAISO</v>
          </cell>
          <cell r="E290" t="str">
            <v>Solar</v>
          </cell>
          <cell r="H290">
            <v>2826.34</v>
          </cell>
          <cell r="I290">
            <v>2826.34</v>
          </cell>
          <cell r="K290">
            <v>2826.34</v>
          </cell>
          <cell r="L290">
            <v>0</v>
          </cell>
          <cell r="S290">
            <v>184161310.72999999</v>
          </cell>
          <cell r="T290">
            <v>30090299.620000001</v>
          </cell>
          <cell r="Z290">
            <v>0</v>
          </cell>
        </row>
        <row r="291">
          <cell r="A291">
            <v>2021</v>
          </cell>
          <cell r="B291" t="str">
            <v>Tehachapi_Wind</v>
          </cell>
          <cell r="C291" t="str">
            <v>CAISO</v>
          </cell>
          <cell r="E291" t="str">
            <v>Wind</v>
          </cell>
          <cell r="H291">
            <v>0</v>
          </cell>
          <cell r="I291">
            <v>0</v>
          </cell>
          <cell r="K291">
            <v>0</v>
          </cell>
          <cell r="L291">
            <v>0</v>
          </cell>
          <cell r="S291">
            <v>0</v>
          </cell>
          <cell r="T291">
            <v>0</v>
          </cell>
          <cell r="Z291">
            <v>0</v>
          </cell>
        </row>
        <row r="292">
          <cell r="A292">
            <v>2021</v>
          </cell>
          <cell r="B292" t="str">
            <v>Westlands_Ex_Solar</v>
          </cell>
          <cell r="C292" t="str">
            <v>CAISO</v>
          </cell>
          <cell r="E292" t="str">
            <v>Solar</v>
          </cell>
          <cell r="H292">
            <v>0</v>
          </cell>
          <cell r="I292">
            <v>0</v>
          </cell>
          <cell r="K292">
            <v>0</v>
          </cell>
          <cell r="L292">
            <v>0</v>
          </cell>
          <cell r="S292">
            <v>0</v>
          </cell>
          <cell r="T292">
            <v>0</v>
          </cell>
          <cell r="Z292">
            <v>0</v>
          </cell>
        </row>
        <row r="293">
          <cell r="A293">
            <v>2021</v>
          </cell>
          <cell r="B293" t="str">
            <v>Westlands_Ex_Wind</v>
          </cell>
          <cell r="C293" t="str">
            <v>CAISO</v>
          </cell>
          <cell r="E293" t="str">
            <v>Wind</v>
          </cell>
          <cell r="I293">
            <v>0</v>
          </cell>
          <cell r="T293">
            <v>0</v>
          </cell>
        </row>
        <row r="294">
          <cell r="A294">
            <v>2021</v>
          </cell>
          <cell r="B294" t="str">
            <v>Westlands_Solar</v>
          </cell>
          <cell r="C294" t="str">
            <v>CAISO</v>
          </cell>
          <cell r="E294" t="str">
            <v>Solar</v>
          </cell>
          <cell r="H294">
            <v>0</v>
          </cell>
          <cell r="I294">
            <v>0</v>
          </cell>
          <cell r="K294">
            <v>0</v>
          </cell>
          <cell r="L294">
            <v>0</v>
          </cell>
          <cell r="S294">
            <v>0</v>
          </cell>
          <cell r="T294">
            <v>0</v>
          </cell>
          <cell r="Z294">
            <v>0</v>
          </cell>
        </row>
        <row r="295">
          <cell r="A295">
            <v>2021</v>
          </cell>
          <cell r="B295" t="str">
            <v>Arizona_Solar</v>
          </cell>
          <cell r="C295" t="str">
            <v>CAISO</v>
          </cell>
          <cell r="E295" t="str">
            <v>Solar</v>
          </cell>
          <cell r="I295">
            <v>0</v>
          </cell>
          <cell r="T295">
            <v>0</v>
          </cell>
        </row>
        <row r="296">
          <cell r="A296">
            <v>2021</v>
          </cell>
          <cell r="B296" t="str">
            <v>Arizona_Wind</v>
          </cell>
          <cell r="C296" t="str">
            <v>CAISO</v>
          </cell>
          <cell r="E296" t="str">
            <v>Wind</v>
          </cell>
          <cell r="I296">
            <v>0</v>
          </cell>
          <cell r="T296">
            <v>0</v>
          </cell>
        </row>
        <row r="297">
          <cell r="A297">
            <v>2021</v>
          </cell>
          <cell r="B297" t="str">
            <v>Baja_California_Solar</v>
          </cell>
          <cell r="C297" t="str">
            <v>CAISO</v>
          </cell>
          <cell r="E297" t="str">
            <v>Solar</v>
          </cell>
          <cell r="I297">
            <v>0</v>
          </cell>
          <cell r="T297">
            <v>0</v>
          </cell>
        </row>
        <row r="298">
          <cell r="A298">
            <v>2021</v>
          </cell>
          <cell r="B298" t="str">
            <v>Baja_California_Wind</v>
          </cell>
          <cell r="C298" t="str">
            <v>CAISO</v>
          </cell>
          <cell r="E298" t="str">
            <v>Wind</v>
          </cell>
          <cell r="H298">
            <v>0</v>
          </cell>
          <cell r="I298">
            <v>0</v>
          </cell>
          <cell r="K298">
            <v>0</v>
          </cell>
          <cell r="L298">
            <v>0</v>
          </cell>
          <cell r="S298">
            <v>0</v>
          </cell>
          <cell r="T298">
            <v>0</v>
          </cell>
          <cell r="Z298">
            <v>0</v>
          </cell>
        </row>
        <row r="299">
          <cell r="A299">
            <v>2021</v>
          </cell>
          <cell r="B299" t="str">
            <v>Idaho_Wind</v>
          </cell>
          <cell r="C299" t="str">
            <v>CAISO</v>
          </cell>
          <cell r="E299" t="str">
            <v>Wind</v>
          </cell>
          <cell r="I299">
            <v>0</v>
          </cell>
          <cell r="T299">
            <v>0</v>
          </cell>
        </row>
        <row r="300">
          <cell r="A300">
            <v>2021</v>
          </cell>
          <cell r="B300" t="str">
            <v>New_Mexico_Solar</v>
          </cell>
          <cell r="C300" t="str">
            <v>CAISO</v>
          </cell>
          <cell r="E300" t="str">
            <v>Solar</v>
          </cell>
          <cell r="I300">
            <v>0</v>
          </cell>
          <cell r="T300">
            <v>0</v>
          </cell>
        </row>
        <row r="301">
          <cell r="A301">
            <v>2021</v>
          </cell>
          <cell r="B301" t="str">
            <v>New_Mexico_Wind</v>
          </cell>
          <cell r="C301" t="str">
            <v>CAISO</v>
          </cell>
          <cell r="E301" t="str">
            <v>Wind</v>
          </cell>
          <cell r="H301">
            <v>0</v>
          </cell>
          <cell r="I301">
            <v>0</v>
          </cell>
          <cell r="K301">
            <v>0</v>
          </cell>
          <cell r="L301">
            <v>0</v>
          </cell>
          <cell r="S301">
            <v>0</v>
          </cell>
          <cell r="T301">
            <v>0</v>
          </cell>
          <cell r="Z301">
            <v>0</v>
          </cell>
        </row>
        <row r="302">
          <cell r="A302">
            <v>2021</v>
          </cell>
          <cell r="B302" t="str">
            <v>Utah_Solar</v>
          </cell>
          <cell r="C302" t="str">
            <v>CAISO</v>
          </cell>
          <cell r="E302" t="str">
            <v>Solar</v>
          </cell>
          <cell r="I302">
            <v>0</v>
          </cell>
          <cell r="T302">
            <v>0</v>
          </cell>
        </row>
        <row r="303">
          <cell r="A303">
            <v>2021</v>
          </cell>
          <cell r="B303" t="str">
            <v>Utah_Wind</v>
          </cell>
          <cell r="C303" t="str">
            <v>CAISO</v>
          </cell>
          <cell r="E303" t="str">
            <v>Wind</v>
          </cell>
          <cell r="I303">
            <v>0</v>
          </cell>
          <cell r="T303">
            <v>0</v>
          </cell>
        </row>
        <row r="304">
          <cell r="A304">
            <v>2021</v>
          </cell>
          <cell r="B304" t="str">
            <v>Wyoming_Wind</v>
          </cell>
          <cell r="C304" t="str">
            <v>CAISO</v>
          </cell>
          <cell r="E304" t="str">
            <v>Wind</v>
          </cell>
          <cell r="H304">
            <v>0</v>
          </cell>
          <cell r="I304">
            <v>0</v>
          </cell>
          <cell r="K304">
            <v>0</v>
          </cell>
          <cell r="L304">
            <v>0</v>
          </cell>
          <cell r="S304">
            <v>0</v>
          </cell>
          <cell r="T304">
            <v>0</v>
          </cell>
          <cell r="Z304">
            <v>0</v>
          </cell>
        </row>
        <row r="305">
          <cell r="A305">
            <v>2021</v>
          </cell>
          <cell r="B305" t="str">
            <v>Pacific_Northwest_Wind</v>
          </cell>
          <cell r="C305" t="str">
            <v>CAISO</v>
          </cell>
          <cell r="E305" t="str">
            <v>Wind</v>
          </cell>
          <cell r="I305">
            <v>0</v>
          </cell>
          <cell r="T305">
            <v>0</v>
          </cell>
        </row>
        <row r="306">
          <cell r="A306">
            <v>2021</v>
          </cell>
          <cell r="B306" t="str">
            <v>Diablo_Canyon_Offshore_Wind</v>
          </cell>
          <cell r="C306" t="str">
            <v>CAISO</v>
          </cell>
          <cell r="E306" t="str">
            <v>Offshore_Wind</v>
          </cell>
          <cell r="I306">
            <v>0</v>
          </cell>
          <cell r="T306">
            <v>0</v>
          </cell>
        </row>
        <row r="307">
          <cell r="A307">
            <v>2021</v>
          </cell>
          <cell r="B307" t="str">
            <v>Humboldt_Bay_Offshore_Wind</v>
          </cell>
          <cell r="C307" t="str">
            <v>CAISO</v>
          </cell>
          <cell r="E307" t="str">
            <v>Offshore_Wind</v>
          </cell>
          <cell r="I307">
            <v>0</v>
          </cell>
          <cell r="T307">
            <v>0</v>
          </cell>
        </row>
        <row r="308">
          <cell r="A308">
            <v>2021</v>
          </cell>
          <cell r="B308" t="str">
            <v>Morro_Bay_Offshore_Wind</v>
          </cell>
          <cell r="C308" t="str">
            <v>CAISO</v>
          </cell>
          <cell r="E308" t="str">
            <v>Offshore_Wind</v>
          </cell>
          <cell r="I308">
            <v>0</v>
          </cell>
          <cell r="T308">
            <v>0</v>
          </cell>
        </row>
        <row r="309">
          <cell r="A309">
            <v>2021</v>
          </cell>
          <cell r="B309" t="str">
            <v>Diablo_Canyon_Offshore_Wind_Ext_Tx</v>
          </cell>
          <cell r="C309" t="str">
            <v>CAISO</v>
          </cell>
          <cell r="E309" t="str">
            <v>Offshore_Wind</v>
          </cell>
          <cell r="I309">
            <v>0</v>
          </cell>
          <cell r="T309">
            <v>0</v>
          </cell>
        </row>
        <row r="310">
          <cell r="A310">
            <v>2021</v>
          </cell>
          <cell r="B310" t="str">
            <v>Cape_Mendocino_Offshore_Wind</v>
          </cell>
          <cell r="C310" t="str">
            <v>CAISO</v>
          </cell>
          <cell r="E310" t="str">
            <v>Offshore_Wind</v>
          </cell>
          <cell r="I310">
            <v>0</v>
          </cell>
          <cell r="T310">
            <v>0</v>
          </cell>
        </row>
        <row r="311">
          <cell r="A311">
            <v>2021</v>
          </cell>
          <cell r="B311" t="str">
            <v>Del_Norte_Offshore_Wind</v>
          </cell>
          <cell r="C311" t="str">
            <v>CAISO</v>
          </cell>
          <cell r="E311" t="str">
            <v>Offshore_Wind</v>
          </cell>
          <cell r="I311">
            <v>0</v>
          </cell>
          <cell r="T311">
            <v>0</v>
          </cell>
        </row>
        <row r="312">
          <cell r="A312">
            <v>2021</v>
          </cell>
          <cell r="B312" t="str">
            <v>CAISO_Existing_Pumped_Storage</v>
          </cell>
          <cell r="C312" t="str">
            <v>CAISO</v>
          </cell>
          <cell r="E312" t="str">
            <v>Pumped_Hydro</v>
          </cell>
          <cell r="I312">
            <v>1599.2</v>
          </cell>
          <cell r="T312">
            <v>0</v>
          </cell>
        </row>
        <row r="313">
          <cell r="A313">
            <v>2021</v>
          </cell>
          <cell r="B313" t="str">
            <v>CAISO_New_Pumped_Storage</v>
          </cell>
          <cell r="C313" t="str">
            <v>CAISO</v>
          </cell>
          <cell r="E313" t="str">
            <v>Pumped_Hydro</v>
          </cell>
          <cell r="H313">
            <v>0</v>
          </cell>
          <cell r="I313">
            <v>0</v>
          </cell>
          <cell r="S313">
            <v>0</v>
          </cell>
          <cell r="T313">
            <v>0</v>
          </cell>
          <cell r="Z313">
            <v>0</v>
          </cell>
        </row>
        <row r="314">
          <cell r="A314">
            <v>2021</v>
          </cell>
          <cell r="B314" t="str">
            <v>CAISO_New_Flow_Battery</v>
          </cell>
          <cell r="C314" t="str">
            <v>CAISO</v>
          </cell>
          <cell r="E314" t="str">
            <v>Flow_Battery</v>
          </cell>
          <cell r="H314">
            <v>0</v>
          </cell>
          <cell r="I314">
            <v>0</v>
          </cell>
          <cell r="S314">
            <v>0</v>
          </cell>
          <cell r="T314">
            <v>0</v>
          </cell>
          <cell r="Z314">
            <v>0</v>
          </cell>
        </row>
        <row r="315">
          <cell r="A315">
            <v>2021</v>
          </cell>
          <cell r="B315" t="str">
            <v>CAISO_New_Flow_Battery_2</v>
          </cell>
          <cell r="C315" t="str">
            <v>CAISO</v>
          </cell>
          <cell r="E315" t="str">
            <v>Flow_Battery</v>
          </cell>
          <cell r="H315">
            <v>0</v>
          </cell>
          <cell r="I315">
            <v>0</v>
          </cell>
          <cell r="S315">
            <v>0</v>
          </cell>
          <cell r="T315">
            <v>0</v>
          </cell>
          <cell r="Z315">
            <v>0</v>
          </cell>
        </row>
        <row r="316">
          <cell r="A316">
            <v>2021</v>
          </cell>
          <cell r="B316" t="str">
            <v>CAISO_New_Flow_Battery_3</v>
          </cell>
          <cell r="C316" t="str">
            <v>CAISO</v>
          </cell>
          <cell r="E316" t="str">
            <v>Flow_Battery</v>
          </cell>
          <cell r="H316">
            <v>0</v>
          </cell>
          <cell r="I316">
            <v>0</v>
          </cell>
          <cell r="S316">
            <v>0</v>
          </cell>
          <cell r="T316">
            <v>0</v>
          </cell>
          <cell r="Z316">
            <v>0</v>
          </cell>
        </row>
        <row r="317">
          <cell r="A317">
            <v>2021</v>
          </cell>
          <cell r="B317" t="str">
            <v>CAISO_New_Flow_Battery_4</v>
          </cell>
          <cell r="C317" t="str">
            <v>CAISO</v>
          </cell>
          <cell r="E317" t="str">
            <v>Flow_Battery</v>
          </cell>
          <cell r="H317">
            <v>0</v>
          </cell>
          <cell r="I317">
            <v>0</v>
          </cell>
          <cell r="S317">
            <v>0</v>
          </cell>
          <cell r="T317">
            <v>0</v>
          </cell>
          <cell r="Z317">
            <v>0</v>
          </cell>
        </row>
        <row r="318">
          <cell r="A318">
            <v>2021</v>
          </cell>
          <cell r="B318" t="str">
            <v>CAISO_New_Flow_Battery_5</v>
          </cell>
          <cell r="C318" t="str">
            <v>CAISO</v>
          </cell>
          <cell r="E318" t="str">
            <v>Flow_Battery</v>
          </cell>
          <cell r="H318">
            <v>0</v>
          </cell>
          <cell r="I318">
            <v>0</v>
          </cell>
          <cell r="S318">
            <v>0</v>
          </cell>
          <cell r="T318">
            <v>0</v>
          </cell>
          <cell r="Z318">
            <v>0</v>
          </cell>
        </row>
        <row r="319">
          <cell r="A319">
            <v>2021</v>
          </cell>
          <cell r="B319" t="str">
            <v>CAISO_New_Li_Battery</v>
          </cell>
          <cell r="C319" t="str">
            <v>CAISO</v>
          </cell>
          <cell r="E319" t="str">
            <v>Li_Battery</v>
          </cell>
          <cell r="H319">
            <v>4181.08</v>
          </cell>
          <cell r="I319">
            <v>4181.08</v>
          </cell>
          <cell r="S319">
            <v>550648983.71000004</v>
          </cell>
          <cell r="T319">
            <v>52702427.439999998</v>
          </cell>
          <cell r="Z319">
            <v>1321.85</v>
          </cell>
        </row>
        <row r="320">
          <cell r="A320">
            <v>2021</v>
          </cell>
          <cell r="B320" t="str">
            <v>CAISO_BTM_Li_Battery</v>
          </cell>
          <cell r="C320" t="str">
            <v>CAISO</v>
          </cell>
          <cell r="E320" t="str">
            <v>BTM_Li_Battery</v>
          </cell>
          <cell r="H320">
            <v>0</v>
          </cell>
          <cell r="I320">
            <v>92.14</v>
          </cell>
          <cell r="S320">
            <v>0</v>
          </cell>
          <cell r="T320">
            <v>878656.68</v>
          </cell>
          <cell r="Z320">
            <v>0</v>
          </cell>
        </row>
        <row r="321">
          <cell r="A321">
            <v>2021</v>
          </cell>
          <cell r="B321" t="str">
            <v>CAISO_New_Li_Battery_2</v>
          </cell>
          <cell r="C321" t="str">
            <v>CAISO</v>
          </cell>
          <cell r="E321" t="str">
            <v>Li_Battery</v>
          </cell>
          <cell r="H321">
            <v>0</v>
          </cell>
          <cell r="I321">
            <v>0</v>
          </cell>
          <cell r="S321">
            <v>0</v>
          </cell>
          <cell r="T321">
            <v>0</v>
          </cell>
          <cell r="Z321">
            <v>0</v>
          </cell>
        </row>
        <row r="322">
          <cell r="A322">
            <v>2021</v>
          </cell>
          <cell r="B322" t="str">
            <v>CAISO_New_Li_Battery_3</v>
          </cell>
          <cell r="C322" t="str">
            <v>CAISO</v>
          </cell>
          <cell r="E322" t="str">
            <v>Li_Battery</v>
          </cell>
          <cell r="H322">
            <v>0</v>
          </cell>
          <cell r="I322">
            <v>0</v>
          </cell>
          <cell r="S322">
            <v>0</v>
          </cell>
          <cell r="T322">
            <v>0</v>
          </cell>
          <cell r="Z322">
            <v>0</v>
          </cell>
        </row>
        <row r="323">
          <cell r="A323">
            <v>2021</v>
          </cell>
          <cell r="B323" t="str">
            <v>CAISO_New_Li_Battery_4</v>
          </cell>
          <cell r="C323" t="str">
            <v>CAISO</v>
          </cell>
          <cell r="E323" t="str">
            <v>Li_Battery</v>
          </cell>
          <cell r="H323">
            <v>0</v>
          </cell>
          <cell r="I323">
            <v>0</v>
          </cell>
          <cell r="S323">
            <v>0</v>
          </cell>
          <cell r="T323">
            <v>0</v>
          </cell>
          <cell r="Z323">
            <v>0</v>
          </cell>
        </row>
        <row r="324">
          <cell r="A324">
            <v>2021</v>
          </cell>
          <cell r="B324" t="str">
            <v>CAISO_New_Li_Battery_5</v>
          </cell>
          <cell r="C324" t="str">
            <v>CAISO</v>
          </cell>
          <cell r="E324" t="str">
            <v>Li_Battery</v>
          </cell>
          <cell r="H324">
            <v>0</v>
          </cell>
          <cell r="I324">
            <v>0</v>
          </cell>
          <cell r="S324">
            <v>0</v>
          </cell>
          <cell r="T324">
            <v>0</v>
          </cell>
          <cell r="Z324">
            <v>0</v>
          </cell>
        </row>
        <row r="325">
          <cell r="A325">
            <v>2021</v>
          </cell>
          <cell r="B325" t="str">
            <v>CAISO_New_Li_Battery_6</v>
          </cell>
          <cell r="C325" t="str">
            <v>CAISO</v>
          </cell>
          <cell r="E325" t="str">
            <v>Li_Battery</v>
          </cell>
          <cell r="H325">
            <v>0</v>
          </cell>
          <cell r="I325">
            <v>0</v>
          </cell>
          <cell r="S325">
            <v>0</v>
          </cell>
          <cell r="T325">
            <v>0</v>
          </cell>
          <cell r="Z325">
            <v>0</v>
          </cell>
        </row>
        <row r="326">
          <cell r="A326">
            <v>2021</v>
          </cell>
          <cell r="B326" t="str">
            <v>CAISO_Hydro</v>
          </cell>
          <cell r="C326" t="str">
            <v>CAISO</v>
          </cell>
          <cell r="E326" t="str">
            <v>Hydro</v>
          </cell>
          <cell r="I326">
            <v>7070.1</v>
          </cell>
          <cell r="T326">
            <v>0</v>
          </cell>
        </row>
        <row r="327">
          <cell r="A327">
            <v>2021</v>
          </cell>
          <cell r="B327" t="str">
            <v>NW_Hydro</v>
          </cell>
          <cell r="C327" t="str">
            <v>NW</v>
          </cell>
          <cell r="E327" t="str">
            <v>Hydro</v>
          </cell>
          <cell r="I327">
            <v>31478.05</v>
          </cell>
          <cell r="T327">
            <v>0</v>
          </cell>
        </row>
        <row r="328">
          <cell r="A328">
            <v>2021</v>
          </cell>
          <cell r="B328" t="str">
            <v>SW_Hydro</v>
          </cell>
          <cell r="C328" t="str">
            <v>SW</v>
          </cell>
          <cell r="E328" t="str">
            <v>Hydro</v>
          </cell>
          <cell r="I328">
            <v>2680.31</v>
          </cell>
          <cell r="T328">
            <v>0</v>
          </cell>
        </row>
        <row r="329">
          <cell r="A329">
            <v>2021</v>
          </cell>
          <cell r="B329" t="str">
            <v>LDWP_Hydro</v>
          </cell>
          <cell r="C329" t="str">
            <v>LDWP</v>
          </cell>
          <cell r="E329" t="str">
            <v>Hydro</v>
          </cell>
          <cell r="I329">
            <v>233.7</v>
          </cell>
          <cell r="T329">
            <v>0</v>
          </cell>
        </row>
        <row r="330">
          <cell r="A330">
            <v>2021</v>
          </cell>
          <cell r="B330" t="str">
            <v>BANC_Hydro</v>
          </cell>
          <cell r="C330" t="str">
            <v>BANC</v>
          </cell>
          <cell r="E330" t="str">
            <v>Hydro</v>
          </cell>
          <cell r="I330">
            <v>2724.06</v>
          </cell>
          <cell r="T330">
            <v>0</v>
          </cell>
        </row>
        <row r="331">
          <cell r="A331">
            <v>2021</v>
          </cell>
          <cell r="B331" t="str">
            <v>IID_Hydro</v>
          </cell>
          <cell r="C331" t="str">
            <v>IID</v>
          </cell>
          <cell r="E331" t="str">
            <v>Hydro</v>
          </cell>
          <cell r="I331">
            <v>83.5</v>
          </cell>
          <cell r="T331">
            <v>0</v>
          </cell>
        </row>
        <row r="332">
          <cell r="A332">
            <v>2021</v>
          </cell>
          <cell r="B332" t="str">
            <v>NW_Hydro_for_CAISO</v>
          </cell>
          <cell r="C332" t="str">
            <v>CAISO_NW_Hydro</v>
          </cell>
          <cell r="E332" t="str">
            <v>Hydro_NW_CAISO</v>
          </cell>
          <cell r="I332">
            <v>2851.77</v>
          </cell>
          <cell r="T332">
            <v>0</v>
          </cell>
        </row>
        <row r="333">
          <cell r="A333">
            <v>2021</v>
          </cell>
          <cell r="B333" t="str">
            <v>Hydrogen_electrolysis</v>
          </cell>
          <cell r="C333" t="str">
            <v>CAISO</v>
          </cell>
          <cell r="E333" t="str">
            <v>Hydrogen_Electrolysis</v>
          </cell>
          <cell r="T333">
            <v>0</v>
          </cell>
        </row>
        <row r="334">
          <cell r="A334">
            <v>2021</v>
          </cell>
          <cell r="B334" t="str">
            <v>CAISO_Shed_DR_Existing</v>
          </cell>
          <cell r="C334" t="str">
            <v>CAISO</v>
          </cell>
          <cell r="E334" t="str">
            <v>CAISO_Conventional_DR</v>
          </cell>
          <cell r="I334">
            <v>0</v>
          </cell>
          <cell r="R334">
            <v>0</v>
          </cell>
          <cell r="T334">
            <v>0</v>
          </cell>
        </row>
        <row r="335">
          <cell r="A335">
            <v>2021</v>
          </cell>
          <cell r="B335" t="str">
            <v>CAISO_Shed_DR_Tranche1</v>
          </cell>
          <cell r="C335" t="str">
            <v>CAISO</v>
          </cell>
          <cell r="E335" t="str">
            <v>CAISO_Conventional_DR</v>
          </cell>
          <cell r="H335">
            <v>0</v>
          </cell>
          <cell r="I335">
            <v>0</v>
          </cell>
          <cell r="R335">
            <v>0</v>
          </cell>
          <cell r="S335">
            <v>0</v>
          </cell>
          <cell r="T335">
            <v>0</v>
          </cell>
          <cell r="Z335">
            <v>0</v>
          </cell>
        </row>
        <row r="336">
          <cell r="A336">
            <v>2021</v>
          </cell>
          <cell r="B336" t="str">
            <v>CAISO_Shed_DR_Tranche2</v>
          </cell>
          <cell r="C336" t="str">
            <v>CAISO</v>
          </cell>
          <cell r="E336" t="str">
            <v>CAISO_Conventional_DR</v>
          </cell>
          <cell r="H336">
            <v>0</v>
          </cell>
          <cell r="I336">
            <v>0</v>
          </cell>
          <cell r="R336">
            <v>0</v>
          </cell>
          <cell r="S336">
            <v>0</v>
          </cell>
          <cell r="T336">
            <v>0</v>
          </cell>
          <cell r="Z336">
            <v>0</v>
          </cell>
        </row>
        <row r="337">
          <cell r="A337">
            <v>2021</v>
          </cell>
          <cell r="B337" t="str">
            <v>CAISO_Shed_DR_Tranche3</v>
          </cell>
          <cell r="C337" t="str">
            <v>CAISO</v>
          </cell>
          <cell r="E337" t="str">
            <v>CAISO_Conventional_DR</v>
          </cell>
          <cell r="H337">
            <v>0</v>
          </cell>
          <cell r="I337">
            <v>0</v>
          </cell>
          <cell r="R337">
            <v>0</v>
          </cell>
          <cell r="S337">
            <v>0</v>
          </cell>
          <cell r="T337">
            <v>0</v>
          </cell>
          <cell r="Z337">
            <v>0</v>
          </cell>
        </row>
        <row r="338">
          <cell r="A338">
            <v>2021</v>
          </cell>
          <cell r="B338" t="str">
            <v>CAISO_Shed_DR_Tranche4</v>
          </cell>
          <cell r="C338" t="str">
            <v>CAISO</v>
          </cell>
          <cell r="E338" t="str">
            <v>CAISO_Conventional_DR</v>
          </cell>
          <cell r="H338">
            <v>0</v>
          </cell>
          <cell r="I338">
            <v>0</v>
          </cell>
          <cell r="R338">
            <v>0</v>
          </cell>
          <cell r="S338">
            <v>0</v>
          </cell>
          <cell r="T338">
            <v>0</v>
          </cell>
          <cell r="Z338">
            <v>0</v>
          </cell>
        </row>
        <row r="339">
          <cell r="A339">
            <v>2021</v>
          </cell>
          <cell r="B339" t="str">
            <v>CAISO_Shed_DR_Tranche5</v>
          </cell>
          <cell r="C339" t="str">
            <v>CAISO</v>
          </cell>
          <cell r="E339" t="str">
            <v>CAISO_Conventional_DR</v>
          </cell>
          <cell r="H339">
            <v>0</v>
          </cell>
          <cell r="I339">
            <v>0</v>
          </cell>
          <cell r="R339">
            <v>0</v>
          </cell>
          <cell r="S339">
            <v>0</v>
          </cell>
          <cell r="T339">
            <v>0</v>
          </cell>
          <cell r="Z339">
            <v>0</v>
          </cell>
        </row>
        <row r="340">
          <cell r="A340">
            <v>2021</v>
          </cell>
          <cell r="B340" t="str">
            <v>CAISO_Shed_DR_Tranche6</v>
          </cell>
          <cell r="C340" t="str">
            <v>CAISO</v>
          </cell>
          <cell r="E340" t="str">
            <v>CAISO_Conventional_DR</v>
          </cell>
          <cell r="H340">
            <v>0</v>
          </cell>
          <cell r="I340">
            <v>0</v>
          </cell>
          <cell r="R340">
            <v>0</v>
          </cell>
          <cell r="S340">
            <v>0</v>
          </cell>
          <cell r="T340">
            <v>0</v>
          </cell>
          <cell r="Z340">
            <v>0</v>
          </cell>
        </row>
        <row r="341">
          <cell r="A341">
            <v>2021</v>
          </cell>
          <cell r="B341" t="str">
            <v>CAISO_Shed_DR_Tranche7</v>
          </cell>
          <cell r="C341" t="str">
            <v>CAISO</v>
          </cell>
          <cell r="E341" t="str">
            <v>CAISO_Conventional_DR</v>
          </cell>
          <cell r="H341">
            <v>0</v>
          </cell>
          <cell r="I341">
            <v>0</v>
          </cell>
          <cell r="R341">
            <v>0</v>
          </cell>
          <cell r="S341">
            <v>0</v>
          </cell>
          <cell r="T341">
            <v>0</v>
          </cell>
          <cell r="Z341">
            <v>0</v>
          </cell>
        </row>
        <row r="342">
          <cell r="A342">
            <v>2021</v>
          </cell>
          <cell r="B342" t="str">
            <v>CAISO_Shed_DR_Tranche8</v>
          </cell>
          <cell r="C342" t="str">
            <v>CAISO</v>
          </cell>
          <cell r="E342" t="str">
            <v>CAISO_Conventional_DR</v>
          </cell>
          <cell r="H342">
            <v>0</v>
          </cell>
          <cell r="I342">
            <v>0</v>
          </cell>
          <cell r="R342">
            <v>0</v>
          </cell>
          <cell r="S342">
            <v>0</v>
          </cell>
          <cell r="T342">
            <v>0</v>
          </cell>
          <cell r="Z342">
            <v>0</v>
          </cell>
        </row>
        <row r="343">
          <cell r="A343">
            <v>2022</v>
          </cell>
          <cell r="B343" t="str">
            <v>CAISO_CHP</v>
          </cell>
          <cell r="C343" t="str">
            <v>CAISO</v>
          </cell>
          <cell r="E343" t="str">
            <v>CAISO_CHP</v>
          </cell>
          <cell r="I343">
            <v>2296.02</v>
          </cell>
          <cell r="T343">
            <v>0</v>
          </cell>
        </row>
        <row r="344">
          <cell r="A344">
            <v>2022</v>
          </cell>
          <cell r="B344" t="str">
            <v>CAISO_Nuclear</v>
          </cell>
          <cell r="C344" t="str">
            <v>CAISO</v>
          </cell>
          <cell r="E344" t="str">
            <v>CAISO_Nuclear</v>
          </cell>
          <cell r="I344">
            <v>2935</v>
          </cell>
          <cell r="T344">
            <v>0</v>
          </cell>
        </row>
        <row r="345">
          <cell r="A345">
            <v>2022</v>
          </cell>
          <cell r="B345" t="str">
            <v>CAISO_CCGT1</v>
          </cell>
          <cell r="C345" t="str">
            <v>CAISO</v>
          </cell>
          <cell r="E345" t="str">
            <v>CAISO_CCGT1</v>
          </cell>
          <cell r="I345">
            <v>13333.47</v>
          </cell>
          <cell r="R345">
            <v>25.04</v>
          </cell>
          <cell r="T345">
            <v>148200393.30000001</v>
          </cell>
        </row>
        <row r="346">
          <cell r="A346">
            <v>2022</v>
          </cell>
          <cell r="B346" t="str">
            <v>CAISO_CCGT2</v>
          </cell>
          <cell r="C346" t="str">
            <v>CAISO</v>
          </cell>
          <cell r="E346" t="str">
            <v>CAISO_CCGT2</v>
          </cell>
          <cell r="I346">
            <v>2927.93</v>
          </cell>
          <cell r="R346">
            <v>15.61</v>
          </cell>
          <cell r="T346">
            <v>32543694.739999998</v>
          </cell>
        </row>
        <row r="347">
          <cell r="A347">
            <v>2022</v>
          </cell>
          <cell r="B347" t="str">
            <v>CAISO_Coal</v>
          </cell>
          <cell r="C347" t="str">
            <v>CAISO</v>
          </cell>
          <cell r="E347" t="str">
            <v>CAISO_Coal</v>
          </cell>
          <cell r="I347">
            <v>480</v>
          </cell>
          <cell r="R347">
            <v>0.56000000000000005</v>
          </cell>
          <cell r="T347">
            <v>0</v>
          </cell>
        </row>
        <row r="348">
          <cell r="A348">
            <v>2022</v>
          </cell>
          <cell r="B348" t="str">
            <v>CAISO_Peaker1</v>
          </cell>
          <cell r="C348" t="str">
            <v>CAISO</v>
          </cell>
          <cell r="E348" t="str">
            <v>CAISO_Peaker1</v>
          </cell>
          <cell r="I348">
            <v>4913.93</v>
          </cell>
          <cell r="R348">
            <v>72.7</v>
          </cell>
          <cell r="T348">
            <v>67294545.829999998</v>
          </cell>
        </row>
        <row r="349">
          <cell r="A349">
            <v>2022</v>
          </cell>
          <cell r="B349" t="str">
            <v>CAISO_Peaker2</v>
          </cell>
          <cell r="C349" t="str">
            <v>CAISO</v>
          </cell>
          <cell r="E349" t="str">
            <v>CAISO_Peaker2</v>
          </cell>
          <cell r="I349">
            <v>3682.71</v>
          </cell>
          <cell r="R349">
            <v>69.48</v>
          </cell>
          <cell r="T349">
            <v>50433420.270000003</v>
          </cell>
        </row>
        <row r="350">
          <cell r="A350">
            <v>2022</v>
          </cell>
          <cell r="B350" t="str">
            <v>CAISO_Advanced_CCGT</v>
          </cell>
          <cell r="C350" t="str">
            <v>CAISO</v>
          </cell>
          <cell r="E350" t="str">
            <v>CAISO_Advanced_CCGT</v>
          </cell>
          <cell r="H350">
            <v>0</v>
          </cell>
          <cell r="I350">
            <v>0</v>
          </cell>
          <cell r="R350">
            <v>0</v>
          </cell>
          <cell r="S350">
            <v>0</v>
          </cell>
          <cell r="T350">
            <v>0</v>
          </cell>
          <cell r="Z350">
            <v>0</v>
          </cell>
        </row>
        <row r="351">
          <cell r="A351">
            <v>2022</v>
          </cell>
          <cell r="B351" t="str">
            <v>CAISO_Aero_CT</v>
          </cell>
          <cell r="C351" t="str">
            <v>CAISO</v>
          </cell>
          <cell r="E351" t="str">
            <v>CAISO_Aero_CT</v>
          </cell>
          <cell r="H351">
            <v>0</v>
          </cell>
          <cell r="I351">
            <v>0</v>
          </cell>
          <cell r="R351">
            <v>0</v>
          </cell>
          <cell r="S351">
            <v>0</v>
          </cell>
          <cell r="T351">
            <v>0</v>
          </cell>
          <cell r="Z351">
            <v>0</v>
          </cell>
        </row>
        <row r="352">
          <cell r="A352">
            <v>2022</v>
          </cell>
          <cell r="B352" t="str">
            <v>CAISO_Reciprocating_Engine</v>
          </cell>
          <cell r="C352" t="str">
            <v>CAISO</v>
          </cell>
          <cell r="E352" t="str">
            <v>CAISO_Reciprocating_Engine</v>
          </cell>
          <cell r="H352">
            <v>0</v>
          </cell>
          <cell r="I352">
            <v>255.3</v>
          </cell>
          <cell r="R352">
            <v>24.65</v>
          </cell>
          <cell r="S352">
            <v>0</v>
          </cell>
          <cell r="T352">
            <v>3496243.85</v>
          </cell>
          <cell r="Z352">
            <v>0</v>
          </cell>
        </row>
        <row r="353">
          <cell r="A353">
            <v>2022</v>
          </cell>
          <cell r="B353" t="str">
            <v>CAISO_ST</v>
          </cell>
          <cell r="C353" t="str">
            <v>CAISO</v>
          </cell>
          <cell r="E353" t="str">
            <v>CAISO_ST</v>
          </cell>
          <cell r="I353">
            <v>2288.61</v>
          </cell>
          <cell r="R353">
            <v>6.7</v>
          </cell>
          <cell r="T353">
            <v>25437706.920000002</v>
          </cell>
        </row>
        <row r="354">
          <cell r="A354">
            <v>2022</v>
          </cell>
          <cell r="B354" t="str">
            <v>NW_Nuclear</v>
          </cell>
          <cell r="C354" t="str">
            <v>NW</v>
          </cell>
          <cell r="E354" t="str">
            <v>NW_Nuclear</v>
          </cell>
          <cell r="I354">
            <v>1170</v>
          </cell>
          <cell r="T354">
            <v>0</v>
          </cell>
        </row>
        <row r="355">
          <cell r="A355">
            <v>2022</v>
          </cell>
          <cell r="B355" t="str">
            <v>NW_Coal</v>
          </cell>
          <cell r="C355" t="str">
            <v>NW</v>
          </cell>
          <cell r="E355" t="str">
            <v>NW_Coal</v>
          </cell>
          <cell r="I355">
            <v>8795.7999999999993</v>
          </cell>
          <cell r="R355">
            <v>23.92</v>
          </cell>
          <cell r="T355">
            <v>0</v>
          </cell>
        </row>
        <row r="356">
          <cell r="A356">
            <v>2022</v>
          </cell>
          <cell r="B356" t="str">
            <v>NW_CCGT</v>
          </cell>
          <cell r="C356" t="str">
            <v>NW</v>
          </cell>
          <cell r="E356" t="str">
            <v>NW_CCGT</v>
          </cell>
          <cell r="I356">
            <v>9573.43</v>
          </cell>
          <cell r="R356">
            <v>28</v>
          </cell>
          <cell r="T356">
            <v>0</v>
          </cell>
        </row>
        <row r="357">
          <cell r="A357">
            <v>2022</v>
          </cell>
          <cell r="B357" t="str">
            <v>NW_Peaker</v>
          </cell>
          <cell r="C357" t="str">
            <v>NW</v>
          </cell>
          <cell r="E357" t="str">
            <v>NW_Peaker</v>
          </cell>
          <cell r="I357">
            <v>2993.17</v>
          </cell>
          <cell r="R357">
            <v>103</v>
          </cell>
          <cell r="T357">
            <v>0</v>
          </cell>
        </row>
        <row r="358">
          <cell r="A358">
            <v>2022</v>
          </cell>
          <cell r="B358" t="str">
            <v>SW_Nuclear</v>
          </cell>
          <cell r="C358" t="str">
            <v>SW</v>
          </cell>
          <cell r="E358" t="str">
            <v>SW_Nuclear</v>
          </cell>
          <cell r="I358">
            <v>2998</v>
          </cell>
          <cell r="T358">
            <v>0</v>
          </cell>
        </row>
        <row r="359">
          <cell r="A359">
            <v>2022</v>
          </cell>
          <cell r="B359" t="str">
            <v>SW_Coal</v>
          </cell>
          <cell r="C359" t="str">
            <v>SW</v>
          </cell>
          <cell r="E359" t="str">
            <v>SW_Coal</v>
          </cell>
          <cell r="I359">
            <v>7167.6</v>
          </cell>
          <cell r="R359">
            <v>17.5</v>
          </cell>
          <cell r="T359">
            <v>0</v>
          </cell>
        </row>
        <row r="360">
          <cell r="A360">
            <v>2022</v>
          </cell>
          <cell r="B360" t="str">
            <v>SW_CCGT</v>
          </cell>
          <cell r="C360" t="str">
            <v>SW</v>
          </cell>
          <cell r="E360" t="str">
            <v>SW_CCGT</v>
          </cell>
          <cell r="I360">
            <v>17015.099999999999</v>
          </cell>
          <cell r="R360">
            <v>49.42</v>
          </cell>
          <cell r="T360">
            <v>0</v>
          </cell>
        </row>
        <row r="361">
          <cell r="A361">
            <v>2022</v>
          </cell>
          <cell r="B361" t="str">
            <v>SW_Peaker</v>
          </cell>
          <cell r="C361" t="str">
            <v>SW</v>
          </cell>
          <cell r="E361" t="str">
            <v>SW_Peaker</v>
          </cell>
          <cell r="I361">
            <v>6262.12</v>
          </cell>
          <cell r="R361">
            <v>131.06</v>
          </cell>
          <cell r="T361">
            <v>0</v>
          </cell>
        </row>
        <row r="362">
          <cell r="A362">
            <v>2022</v>
          </cell>
          <cell r="B362" t="str">
            <v>SW_ST</v>
          </cell>
          <cell r="C362" t="str">
            <v>SW</v>
          </cell>
          <cell r="E362" t="str">
            <v>SW_ST</v>
          </cell>
          <cell r="I362">
            <v>1611.5</v>
          </cell>
          <cell r="R362">
            <v>17.38</v>
          </cell>
          <cell r="T362">
            <v>0</v>
          </cell>
        </row>
        <row r="363">
          <cell r="A363">
            <v>2022</v>
          </cell>
          <cell r="B363" t="str">
            <v>LDWP_Nuclear</v>
          </cell>
          <cell r="C363" t="str">
            <v>LDWP</v>
          </cell>
          <cell r="E363" t="str">
            <v>LDWP_Nuclear</v>
          </cell>
          <cell r="I363">
            <v>407</v>
          </cell>
          <cell r="T363">
            <v>0</v>
          </cell>
        </row>
        <row r="364">
          <cell r="A364">
            <v>2022</v>
          </cell>
          <cell r="B364" t="str">
            <v>LDWP_Coal</v>
          </cell>
          <cell r="C364" t="str">
            <v>LDWP</v>
          </cell>
          <cell r="E364" t="str">
            <v>LDWP_Coal</v>
          </cell>
          <cell r="I364">
            <v>1699.94</v>
          </cell>
          <cell r="R364">
            <v>2</v>
          </cell>
          <cell r="T364">
            <v>0</v>
          </cell>
        </row>
        <row r="365">
          <cell r="A365">
            <v>2022</v>
          </cell>
          <cell r="B365" t="str">
            <v>LDWP_CCGT</v>
          </cell>
          <cell r="C365" t="str">
            <v>LDWP</v>
          </cell>
          <cell r="E365" t="str">
            <v>LDWP_CCGT</v>
          </cell>
          <cell r="I365">
            <v>2291.6999999999998</v>
          </cell>
          <cell r="R365">
            <v>5.94</v>
          </cell>
          <cell r="T365">
            <v>0</v>
          </cell>
        </row>
        <row r="366">
          <cell r="A366">
            <v>2022</v>
          </cell>
          <cell r="B366" t="str">
            <v>LDWP_Peaker</v>
          </cell>
          <cell r="C366" t="str">
            <v>LDWP</v>
          </cell>
          <cell r="E366" t="str">
            <v>LDWP_Peaker</v>
          </cell>
          <cell r="I366">
            <v>1545</v>
          </cell>
          <cell r="R366">
            <v>18.760000000000002</v>
          </cell>
          <cell r="T366">
            <v>0</v>
          </cell>
        </row>
        <row r="367">
          <cell r="A367">
            <v>2022</v>
          </cell>
          <cell r="B367" t="str">
            <v>LDWP_ST</v>
          </cell>
          <cell r="C367" t="str">
            <v>LDWP</v>
          </cell>
          <cell r="E367" t="str">
            <v>LDWP_ST</v>
          </cell>
          <cell r="I367">
            <v>992</v>
          </cell>
          <cell r="R367">
            <v>9</v>
          </cell>
          <cell r="T367">
            <v>0</v>
          </cell>
        </row>
        <row r="368">
          <cell r="A368">
            <v>2022</v>
          </cell>
          <cell r="B368" t="str">
            <v>IID_CCGT</v>
          </cell>
          <cell r="C368" t="str">
            <v>IID</v>
          </cell>
          <cell r="E368" t="str">
            <v>IID_CCGT</v>
          </cell>
          <cell r="I368">
            <v>255.3</v>
          </cell>
          <cell r="R368">
            <v>2</v>
          </cell>
          <cell r="T368">
            <v>0</v>
          </cell>
        </row>
        <row r="369">
          <cell r="A369">
            <v>2022</v>
          </cell>
          <cell r="B369" t="str">
            <v>IID_Peaker</v>
          </cell>
          <cell r="C369" t="str">
            <v>IID</v>
          </cell>
          <cell r="E369" t="str">
            <v>IID_Peaker</v>
          </cell>
          <cell r="I369">
            <v>397</v>
          </cell>
          <cell r="R369">
            <v>11</v>
          </cell>
          <cell r="T369">
            <v>0</v>
          </cell>
        </row>
        <row r="370">
          <cell r="A370">
            <v>2022</v>
          </cell>
          <cell r="B370" t="str">
            <v>BANC_CCGT</v>
          </cell>
          <cell r="C370" t="str">
            <v>BANC</v>
          </cell>
          <cell r="E370" t="str">
            <v>BANC_CCGT</v>
          </cell>
          <cell r="I370">
            <v>1863.1</v>
          </cell>
          <cell r="R370">
            <v>9</v>
          </cell>
          <cell r="T370">
            <v>0</v>
          </cell>
        </row>
        <row r="371">
          <cell r="A371">
            <v>2022</v>
          </cell>
          <cell r="B371" t="str">
            <v>BANC_Peaker</v>
          </cell>
          <cell r="C371" t="str">
            <v>BANC</v>
          </cell>
          <cell r="E371" t="str">
            <v>BANC_Peaker</v>
          </cell>
          <cell r="I371">
            <v>866.99</v>
          </cell>
          <cell r="R371">
            <v>25</v>
          </cell>
          <cell r="T371">
            <v>0</v>
          </cell>
        </row>
        <row r="372">
          <cell r="A372">
            <v>2022</v>
          </cell>
          <cell r="B372" t="str">
            <v>BANC_Biomass_for_Other</v>
          </cell>
          <cell r="C372" t="str">
            <v>BANC</v>
          </cell>
          <cell r="E372" t="str">
            <v>Biomass</v>
          </cell>
          <cell r="I372">
            <v>17.5</v>
          </cell>
          <cell r="T372">
            <v>0</v>
          </cell>
        </row>
        <row r="373">
          <cell r="A373">
            <v>2022</v>
          </cell>
          <cell r="B373" t="str">
            <v>BANC_Geothermal_for_Other</v>
          </cell>
          <cell r="C373" t="str">
            <v>BANC</v>
          </cell>
          <cell r="E373" t="str">
            <v>Geothermal</v>
          </cell>
          <cell r="I373">
            <v>0</v>
          </cell>
          <cell r="T373">
            <v>0</v>
          </cell>
        </row>
        <row r="374">
          <cell r="A374">
            <v>2022</v>
          </cell>
          <cell r="B374" t="str">
            <v>CAISO_Biomass_for_Other</v>
          </cell>
          <cell r="C374" t="str">
            <v>CAISO</v>
          </cell>
          <cell r="E374" t="str">
            <v>Biomass</v>
          </cell>
          <cell r="I374">
            <v>11.7</v>
          </cell>
          <cell r="T374">
            <v>0</v>
          </cell>
        </row>
        <row r="375">
          <cell r="A375">
            <v>2022</v>
          </cell>
          <cell r="B375" t="str">
            <v>CAISO_Geothermal_for_Other</v>
          </cell>
          <cell r="C375" t="str">
            <v>CAISO</v>
          </cell>
          <cell r="E375" t="str">
            <v>Geothermal</v>
          </cell>
          <cell r="I375">
            <v>38.67</v>
          </cell>
          <cell r="T375">
            <v>0</v>
          </cell>
        </row>
        <row r="376">
          <cell r="A376">
            <v>2022</v>
          </cell>
          <cell r="B376" t="str">
            <v>IID_Biomass_for_Other</v>
          </cell>
          <cell r="C376" t="str">
            <v>IID</v>
          </cell>
          <cell r="E376" t="str">
            <v>Biomass</v>
          </cell>
          <cell r="I376">
            <v>77</v>
          </cell>
          <cell r="T376">
            <v>0</v>
          </cell>
        </row>
        <row r="377">
          <cell r="A377">
            <v>2022</v>
          </cell>
          <cell r="B377" t="str">
            <v>IID_Geothermal_for_Other</v>
          </cell>
          <cell r="C377" t="str">
            <v>IID</v>
          </cell>
          <cell r="E377" t="str">
            <v>Geothermal</v>
          </cell>
          <cell r="I377">
            <v>709.46</v>
          </cell>
          <cell r="T377">
            <v>0</v>
          </cell>
        </row>
        <row r="378">
          <cell r="A378">
            <v>2022</v>
          </cell>
          <cell r="B378" t="str">
            <v>LDWP_Biomass_for_Other</v>
          </cell>
          <cell r="C378" t="str">
            <v>LDWP</v>
          </cell>
          <cell r="E378" t="str">
            <v>Biomass</v>
          </cell>
          <cell r="I378">
            <v>0</v>
          </cell>
          <cell r="T378">
            <v>0</v>
          </cell>
        </row>
        <row r="379">
          <cell r="A379">
            <v>2022</v>
          </cell>
          <cell r="B379" t="str">
            <v>LDWP_Geothermal_for_Other</v>
          </cell>
          <cell r="C379" t="str">
            <v>LDWP</v>
          </cell>
          <cell r="E379" t="str">
            <v>Geothermal</v>
          </cell>
          <cell r="I379">
            <v>0</v>
          </cell>
          <cell r="T379">
            <v>0</v>
          </cell>
        </row>
        <row r="380">
          <cell r="A380">
            <v>2022</v>
          </cell>
          <cell r="B380" t="str">
            <v>NW_Biomass_for_Other</v>
          </cell>
          <cell r="C380" t="str">
            <v>NW</v>
          </cell>
          <cell r="E380" t="str">
            <v>Biomass</v>
          </cell>
          <cell r="I380">
            <v>584.1</v>
          </cell>
          <cell r="T380">
            <v>0</v>
          </cell>
        </row>
        <row r="381">
          <cell r="A381">
            <v>2022</v>
          </cell>
          <cell r="B381" t="str">
            <v>NW_Geothermal_for_Other</v>
          </cell>
          <cell r="C381" t="str">
            <v>NW</v>
          </cell>
          <cell r="E381" t="str">
            <v>Geothermal</v>
          </cell>
          <cell r="I381">
            <v>142.09</v>
          </cell>
          <cell r="T381">
            <v>0</v>
          </cell>
        </row>
        <row r="382">
          <cell r="A382">
            <v>2022</v>
          </cell>
          <cell r="B382" t="str">
            <v>SW_Biomass_for_Other</v>
          </cell>
          <cell r="C382" t="str">
            <v>SW</v>
          </cell>
          <cell r="E382" t="str">
            <v>Biomass</v>
          </cell>
          <cell r="I382">
            <v>113.33</v>
          </cell>
          <cell r="T382">
            <v>0</v>
          </cell>
        </row>
        <row r="383">
          <cell r="A383">
            <v>2022</v>
          </cell>
          <cell r="B383" t="str">
            <v>SW_Geothermal_for_Other</v>
          </cell>
          <cell r="C383" t="str">
            <v>SW</v>
          </cell>
          <cell r="E383" t="str">
            <v>Geothermal</v>
          </cell>
          <cell r="I383">
            <v>701.85</v>
          </cell>
          <cell r="T383">
            <v>0</v>
          </cell>
        </row>
        <row r="384">
          <cell r="A384">
            <v>2022</v>
          </cell>
          <cell r="B384" t="str">
            <v>CAISO_Biomass_for_CAISO</v>
          </cell>
          <cell r="C384" t="str">
            <v>CAISO</v>
          </cell>
          <cell r="E384" t="str">
            <v>Biomass</v>
          </cell>
          <cell r="I384">
            <v>890.95</v>
          </cell>
          <cell r="T384">
            <v>0</v>
          </cell>
        </row>
        <row r="385">
          <cell r="A385">
            <v>2022</v>
          </cell>
          <cell r="B385" t="str">
            <v>CAISO_Geothermal_for_CAISO</v>
          </cell>
          <cell r="C385" t="str">
            <v>CAISO</v>
          </cell>
          <cell r="E385" t="str">
            <v>Geothermal</v>
          </cell>
          <cell r="I385">
            <v>1812.64</v>
          </cell>
          <cell r="T385">
            <v>0</v>
          </cell>
        </row>
        <row r="386">
          <cell r="A386">
            <v>2022</v>
          </cell>
          <cell r="B386" t="str">
            <v>IID_Geothermal_for_CAISO</v>
          </cell>
          <cell r="C386" t="str">
            <v>IID</v>
          </cell>
          <cell r="E386" t="str">
            <v>Geothermal</v>
          </cell>
          <cell r="I386">
            <v>83</v>
          </cell>
          <cell r="T386">
            <v>0</v>
          </cell>
        </row>
        <row r="387">
          <cell r="A387">
            <v>2022</v>
          </cell>
          <cell r="B387" t="str">
            <v>NW_Biomass_for_CAISO</v>
          </cell>
          <cell r="C387" t="str">
            <v>NW</v>
          </cell>
          <cell r="E387" t="str">
            <v>Biomass</v>
          </cell>
          <cell r="I387">
            <v>46</v>
          </cell>
          <cell r="T387">
            <v>0</v>
          </cell>
        </row>
        <row r="388">
          <cell r="A388">
            <v>2022</v>
          </cell>
          <cell r="B388" t="str">
            <v>NW_Geothermal_for_CAISO</v>
          </cell>
          <cell r="C388" t="str">
            <v>NW</v>
          </cell>
          <cell r="E388" t="str">
            <v>Geothermal</v>
          </cell>
          <cell r="I388">
            <v>0</v>
          </cell>
          <cell r="T388">
            <v>0</v>
          </cell>
        </row>
        <row r="389">
          <cell r="A389">
            <v>2022</v>
          </cell>
          <cell r="B389" t="str">
            <v>InState_Biomass</v>
          </cell>
          <cell r="C389" t="str">
            <v>CAISO</v>
          </cell>
          <cell r="E389" t="str">
            <v>Biomass</v>
          </cell>
          <cell r="H389">
            <v>0</v>
          </cell>
          <cell r="I389">
            <v>0</v>
          </cell>
          <cell r="K389">
            <v>0</v>
          </cell>
          <cell r="L389">
            <v>0</v>
          </cell>
          <cell r="S389">
            <v>0</v>
          </cell>
          <cell r="T389">
            <v>0</v>
          </cell>
          <cell r="Z389">
            <v>0</v>
          </cell>
        </row>
        <row r="390">
          <cell r="A390">
            <v>2022</v>
          </cell>
          <cell r="B390" t="str">
            <v>CAISO_Small_Hydro_for_CAISO</v>
          </cell>
          <cell r="C390" t="str">
            <v>CAISO</v>
          </cell>
          <cell r="E390" t="str">
            <v>Small_Hydro</v>
          </cell>
          <cell r="I390">
            <v>960.23</v>
          </cell>
          <cell r="T390">
            <v>0</v>
          </cell>
        </row>
        <row r="391">
          <cell r="A391">
            <v>2022</v>
          </cell>
          <cell r="B391" t="str">
            <v>BANC_Small_Hydro_for_CAISO</v>
          </cell>
          <cell r="C391" t="str">
            <v>BANC</v>
          </cell>
          <cell r="E391" t="str">
            <v>Small_Hydro</v>
          </cell>
          <cell r="I391">
            <v>0</v>
          </cell>
          <cell r="T391">
            <v>0</v>
          </cell>
        </row>
        <row r="392">
          <cell r="A392">
            <v>2022</v>
          </cell>
          <cell r="B392" t="str">
            <v>NW_Small_Hydro_for_CAISO</v>
          </cell>
          <cell r="C392" t="str">
            <v>NW</v>
          </cell>
          <cell r="E392" t="str">
            <v>Small_Hydro</v>
          </cell>
          <cell r="I392">
            <v>6.9</v>
          </cell>
          <cell r="T392">
            <v>0</v>
          </cell>
        </row>
        <row r="393">
          <cell r="A393">
            <v>2022</v>
          </cell>
          <cell r="B393" t="str">
            <v>CAISO_Small_Hydro_for_Other</v>
          </cell>
          <cell r="C393" t="str">
            <v>CAISO</v>
          </cell>
          <cell r="E393" t="str">
            <v>Small_Hydro</v>
          </cell>
          <cell r="I393">
            <v>13.8</v>
          </cell>
          <cell r="T393">
            <v>0</v>
          </cell>
        </row>
        <row r="394">
          <cell r="A394">
            <v>2022</v>
          </cell>
          <cell r="B394" t="str">
            <v>BANC_Small_Hydro_for_Other</v>
          </cell>
          <cell r="C394" t="str">
            <v>BANC</v>
          </cell>
          <cell r="E394" t="str">
            <v>Small_Hydro</v>
          </cell>
          <cell r="I394">
            <v>41.2</v>
          </cell>
          <cell r="T394">
            <v>0</v>
          </cell>
        </row>
        <row r="395">
          <cell r="A395">
            <v>2022</v>
          </cell>
          <cell r="B395" t="str">
            <v>IID_Small_Hydro_for_Other</v>
          </cell>
          <cell r="C395" t="str">
            <v>IID</v>
          </cell>
          <cell r="E395" t="str">
            <v>Small_Hydro</v>
          </cell>
          <cell r="I395">
            <v>0</v>
          </cell>
          <cell r="T395">
            <v>0</v>
          </cell>
        </row>
        <row r="396">
          <cell r="A396">
            <v>2022</v>
          </cell>
          <cell r="B396" t="str">
            <v>LDWP_Small_Hydro_for_Other</v>
          </cell>
          <cell r="C396" t="str">
            <v>LDWP</v>
          </cell>
          <cell r="E396" t="str">
            <v>Small_Hydro</v>
          </cell>
          <cell r="I396">
            <v>56</v>
          </cell>
          <cell r="T396">
            <v>0</v>
          </cell>
        </row>
        <row r="397">
          <cell r="A397">
            <v>2022</v>
          </cell>
          <cell r="B397" t="str">
            <v>NW_Small_Hydro_for_Other</v>
          </cell>
          <cell r="C397" t="str">
            <v>NW</v>
          </cell>
          <cell r="E397" t="str">
            <v>Small_Hydro</v>
          </cell>
          <cell r="I397">
            <v>41</v>
          </cell>
          <cell r="T397">
            <v>0</v>
          </cell>
        </row>
        <row r="398">
          <cell r="A398">
            <v>2022</v>
          </cell>
          <cell r="B398" t="str">
            <v>SW_Small_Hydro_for_Other</v>
          </cell>
          <cell r="C398" t="str">
            <v>SW</v>
          </cell>
          <cell r="E398" t="str">
            <v>Small_Hydro</v>
          </cell>
          <cell r="I398">
            <v>0</v>
          </cell>
          <cell r="T398">
            <v>0</v>
          </cell>
        </row>
        <row r="399">
          <cell r="A399">
            <v>2022</v>
          </cell>
          <cell r="B399" t="str">
            <v>Greater_Imperial_Geothermal</v>
          </cell>
          <cell r="C399" t="str">
            <v>CAISO</v>
          </cell>
          <cell r="E399" t="str">
            <v>Geothermal</v>
          </cell>
          <cell r="H399">
            <v>0</v>
          </cell>
          <cell r="I399">
            <v>0</v>
          </cell>
          <cell r="K399">
            <v>0</v>
          </cell>
          <cell r="L399">
            <v>0</v>
          </cell>
          <cell r="S399">
            <v>0</v>
          </cell>
          <cell r="T399">
            <v>0</v>
          </cell>
          <cell r="Z399">
            <v>0</v>
          </cell>
        </row>
        <row r="400">
          <cell r="A400">
            <v>2022</v>
          </cell>
          <cell r="B400" t="str">
            <v>Inyokern_North_Kramer_Geothermal</v>
          </cell>
          <cell r="C400" t="str">
            <v>CAISO</v>
          </cell>
          <cell r="E400" t="str">
            <v>Geothermal</v>
          </cell>
          <cell r="H400">
            <v>0</v>
          </cell>
          <cell r="I400">
            <v>0</v>
          </cell>
          <cell r="K400">
            <v>0</v>
          </cell>
          <cell r="L400">
            <v>0</v>
          </cell>
          <cell r="S400">
            <v>0</v>
          </cell>
          <cell r="T400">
            <v>0</v>
          </cell>
          <cell r="Z400">
            <v>0</v>
          </cell>
        </row>
        <row r="401">
          <cell r="A401">
            <v>2022</v>
          </cell>
          <cell r="B401" t="str">
            <v>Northern_California_Ex_Geothermal</v>
          </cell>
          <cell r="C401" t="str">
            <v>CAISO</v>
          </cell>
          <cell r="E401" t="str">
            <v>Geothermal</v>
          </cell>
          <cell r="H401">
            <v>0</v>
          </cell>
          <cell r="I401">
            <v>0</v>
          </cell>
          <cell r="K401">
            <v>0</v>
          </cell>
          <cell r="L401">
            <v>0</v>
          </cell>
          <cell r="S401">
            <v>0</v>
          </cell>
          <cell r="T401">
            <v>0</v>
          </cell>
          <cell r="Z401">
            <v>0</v>
          </cell>
        </row>
        <row r="402">
          <cell r="A402">
            <v>2022</v>
          </cell>
          <cell r="B402" t="str">
            <v>Pacific_Northwest_Geothermal</v>
          </cell>
          <cell r="C402" t="str">
            <v>CAISO</v>
          </cell>
          <cell r="E402" t="str">
            <v>Geothermal</v>
          </cell>
          <cell r="I402">
            <v>0</v>
          </cell>
          <cell r="T402">
            <v>0</v>
          </cell>
        </row>
        <row r="403">
          <cell r="A403">
            <v>2022</v>
          </cell>
          <cell r="B403" t="str">
            <v>Riverside_Palm_Springs_Geothermal</v>
          </cell>
          <cell r="C403" t="str">
            <v>CAISO</v>
          </cell>
          <cell r="E403" t="str">
            <v>Geothermal</v>
          </cell>
          <cell r="H403">
            <v>0</v>
          </cell>
          <cell r="I403">
            <v>0</v>
          </cell>
          <cell r="K403">
            <v>0</v>
          </cell>
          <cell r="L403">
            <v>0</v>
          </cell>
          <cell r="S403">
            <v>0</v>
          </cell>
          <cell r="T403">
            <v>0</v>
          </cell>
          <cell r="Z403">
            <v>0</v>
          </cell>
        </row>
        <row r="404">
          <cell r="A404">
            <v>2022</v>
          </cell>
          <cell r="B404" t="str">
            <v>Solano_Geothermal</v>
          </cell>
          <cell r="C404" t="str">
            <v>CAISO</v>
          </cell>
          <cell r="E404" t="str">
            <v>Geothermal</v>
          </cell>
          <cell r="H404">
            <v>0</v>
          </cell>
          <cell r="I404">
            <v>0</v>
          </cell>
          <cell r="K404">
            <v>0</v>
          </cell>
          <cell r="L404">
            <v>0</v>
          </cell>
          <cell r="S404">
            <v>0</v>
          </cell>
          <cell r="T404">
            <v>0</v>
          </cell>
          <cell r="Z404">
            <v>0</v>
          </cell>
        </row>
        <row r="405">
          <cell r="A405">
            <v>2022</v>
          </cell>
          <cell r="B405" t="str">
            <v>Southern_Nevada_Geothermal</v>
          </cell>
          <cell r="C405" t="str">
            <v>CAISO</v>
          </cell>
          <cell r="E405" t="str">
            <v>Geothermal</v>
          </cell>
          <cell r="H405">
            <v>0</v>
          </cell>
          <cell r="I405">
            <v>0</v>
          </cell>
          <cell r="K405">
            <v>0</v>
          </cell>
          <cell r="L405">
            <v>0</v>
          </cell>
          <cell r="S405">
            <v>0</v>
          </cell>
          <cell r="T405">
            <v>0</v>
          </cell>
          <cell r="Z405">
            <v>0</v>
          </cell>
        </row>
        <row r="406">
          <cell r="A406">
            <v>2022</v>
          </cell>
          <cell r="B406" t="str">
            <v>Customer_PV</v>
          </cell>
          <cell r="C406" t="str">
            <v>CAISO</v>
          </cell>
          <cell r="E406" t="str">
            <v>Customer_PV</v>
          </cell>
          <cell r="I406">
            <v>7269.29</v>
          </cell>
          <cell r="T406">
            <v>0</v>
          </cell>
        </row>
        <row r="407">
          <cell r="A407">
            <v>2022</v>
          </cell>
          <cell r="B407" t="str">
            <v>BANC_Solar_for_Other</v>
          </cell>
          <cell r="C407" t="str">
            <v>BANC</v>
          </cell>
          <cell r="E407" t="str">
            <v>Solar</v>
          </cell>
          <cell r="I407">
            <v>2443.13</v>
          </cell>
          <cell r="T407">
            <v>0</v>
          </cell>
        </row>
        <row r="408">
          <cell r="A408">
            <v>2022</v>
          </cell>
          <cell r="B408" t="str">
            <v>CAISO_Solar_for_Other</v>
          </cell>
          <cell r="C408" t="str">
            <v>CAISO</v>
          </cell>
          <cell r="E408" t="str">
            <v>Solar</v>
          </cell>
          <cell r="I408">
            <v>12</v>
          </cell>
          <cell r="T408">
            <v>0</v>
          </cell>
        </row>
        <row r="409">
          <cell r="A409">
            <v>2022</v>
          </cell>
          <cell r="B409" t="str">
            <v>IID_Solar_for_Other</v>
          </cell>
          <cell r="C409" t="str">
            <v>IID</v>
          </cell>
          <cell r="E409" t="str">
            <v>Solar</v>
          </cell>
          <cell r="I409">
            <v>138.69999999999999</v>
          </cell>
          <cell r="T409">
            <v>0</v>
          </cell>
        </row>
        <row r="410">
          <cell r="A410">
            <v>2022</v>
          </cell>
          <cell r="B410" t="str">
            <v>LDWP_Solar_for_Other</v>
          </cell>
          <cell r="C410" t="str">
            <v>LDWP</v>
          </cell>
          <cell r="E410" t="str">
            <v>Solar</v>
          </cell>
          <cell r="I410">
            <v>2895.64</v>
          </cell>
          <cell r="T410">
            <v>0</v>
          </cell>
        </row>
        <row r="411">
          <cell r="A411">
            <v>2022</v>
          </cell>
          <cell r="B411" t="str">
            <v>NW_Solar_for_Other</v>
          </cell>
          <cell r="C411" t="str">
            <v>NW</v>
          </cell>
          <cell r="E411" t="str">
            <v>Solar</v>
          </cell>
          <cell r="I411">
            <v>2665.84</v>
          </cell>
          <cell r="T411">
            <v>0</v>
          </cell>
        </row>
        <row r="412">
          <cell r="A412">
            <v>2022</v>
          </cell>
          <cell r="B412" t="str">
            <v>SW_Solar_for_Other</v>
          </cell>
          <cell r="C412" t="str">
            <v>SW</v>
          </cell>
          <cell r="E412" t="str">
            <v>Solar</v>
          </cell>
          <cell r="I412">
            <v>1671.64</v>
          </cell>
          <cell r="T412">
            <v>0</v>
          </cell>
        </row>
        <row r="413">
          <cell r="A413">
            <v>2022</v>
          </cell>
          <cell r="B413" t="str">
            <v>CAISO_Solar_for_CAISO</v>
          </cell>
          <cell r="C413" t="str">
            <v>CAISO</v>
          </cell>
          <cell r="E413" t="str">
            <v>Solar</v>
          </cell>
          <cell r="I413">
            <v>14875.45</v>
          </cell>
          <cell r="T413">
            <v>0</v>
          </cell>
        </row>
        <row r="414">
          <cell r="A414">
            <v>2022</v>
          </cell>
          <cell r="B414" t="str">
            <v>IID_Solar_for_CAISO</v>
          </cell>
          <cell r="C414" t="str">
            <v>IID</v>
          </cell>
          <cell r="E414" t="str">
            <v>Solar</v>
          </cell>
          <cell r="I414">
            <v>49.9</v>
          </cell>
          <cell r="T414">
            <v>0</v>
          </cell>
        </row>
        <row r="415">
          <cell r="A415">
            <v>2022</v>
          </cell>
          <cell r="B415" t="str">
            <v>SW_Solar_for_CAISO</v>
          </cell>
          <cell r="C415" t="str">
            <v>SW</v>
          </cell>
          <cell r="E415" t="str">
            <v>Solar</v>
          </cell>
          <cell r="I415">
            <v>65</v>
          </cell>
          <cell r="T415">
            <v>0</v>
          </cell>
        </row>
        <row r="416">
          <cell r="A416">
            <v>2022</v>
          </cell>
          <cell r="B416" t="str">
            <v>BANC_Wind_for_Other</v>
          </cell>
          <cell r="C416" t="str">
            <v>BANC</v>
          </cell>
          <cell r="E416" t="str">
            <v>Wind</v>
          </cell>
          <cell r="I416">
            <v>0</v>
          </cell>
          <cell r="T416">
            <v>0</v>
          </cell>
        </row>
        <row r="417">
          <cell r="A417">
            <v>2022</v>
          </cell>
          <cell r="B417" t="str">
            <v>CAISO_Wind_for_Other</v>
          </cell>
          <cell r="C417" t="str">
            <v>CAISO</v>
          </cell>
          <cell r="E417" t="str">
            <v>Wind</v>
          </cell>
          <cell r="I417">
            <v>279.98</v>
          </cell>
          <cell r="T417">
            <v>0</v>
          </cell>
        </row>
        <row r="418">
          <cell r="A418">
            <v>2022</v>
          </cell>
          <cell r="B418" t="str">
            <v>IID_Wind_for_Other</v>
          </cell>
          <cell r="C418" t="str">
            <v>IID</v>
          </cell>
          <cell r="E418" t="str">
            <v>Wind</v>
          </cell>
          <cell r="I418">
            <v>0</v>
          </cell>
          <cell r="T418">
            <v>0</v>
          </cell>
        </row>
        <row r="419">
          <cell r="A419">
            <v>2022</v>
          </cell>
          <cell r="B419" t="str">
            <v>LDWP_Wind_for_Other</v>
          </cell>
          <cell r="C419" t="str">
            <v>LDWP</v>
          </cell>
          <cell r="E419" t="str">
            <v>Wind</v>
          </cell>
          <cell r="I419">
            <v>418.41</v>
          </cell>
          <cell r="T419">
            <v>0</v>
          </cell>
        </row>
        <row r="420">
          <cell r="A420">
            <v>2022</v>
          </cell>
          <cell r="B420" t="str">
            <v>NW_Wind_for_Other</v>
          </cell>
          <cell r="C420" t="str">
            <v>NW</v>
          </cell>
          <cell r="E420" t="str">
            <v>Wind</v>
          </cell>
          <cell r="I420">
            <v>11057.09</v>
          </cell>
          <cell r="T420">
            <v>0</v>
          </cell>
        </row>
        <row r="421">
          <cell r="A421">
            <v>2022</v>
          </cell>
          <cell r="B421" t="str">
            <v>SW_Wind_for_Other</v>
          </cell>
          <cell r="C421" t="str">
            <v>SW</v>
          </cell>
          <cell r="E421" t="str">
            <v>Wind</v>
          </cell>
          <cell r="I421">
            <v>2285.6999999999998</v>
          </cell>
          <cell r="T421">
            <v>0</v>
          </cell>
        </row>
        <row r="422">
          <cell r="A422">
            <v>2022</v>
          </cell>
          <cell r="B422" t="str">
            <v>CAISO_Wind_for_CAISO</v>
          </cell>
          <cell r="C422" t="str">
            <v>CAISO</v>
          </cell>
          <cell r="E422" t="str">
            <v>Wind</v>
          </cell>
          <cell r="I422">
            <v>7176.33</v>
          </cell>
          <cell r="T422">
            <v>0</v>
          </cell>
        </row>
        <row r="423">
          <cell r="A423">
            <v>2022</v>
          </cell>
          <cell r="B423" t="str">
            <v>LDWP_Wind_for_CAISO</v>
          </cell>
          <cell r="C423" t="str">
            <v>LDWP</v>
          </cell>
          <cell r="E423" t="str">
            <v>Wind</v>
          </cell>
          <cell r="I423">
            <v>5.09</v>
          </cell>
          <cell r="T423">
            <v>0</v>
          </cell>
        </row>
        <row r="424">
          <cell r="A424">
            <v>2022</v>
          </cell>
          <cell r="B424" t="str">
            <v>NW_Wind_for_CAISO</v>
          </cell>
          <cell r="C424" t="str">
            <v>NW</v>
          </cell>
          <cell r="E424" t="str">
            <v>Wind</v>
          </cell>
          <cell r="I424">
            <v>1417.29</v>
          </cell>
          <cell r="T424">
            <v>0</v>
          </cell>
        </row>
        <row r="425">
          <cell r="A425">
            <v>2022</v>
          </cell>
          <cell r="B425" t="str">
            <v>SW_Wind_for_CAISO</v>
          </cell>
          <cell r="C425" t="str">
            <v>SW</v>
          </cell>
          <cell r="E425" t="str">
            <v>Wind</v>
          </cell>
          <cell r="I425">
            <v>50.4</v>
          </cell>
          <cell r="T425">
            <v>0</v>
          </cell>
        </row>
        <row r="426">
          <cell r="A426">
            <v>2022</v>
          </cell>
          <cell r="B426" t="str">
            <v>Carrizo_Solar</v>
          </cell>
          <cell r="C426" t="str">
            <v>CAISO</v>
          </cell>
          <cell r="E426" t="str">
            <v>Solar</v>
          </cell>
          <cell r="H426">
            <v>0</v>
          </cell>
          <cell r="I426">
            <v>0</v>
          </cell>
          <cell r="K426">
            <v>0</v>
          </cell>
          <cell r="L426">
            <v>0</v>
          </cell>
          <cell r="S426">
            <v>0</v>
          </cell>
          <cell r="T426">
            <v>0</v>
          </cell>
          <cell r="Z426">
            <v>0</v>
          </cell>
        </row>
        <row r="427">
          <cell r="A427">
            <v>2022</v>
          </cell>
          <cell r="B427" t="str">
            <v>Carrizo_Wind</v>
          </cell>
          <cell r="C427" t="str">
            <v>CAISO</v>
          </cell>
          <cell r="E427" t="str">
            <v>Wind</v>
          </cell>
          <cell r="H427">
            <v>0</v>
          </cell>
          <cell r="I427">
            <v>0</v>
          </cell>
          <cell r="K427">
            <v>0</v>
          </cell>
          <cell r="L427">
            <v>0</v>
          </cell>
          <cell r="S427">
            <v>0</v>
          </cell>
          <cell r="T427">
            <v>0</v>
          </cell>
          <cell r="Z427">
            <v>0</v>
          </cell>
        </row>
        <row r="428">
          <cell r="A428">
            <v>2022</v>
          </cell>
          <cell r="B428" t="str">
            <v>Central_Valley_North_Los_Banos_Solar</v>
          </cell>
          <cell r="C428" t="str">
            <v>CAISO</v>
          </cell>
          <cell r="E428" t="str">
            <v>Solar</v>
          </cell>
          <cell r="H428">
            <v>0</v>
          </cell>
          <cell r="I428">
            <v>0</v>
          </cell>
          <cell r="K428">
            <v>0</v>
          </cell>
          <cell r="L428">
            <v>0</v>
          </cell>
          <cell r="S428">
            <v>0</v>
          </cell>
          <cell r="T428">
            <v>0</v>
          </cell>
          <cell r="Z428">
            <v>0</v>
          </cell>
        </row>
        <row r="429">
          <cell r="A429">
            <v>2022</v>
          </cell>
          <cell r="B429" t="str">
            <v>Central_Valley_North_Los_Banos_Wind</v>
          </cell>
          <cell r="C429" t="str">
            <v>CAISO</v>
          </cell>
          <cell r="E429" t="str">
            <v>Wind</v>
          </cell>
          <cell r="H429">
            <v>173</v>
          </cell>
          <cell r="I429">
            <v>173</v>
          </cell>
          <cell r="K429">
            <v>173</v>
          </cell>
          <cell r="L429">
            <v>0</v>
          </cell>
          <cell r="S429">
            <v>17718137.239999998</v>
          </cell>
          <cell r="T429">
            <v>7240578.1900000004</v>
          </cell>
          <cell r="Z429">
            <v>0</v>
          </cell>
        </row>
        <row r="430">
          <cell r="A430">
            <v>2022</v>
          </cell>
          <cell r="B430" t="str">
            <v>Distributed_Solar</v>
          </cell>
          <cell r="C430" t="str">
            <v>CAISO</v>
          </cell>
          <cell r="E430" t="str">
            <v>Solar</v>
          </cell>
          <cell r="H430">
            <v>0</v>
          </cell>
          <cell r="I430">
            <v>0</v>
          </cell>
          <cell r="K430">
            <v>0</v>
          </cell>
          <cell r="L430">
            <v>0</v>
          </cell>
          <cell r="S430">
            <v>0</v>
          </cell>
          <cell r="T430">
            <v>0</v>
          </cell>
          <cell r="Z430">
            <v>0</v>
          </cell>
        </row>
        <row r="431">
          <cell r="A431">
            <v>2022</v>
          </cell>
          <cell r="B431" t="str">
            <v>Mountain_Pass_El_Dorado_Solar</v>
          </cell>
          <cell r="C431" t="str">
            <v>CAISO</v>
          </cell>
          <cell r="E431" t="str">
            <v>Solar</v>
          </cell>
          <cell r="H431">
            <v>0</v>
          </cell>
          <cell r="I431">
            <v>0</v>
          </cell>
          <cell r="K431">
            <v>0</v>
          </cell>
          <cell r="L431">
            <v>0</v>
          </cell>
          <cell r="S431">
            <v>0</v>
          </cell>
          <cell r="T431">
            <v>0</v>
          </cell>
          <cell r="Z431">
            <v>0</v>
          </cell>
        </row>
        <row r="432">
          <cell r="A432">
            <v>2022</v>
          </cell>
          <cell r="B432" t="str">
            <v>Greater_Imperial_Solar</v>
          </cell>
          <cell r="C432" t="str">
            <v>CAISO</v>
          </cell>
          <cell r="E432" t="str">
            <v>Solar</v>
          </cell>
          <cell r="H432">
            <v>0</v>
          </cell>
          <cell r="I432">
            <v>0</v>
          </cell>
          <cell r="K432">
            <v>0</v>
          </cell>
          <cell r="L432">
            <v>0</v>
          </cell>
          <cell r="S432">
            <v>0</v>
          </cell>
          <cell r="T432">
            <v>0</v>
          </cell>
          <cell r="Z432">
            <v>0</v>
          </cell>
        </row>
        <row r="433">
          <cell r="A433">
            <v>2022</v>
          </cell>
          <cell r="B433" t="str">
            <v>Greater_Imperial_Wind</v>
          </cell>
          <cell r="C433" t="str">
            <v>CAISO</v>
          </cell>
          <cell r="E433" t="str">
            <v>Wind</v>
          </cell>
          <cell r="H433">
            <v>0</v>
          </cell>
          <cell r="I433">
            <v>0</v>
          </cell>
          <cell r="K433">
            <v>0</v>
          </cell>
          <cell r="L433">
            <v>0</v>
          </cell>
          <cell r="S433">
            <v>0</v>
          </cell>
          <cell r="T433">
            <v>0</v>
          </cell>
          <cell r="Z433">
            <v>0</v>
          </cell>
        </row>
        <row r="434">
          <cell r="A434">
            <v>2022</v>
          </cell>
          <cell r="B434" t="str">
            <v>Greater_Kramer_Wind</v>
          </cell>
          <cell r="C434" t="str">
            <v>CAISO</v>
          </cell>
          <cell r="E434" t="str">
            <v>Wind</v>
          </cell>
          <cell r="H434">
            <v>0</v>
          </cell>
          <cell r="I434">
            <v>0</v>
          </cell>
          <cell r="K434">
            <v>0</v>
          </cell>
          <cell r="L434">
            <v>0</v>
          </cell>
          <cell r="S434">
            <v>0</v>
          </cell>
          <cell r="T434">
            <v>0</v>
          </cell>
          <cell r="Z434">
            <v>0</v>
          </cell>
        </row>
        <row r="435">
          <cell r="A435">
            <v>2022</v>
          </cell>
          <cell r="B435" t="str">
            <v>Humboldt_Wind</v>
          </cell>
          <cell r="C435" t="str">
            <v>CAISO</v>
          </cell>
          <cell r="E435" t="str">
            <v>Wind</v>
          </cell>
          <cell r="H435">
            <v>34</v>
          </cell>
          <cell r="I435">
            <v>34</v>
          </cell>
          <cell r="K435">
            <v>0</v>
          </cell>
          <cell r="L435">
            <v>34</v>
          </cell>
          <cell r="S435">
            <v>2937561.93</v>
          </cell>
          <cell r="T435">
            <v>1432688.81</v>
          </cell>
          <cell r="Z435">
            <v>0</v>
          </cell>
        </row>
        <row r="436">
          <cell r="A436">
            <v>2022</v>
          </cell>
          <cell r="B436" t="str">
            <v>Inyokern_North_Kramer_Solar</v>
          </cell>
          <cell r="C436" t="str">
            <v>CAISO</v>
          </cell>
          <cell r="E436" t="str">
            <v>Solar</v>
          </cell>
          <cell r="H436">
            <v>71.17</v>
          </cell>
          <cell r="I436">
            <v>71.17</v>
          </cell>
          <cell r="K436">
            <v>71.17</v>
          </cell>
          <cell r="L436">
            <v>0</v>
          </cell>
          <cell r="S436">
            <v>4386082.13</v>
          </cell>
          <cell r="T436">
            <v>733687.83</v>
          </cell>
          <cell r="Z436">
            <v>0</v>
          </cell>
        </row>
        <row r="437">
          <cell r="A437">
            <v>2022</v>
          </cell>
          <cell r="B437" t="str">
            <v>Kern_Greater_Carrizo_Solar</v>
          </cell>
          <cell r="C437" t="str">
            <v>CAISO</v>
          </cell>
          <cell r="E437" t="str">
            <v>Solar</v>
          </cell>
          <cell r="H437">
            <v>0</v>
          </cell>
          <cell r="I437">
            <v>0</v>
          </cell>
          <cell r="K437">
            <v>0</v>
          </cell>
          <cell r="L437">
            <v>0</v>
          </cell>
          <cell r="S437">
            <v>0</v>
          </cell>
          <cell r="T437">
            <v>0</v>
          </cell>
          <cell r="Z437">
            <v>0</v>
          </cell>
        </row>
        <row r="438">
          <cell r="A438">
            <v>2022</v>
          </cell>
          <cell r="B438" t="str">
            <v>Kern_Greater_Carrizo_Wind</v>
          </cell>
          <cell r="C438" t="str">
            <v>CAISO</v>
          </cell>
          <cell r="E438" t="str">
            <v>Wind</v>
          </cell>
          <cell r="H438">
            <v>60</v>
          </cell>
          <cell r="I438">
            <v>60</v>
          </cell>
          <cell r="K438">
            <v>60</v>
          </cell>
          <cell r="L438">
            <v>0</v>
          </cell>
          <cell r="S438">
            <v>6212716.8399999999</v>
          </cell>
          <cell r="T438">
            <v>2511183.19</v>
          </cell>
          <cell r="Z438">
            <v>0</v>
          </cell>
        </row>
        <row r="439">
          <cell r="A439">
            <v>2022</v>
          </cell>
          <cell r="B439" t="str">
            <v>Kramer_Inyokern_Ex_Solar</v>
          </cell>
          <cell r="C439" t="str">
            <v>CAISO</v>
          </cell>
          <cell r="E439" t="str">
            <v>Solar</v>
          </cell>
          <cell r="H439">
            <v>806.54</v>
          </cell>
          <cell r="I439">
            <v>806.54</v>
          </cell>
          <cell r="K439">
            <v>806.54</v>
          </cell>
          <cell r="L439">
            <v>0</v>
          </cell>
          <cell r="S439">
            <v>49705886.259999998</v>
          </cell>
          <cell r="T439">
            <v>8314619.4800000004</v>
          </cell>
          <cell r="Z439">
            <v>0</v>
          </cell>
        </row>
        <row r="440">
          <cell r="A440">
            <v>2022</v>
          </cell>
          <cell r="B440" t="str">
            <v>Kramer_Inyokern_Ex_Wind</v>
          </cell>
          <cell r="C440" t="str">
            <v>CAISO</v>
          </cell>
          <cell r="E440" t="str">
            <v>Wind</v>
          </cell>
          <cell r="H440">
            <v>0</v>
          </cell>
          <cell r="I440">
            <v>0</v>
          </cell>
          <cell r="K440">
            <v>0</v>
          </cell>
          <cell r="L440">
            <v>0</v>
          </cell>
          <cell r="S440">
            <v>0</v>
          </cell>
          <cell r="T440">
            <v>0</v>
          </cell>
          <cell r="Z440">
            <v>0</v>
          </cell>
        </row>
        <row r="441">
          <cell r="A441">
            <v>2022</v>
          </cell>
          <cell r="B441" t="str">
            <v>North_Victor_Solar</v>
          </cell>
          <cell r="C441" t="str">
            <v>CAISO</v>
          </cell>
          <cell r="E441" t="str">
            <v>Solar</v>
          </cell>
          <cell r="H441">
            <v>232.29</v>
          </cell>
          <cell r="I441">
            <v>232.29</v>
          </cell>
          <cell r="K441">
            <v>232.29</v>
          </cell>
          <cell r="L441">
            <v>0</v>
          </cell>
          <cell r="S441">
            <v>14315524.960000001</v>
          </cell>
          <cell r="T441">
            <v>2394648.84</v>
          </cell>
          <cell r="Z441">
            <v>0</v>
          </cell>
        </row>
        <row r="442">
          <cell r="A442">
            <v>2022</v>
          </cell>
          <cell r="B442" t="str">
            <v>Northern_California_Ex_Solar</v>
          </cell>
          <cell r="C442" t="str">
            <v>CAISO</v>
          </cell>
          <cell r="E442" t="str">
            <v>Solar</v>
          </cell>
          <cell r="H442">
            <v>0</v>
          </cell>
          <cell r="I442">
            <v>0</v>
          </cell>
          <cell r="K442">
            <v>0</v>
          </cell>
          <cell r="L442">
            <v>0</v>
          </cell>
          <cell r="S442">
            <v>0</v>
          </cell>
          <cell r="T442">
            <v>0</v>
          </cell>
          <cell r="Z442">
            <v>0</v>
          </cell>
        </row>
        <row r="443">
          <cell r="A443">
            <v>2022</v>
          </cell>
          <cell r="B443" t="str">
            <v>Northern_California_Ex_Wind</v>
          </cell>
          <cell r="C443" t="str">
            <v>CAISO</v>
          </cell>
          <cell r="E443" t="str">
            <v>Wind</v>
          </cell>
          <cell r="H443">
            <v>865.9</v>
          </cell>
          <cell r="I443">
            <v>865.9</v>
          </cell>
          <cell r="K443">
            <v>865.9</v>
          </cell>
          <cell r="L443">
            <v>0</v>
          </cell>
          <cell r="S443">
            <v>87896033.650000006</v>
          </cell>
          <cell r="T443">
            <v>36240558.710000001</v>
          </cell>
          <cell r="Z443">
            <v>0</v>
          </cell>
        </row>
        <row r="444">
          <cell r="A444">
            <v>2022</v>
          </cell>
          <cell r="B444" t="str">
            <v>NW_Ext_Tx_Wind</v>
          </cell>
          <cell r="C444" t="str">
            <v>CAISO</v>
          </cell>
          <cell r="E444" t="str">
            <v>Wind</v>
          </cell>
          <cell r="H444">
            <v>30.27</v>
          </cell>
          <cell r="I444">
            <v>30.27</v>
          </cell>
          <cell r="K444">
            <v>30.27</v>
          </cell>
          <cell r="L444">
            <v>0</v>
          </cell>
          <cell r="S444">
            <v>4286335.1500000004</v>
          </cell>
          <cell r="T444">
            <v>1268268.94</v>
          </cell>
          <cell r="Z444">
            <v>0</v>
          </cell>
        </row>
        <row r="445">
          <cell r="A445">
            <v>2022</v>
          </cell>
          <cell r="B445" t="str">
            <v>Riverside_Palm_Springs_Solar</v>
          </cell>
          <cell r="C445" t="str">
            <v>CAISO</v>
          </cell>
          <cell r="E445" t="str">
            <v>Solar</v>
          </cell>
          <cell r="H445">
            <v>0</v>
          </cell>
          <cell r="I445">
            <v>0</v>
          </cell>
          <cell r="K445">
            <v>0</v>
          </cell>
          <cell r="L445">
            <v>0</v>
          </cell>
          <cell r="S445">
            <v>0</v>
          </cell>
          <cell r="T445">
            <v>0</v>
          </cell>
          <cell r="Z445">
            <v>0</v>
          </cell>
        </row>
        <row r="446">
          <cell r="A446">
            <v>2022</v>
          </cell>
          <cell r="B446" t="str">
            <v>Sacramento_River_Solar</v>
          </cell>
          <cell r="C446" t="str">
            <v>CAISO</v>
          </cell>
          <cell r="E446" t="str">
            <v>Solar</v>
          </cell>
          <cell r="H446">
            <v>0</v>
          </cell>
          <cell r="I446">
            <v>0</v>
          </cell>
          <cell r="K446">
            <v>0</v>
          </cell>
          <cell r="L446">
            <v>0</v>
          </cell>
          <cell r="S446">
            <v>0</v>
          </cell>
          <cell r="T446">
            <v>0</v>
          </cell>
          <cell r="Z446">
            <v>0</v>
          </cell>
        </row>
        <row r="447">
          <cell r="A447">
            <v>2022</v>
          </cell>
          <cell r="B447" t="str">
            <v>Sacramento_River_Wind</v>
          </cell>
          <cell r="C447" t="str">
            <v>CAISO</v>
          </cell>
          <cell r="E447" t="str">
            <v>Wind</v>
          </cell>
          <cell r="I447">
            <v>0</v>
          </cell>
          <cell r="T447">
            <v>0</v>
          </cell>
        </row>
        <row r="448">
          <cell r="A448">
            <v>2022</v>
          </cell>
          <cell r="B448" t="str">
            <v>SCADSNV_Solar</v>
          </cell>
          <cell r="C448" t="str">
            <v>CAISO</v>
          </cell>
          <cell r="E448" t="str">
            <v>Solar</v>
          </cell>
          <cell r="H448">
            <v>0</v>
          </cell>
          <cell r="I448">
            <v>0</v>
          </cell>
          <cell r="K448">
            <v>0</v>
          </cell>
          <cell r="L448">
            <v>0</v>
          </cell>
          <cell r="S448">
            <v>0</v>
          </cell>
          <cell r="T448">
            <v>0</v>
          </cell>
          <cell r="Z448">
            <v>0</v>
          </cell>
        </row>
        <row r="449">
          <cell r="A449">
            <v>2022</v>
          </cell>
          <cell r="B449" t="str">
            <v>SCADSNV_Wind</v>
          </cell>
          <cell r="C449" t="str">
            <v>CAISO</v>
          </cell>
          <cell r="E449" t="str">
            <v>Wind</v>
          </cell>
          <cell r="H449">
            <v>0</v>
          </cell>
          <cell r="I449">
            <v>0</v>
          </cell>
          <cell r="K449">
            <v>0</v>
          </cell>
          <cell r="L449">
            <v>0</v>
          </cell>
          <cell r="S449">
            <v>0</v>
          </cell>
          <cell r="T449">
            <v>0</v>
          </cell>
          <cell r="Z449">
            <v>0</v>
          </cell>
        </row>
        <row r="450">
          <cell r="A450">
            <v>2022</v>
          </cell>
          <cell r="B450" t="str">
            <v>Solano_Solar</v>
          </cell>
          <cell r="C450" t="str">
            <v>CAISO</v>
          </cell>
          <cell r="E450" t="str">
            <v>Solar</v>
          </cell>
          <cell r="H450">
            <v>0</v>
          </cell>
          <cell r="I450">
            <v>0</v>
          </cell>
          <cell r="K450">
            <v>0</v>
          </cell>
          <cell r="L450">
            <v>0</v>
          </cell>
          <cell r="S450">
            <v>0</v>
          </cell>
          <cell r="T450">
            <v>0</v>
          </cell>
          <cell r="Z450">
            <v>0</v>
          </cell>
        </row>
        <row r="451">
          <cell r="A451">
            <v>2022</v>
          </cell>
          <cell r="B451" t="str">
            <v>Solano_subzone_Solar</v>
          </cell>
          <cell r="C451" t="str">
            <v>CAISO</v>
          </cell>
          <cell r="E451" t="str">
            <v>Solar</v>
          </cell>
          <cell r="H451">
            <v>0</v>
          </cell>
          <cell r="I451">
            <v>0</v>
          </cell>
          <cell r="K451">
            <v>0</v>
          </cell>
          <cell r="L451">
            <v>0</v>
          </cell>
          <cell r="S451">
            <v>0</v>
          </cell>
          <cell r="T451">
            <v>0</v>
          </cell>
          <cell r="Z451">
            <v>0</v>
          </cell>
        </row>
        <row r="452">
          <cell r="A452">
            <v>2022</v>
          </cell>
          <cell r="B452" t="str">
            <v>Solano_subzone_Wind</v>
          </cell>
          <cell r="C452" t="str">
            <v>CAISO</v>
          </cell>
          <cell r="E452" t="str">
            <v>Wind</v>
          </cell>
          <cell r="H452">
            <v>0</v>
          </cell>
          <cell r="I452">
            <v>0</v>
          </cell>
          <cell r="K452">
            <v>0</v>
          </cell>
          <cell r="L452">
            <v>0</v>
          </cell>
          <cell r="S452">
            <v>0</v>
          </cell>
          <cell r="T452">
            <v>0</v>
          </cell>
          <cell r="Z452">
            <v>0</v>
          </cell>
        </row>
        <row r="453">
          <cell r="A453">
            <v>2022</v>
          </cell>
          <cell r="B453" t="str">
            <v>Solano_Wind</v>
          </cell>
          <cell r="C453" t="str">
            <v>CAISO</v>
          </cell>
          <cell r="E453" t="str">
            <v>Wind</v>
          </cell>
          <cell r="H453">
            <v>542</v>
          </cell>
          <cell r="I453">
            <v>542</v>
          </cell>
          <cell r="K453">
            <v>542</v>
          </cell>
          <cell r="L453">
            <v>0</v>
          </cell>
          <cell r="S453">
            <v>54954546.170000002</v>
          </cell>
          <cell r="T453">
            <v>22684354.800000001</v>
          </cell>
          <cell r="Z453">
            <v>0</v>
          </cell>
        </row>
        <row r="454">
          <cell r="A454">
            <v>2022</v>
          </cell>
          <cell r="B454" t="str">
            <v>Southern_California_Desert_Ex_Solar</v>
          </cell>
          <cell r="C454" t="str">
            <v>CAISO</v>
          </cell>
          <cell r="E454" t="str">
            <v>Solar</v>
          </cell>
          <cell r="H454">
            <v>0</v>
          </cell>
          <cell r="I454">
            <v>0</v>
          </cell>
          <cell r="K454">
            <v>0</v>
          </cell>
          <cell r="L454">
            <v>0</v>
          </cell>
          <cell r="S454">
            <v>0</v>
          </cell>
          <cell r="T454">
            <v>0</v>
          </cell>
          <cell r="Z454">
            <v>0</v>
          </cell>
        </row>
        <row r="455">
          <cell r="A455">
            <v>2022</v>
          </cell>
          <cell r="B455" t="str">
            <v>Southern_California_Desert_Ex_Wind</v>
          </cell>
          <cell r="C455" t="str">
            <v>CAISO</v>
          </cell>
          <cell r="E455" t="str">
            <v>Wind</v>
          </cell>
          <cell r="H455">
            <v>0</v>
          </cell>
          <cell r="I455">
            <v>0</v>
          </cell>
          <cell r="K455">
            <v>0</v>
          </cell>
          <cell r="L455">
            <v>0</v>
          </cell>
          <cell r="S455">
            <v>0</v>
          </cell>
          <cell r="T455">
            <v>0</v>
          </cell>
          <cell r="Z455">
            <v>0</v>
          </cell>
        </row>
        <row r="456">
          <cell r="A456">
            <v>2022</v>
          </cell>
          <cell r="B456" t="str">
            <v>Southern_Nevada_Solar</v>
          </cell>
          <cell r="C456" t="str">
            <v>CAISO</v>
          </cell>
          <cell r="E456" t="str">
            <v>Solar</v>
          </cell>
          <cell r="H456">
            <v>0</v>
          </cell>
          <cell r="I456">
            <v>0</v>
          </cell>
          <cell r="K456">
            <v>0</v>
          </cell>
          <cell r="L456">
            <v>0</v>
          </cell>
          <cell r="S456">
            <v>0</v>
          </cell>
          <cell r="T456">
            <v>0</v>
          </cell>
          <cell r="Z456">
            <v>0</v>
          </cell>
        </row>
        <row r="457">
          <cell r="A457">
            <v>2022</v>
          </cell>
          <cell r="B457" t="str">
            <v>Southern_Nevada_Wind</v>
          </cell>
          <cell r="C457" t="str">
            <v>CAISO</v>
          </cell>
          <cell r="E457" t="str">
            <v>Wind</v>
          </cell>
          <cell r="H457">
            <v>442.03</v>
          </cell>
          <cell r="I457">
            <v>442.03</v>
          </cell>
          <cell r="K457">
            <v>442.03</v>
          </cell>
          <cell r="L457">
            <v>0</v>
          </cell>
          <cell r="S457">
            <v>45026961.740000002</v>
          </cell>
          <cell r="T457">
            <v>18139039.100000001</v>
          </cell>
          <cell r="Z457">
            <v>0</v>
          </cell>
        </row>
        <row r="458">
          <cell r="A458">
            <v>2022</v>
          </cell>
          <cell r="B458" t="str">
            <v>SW_Ext_Tx_Wind</v>
          </cell>
          <cell r="C458" t="str">
            <v>CAISO</v>
          </cell>
          <cell r="E458" t="str">
            <v>Wind</v>
          </cell>
          <cell r="H458">
            <v>0</v>
          </cell>
          <cell r="I458">
            <v>0</v>
          </cell>
          <cell r="K458">
            <v>0</v>
          </cell>
          <cell r="L458">
            <v>0</v>
          </cell>
          <cell r="S458">
            <v>0</v>
          </cell>
          <cell r="T458">
            <v>0</v>
          </cell>
          <cell r="Z458">
            <v>0</v>
          </cell>
        </row>
        <row r="459">
          <cell r="A459">
            <v>2022</v>
          </cell>
          <cell r="B459" t="str">
            <v>Tehachapi_Ex_Solar</v>
          </cell>
          <cell r="C459" t="str">
            <v>CAISO</v>
          </cell>
          <cell r="E459" t="str">
            <v>Solar</v>
          </cell>
          <cell r="H459">
            <v>1488</v>
          </cell>
          <cell r="I459">
            <v>1488</v>
          </cell>
          <cell r="K459">
            <v>1488</v>
          </cell>
          <cell r="L459">
            <v>0</v>
          </cell>
          <cell r="S459">
            <v>97812783.620000005</v>
          </cell>
          <cell r="T459">
            <v>16374077.01</v>
          </cell>
          <cell r="Z459">
            <v>0</v>
          </cell>
        </row>
        <row r="460">
          <cell r="A460">
            <v>2022</v>
          </cell>
          <cell r="B460" t="str">
            <v>Tehachapi_Solar</v>
          </cell>
          <cell r="C460" t="str">
            <v>CAISO</v>
          </cell>
          <cell r="E460" t="str">
            <v>Solar</v>
          </cell>
          <cell r="H460">
            <v>3402</v>
          </cell>
          <cell r="I460">
            <v>3402</v>
          </cell>
          <cell r="K460">
            <v>3402</v>
          </cell>
          <cell r="L460">
            <v>0</v>
          </cell>
          <cell r="S460">
            <v>219638508.16999999</v>
          </cell>
          <cell r="T460">
            <v>36024795.899999999</v>
          </cell>
          <cell r="Z460">
            <v>0</v>
          </cell>
        </row>
        <row r="461">
          <cell r="A461">
            <v>2022</v>
          </cell>
          <cell r="B461" t="str">
            <v>Tehachapi_Wind</v>
          </cell>
          <cell r="C461" t="str">
            <v>CAISO</v>
          </cell>
          <cell r="E461" t="str">
            <v>Wind</v>
          </cell>
          <cell r="H461">
            <v>275</v>
          </cell>
          <cell r="I461">
            <v>275</v>
          </cell>
          <cell r="K461">
            <v>275</v>
          </cell>
          <cell r="L461">
            <v>0</v>
          </cell>
          <cell r="S461">
            <v>26205559.140000001</v>
          </cell>
          <cell r="T461">
            <v>11669739.4</v>
          </cell>
          <cell r="Z461">
            <v>0</v>
          </cell>
        </row>
        <row r="462">
          <cell r="A462">
            <v>2022</v>
          </cell>
          <cell r="B462" t="str">
            <v>Westlands_Ex_Solar</v>
          </cell>
          <cell r="C462" t="str">
            <v>CAISO</v>
          </cell>
          <cell r="E462" t="str">
            <v>Solar</v>
          </cell>
          <cell r="H462">
            <v>0</v>
          </cell>
          <cell r="I462">
            <v>0</v>
          </cell>
          <cell r="K462">
            <v>0</v>
          </cell>
          <cell r="L462">
            <v>0</v>
          </cell>
          <cell r="S462">
            <v>0</v>
          </cell>
          <cell r="T462">
            <v>0</v>
          </cell>
          <cell r="Z462">
            <v>0</v>
          </cell>
        </row>
        <row r="463">
          <cell r="A463">
            <v>2022</v>
          </cell>
          <cell r="B463" t="str">
            <v>Westlands_Ex_Wind</v>
          </cell>
          <cell r="C463" t="str">
            <v>CAISO</v>
          </cell>
          <cell r="E463" t="str">
            <v>Wind</v>
          </cell>
          <cell r="I463">
            <v>0</v>
          </cell>
          <cell r="T463">
            <v>0</v>
          </cell>
        </row>
        <row r="464">
          <cell r="A464">
            <v>2022</v>
          </cell>
          <cell r="B464" t="str">
            <v>Westlands_Solar</v>
          </cell>
          <cell r="C464" t="str">
            <v>CAISO</v>
          </cell>
          <cell r="E464" t="str">
            <v>Solar</v>
          </cell>
          <cell r="H464">
            <v>0</v>
          </cell>
          <cell r="I464">
            <v>0</v>
          </cell>
          <cell r="K464">
            <v>0</v>
          </cell>
          <cell r="L464">
            <v>0</v>
          </cell>
          <cell r="S464">
            <v>0</v>
          </cell>
          <cell r="T464">
            <v>0</v>
          </cell>
          <cell r="Z464">
            <v>0</v>
          </cell>
        </row>
        <row r="465">
          <cell r="A465">
            <v>2022</v>
          </cell>
          <cell r="B465" t="str">
            <v>Arizona_Solar</v>
          </cell>
          <cell r="C465" t="str">
            <v>CAISO</v>
          </cell>
          <cell r="E465" t="str">
            <v>Solar</v>
          </cell>
          <cell r="I465">
            <v>0</v>
          </cell>
          <cell r="T465">
            <v>0</v>
          </cell>
        </row>
        <row r="466">
          <cell r="A466">
            <v>2022</v>
          </cell>
          <cell r="B466" t="str">
            <v>Arizona_Wind</v>
          </cell>
          <cell r="C466" t="str">
            <v>CAISO</v>
          </cell>
          <cell r="E466" t="str">
            <v>Wind</v>
          </cell>
          <cell r="I466">
            <v>0</v>
          </cell>
          <cell r="T466">
            <v>0</v>
          </cell>
        </row>
        <row r="467">
          <cell r="A467">
            <v>2022</v>
          </cell>
          <cell r="B467" t="str">
            <v>Baja_California_Solar</v>
          </cell>
          <cell r="C467" t="str">
            <v>CAISO</v>
          </cell>
          <cell r="E467" t="str">
            <v>Solar</v>
          </cell>
          <cell r="I467">
            <v>0</v>
          </cell>
          <cell r="T467">
            <v>0</v>
          </cell>
        </row>
        <row r="468">
          <cell r="A468">
            <v>2022</v>
          </cell>
          <cell r="B468" t="str">
            <v>Baja_California_Wind</v>
          </cell>
          <cell r="C468" t="str">
            <v>CAISO</v>
          </cell>
          <cell r="E468" t="str">
            <v>Wind</v>
          </cell>
          <cell r="H468">
            <v>0</v>
          </cell>
          <cell r="I468">
            <v>0</v>
          </cell>
          <cell r="K468">
            <v>0</v>
          </cell>
          <cell r="L468">
            <v>0</v>
          </cell>
          <cell r="S468">
            <v>0</v>
          </cell>
          <cell r="T468">
            <v>0</v>
          </cell>
          <cell r="Z468">
            <v>0</v>
          </cell>
        </row>
        <row r="469">
          <cell r="A469">
            <v>2022</v>
          </cell>
          <cell r="B469" t="str">
            <v>Idaho_Wind</v>
          </cell>
          <cell r="C469" t="str">
            <v>CAISO</v>
          </cell>
          <cell r="E469" t="str">
            <v>Wind</v>
          </cell>
          <cell r="I469">
            <v>0</v>
          </cell>
          <cell r="T469">
            <v>0</v>
          </cell>
        </row>
        <row r="470">
          <cell r="A470">
            <v>2022</v>
          </cell>
          <cell r="B470" t="str">
            <v>New_Mexico_Solar</v>
          </cell>
          <cell r="C470" t="str">
            <v>CAISO</v>
          </cell>
          <cell r="E470" t="str">
            <v>Solar</v>
          </cell>
          <cell r="I470">
            <v>0</v>
          </cell>
          <cell r="T470">
            <v>0</v>
          </cell>
        </row>
        <row r="471">
          <cell r="A471">
            <v>2022</v>
          </cell>
          <cell r="B471" t="str">
            <v>New_Mexico_Wind</v>
          </cell>
          <cell r="C471" t="str">
            <v>CAISO</v>
          </cell>
          <cell r="E471" t="str">
            <v>Wind</v>
          </cell>
          <cell r="H471">
            <v>0</v>
          </cell>
          <cell r="I471">
            <v>0</v>
          </cell>
          <cell r="K471">
            <v>0</v>
          </cell>
          <cell r="L471">
            <v>0</v>
          </cell>
          <cell r="S471">
            <v>0</v>
          </cell>
          <cell r="T471">
            <v>0</v>
          </cell>
          <cell r="Z471">
            <v>0</v>
          </cell>
        </row>
        <row r="472">
          <cell r="A472">
            <v>2022</v>
          </cell>
          <cell r="B472" t="str">
            <v>Utah_Solar</v>
          </cell>
          <cell r="C472" t="str">
            <v>CAISO</v>
          </cell>
          <cell r="E472" t="str">
            <v>Solar</v>
          </cell>
          <cell r="I472">
            <v>0</v>
          </cell>
          <cell r="T472">
            <v>0</v>
          </cell>
        </row>
        <row r="473">
          <cell r="A473">
            <v>2022</v>
          </cell>
          <cell r="B473" t="str">
            <v>Utah_Wind</v>
          </cell>
          <cell r="C473" t="str">
            <v>CAISO</v>
          </cell>
          <cell r="E473" t="str">
            <v>Wind</v>
          </cell>
          <cell r="I473">
            <v>0</v>
          </cell>
          <cell r="T473">
            <v>0</v>
          </cell>
        </row>
        <row r="474">
          <cell r="A474">
            <v>2022</v>
          </cell>
          <cell r="B474" t="str">
            <v>Wyoming_Wind</v>
          </cell>
          <cell r="C474" t="str">
            <v>CAISO</v>
          </cell>
          <cell r="E474" t="str">
            <v>Wind</v>
          </cell>
          <cell r="H474">
            <v>0</v>
          </cell>
          <cell r="I474">
            <v>0</v>
          </cell>
          <cell r="K474">
            <v>0</v>
          </cell>
          <cell r="L474">
            <v>0</v>
          </cell>
          <cell r="S474">
            <v>0</v>
          </cell>
          <cell r="T474">
            <v>0</v>
          </cell>
          <cell r="Z474">
            <v>0</v>
          </cell>
        </row>
        <row r="475">
          <cell r="A475">
            <v>2022</v>
          </cell>
          <cell r="B475" t="str">
            <v>Pacific_Northwest_Wind</v>
          </cell>
          <cell r="C475" t="str">
            <v>CAISO</v>
          </cell>
          <cell r="E475" t="str">
            <v>Wind</v>
          </cell>
          <cell r="I475">
            <v>0</v>
          </cell>
          <cell r="T475">
            <v>0</v>
          </cell>
        </row>
        <row r="476">
          <cell r="A476">
            <v>2022</v>
          </cell>
          <cell r="B476" t="str">
            <v>Diablo_Canyon_Offshore_Wind</v>
          </cell>
          <cell r="C476" t="str">
            <v>CAISO</v>
          </cell>
          <cell r="E476" t="str">
            <v>Offshore_Wind</v>
          </cell>
          <cell r="I476">
            <v>0</v>
          </cell>
          <cell r="T476">
            <v>0</v>
          </cell>
        </row>
        <row r="477">
          <cell r="A477">
            <v>2022</v>
          </cell>
          <cell r="B477" t="str">
            <v>Humboldt_Bay_Offshore_Wind</v>
          </cell>
          <cell r="C477" t="str">
            <v>CAISO</v>
          </cell>
          <cell r="E477" t="str">
            <v>Offshore_Wind</v>
          </cell>
          <cell r="I477">
            <v>0</v>
          </cell>
          <cell r="T477">
            <v>0</v>
          </cell>
        </row>
        <row r="478">
          <cell r="A478">
            <v>2022</v>
          </cell>
          <cell r="B478" t="str">
            <v>Morro_Bay_Offshore_Wind</v>
          </cell>
          <cell r="C478" t="str">
            <v>CAISO</v>
          </cell>
          <cell r="E478" t="str">
            <v>Offshore_Wind</v>
          </cell>
          <cell r="I478">
            <v>0</v>
          </cell>
          <cell r="T478">
            <v>0</v>
          </cell>
        </row>
        <row r="479">
          <cell r="A479">
            <v>2022</v>
          </cell>
          <cell r="B479" t="str">
            <v>Diablo_Canyon_Offshore_Wind_Ext_Tx</v>
          </cell>
          <cell r="C479" t="str">
            <v>CAISO</v>
          </cell>
          <cell r="E479" t="str">
            <v>Offshore_Wind</v>
          </cell>
          <cell r="I479">
            <v>0</v>
          </cell>
          <cell r="T479">
            <v>0</v>
          </cell>
        </row>
        <row r="480">
          <cell r="A480">
            <v>2022</v>
          </cell>
          <cell r="B480" t="str">
            <v>Cape_Mendocino_Offshore_Wind</v>
          </cell>
          <cell r="C480" t="str">
            <v>CAISO</v>
          </cell>
          <cell r="E480" t="str">
            <v>Offshore_Wind</v>
          </cell>
          <cell r="I480">
            <v>0</v>
          </cell>
          <cell r="T480">
            <v>0</v>
          </cell>
        </row>
        <row r="481">
          <cell r="A481">
            <v>2022</v>
          </cell>
          <cell r="B481" t="str">
            <v>Del_Norte_Offshore_Wind</v>
          </cell>
          <cell r="C481" t="str">
            <v>CAISO</v>
          </cell>
          <cell r="E481" t="str">
            <v>Offshore_Wind</v>
          </cell>
          <cell r="I481">
            <v>0</v>
          </cell>
          <cell r="T481">
            <v>0</v>
          </cell>
        </row>
        <row r="482">
          <cell r="A482">
            <v>2022</v>
          </cell>
          <cell r="B482" t="str">
            <v>CAISO_Existing_Pumped_Storage</v>
          </cell>
          <cell r="C482" t="str">
            <v>CAISO</v>
          </cell>
          <cell r="E482" t="str">
            <v>Pumped_Hydro</v>
          </cell>
          <cell r="I482">
            <v>1599.2</v>
          </cell>
          <cell r="T482">
            <v>0</v>
          </cell>
        </row>
        <row r="483">
          <cell r="A483">
            <v>2022</v>
          </cell>
          <cell r="B483" t="str">
            <v>CAISO_New_Pumped_Storage</v>
          </cell>
          <cell r="C483" t="str">
            <v>CAISO</v>
          </cell>
          <cell r="E483" t="str">
            <v>Pumped_Hydro</v>
          </cell>
          <cell r="H483">
            <v>0</v>
          </cell>
          <cell r="I483">
            <v>0</v>
          </cell>
          <cell r="S483">
            <v>0</v>
          </cell>
          <cell r="T483">
            <v>0</v>
          </cell>
          <cell r="Z483">
            <v>0</v>
          </cell>
        </row>
        <row r="484">
          <cell r="A484">
            <v>2022</v>
          </cell>
          <cell r="B484" t="str">
            <v>CAISO_New_Flow_Battery</v>
          </cell>
          <cell r="C484" t="str">
            <v>CAISO</v>
          </cell>
          <cell r="E484" t="str">
            <v>Flow_Battery</v>
          </cell>
          <cell r="H484">
            <v>0</v>
          </cell>
          <cell r="I484">
            <v>0</v>
          </cell>
          <cell r="S484">
            <v>0</v>
          </cell>
          <cell r="T484">
            <v>0</v>
          </cell>
          <cell r="Z484">
            <v>0</v>
          </cell>
        </row>
        <row r="485">
          <cell r="A485">
            <v>2022</v>
          </cell>
          <cell r="B485" t="str">
            <v>CAISO_New_Flow_Battery_2</v>
          </cell>
          <cell r="C485" t="str">
            <v>CAISO</v>
          </cell>
          <cell r="E485" t="str">
            <v>Flow_Battery</v>
          </cell>
          <cell r="H485">
            <v>0</v>
          </cell>
          <cell r="I485">
            <v>0</v>
          </cell>
          <cell r="S485">
            <v>0</v>
          </cell>
          <cell r="T485">
            <v>0</v>
          </cell>
          <cell r="Z485">
            <v>0</v>
          </cell>
        </row>
        <row r="486">
          <cell r="A486">
            <v>2022</v>
          </cell>
          <cell r="B486" t="str">
            <v>CAISO_New_Flow_Battery_3</v>
          </cell>
          <cell r="C486" t="str">
            <v>CAISO</v>
          </cell>
          <cell r="E486" t="str">
            <v>Flow_Battery</v>
          </cell>
          <cell r="H486">
            <v>0</v>
          </cell>
          <cell r="I486">
            <v>0</v>
          </cell>
          <cell r="S486">
            <v>0</v>
          </cell>
          <cell r="T486">
            <v>0</v>
          </cell>
          <cell r="Z486">
            <v>0</v>
          </cell>
        </row>
        <row r="487">
          <cell r="A487">
            <v>2022</v>
          </cell>
          <cell r="B487" t="str">
            <v>CAISO_New_Flow_Battery_4</v>
          </cell>
          <cell r="C487" t="str">
            <v>CAISO</v>
          </cell>
          <cell r="E487" t="str">
            <v>Flow_Battery</v>
          </cell>
          <cell r="H487">
            <v>0</v>
          </cell>
          <cell r="I487">
            <v>0</v>
          </cell>
          <cell r="S487">
            <v>0</v>
          </cell>
          <cell r="T487">
            <v>0</v>
          </cell>
          <cell r="Z487">
            <v>0</v>
          </cell>
        </row>
        <row r="488">
          <cell r="A488">
            <v>2022</v>
          </cell>
          <cell r="B488" t="str">
            <v>CAISO_New_Flow_Battery_5</v>
          </cell>
          <cell r="C488" t="str">
            <v>CAISO</v>
          </cell>
          <cell r="E488" t="str">
            <v>Flow_Battery</v>
          </cell>
          <cell r="H488">
            <v>0</v>
          </cell>
          <cell r="I488">
            <v>0</v>
          </cell>
          <cell r="S488">
            <v>0</v>
          </cell>
          <cell r="T488">
            <v>0</v>
          </cell>
          <cell r="Z488">
            <v>0</v>
          </cell>
        </row>
        <row r="489">
          <cell r="A489">
            <v>2022</v>
          </cell>
          <cell r="B489" t="str">
            <v>CAISO_New_Li_Battery</v>
          </cell>
          <cell r="C489" t="str">
            <v>CAISO</v>
          </cell>
          <cell r="E489" t="str">
            <v>Li_Battery</v>
          </cell>
          <cell r="H489">
            <v>4181.08</v>
          </cell>
          <cell r="I489">
            <v>4181.08</v>
          </cell>
          <cell r="S489">
            <v>550648983.71000004</v>
          </cell>
          <cell r="T489">
            <v>52702427.439999998</v>
          </cell>
          <cell r="Z489">
            <v>1420.18</v>
          </cell>
        </row>
        <row r="490">
          <cell r="A490">
            <v>2022</v>
          </cell>
          <cell r="B490" t="str">
            <v>CAISO_BTM_Li_Battery</v>
          </cell>
          <cell r="C490" t="str">
            <v>CAISO</v>
          </cell>
          <cell r="E490" t="str">
            <v>BTM_Li_Battery</v>
          </cell>
          <cell r="H490">
            <v>0</v>
          </cell>
          <cell r="I490">
            <v>92.14</v>
          </cell>
          <cell r="S490">
            <v>0</v>
          </cell>
          <cell r="T490">
            <v>878656.68</v>
          </cell>
          <cell r="Z490">
            <v>0</v>
          </cell>
        </row>
        <row r="491">
          <cell r="A491">
            <v>2022</v>
          </cell>
          <cell r="B491" t="str">
            <v>CAISO_New_Li_Battery_2</v>
          </cell>
          <cell r="C491" t="str">
            <v>CAISO</v>
          </cell>
          <cell r="E491" t="str">
            <v>Li_Battery</v>
          </cell>
          <cell r="H491">
            <v>0</v>
          </cell>
          <cell r="I491">
            <v>0</v>
          </cell>
          <cell r="S491">
            <v>0</v>
          </cell>
          <cell r="T491">
            <v>0</v>
          </cell>
          <cell r="Z491">
            <v>0</v>
          </cell>
        </row>
        <row r="492">
          <cell r="A492">
            <v>2022</v>
          </cell>
          <cell r="B492" t="str">
            <v>CAISO_New_Li_Battery_3</v>
          </cell>
          <cell r="C492" t="str">
            <v>CAISO</v>
          </cell>
          <cell r="E492" t="str">
            <v>Li_Battery</v>
          </cell>
          <cell r="H492">
            <v>0</v>
          </cell>
          <cell r="I492">
            <v>0</v>
          </cell>
          <cell r="S492">
            <v>0</v>
          </cell>
          <cell r="T492">
            <v>0</v>
          </cell>
          <cell r="Z492">
            <v>0</v>
          </cell>
        </row>
        <row r="493">
          <cell r="A493">
            <v>2022</v>
          </cell>
          <cell r="B493" t="str">
            <v>CAISO_New_Li_Battery_4</v>
          </cell>
          <cell r="C493" t="str">
            <v>CAISO</v>
          </cell>
          <cell r="E493" t="str">
            <v>Li_Battery</v>
          </cell>
          <cell r="H493">
            <v>0</v>
          </cell>
          <cell r="I493">
            <v>0</v>
          </cell>
          <cell r="S493">
            <v>0</v>
          </cell>
          <cell r="T493">
            <v>0</v>
          </cell>
          <cell r="Z493">
            <v>0</v>
          </cell>
        </row>
        <row r="494">
          <cell r="A494">
            <v>2022</v>
          </cell>
          <cell r="B494" t="str">
            <v>CAISO_New_Li_Battery_5</v>
          </cell>
          <cell r="C494" t="str">
            <v>CAISO</v>
          </cell>
          <cell r="E494" t="str">
            <v>Li_Battery</v>
          </cell>
          <cell r="H494">
            <v>0</v>
          </cell>
          <cell r="I494">
            <v>0</v>
          </cell>
          <cell r="S494">
            <v>0</v>
          </cell>
          <cell r="T494">
            <v>0</v>
          </cell>
          <cell r="Z494">
            <v>0</v>
          </cell>
        </row>
        <row r="495">
          <cell r="A495">
            <v>2022</v>
          </cell>
          <cell r="B495" t="str">
            <v>CAISO_New_Li_Battery_6</v>
          </cell>
          <cell r="C495" t="str">
            <v>CAISO</v>
          </cell>
          <cell r="E495" t="str">
            <v>Li_Battery</v>
          </cell>
          <cell r="H495">
            <v>0</v>
          </cell>
          <cell r="I495">
            <v>0</v>
          </cell>
          <cell r="S495">
            <v>0</v>
          </cell>
          <cell r="T495">
            <v>0</v>
          </cell>
          <cell r="Z495">
            <v>0</v>
          </cell>
        </row>
        <row r="496">
          <cell r="A496">
            <v>2022</v>
          </cell>
          <cell r="B496" t="str">
            <v>CAISO_Hydro</v>
          </cell>
          <cell r="C496" t="str">
            <v>CAISO</v>
          </cell>
          <cell r="E496" t="str">
            <v>Hydro</v>
          </cell>
          <cell r="I496">
            <v>7070.1</v>
          </cell>
          <cell r="T496">
            <v>0</v>
          </cell>
        </row>
        <row r="497">
          <cell r="A497">
            <v>2022</v>
          </cell>
          <cell r="B497" t="str">
            <v>NW_Hydro</v>
          </cell>
          <cell r="C497" t="str">
            <v>NW</v>
          </cell>
          <cell r="E497" t="str">
            <v>Hydro</v>
          </cell>
          <cell r="I497">
            <v>31478.05</v>
          </cell>
          <cell r="T497">
            <v>0</v>
          </cell>
        </row>
        <row r="498">
          <cell r="A498">
            <v>2022</v>
          </cell>
          <cell r="B498" t="str">
            <v>SW_Hydro</v>
          </cell>
          <cell r="C498" t="str">
            <v>SW</v>
          </cell>
          <cell r="E498" t="str">
            <v>Hydro</v>
          </cell>
          <cell r="I498">
            <v>2680.31</v>
          </cell>
          <cell r="T498">
            <v>0</v>
          </cell>
        </row>
        <row r="499">
          <cell r="A499">
            <v>2022</v>
          </cell>
          <cell r="B499" t="str">
            <v>LDWP_Hydro</v>
          </cell>
          <cell r="C499" t="str">
            <v>LDWP</v>
          </cell>
          <cell r="E499" t="str">
            <v>Hydro</v>
          </cell>
          <cell r="I499">
            <v>233.7</v>
          </cell>
          <cell r="T499">
            <v>0</v>
          </cell>
        </row>
        <row r="500">
          <cell r="A500">
            <v>2022</v>
          </cell>
          <cell r="B500" t="str">
            <v>BANC_Hydro</v>
          </cell>
          <cell r="C500" t="str">
            <v>BANC</v>
          </cell>
          <cell r="E500" t="str">
            <v>Hydro</v>
          </cell>
          <cell r="I500">
            <v>2724.06</v>
          </cell>
          <cell r="T500">
            <v>0</v>
          </cell>
        </row>
        <row r="501">
          <cell r="A501">
            <v>2022</v>
          </cell>
          <cell r="B501" t="str">
            <v>IID_Hydro</v>
          </cell>
          <cell r="C501" t="str">
            <v>IID</v>
          </cell>
          <cell r="E501" t="str">
            <v>Hydro</v>
          </cell>
          <cell r="I501">
            <v>83.5</v>
          </cell>
          <cell r="T501">
            <v>0</v>
          </cell>
        </row>
        <row r="502">
          <cell r="A502">
            <v>2022</v>
          </cell>
          <cell r="B502" t="str">
            <v>NW_Hydro_for_CAISO</v>
          </cell>
          <cell r="C502" t="str">
            <v>CAISO_NW_Hydro</v>
          </cell>
          <cell r="E502" t="str">
            <v>Hydro_NW_CAISO</v>
          </cell>
          <cell r="I502">
            <v>2851.77</v>
          </cell>
          <cell r="T502">
            <v>0</v>
          </cell>
        </row>
        <row r="503">
          <cell r="A503">
            <v>2022</v>
          </cell>
          <cell r="B503" t="str">
            <v>Hydrogen_electrolysis</v>
          </cell>
          <cell r="C503" t="str">
            <v>CAISO</v>
          </cell>
          <cell r="E503" t="str">
            <v>Hydrogen_Electrolysis</v>
          </cell>
          <cell r="T503">
            <v>0</v>
          </cell>
        </row>
        <row r="504">
          <cell r="A504">
            <v>2022</v>
          </cell>
          <cell r="B504" t="str">
            <v>CAISO_Shed_DR_Existing</v>
          </cell>
          <cell r="C504" t="str">
            <v>CAISO</v>
          </cell>
          <cell r="E504" t="str">
            <v>CAISO_Conventional_DR</v>
          </cell>
          <cell r="I504">
            <v>0</v>
          </cell>
          <cell r="R504">
            <v>0</v>
          </cell>
          <cell r="T504">
            <v>0</v>
          </cell>
        </row>
        <row r="505">
          <cell r="A505">
            <v>2022</v>
          </cell>
          <cell r="B505" t="str">
            <v>CAISO_Shed_DR_Tranche1</v>
          </cell>
          <cell r="C505" t="str">
            <v>CAISO</v>
          </cell>
          <cell r="E505" t="str">
            <v>CAISO_Conventional_DR</v>
          </cell>
          <cell r="H505">
            <v>0</v>
          </cell>
          <cell r="I505">
            <v>0</v>
          </cell>
          <cell r="R505">
            <v>0</v>
          </cell>
          <cell r="S505">
            <v>0</v>
          </cell>
          <cell r="T505">
            <v>0</v>
          </cell>
          <cell r="Z505">
            <v>0</v>
          </cell>
        </row>
        <row r="506">
          <cell r="A506">
            <v>2022</v>
          </cell>
          <cell r="B506" t="str">
            <v>CAISO_Shed_DR_Tranche2</v>
          </cell>
          <cell r="C506" t="str">
            <v>CAISO</v>
          </cell>
          <cell r="E506" t="str">
            <v>CAISO_Conventional_DR</v>
          </cell>
          <cell r="H506">
            <v>0</v>
          </cell>
          <cell r="I506">
            <v>0</v>
          </cell>
          <cell r="R506">
            <v>0</v>
          </cell>
          <cell r="S506">
            <v>0</v>
          </cell>
          <cell r="T506">
            <v>0</v>
          </cell>
          <cell r="Z506">
            <v>0</v>
          </cell>
        </row>
        <row r="507">
          <cell r="A507">
            <v>2022</v>
          </cell>
          <cell r="B507" t="str">
            <v>CAISO_Shed_DR_Tranche3</v>
          </cell>
          <cell r="C507" t="str">
            <v>CAISO</v>
          </cell>
          <cell r="E507" t="str">
            <v>CAISO_Conventional_DR</v>
          </cell>
          <cell r="H507">
            <v>0</v>
          </cell>
          <cell r="I507">
            <v>0</v>
          </cell>
          <cell r="R507">
            <v>0</v>
          </cell>
          <cell r="S507">
            <v>0</v>
          </cell>
          <cell r="T507">
            <v>0</v>
          </cell>
          <cell r="Z507">
            <v>0</v>
          </cell>
        </row>
        <row r="508">
          <cell r="A508">
            <v>2022</v>
          </cell>
          <cell r="B508" t="str">
            <v>CAISO_Shed_DR_Tranche4</v>
          </cell>
          <cell r="C508" t="str">
            <v>CAISO</v>
          </cell>
          <cell r="E508" t="str">
            <v>CAISO_Conventional_DR</v>
          </cell>
          <cell r="H508">
            <v>0</v>
          </cell>
          <cell r="I508">
            <v>0</v>
          </cell>
          <cell r="R508">
            <v>0</v>
          </cell>
          <cell r="S508">
            <v>0</v>
          </cell>
          <cell r="T508">
            <v>0</v>
          </cell>
          <cell r="Z508">
            <v>0</v>
          </cell>
        </row>
        <row r="509">
          <cell r="A509">
            <v>2022</v>
          </cell>
          <cell r="B509" t="str">
            <v>CAISO_Shed_DR_Tranche5</v>
          </cell>
          <cell r="C509" t="str">
            <v>CAISO</v>
          </cell>
          <cell r="E509" t="str">
            <v>CAISO_Conventional_DR</v>
          </cell>
          <cell r="H509">
            <v>0</v>
          </cell>
          <cell r="I509">
            <v>0</v>
          </cell>
          <cell r="R509">
            <v>0</v>
          </cell>
          <cell r="S509">
            <v>0</v>
          </cell>
          <cell r="T509">
            <v>0</v>
          </cell>
          <cell r="Z509">
            <v>0</v>
          </cell>
        </row>
        <row r="510">
          <cell r="A510">
            <v>2022</v>
          </cell>
          <cell r="B510" t="str">
            <v>CAISO_Shed_DR_Tranche6</v>
          </cell>
          <cell r="C510" t="str">
            <v>CAISO</v>
          </cell>
          <cell r="E510" t="str">
            <v>CAISO_Conventional_DR</v>
          </cell>
          <cell r="H510">
            <v>0</v>
          </cell>
          <cell r="I510">
            <v>0</v>
          </cell>
          <cell r="R510">
            <v>0</v>
          </cell>
          <cell r="S510">
            <v>0</v>
          </cell>
          <cell r="T510">
            <v>0</v>
          </cell>
          <cell r="Z510">
            <v>0</v>
          </cell>
        </row>
        <row r="511">
          <cell r="A511">
            <v>2022</v>
          </cell>
          <cell r="B511" t="str">
            <v>CAISO_Shed_DR_Tranche7</v>
          </cell>
          <cell r="C511" t="str">
            <v>CAISO</v>
          </cell>
          <cell r="E511" t="str">
            <v>CAISO_Conventional_DR</v>
          </cell>
          <cell r="H511">
            <v>0</v>
          </cell>
          <cell r="I511">
            <v>0</v>
          </cell>
          <cell r="R511">
            <v>0</v>
          </cell>
          <cell r="S511">
            <v>0</v>
          </cell>
          <cell r="T511">
            <v>0</v>
          </cell>
          <cell r="Z511">
            <v>0</v>
          </cell>
        </row>
        <row r="512">
          <cell r="A512">
            <v>2022</v>
          </cell>
          <cell r="B512" t="str">
            <v>CAISO_Shed_DR_Tranche8</v>
          </cell>
          <cell r="C512" t="str">
            <v>CAISO</v>
          </cell>
          <cell r="E512" t="str">
            <v>CAISO_Conventional_DR</v>
          </cell>
          <cell r="H512">
            <v>0</v>
          </cell>
          <cell r="I512">
            <v>0</v>
          </cell>
          <cell r="R512">
            <v>0</v>
          </cell>
          <cell r="S512">
            <v>0</v>
          </cell>
          <cell r="T512">
            <v>0</v>
          </cell>
          <cell r="Z512">
            <v>0</v>
          </cell>
        </row>
        <row r="513">
          <cell r="A513">
            <v>2023</v>
          </cell>
          <cell r="B513" t="str">
            <v>CAISO_CHP</v>
          </cell>
          <cell r="C513" t="str">
            <v>CAISO</v>
          </cell>
          <cell r="E513" t="str">
            <v>CAISO_CHP</v>
          </cell>
          <cell r="I513">
            <v>2296.02</v>
          </cell>
          <cell r="T513">
            <v>0</v>
          </cell>
        </row>
        <row r="514">
          <cell r="A514">
            <v>2023</v>
          </cell>
          <cell r="B514" t="str">
            <v>CAISO_Nuclear</v>
          </cell>
          <cell r="C514" t="str">
            <v>CAISO</v>
          </cell>
          <cell r="E514" t="str">
            <v>CAISO_Nuclear</v>
          </cell>
          <cell r="I514">
            <v>2935</v>
          </cell>
          <cell r="T514">
            <v>0</v>
          </cell>
        </row>
        <row r="515">
          <cell r="A515">
            <v>2023</v>
          </cell>
          <cell r="B515" t="str">
            <v>CAISO_CCGT1</v>
          </cell>
          <cell r="C515" t="str">
            <v>CAISO</v>
          </cell>
          <cell r="E515" t="str">
            <v>CAISO_CCGT1</v>
          </cell>
          <cell r="I515">
            <v>13333.47</v>
          </cell>
          <cell r="R515">
            <v>25.04</v>
          </cell>
          <cell r="T515">
            <v>148200393.30000001</v>
          </cell>
        </row>
        <row r="516">
          <cell r="A516">
            <v>2023</v>
          </cell>
          <cell r="B516" t="str">
            <v>CAISO_CCGT2</v>
          </cell>
          <cell r="C516" t="str">
            <v>CAISO</v>
          </cell>
          <cell r="E516" t="str">
            <v>CAISO_CCGT2</v>
          </cell>
          <cell r="I516">
            <v>2927.93</v>
          </cell>
          <cell r="R516">
            <v>15.61</v>
          </cell>
          <cell r="T516">
            <v>32543694.739999998</v>
          </cell>
        </row>
        <row r="517">
          <cell r="A517">
            <v>2023</v>
          </cell>
          <cell r="B517" t="str">
            <v>CAISO_Coal</v>
          </cell>
          <cell r="C517" t="str">
            <v>CAISO</v>
          </cell>
          <cell r="E517" t="str">
            <v>CAISO_Coal</v>
          </cell>
          <cell r="I517">
            <v>480</v>
          </cell>
          <cell r="R517">
            <v>0.56000000000000005</v>
          </cell>
          <cell r="T517">
            <v>0</v>
          </cell>
        </row>
        <row r="518">
          <cell r="A518">
            <v>2023</v>
          </cell>
          <cell r="B518" t="str">
            <v>CAISO_Peaker1</v>
          </cell>
          <cell r="C518" t="str">
            <v>CAISO</v>
          </cell>
          <cell r="E518" t="str">
            <v>CAISO_Peaker1</v>
          </cell>
          <cell r="I518">
            <v>4913.93</v>
          </cell>
          <cell r="R518">
            <v>72.7</v>
          </cell>
          <cell r="T518">
            <v>67294545.829999998</v>
          </cell>
        </row>
        <row r="519">
          <cell r="A519">
            <v>2023</v>
          </cell>
          <cell r="B519" t="str">
            <v>CAISO_Peaker2</v>
          </cell>
          <cell r="C519" t="str">
            <v>CAISO</v>
          </cell>
          <cell r="E519" t="str">
            <v>CAISO_Peaker2</v>
          </cell>
          <cell r="I519">
            <v>3682.71</v>
          </cell>
          <cell r="R519">
            <v>69.48</v>
          </cell>
          <cell r="T519">
            <v>50433420.270000003</v>
          </cell>
        </row>
        <row r="520">
          <cell r="A520">
            <v>2023</v>
          </cell>
          <cell r="B520" t="str">
            <v>CAISO_Advanced_CCGT</v>
          </cell>
          <cell r="C520" t="str">
            <v>CAISO</v>
          </cell>
          <cell r="E520" t="str">
            <v>CAISO_Advanced_CCGT</v>
          </cell>
          <cell r="H520">
            <v>0</v>
          </cell>
          <cell r="I520">
            <v>0</v>
          </cell>
          <cell r="R520">
            <v>0</v>
          </cell>
          <cell r="S520">
            <v>0</v>
          </cell>
          <cell r="T520">
            <v>0</v>
          </cell>
          <cell r="Z520">
            <v>0</v>
          </cell>
        </row>
        <row r="521">
          <cell r="A521">
            <v>2023</v>
          </cell>
          <cell r="B521" t="str">
            <v>CAISO_Aero_CT</v>
          </cell>
          <cell r="C521" t="str">
            <v>CAISO</v>
          </cell>
          <cell r="E521" t="str">
            <v>CAISO_Aero_CT</v>
          </cell>
          <cell r="H521">
            <v>0</v>
          </cell>
          <cell r="I521">
            <v>0</v>
          </cell>
          <cell r="R521">
            <v>0</v>
          </cell>
          <cell r="S521">
            <v>0</v>
          </cell>
          <cell r="T521">
            <v>0</v>
          </cell>
          <cell r="Z521">
            <v>0</v>
          </cell>
        </row>
        <row r="522">
          <cell r="A522">
            <v>2023</v>
          </cell>
          <cell r="B522" t="str">
            <v>CAISO_Reciprocating_Engine</v>
          </cell>
          <cell r="C522" t="str">
            <v>CAISO</v>
          </cell>
          <cell r="E522" t="str">
            <v>CAISO_Reciprocating_Engine</v>
          </cell>
          <cell r="H522">
            <v>0</v>
          </cell>
          <cell r="I522">
            <v>255.3</v>
          </cell>
          <cell r="R522">
            <v>24.65</v>
          </cell>
          <cell r="S522">
            <v>0</v>
          </cell>
          <cell r="T522">
            <v>3496243.85</v>
          </cell>
          <cell r="Z522">
            <v>0</v>
          </cell>
        </row>
        <row r="523">
          <cell r="A523">
            <v>2023</v>
          </cell>
          <cell r="B523" t="str">
            <v>CAISO_ST</v>
          </cell>
          <cell r="C523" t="str">
            <v>CAISO</v>
          </cell>
          <cell r="E523" t="str">
            <v>CAISO_ST</v>
          </cell>
          <cell r="I523">
            <v>2288.61</v>
          </cell>
          <cell r="R523">
            <v>6.7</v>
          </cell>
          <cell r="T523">
            <v>25437706.920000002</v>
          </cell>
        </row>
        <row r="524">
          <cell r="A524">
            <v>2023</v>
          </cell>
          <cell r="B524" t="str">
            <v>NW_Nuclear</v>
          </cell>
          <cell r="C524" t="str">
            <v>NW</v>
          </cell>
          <cell r="E524" t="str">
            <v>NW_Nuclear</v>
          </cell>
          <cell r="I524">
            <v>1170</v>
          </cell>
          <cell r="T524">
            <v>0</v>
          </cell>
        </row>
        <row r="525">
          <cell r="A525">
            <v>2023</v>
          </cell>
          <cell r="B525" t="str">
            <v>NW_Coal</v>
          </cell>
          <cell r="C525" t="str">
            <v>NW</v>
          </cell>
          <cell r="E525" t="str">
            <v>NW_Coal</v>
          </cell>
          <cell r="I525">
            <v>8795.7999999999993</v>
          </cell>
          <cell r="R525">
            <v>23.92</v>
          </cell>
          <cell r="T525">
            <v>0</v>
          </cell>
        </row>
        <row r="526">
          <cell r="A526">
            <v>2023</v>
          </cell>
          <cell r="B526" t="str">
            <v>NW_CCGT</v>
          </cell>
          <cell r="C526" t="str">
            <v>NW</v>
          </cell>
          <cell r="E526" t="str">
            <v>NW_CCGT</v>
          </cell>
          <cell r="I526">
            <v>9573.43</v>
          </cell>
          <cell r="R526">
            <v>28</v>
          </cell>
          <cell r="T526">
            <v>0</v>
          </cell>
        </row>
        <row r="527">
          <cell r="A527">
            <v>2023</v>
          </cell>
          <cell r="B527" t="str">
            <v>NW_Peaker</v>
          </cell>
          <cell r="C527" t="str">
            <v>NW</v>
          </cell>
          <cell r="E527" t="str">
            <v>NW_Peaker</v>
          </cell>
          <cell r="I527">
            <v>2993.17</v>
          </cell>
          <cell r="R527">
            <v>103</v>
          </cell>
          <cell r="T527">
            <v>0</v>
          </cell>
        </row>
        <row r="528">
          <cell r="A528">
            <v>2023</v>
          </cell>
          <cell r="B528" t="str">
            <v>SW_Nuclear</v>
          </cell>
          <cell r="C528" t="str">
            <v>SW</v>
          </cell>
          <cell r="E528" t="str">
            <v>SW_Nuclear</v>
          </cell>
          <cell r="I528">
            <v>2998</v>
          </cell>
          <cell r="T528">
            <v>0</v>
          </cell>
        </row>
        <row r="529">
          <cell r="A529">
            <v>2023</v>
          </cell>
          <cell r="B529" t="str">
            <v>SW_Coal</v>
          </cell>
          <cell r="C529" t="str">
            <v>SW</v>
          </cell>
          <cell r="E529" t="str">
            <v>SW_Coal</v>
          </cell>
          <cell r="I529">
            <v>7167.6</v>
          </cell>
          <cell r="R529">
            <v>17.5</v>
          </cell>
          <cell r="T529">
            <v>0</v>
          </cell>
        </row>
        <row r="530">
          <cell r="A530">
            <v>2023</v>
          </cell>
          <cell r="B530" t="str">
            <v>SW_CCGT</v>
          </cell>
          <cell r="C530" t="str">
            <v>SW</v>
          </cell>
          <cell r="E530" t="str">
            <v>SW_CCGT</v>
          </cell>
          <cell r="I530">
            <v>17335.099999999999</v>
          </cell>
          <cell r="R530">
            <v>50.35</v>
          </cell>
          <cell r="T530">
            <v>0</v>
          </cell>
        </row>
        <row r="531">
          <cell r="A531">
            <v>2023</v>
          </cell>
          <cell r="B531" t="str">
            <v>SW_Peaker</v>
          </cell>
          <cell r="C531" t="str">
            <v>SW</v>
          </cell>
          <cell r="E531" t="str">
            <v>SW_Peaker</v>
          </cell>
          <cell r="I531">
            <v>6535.12</v>
          </cell>
          <cell r="R531">
            <v>136.77000000000001</v>
          </cell>
          <cell r="T531">
            <v>0</v>
          </cell>
        </row>
        <row r="532">
          <cell r="A532">
            <v>2023</v>
          </cell>
          <cell r="B532" t="str">
            <v>SW_ST</v>
          </cell>
          <cell r="C532" t="str">
            <v>SW</v>
          </cell>
          <cell r="E532" t="str">
            <v>SW_ST</v>
          </cell>
          <cell r="I532">
            <v>1491.5</v>
          </cell>
          <cell r="R532">
            <v>16.09</v>
          </cell>
          <cell r="T532">
            <v>0</v>
          </cell>
        </row>
        <row r="533">
          <cell r="A533">
            <v>2023</v>
          </cell>
          <cell r="B533" t="str">
            <v>LDWP_Nuclear</v>
          </cell>
          <cell r="C533" t="str">
            <v>LDWP</v>
          </cell>
          <cell r="E533" t="str">
            <v>LDWP_Nuclear</v>
          </cell>
          <cell r="I533">
            <v>407</v>
          </cell>
          <cell r="T533">
            <v>0</v>
          </cell>
        </row>
        <row r="534">
          <cell r="A534">
            <v>2023</v>
          </cell>
          <cell r="B534" t="str">
            <v>LDWP_Coal</v>
          </cell>
          <cell r="C534" t="str">
            <v>LDWP</v>
          </cell>
          <cell r="E534" t="str">
            <v>LDWP_Coal</v>
          </cell>
          <cell r="I534">
            <v>1699.94</v>
          </cell>
          <cell r="R534">
            <v>2</v>
          </cell>
          <cell r="T534">
            <v>0</v>
          </cell>
        </row>
        <row r="535">
          <cell r="A535">
            <v>2023</v>
          </cell>
          <cell r="B535" t="str">
            <v>LDWP_CCGT</v>
          </cell>
          <cell r="C535" t="str">
            <v>LDWP</v>
          </cell>
          <cell r="E535" t="str">
            <v>LDWP_CCGT</v>
          </cell>
          <cell r="I535">
            <v>2291.6999999999998</v>
          </cell>
          <cell r="R535">
            <v>5.94</v>
          </cell>
          <cell r="T535">
            <v>0</v>
          </cell>
        </row>
        <row r="536">
          <cell r="A536">
            <v>2023</v>
          </cell>
          <cell r="B536" t="str">
            <v>LDWP_Peaker</v>
          </cell>
          <cell r="C536" t="str">
            <v>LDWP</v>
          </cell>
          <cell r="E536" t="str">
            <v>LDWP_Peaker</v>
          </cell>
          <cell r="I536">
            <v>1545</v>
          </cell>
          <cell r="R536">
            <v>18.760000000000002</v>
          </cell>
          <cell r="T536">
            <v>0</v>
          </cell>
        </row>
        <row r="537">
          <cell r="A537">
            <v>2023</v>
          </cell>
          <cell r="B537" t="str">
            <v>LDWP_ST</v>
          </cell>
          <cell r="C537" t="str">
            <v>LDWP</v>
          </cell>
          <cell r="E537" t="str">
            <v>LDWP_ST</v>
          </cell>
          <cell r="I537">
            <v>992</v>
          </cell>
          <cell r="R537">
            <v>9</v>
          </cell>
          <cell r="T537">
            <v>0</v>
          </cell>
        </row>
        <row r="538">
          <cell r="A538">
            <v>2023</v>
          </cell>
          <cell r="B538" t="str">
            <v>IID_CCGT</v>
          </cell>
          <cell r="C538" t="str">
            <v>IID</v>
          </cell>
          <cell r="E538" t="str">
            <v>IID_CCGT</v>
          </cell>
          <cell r="I538">
            <v>255.3</v>
          </cell>
          <cell r="R538">
            <v>2</v>
          </cell>
          <cell r="T538">
            <v>0</v>
          </cell>
        </row>
        <row r="539">
          <cell r="A539">
            <v>2023</v>
          </cell>
          <cell r="B539" t="str">
            <v>IID_Peaker</v>
          </cell>
          <cell r="C539" t="str">
            <v>IID</v>
          </cell>
          <cell r="E539" t="str">
            <v>IID_Peaker</v>
          </cell>
          <cell r="I539">
            <v>327</v>
          </cell>
          <cell r="R539">
            <v>9.06</v>
          </cell>
          <cell r="T539">
            <v>0</v>
          </cell>
        </row>
        <row r="540">
          <cell r="A540">
            <v>2023</v>
          </cell>
          <cell r="B540" t="str">
            <v>BANC_CCGT</v>
          </cell>
          <cell r="C540" t="str">
            <v>BANC</v>
          </cell>
          <cell r="E540" t="str">
            <v>BANC_CCGT</v>
          </cell>
          <cell r="I540">
            <v>1863.1</v>
          </cell>
          <cell r="R540">
            <v>9</v>
          </cell>
          <cell r="T540">
            <v>0</v>
          </cell>
        </row>
        <row r="541">
          <cell r="A541">
            <v>2023</v>
          </cell>
          <cell r="B541" t="str">
            <v>BANC_Peaker</v>
          </cell>
          <cell r="C541" t="str">
            <v>BANC</v>
          </cell>
          <cell r="E541" t="str">
            <v>BANC_Peaker</v>
          </cell>
          <cell r="I541">
            <v>866.99</v>
          </cell>
          <cell r="R541">
            <v>25</v>
          </cell>
          <cell r="T541">
            <v>0</v>
          </cell>
        </row>
        <row r="542">
          <cell r="A542">
            <v>2023</v>
          </cell>
          <cell r="B542" t="str">
            <v>BANC_Biomass_for_Other</v>
          </cell>
          <cell r="C542" t="str">
            <v>BANC</v>
          </cell>
          <cell r="E542" t="str">
            <v>Biomass</v>
          </cell>
          <cell r="I542">
            <v>17.5</v>
          </cell>
          <cell r="T542">
            <v>0</v>
          </cell>
        </row>
        <row r="543">
          <cell r="A543">
            <v>2023</v>
          </cell>
          <cell r="B543" t="str">
            <v>BANC_Geothermal_for_Other</v>
          </cell>
          <cell r="C543" t="str">
            <v>BANC</v>
          </cell>
          <cell r="E543" t="str">
            <v>Geothermal</v>
          </cell>
          <cell r="I543">
            <v>0</v>
          </cell>
          <cell r="T543">
            <v>0</v>
          </cell>
        </row>
        <row r="544">
          <cell r="A544">
            <v>2023</v>
          </cell>
          <cell r="B544" t="str">
            <v>CAISO_Biomass_for_Other</v>
          </cell>
          <cell r="C544" t="str">
            <v>CAISO</v>
          </cell>
          <cell r="E544" t="str">
            <v>Biomass</v>
          </cell>
          <cell r="I544">
            <v>11.7</v>
          </cell>
          <cell r="T544">
            <v>0</v>
          </cell>
        </row>
        <row r="545">
          <cell r="A545">
            <v>2023</v>
          </cell>
          <cell r="B545" t="str">
            <v>CAISO_Geothermal_for_Other</v>
          </cell>
          <cell r="C545" t="str">
            <v>CAISO</v>
          </cell>
          <cell r="E545" t="str">
            <v>Geothermal</v>
          </cell>
          <cell r="I545">
            <v>38.67</v>
          </cell>
          <cell r="T545">
            <v>0</v>
          </cell>
        </row>
        <row r="546">
          <cell r="A546">
            <v>2023</v>
          </cell>
          <cell r="B546" t="str">
            <v>IID_Biomass_for_Other</v>
          </cell>
          <cell r="C546" t="str">
            <v>IID</v>
          </cell>
          <cell r="E546" t="str">
            <v>Biomass</v>
          </cell>
          <cell r="I546">
            <v>77</v>
          </cell>
          <cell r="T546">
            <v>0</v>
          </cell>
        </row>
        <row r="547">
          <cell r="A547">
            <v>2023</v>
          </cell>
          <cell r="B547" t="str">
            <v>IID_Geothermal_for_Other</v>
          </cell>
          <cell r="C547" t="str">
            <v>IID</v>
          </cell>
          <cell r="E547" t="str">
            <v>Geothermal</v>
          </cell>
          <cell r="I547">
            <v>709.46</v>
          </cell>
          <cell r="T547">
            <v>0</v>
          </cell>
        </row>
        <row r="548">
          <cell r="A548">
            <v>2023</v>
          </cell>
          <cell r="B548" t="str">
            <v>LDWP_Biomass_for_Other</v>
          </cell>
          <cell r="C548" t="str">
            <v>LDWP</v>
          </cell>
          <cell r="E548" t="str">
            <v>Biomass</v>
          </cell>
          <cell r="I548">
            <v>0</v>
          </cell>
          <cell r="T548">
            <v>0</v>
          </cell>
        </row>
        <row r="549">
          <cell r="A549">
            <v>2023</v>
          </cell>
          <cell r="B549" t="str">
            <v>LDWP_Geothermal_for_Other</v>
          </cell>
          <cell r="C549" t="str">
            <v>LDWP</v>
          </cell>
          <cell r="E549" t="str">
            <v>Geothermal</v>
          </cell>
          <cell r="I549">
            <v>0</v>
          </cell>
          <cell r="T549">
            <v>0</v>
          </cell>
        </row>
        <row r="550">
          <cell r="A550">
            <v>2023</v>
          </cell>
          <cell r="B550" t="str">
            <v>NW_Biomass_for_Other</v>
          </cell>
          <cell r="C550" t="str">
            <v>NW</v>
          </cell>
          <cell r="E550" t="str">
            <v>Biomass</v>
          </cell>
          <cell r="I550">
            <v>584.1</v>
          </cell>
          <cell r="T550">
            <v>0</v>
          </cell>
        </row>
        <row r="551">
          <cell r="A551">
            <v>2023</v>
          </cell>
          <cell r="B551" t="str">
            <v>NW_Geothermal_for_Other</v>
          </cell>
          <cell r="C551" t="str">
            <v>NW</v>
          </cell>
          <cell r="E551" t="str">
            <v>Geothermal</v>
          </cell>
          <cell r="I551">
            <v>142.09</v>
          </cell>
          <cell r="T551">
            <v>0</v>
          </cell>
        </row>
        <row r="552">
          <cell r="A552">
            <v>2023</v>
          </cell>
          <cell r="B552" t="str">
            <v>SW_Biomass_for_Other</v>
          </cell>
          <cell r="C552" t="str">
            <v>SW</v>
          </cell>
          <cell r="E552" t="str">
            <v>Biomass</v>
          </cell>
          <cell r="I552">
            <v>113.33</v>
          </cell>
          <cell r="T552">
            <v>0</v>
          </cell>
        </row>
        <row r="553">
          <cell r="A553">
            <v>2023</v>
          </cell>
          <cell r="B553" t="str">
            <v>SW_Geothermal_for_Other</v>
          </cell>
          <cell r="C553" t="str">
            <v>SW</v>
          </cell>
          <cell r="E553" t="str">
            <v>Geothermal</v>
          </cell>
          <cell r="I553">
            <v>701.85</v>
          </cell>
          <cell r="T553">
            <v>0</v>
          </cell>
        </row>
        <row r="554">
          <cell r="A554">
            <v>2023</v>
          </cell>
          <cell r="B554" t="str">
            <v>CAISO_Biomass_for_CAISO</v>
          </cell>
          <cell r="C554" t="str">
            <v>CAISO</v>
          </cell>
          <cell r="E554" t="str">
            <v>Biomass</v>
          </cell>
          <cell r="I554">
            <v>890.95</v>
          </cell>
          <cell r="T554">
            <v>0</v>
          </cell>
        </row>
        <row r="555">
          <cell r="A555">
            <v>2023</v>
          </cell>
          <cell r="B555" t="str">
            <v>CAISO_Geothermal_for_CAISO</v>
          </cell>
          <cell r="C555" t="str">
            <v>CAISO</v>
          </cell>
          <cell r="E555" t="str">
            <v>Geothermal</v>
          </cell>
          <cell r="I555">
            <v>1812.64</v>
          </cell>
          <cell r="T555">
            <v>0</v>
          </cell>
        </row>
        <row r="556">
          <cell r="A556">
            <v>2023</v>
          </cell>
          <cell r="B556" t="str">
            <v>IID_Geothermal_for_CAISO</v>
          </cell>
          <cell r="C556" t="str">
            <v>IID</v>
          </cell>
          <cell r="E556" t="str">
            <v>Geothermal</v>
          </cell>
          <cell r="I556">
            <v>83</v>
          </cell>
          <cell r="T556">
            <v>0</v>
          </cell>
        </row>
        <row r="557">
          <cell r="A557">
            <v>2023</v>
          </cell>
          <cell r="B557" t="str">
            <v>NW_Biomass_for_CAISO</v>
          </cell>
          <cell r="C557" t="str">
            <v>NW</v>
          </cell>
          <cell r="E557" t="str">
            <v>Biomass</v>
          </cell>
          <cell r="I557">
            <v>46</v>
          </cell>
          <cell r="T557">
            <v>0</v>
          </cell>
        </row>
        <row r="558">
          <cell r="A558">
            <v>2023</v>
          </cell>
          <cell r="B558" t="str">
            <v>NW_Geothermal_for_CAISO</v>
          </cell>
          <cell r="C558" t="str">
            <v>NW</v>
          </cell>
          <cell r="E558" t="str">
            <v>Geothermal</v>
          </cell>
          <cell r="I558">
            <v>0</v>
          </cell>
          <cell r="T558">
            <v>0</v>
          </cell>
        </row>
        <row r="559">
          <cell r="A559">
            <v>2023</v>
          </cell>
          <cell r="B559" t="str">
            <v>InState_Biomass</v>
          </cell>
          <cell r="C559" t="str">
            <v>CAISO</v>
          </cell>
          <cell r="E559" t="str">
            <v>Biomass</v>
          </cell>
          <cell r="H559">
            <v>0</v>
          </cell>
          <cell r="I559">
            <v>0</v>
          </cell>
          <cell r="K559">
            <v>0</v>
          </cell>
          <cell r="L559">
            <v>0</v>
          </cell>
          <cell r="S559">
            <v>0</v>
          </cell>
          <cell r="T559">
            <v>0</v>
          </cell>
          <cell r="Z559">
            <v>0</v>
          </cell>
        </row>
        <row r="560">
          <cell r="A560">
            <v>2023</v>
          </cell>
          <cell r="B560" t="str">
            <v>CAISO_Small_Hydro_for_CAISO</v>
          </cell>
          <cell r="C560" t="str">
            <v>CAISO</v>
          </cell>
          <cell r="E560" t="str">
            <v>Small_Hydro</v>
          </cell>
          <cell r="I560">
            <v>960.23</v>
          </cell>
          <cell r="T560">
            <v>0</v>
          </cell>
        </row>
        <row r="561">
          <cell r="A561">
            <v>2023</v>
          </cell>
          <cell r="B561" t="str">
            <v>BANC_Small_Hydro_for_CAISO</v>
          </cell>
          <cell r="C561" t="str">
            <v>BANC</v>
          </cell>
          <cell r="E561" t="str">
            <v>Small_Hydro</v>
          </cell>
          <cell r="I561">
            <v>0</v>
          </cell>
          <cell r="T561">
            <v>0</v>
          </cell>
        </row>
        <row r="562">
          <cell r="A562">
            <v>2023</v>
          </cell>
          <cell r="B562" t="str">
            <v>NW_Small_Hydro_for_CAISO</v>
          </cell>
          <cell r="C562" t="str">
            <v>NW</v>
          </cell>
          <cell r="E562" t="str">
            <v>Small_Hydro</v>
          </cell>
          <cell r="I562">
            <v>6.9</v>
          </cell>
          <cell r="T562">
            <v>0</v>
          </cell>
        </row>
        <row r="563">
          <cell r="A563">
            <v>2023</v>
          </cell>
          <cell r="B563" t="str">
            <v>CAISO_Small_Hydro_for_Other</v>
          </cell>
          <cell r="C563" t="str">
            <v>CAISO</v>
          </cell>
          <cell r="E563" t="str">
            <v>Small_Hydro</v>
          </cell>
          <cell r="I563">
            <v>13.8</v>
          </cell>
          <cell r="T563">
            <v>0</v>
          </cell>
        </row>
        <row r="564">
          <cell r="A564">
            <v>2023</v>
          </cell>
          <cell r="B564" t="str">
            <v>BANC_Small_Hydro_for_Other</v>
          </cell>
          <cell r="C564" t="str">
            <v>BANC</v>
          </cell>
          <cell r="E564" t="str">
            <v>Small_Hydro</v>
          </cell>
          <cell r="I564">
            <v>41.2</v>
          </cell>
          <cell r="T564">
            <v>0</v>
          </cell>
        </row>
        <row r="565">
          <cell r="A565">
            <v>2023</v>
          </cell>
          <cell r="B565" t="str">
            <v>IID_Small_Hydro_for_Other</v>
          </cell>
          <cell r="C565" t="str">
            <v>IID</v>
          </cell>
          <cell r="E565" t="str">
            <v>Small_Hydro</v>
          </cell>
          <cell r="I565">
            <v>0</v>
          </cell>
          <cell r="T565">
            <v>0</v>
          </cell>
        </row>
        <row r="566">
          <cell r="A566">
            <v>2023</v>
          </cell>
          <cell r="B566" t="str">
            <v>LDWP_Small_Hydro_for_Other</v>
          </cell>
          <cell r="C566" t="str">
            <v>LDWP</v>
          </cell>
          <cell r="E566" t="str">
            <v>Small_Hydro</v>
          </cell>
          <cell r="I566">
            <v>56</v>
          </cell>
          <cell r="T566">
            <v>0</v>
          </cell>
        </row>
        <row r="567">
          <cell r="A567">
            <v>2023</v>
          </cell>
          <cell r="B567" t="str">
            <v>NW_Small_Hydro_for_Other</v>
          </cell>
          <cell r="C567" t="str">
            <v>NW</v>
          </cell>
          <cell r="E567" t="str">
            <v>Small_Hydro</v>
          </cell>
          <cell r="I567">
            <v>41</v>
          </cell>
          <cell r="T567">
            <v>0</v>
          </cell>
        </row>
        <row r="568">
          <cell r="A568">
            <v>2023</v>
          </cell>
          <cell r="B568" t="str">
            <v>SW_Small_Hydro_for_Other</v>
          </cell>
          <cell r="C568" t="str">
            <v>SW</v>
          </cell>
          <cell r="E568" t="str">
            <v>Small_Hydro</v>
          </cell>
          <cell r="I568">
            <v>0</v>
          </cell>
          <cell r="T568">
            <v>0</v>
          </cell>
        </row>
        <row r="569">
          <cell r="A569">
            <v>2023</v>
          </cell>
          <cell r="B569" t="str">
            <v>Greater_Imperial_Geothermal</v>
          </cell>
          <cell r="C569" t="str">
            <v>CAISO</v>
          </cell>
          <cell r="E569" t="str">
            <v>Geothermal</v>
          </cell>
          <cell r="H569">
            <v>0</v>
          </cell>
          <cell r="I569">
            <v>0</v>
          </cell>
          <cell r="K569">
            <v>0</v>
          </cell>
          <cell r="L569">
            <v>0</v>
          </cell>
          <cell r="S569">
            <v>0</v>
          </cell>
          <cell r="T569">
            <v>0</v>
          </cell>
          <cell r="Z569">
            <v>0</v>
          </cell>
        </row>
        <row r="570">
          <cell r="A570">
            <v>2023</v>
          </cell>
          <cell r="B570" t="str">
            <v>Inyokern_North_Kramer_Geothermal</v>
          </cell>
          <cell r="C570" t="str">
            <v>CAISO</v>
          </cell>
          <cell r="E570" t="str">
            <v>Geothermal</v>
          </cell>
          <cell r="H570">
            <v>0</v>
          </cell>
          <cell r="I570">
            <v>0</v>
          </cell>
          <cell r="K570">
            <v>0</v>
          </cell>
          <cell r="L570">
            <v>0</v>
          </cell>
          <cell r="S570">
            <v>0</v>
          </cell>
          <cell r="T570">
            <v>0</v>
          </cell>
          <cell r="Z570">
            <v>0</v>
          </cell>
        </row>
        <row r="571">
          <cell r="A571">
            <v>2023</v>
          </cell>
          <cell r="B571" t="str">
            <v>Northern_California_Ex_Geothermal</v>
          </cell>
          <cell r="C571" t="str">
            <v>CAISO</v>
          </cell>
          <cell r="E571" t="str">
            <v>Geothermal</v>
          </cell>
          <cell r="H571">
            <v>0</v>
          </cell>
          <cell r="I571">
            <v>0</v>
          </cell>
          <cell r="K571">
            <v>0</v>
          </cell>
          <cell r="L571">
            <v>0</v>
          </cell>
          <cell r="S571">
            <v>0</v>
          </cell>
          <cell r="T571">
            <v>0</v>
          </cell>
          <cell r="Z571">
            <v>0</v>
          </cell>
        </row>
        <row r="572">
          <cell r="A572">
            <v>2023</v>
          </cell>
          <cell r="B572" t="str">
            <v>Pacific_Northwest_Geothermal</v>
          </cell>
          <cell r="C572" t="str">
            <v>CAISO</v>
          </cell>
          <cell r="E572" t="str">
            <v>Geothermal</v>
          </cell>
          <cell r="I572">
            <v>0</v>
          </cell>
          <cell r="T572">
            <v>0</v>
          </cell>
        </row>
        <row r="573">
          <cell r="A573">
            <v>2023</v>
          </cell>
          <cell r="B573" t="str">
            <v>Riverside_Palm_Springs_Geothermal</v>
          </cell>
          <cell r="C573" t="str">
            <v>CAISO</v>
          </cell>
          <cell r="E573" t="str">
            <v>Geothermal</v>
          </cell>
          <cell r="H573">
            <v>0</v>
          </cell>
          <cell r="I573">
            <v>0</v>
          </cell>
          <cell r="K573">
            <v>0</v>
          </cell>
          <cell r="L573">
            <v>0</v>
          </cell>
          <cell r="S573">
            <v>0</v>
          </cell>
          <cell r="T573">
            <v>0</v>
          </cell>
          <cell r="Z573">
            <v>0</v>
          </cell>
        </row>
        <row r="574">
          <cell r="A574">
            <v>2023</v>
          </cell>
          <cell r="B574" t="str">
            <v>Solano_Geothermal</v>
          </cell>
          <cell r="C574" t="str">
            <v>CAISO</v>
          </cell>
          <cell r="E574" t="str">
            <v>Geothermal</v>
          </cell>
          <cell r="H574">
            <v>0</v>
          </cell>
          <cell r="I574">
            <v>0</v>
          </cell>
          <cell r="K574">
            <v>0</v>
          </cell>
          <cell r="L574">
            <v>0</v>
          </cell>
          <cell r="S574">
            <v>0</v>
          </cell>
          <cell r="T574">
            <v>0</v>
          </cell>
          <cell r="Z574">
            <v>0</v>
          </cell>
        </row>
        <row r="575">
          <cell r="A575">
            <v>2023</v>
          </cell>
          <cell r="B575" t="str">
            <v>Southern_Nevada_Geothermal</v>
          </cell>
          <cell r="C575" t="str">
            <v>CAISO</v>
          </cell>
          <cell r="E575" t="str">
            <v>Geothermal</v>
          </cell>
          <cell r="H575">
            <v>0</v>
          </cell>
          <cell r="I575">
            <v>0</v>
          </cell>
          <cell r="K575">
            <v>0</v>
          </cell>
          <cell r="L575">
            <v>0</v>
          </cell>
          <cell r="S575">
            <v>0</v>
          </cell>
          <cell r="T575">
            <v>0</v>
          </cell>
          <cell r="Z575">
            <v>0</v>
          </cell>
        </row>
        <row r="576">
          <cell r="A576">
            <v>2023</v>
          </cell>
          <cell r="B576" t="str">
            <v>Customer_PV</v>
          </cell>
          <cell r="C576" t="str">
            <v>CAISO</v>
          </cell>
          <cell r="E576" t="str">
            <v>Customer_PV</v>
          </cell>
          <cell r="I576">
            <v>7269.29</v>
          </cell>
          <cell r="T576">
            <v>0</v>
          </cell>
        </row>
        <row r="577">
          <cell r="A577">
            <v>2023</v>
          </cell>
          <cell r="B577" t="str">
            <v>BANC_Solar_for_Other</v>
          </cell>
          <cell r="C577" t="str">
            <v>BANC</v>
          </cell>
          <cell r="E577" t="str">
            <v>Solar</v>
          </cell>
          <cell r="I577">
            <v>2613.0300000000002</v>
          </cell>
          <cell r="T577">
            <v>0</v>
          </cell>
        </row>
        <row r="578">
          <cell r="A578">
            <v>2023</v>
          </cell>
          <cell r="B578" t="str">
            <v>CAISO_Solar_for_Other</v>
          </cell>
          <cell r="C578" t="str">
            <v>CAISO</v>
          </cell>
          <cell r="E578" t="str">
            <v>Solar</v>
          </cell>
          <cell r="I578">
            <v>12</v>
          </cell>
          <cell r="T578">
            <v>0</v>
          </cell>
        </row>
        <row r="579">
          <cell r="A579">
            <v>2023</v>
          </cell>
          <cell r="B579" t="str">
            <v>IID_Solar_for_Other</v>
          </cell>
          <cell r="C579" t="str">
            <v>IID</v>
          </cell>
          <cell r="E579" t="str">
            <v>Solar</v>
          </cell>
          <cell r="I579">
            <v>138.69999999999999</v>
          </cell>
          <cell r="T579">
            <v>0</v>
          </cell>
        </row>
        <row r="580">
          <cell r="A580">
            <v>2023</v>
          </cell>
          <cell r="B580" t="str">
            <v>LDWP_Solar_for_Other</v>
          </cell>
          <cell r="C580" t="str">
            <v>LDWP</v>
          </cell>
          <cell r="E580" t="str">
            <v>Solar</v>
          </cell>
          <cell r="I580">
            <v>3098.28</v>
          </cell>
          <cell r="T580">
            <v>0</v>
          </cell>
        </row>
        <row r="581">
          <cell r="A581">
            <v>2023</v>
          </cell>
          <cell r="B581" t="str">
            <v>NW_Solar_for_Other</v>
          </cell>
          <cell r="C581" t="str">
            <v>NW</v>
          </cell>
          <cell r="E581" t="str">
            <v>Solar</v>
          </cell>
          <cell r="I581">
            <v>2665.84</v>
          </cell>
          <cell r="T581">
            <v>0</v>
          </cell>
        </row>
        <row r="582">
          <cell r="A582">
            <v>2023</v>
          </cell>
          <cell r="B582" t="str">
            <v>SW_Solar_for_Other</v>
          </cell>
          <cell r="C582" t="str">
            <v>SW</v>
          </cell>
          <cell r="E582" t="str">
            <v>Solar</v>
          </cell>
          <cell r="I582">
            <v>1671.64</v>
          </cell>
          <cell r="T582">
            <v>0</v>
          </cell>
        </row>
        <row r="583">
          <cell r="A583">
            <v>2023</v>
          </cell>
          <cell r="B583" t="str">
            <v>CAISO_Solar_for_CAISO</v>
          </cell>
          <cell r="C583" t="str">
            <v>CAISO</v>
          </cell>
          <cell r="E583" t="str">
            <v>Solar</v>
          </cell>
          <cell r="I583">
            <v>14875.45</v>
          </cell>
          <cell r="T583">
            <v>0</v>
          </cell>
        </row>
        <row r="584">
          <cell r="A584">
            <v>2023</v>
          </cell>
          <cell r="B584" t="str">
            <v>IID_Solar_for_CAISO</v>
          </cell>
          <cell r="C584" t="str">
            <v>IID</v>
          </cell>
          <cell r="E584" t="str">
            <v>Solar</v>
          </cell>
          <cell r="I584">
            <v>49.9</v>
          </cell>
          <cell r="T584">
            <v>0</v>
          </cell>
        </row>
        <row r="585">
          <cell r="A585">
            <v>2023</v>
          </cell>
          <cell r="B585" t="str">
            <v>SW_Solar_for_CAISO</v>
          </cell>
          <cell r="C585" t="str">
            <v>SW</v>
          </cell>
          <cell r="E585" t="str">
            <v>Solar</v>
          </cell>
          <cell r="I585">
            <v>65</v>
          </cell>
          <cell r="T585">
            <v>0</v>
          </cell>
        </row>
        <row r="586">
          <cell r="A586">
            <v>2023</v>
          </cell>
          <cell r="B586" t="str">
            <v>BANC_Wind_for_Other</v>
          </cell>
          <cell r="C586" t="str">
            <v>BANC</v>
          </cell>
          <cell r="E586" t="str">
            <v>Wind</v>
          </cell>
          <cell r="I586">
            <v>0</v>
          </cell>
          <cell r="T586">
            <v>0</v>
          </cell>
        </row>
        <row r="587">
          <cell r="A587">
            <v>2023</v>
          </cell>
          <cell r="B587" t="str">
            <v>CAISO_Wind_for_Other</v>
          </cell>
          <cell r="C587" t="str">
            <v>CAISO</v>
          </cell>
          <cell r="E587" t="str">
            <v>Wind</v>
          </cell>
          <cell r="I587">
            <v>279.98</v>
          </cell>
          <cell r="T587">
            <v>0</v>
          </cell>
        </row>
        <row r="588">
          <cell r="A588">
            <v>2023</v>
          </cell>
          <cell r="B588" t="str">
            <v>IID_Wind_for_Other</v>
          </cell>
          <cell r="C588" t="str">
            <v>IID</v>
          </cell>
          <cell r="E588" t="str">
            <v>Wind</v>
          </cell>
          <cell r="I588">
            <v>0</v>
          </cell>
          <cell r="T588">
            <v>0</v>
          </cell>
        </row>
        <row r="589">
          <cell r="A589">
            <v>2023</v>
          </cell>
          <cell r="B589" t="str">
            <v>LDWP_Wind_for_Other</v>
          </cell>
          <cell r="C589" t="str">
            <v>LDWP</v>
          </cell>
          <cell r="E589" t="str">
            <v>Wind</v>
          </cell>
          <cell r="I589">
            <v>418.41</v>
          </cell>
          <cell r="T589">
            <v>0</v>
          </cell>
        </row>
        <row r="590">
          <cell r="A590">
            <v>2023</v>
          </cell>
          <cell r="B590" t="str">
            <v>NW_Wind_for_Other</v>
          </cell>
          <cell r="C590" t="str">
            <v>NW</v>
          </cell>
          <cell r="E590" t="str">
            <v>Wind</v>
          </cell>
          <cell r="I590">
            <v>11057.09</v>
          </cell>
          <cell r="T590">
            <v>0</v>
          </cell>
        </row>
        <row r="591">
          <cell r="A591">
            <v>2023</v>
          </cell>
          <cell r="B591" t="str">
            <v>SW_Wind_for_Other</v>
          </cell>
          <cell r="C591" t="str">
            <v>SW</v>
          </cell>
          <cell r="E591" t="str">
            <v>Wind</v>
          </cell>
          <cell r="I591">
            <v>2285.6999999999998</v>
          </cell>
          <cell r="T591">
            <v>0</v>
          </cell>
        </row>
        <row r="592">
          <cell r="A592">
            <v>2023</v>
          </cell>
          <cell r="B592" t="str">
            <v>CAISO_Wind_for_CAISO</v>
          </cell>
          <cell r="C592" t="str">
            <v>CAISO</v>
          </cell>
          <cell r="E592" t="str">
            <v>Wind</v>
          </cell>
          <cell r="I592">
            <v>7176.33</v>
          </cell>
          <cell r="T592">
            <v>0</v>
          </cell>
        </row>
        <row r="593">
          <cell r="A593">
            <v>2023</v>
          </cell>
          <cell r="B593" t="str">
            <v>LDWP_Wind_for_CAISO</v>
          </cell>
          <cell r="C593" t="str">
            <v>LDWP</v>
          </cell>
          <cell r="E593" t="str">
            <v>Wind</v>
          </cell>
          <cell r="I593">
            <v>5.09</v>
          </cell>
          <cell r="T593">
            <v>0</v>
          </cell>
        </row>
        <row r="594">
          <cell r="A594">
            <v>2023</v>
          </cell>
          <cell r="B594" t="str">
            <v>NW_Wind_for_CAISO</v>
          </cell>
          <cell r="C594" t="str">
            <v>NW</v>
          </cell>
          <cell r="E594" t="str">
            <v>Wind</v>
          </cell>
          <cell r="I594">
            <v>1417.29</v>
          </cell>
          <cell r="T594">
            <v>0</v>
          </cell>
        </row>
        <row r="595">
          <cell r="A595">
            <v>2023</v>
          </cell>
          <cell r="B595" t="str">
            <v>SW_Wind_for_CAISO</v>
          </cell>
          <cell r="C595" t="str">
            <v>SW</v>
          </cell>
          <cell r="E595" t="str">
            <v>Wind</v>
          </cell>
          <cell r="I595">
            <v>50.4</v>
          </cell>
          <cell r="T595">
            <v>0</v>
          </cell>
        </row>
        <row r="596">
          <cell r="A596">
            <v>2023</v>
          </cell>
          <cell r="B596" t="str">
            <v>Carrizo_Solar</v>
          </cell>
          <cell r="C596" t="str">
            <v>CAISO</v>
          </cell>
          <cell r="E596" t="str">
            <v>Solar</v>
          </cell>
          <cell r="H596">
            <v>0</v>
          </cell>
          <cell r="I596">
            <v>0</v>
          </cell>
          <cell r="K596">
            <v>0</v>
          </cell>
          <cell r="L596">
            <v>0</v>
          </cell>
          <cell r="S596">
            <v>0</v>
          </cell>
          <cell r="T596">
            <v>0</v>
          </cell>
          <cell r="Z596">
            <v>0</v>
          </cell>
        </row>
        <row r="597">
          <cell r="A597">
            <v>2023</v>
          </cell>
          <cell r="B597" t="str">
            <v>Carrizo_Wind</v>
          </cell>
          <cell r="C597" t="str">
            <v>CAISO</v>
          </cell>
          <cell r="E597" t="str">
            <v>Wind</v>
          </cell>
          <cell r="H597">
            <v>187</v>
          </cell>
          <cell r="I597">
            <v>187</v>
          </cell>
          <cell r="K597">
            <v>187</v>
          </cell>
          <cell r="L597">
            <v>0</v>
          </cell>
          <cell r="S597">
            <v>22048949.350000001</v>
          </cell>
          <cell r="T597">
            <v>7765643.7699999996</v>
          </cell>
          <cell r="Z597">
            <v>0</v>
          </cell>
        </row>
        <row r="598">
          <cell r="A598">
            <v>2023</v>
          </cell>
          <cell r="B598" t="str">
            <v>Central_Valley_North_Los_Banos_Solar</v>
          </cell>
          <cell r="C598" t="str">
            <v>CAISO</v>
          </cell>
          <cell r="E598" t="str">
            <v>Solar</v>
          </cell>
          <cell r="H598">
            <v>0</v>
          </cell>
          <cell r="I598">
            <v>0</v>
          </cell>
          <cell r="K598">
            <v>0</v>
          </cell>
          <cell r="L598">
            <v>0</v>
          </cell>
          <cell r="S598">
            <v>0</v>
          </cell>
          <cell r="T598">
            <v>0</v>
          </cell>
          <cell r="Z598">
            <v>0</v>
          </cell>
        </row>
        <row r="599">
          <cell r="A599">
            <v>2023</v>
          </cell>
          <cell r="B599" t="str">
            <v>Central_Valley_North_Los_Banos_Wind</v>
          </cell>
          <cell r="C599" t="str">
            <v>CAISO</v>
          </cell>
          <cell r="E599" t="str">
            <v>Wind</v>
          </cell>
          <cell r="H599">
            <v>173</v>
          </cell>
          <cell r="I599">
            <v>173</v>
          </cell>
          <cell r="K599">
            <v>173</v>
          </cell>
          <cell r="L599">
            <v>0</v>
          </cell>
          <cell r="S599">
            <v>17718137.239999998</v>
          </cell>
          <cell r="T599">
            <v>7240578.1900000004</v>
          </cell>
          <cell r="Z599">
            <v>0</v>
          </cell>
        </row>
        <row r="600">
          <cell r="A600">
            <v>2023</v>
          </cell>
          <cell r="B600" t="str">
            <v>Distributed_Solar</v>
          </cell>
          <cell r="C600" t="str">
            <v>CAISO</v>
          </cell>
          <cell r="E600" t="str">
            <v>Solar</v>
          </cell>
          <cell r="H600">
            <v>0</v>
          </cell>
          <cell r="I600">
            <v>0</v>
          </cell>
          <cell r="K600">
            <v>0</v>
          </cell>
          <cell r="L600">
            <v>0</v>
          </cell>
          <cell r="S600">
            <v>0</v>
          </cell>
          <cell r="T600">
            <v>0</v>
          </cell>
          <cell r="Z600">
            <v>0</v>
          </cell>
        </row>
        <row r="601">
          <cell r="A601">
            <v>2023</v>
          </cell>
          <cell r="B601" t="str">
            <v>Mountain_Pass_El_Dorado_Solar</v>
          </cell>
          <cell r="C601" t="str">
            <v>CAISO</v>
          </cell>
          <cell r="E601" t="str">
            <v>Solar</v>
          </cell>
          <cell r="H601">
            <v>0</v>
          </cell>
          <cell r="I601">
            <v>0</v>
          </cell>
          <cell r="K601">
            <v>0</v>
          </cell>
          <cell r="L601">
            <v>0</v>
          </cell>
          <cell r="S601">
            <v>0</v>
          </cell>
          <cell r="T601">
            <v>0</v>
          </cell>
          <cell r="Z601">
            <v>0</v>
          </cell>
        </row>
        <row r="602">
          <cell r="A602">
            <v>2023</v>
          </cell>
          <cell r="B602" t="str">
            <v>Greater_Imperial_Solar</v>
          </cell>
          <cell r="C602" t="str">
            <v>CAISO</v>
          </cell>
          <cell r="E602" t="str">
            <v>Solar</v>
          </cell>
          <cell r="H602">
            <v>266.49</v>
          </cell>
          <cell r="I602">
            <v>266.49</v>
          </cell>
          <cell r="K602">
            <v>266.49</v>
          </cell>
          <cell r="L602">
            <v>0</v>
          </cell>
          <cell r="S602">
            <v>15931712.34</v>
          </cell>
          <cell r="T602">
            <v>2717184.4</v>
          </cell>
          <cell r="Z602">
            <v>0</v>
          </cell>
        </row>
        <row r="603">
          <cell r="A603">
            <v>2023</v>
          </cell>
          <cell r="B603" t="str">
            <v>Greater_Imperial_Wind</v>
          </cell>
          <cell r="C603" t="str">
            <v>CAISO</v>
          </cell>
          <cell r="E603" t="str">
            <v>Wind</v>
          </cell>
          <cell r="H603">
            <v>0</v>
          </cell>
          <cell r="I603">
            <v>0</v>
          </cell>
          <cell r="K603">
            <v>0</v>
          </cell>
          <cell r="L603">
            <v>0</v>
          </cell>
          <cell r="S603">
            <v>0</v>
          </cell>
          <cell r="T603">
            <v>0</v>
          </cell>
          <cell r="Z603">
            <v>0</v>
          </cell>
        </row>
        <row r="604">
          <cell r="A604">
            <v>2023</v>
          </cell>
          <cell r="B604" t="str">
            <v>Greater_Kramer_Wind</v>
          </cell>
          <cell r="C604" t="str">
            <v>CAISO</v>
          </cell>
          <cell r="E604" t="str">
            <v>Wind</v>
          </cell>
          <cell r="H604">
            <v>0</v>
          </cell>
          <cell r="I604">
            <v>0</v>
          </cell>
          <cell r="K604">
            <v>0</v>
          </cell>
          <cell r="L604">
            <v>0</v>
          </cell>
          <cell r="S604">
            <v>0</v>
          </cell>
          <cell r="T604">
            <v>0</v>
          </cell>
          <cell r="Z604">
            <v>0</v>
          </cell>
        </row>
        <row r="605">
          <cell r="A605">
            <v>2023</v>
          </cell>
          <cell r="B605" t="str">
            <v>Humboldt_Wind</v>
          </cell>
          <cell r="C605" t="str">
            <v>CAISO</v>
          </cell>
          <cell r="E605" t="str">
            <v>Wind</v>
          </cell>
          <cell r="H605">
            <v>34</v>
          </cell>
          <cell r="I605">
            <v>34</v>
          </cell>
          <cell r="K605">
            <v>0</v>
          </cell>
          <cell r="L605">
            <v>34</v>
          </cell>
          <cell r="S605">
            <v>2937561.93</v>
          </cell>
          <cell r="T605">
            <v>1432688.81</v>
          </cell>
          <cell r="Z605">
            <v>0</v>
          </cell>
        </row>
        <row r="606">
          <cell r="A606">
            <v>2023</v>
          </cell>
          <cell r="B606" t="str">
            <v>Inyokern_North_Kramer_Solar</v>
          </cell>
          <cell r="C606" t="str">
            <v>CAISO</v>
          </cell>
          <cell r="E606" t="str">
            <v>Solar</v>
          </cell>
          <cell r="H606">
            <v>97</v>
          </cell>
          <cell r="I606">
            <v>97</v>
          </cell>
          <cell r="K606">
            <v>97</v>
          </cell>
          <cell r="L606">
            <v>0</v>
          </cell>
          <cell r="S606">
            <v>5930307.1900000004</v>
          </cell>
          <cell r="T606">
            <v>997058.41</v>
          </cell>
          <cell r="Z606">
            <v>0</v>
          </cell>
        </row>
        <row r="607">
          <cell r="A607">
            <v>2023</v>
          </cell>
          <cell r="B607" t="str">
            <v>Kern_Greater_Carrizo_Solar</v>
          </cell>
          <cell r="C607" t="str">
            <v>CAISO</v>
          </cell>
          <cell r="E607" t="str">
            <v>Solar</v>
          </cell>
          <cell r="H607">
            <v>0</v>
          </cell>
          <cell r="I607">
            <v>0</v>
          </cell>
          <cell r="K607">
            <v>0</v>
          </cell>
          <cell r="L607">
            <v>0</v>
          </cell>
          <cell r="S607">
            <v>0</v>
          </cell>
          <cell r="T607">
            <v>0</v>
          </cell>
          <cell r="Z607">
            <v>0</v>
          </cell>
        </row>
        <row r="608">
          <cell r="A608">
            <v>2023</v>
          </cell>
          <cell r="B608" t="str">
            <v>Kern_Greater_Carrizo_Wind</v>
          </cell>
          <cell r="C608" t="str">
            <v>CAISO</v>
          </cell>
          <cell r="E608" t="str">
            <v>Wind</v>
          </cell>
          <cell r="H608">
            <v>60</v>
          </cell>
          <cell r="I608">
            <v>60</v>
          </cell>
          <cell r="K608">
            <v>60</v>
          </cell>
          <cell r="L608">
            <v>0</v>
          </cell>
          <cell r="S608">
            <v>6212716.8399999999</v>
          </cell>
          <cell r="T608">
            <v>2511183.19</v>
          </cell>
          <cell r="Z608">
            <v>0</v>
          </cell>
        </row>
        <row r="609">
          <cell r="A609">
            <v>2023</v>
          </cell>
          <cell r="B609" t="str">
            <v>Kramer_Inyokern_Ex_Solar</v>
          </cell>
          <cell r="C609" t="str">
            <v>CAISO</v>
          </cell>
          <cell r="E609" t="str">
            <v>Solar</v>
          </cell>
          <cell r="H609">
            <v>860.4</v>
          </cell>
          <cell r="I609">
            <v>860.4</v>
          </cell>
          <cell r="K609">
            <v>860.4</v>
          </cell>
          <cell r="L609">
            <v>0</v>
          </cell>
          <cell r="S609">
            <v>52925708.439999998</v>
          </cell>
          <cell r="T609">
            <v>8863766.3900000006</v>
          </cell>
          <cell r="Z609">
            <v>0</v>
          </cell>
        </row>
        <row r="610">
          <cell r="A610">
            <v>2023</v>
          </cell>
          <cell r="B610" t="str">
            <v>Kramer_Inyokern_Ex_Wind</v>
          </cell>
          <cell r="C610" t="str">
            <v>CAISO</v>
          </cell>
          <cell r="E610" t="str">
            <v>Wind</v>
          </cell>
          <cell r="H610">
            <v>0</v>
          </cell>
          <cell r="I610">
            <v>0</v>
          </cell>
          <cell r="K610">
            <v>0</v>
          </cell>
          <cell r="L610">
            <v>0</v>
          </cell>
          <cell r="S610">
            <v>0</v>
          </cell>
          <cell r="T610">
            <v>0</v>
          </cell>
          <cell r="Z610">
            <v>0</v>
          </cell>
        </row>
        <row r="611">
          <cell r="A611">
            <v>2023</v>
          </cell>
          <cell r="B611" t="str">
            <v>North_Victor_Solar</v>
          </cell>
          <cell r="C611" t="str">
            <v>CAISO</v>
          </cell>
          <cell r="E611" t="str">
            <v>Solar</v>
          </cell>
          <cell r="H611">
            <v>300</v>
          </cell>
          <cell r="I611">
            <v>300</v>
          </cell>
          <cell r="K611">
            <v>300</v>
          </cell>
          <cell r="L611">
            <v>0</v>
          </cell>
          <cell r="S611">
            <v>18363613.539999999</v>
          </cell>
          <cell r="T611">
            <v>3085058.19</v>
          </cell>
          <cell r="Z611">
            <v>0</v>
          </cell>
        </row>
        <row r="612">
          <cell r="A612">
            <v>2023</v>
          </cell>
          <cell r="B612" t="str">
            <v>Northern_California_Ex_Solar</v>
          </cell>
          <cell r="C612" t="str">
            <v>CAISO</v>
          </cell>
          <cell r="E612" t="str">
            <v>Solar</v>
          </cell>
          <cell r="H612">
            <v>0</v>
          </cell>
          <cell r="I612">
            <v>0</v>
          </cell>
          <cell r="K612">
            <v>0</v>
          </cell>
          <cell r="L612">
            <v>0</v>
          </cell>
          <cell r="S612">
            <v>0</v>
          </cell>
          <cell r="T612">
            <v>0</v>
          </cell>
          <cell r="Z612">
            <v>0</v>
          </cell>
        </row>
        <row r="613">
          <cell r="A613">
            <v>2023</v>
          </cell>
          <cell r="B613" t="str">
            <v>Northern_California_Ex_Wind</v>
          </cell>
          <cell r="C613" t="str">
            <v>CAISO</v>
          </cell>
          <cell r="E613" t="str">
            <v>Wind</v>
          </cell>
          <cell r="H613">
            <v>865.9</v>
          </cell>
          <cell r="I613">
            <v>865.9</v>
          </cell>
          <cell r="K613">
            <v>865.9</v>
          </cell>
          <cell r="L613">
            <v>0</v>
          </cell>
          <cell r="S613">
            <v>87896033.650000006</v>
          </cell>
          <cell r="T613">
            <v>36240558.710000001</v>
          </cell>
          <cell r="Z613">
            <v>0</v>
          </cell>
        </row>
        <row r="614">
          <cell r="A614">
            <v>2023</v>
          </cell>
          <cell r="B614" t="str">
            <v>NW_Ext_Tx_Wind</v>
          </cell>
          <cell r="C614" t="str">
            <v>CAISO</v>
          </cell>
          <cell r="E614" t="str">
            <v>Wind</v>
          </cell>
          <cell r="H614">
            <v>30.27</v>
          </cell>
          <cell r="I614">
            <v>30.27</v>
          </cell>
          <cell r="K614">
            <v>30.27</v>
          </cell>
          <cell r="L614">
            <v>0</v>
          </cell>
          <cell r="S614">
            <v>4286335.1500000004</v>
          </cell>
          <cell r="T614">
            <v>1268268.94</v>
          </cell>
          <cell r="Z614">
            <v>0</v>
          </cell>
        </row>
        <row r="615">
          <cell r="A615">
            <v>2023</v>
          </cell>
          <cell r="B615" t="str">
            <v>Riverside_Palm_Springs_Solar</v>
          </cell>
          <cell r="C615" t="str">
            <v>CAISO</v>
          </cell>
          <cell r="E615" t="str">
            <v>Solar</v>
          </cell>
          <cell r="H615">
            <v>1125.56</v>
          </cell>
          <cell r="I615">
            <v>1125.56</v>
          </cell>
          <cell r="K615">
            <v>1125.56</v>
          </cell>
          <cell r="L615">
            <v>0</v>
          </cell>
          <cell r="S615">
            <v>67290088.560000002</v>
          </cell>
          <cell r="T615">
            <v>11476454.939999999</v>
          </cell>
          <cell r="Z615">
            <v>0</v>
          </cell>
        </row>
        <row r="616">
          <cell r="A616">
            <v>2023</v>
          </cell>
          <cell r="B616" t="str">
            <v>Sacramento_River_Solar</v>
          </cell>
          <cell r="C616" t="str">
            <v>CAISO</v>
          </cell>
          <cell r="E616" t="str">
            <v>Solar</v>
          </cell>
          <cell r="H616">
            <v>0</v>
          </cell>
          <cell r="I616">
            <v>0</v>
          </cell>
          <cell r="K616">
            <v>0</v>
          </cell>
          <cell r="L616">
            <v>0</v>
          </cell>
          <cell r="S616">
            <v>0</v>
          </cell>
          <cell r="T616">
            <v>0</v>
          </cell>
          <cell r="Z616">
            <v>0</v>
          </cell>
        </row>
        <row r="617">
          <cell r="A617">
            <v>2023</v>
          </cell>
          <cell r="B617" t="str">
            <v>Sacramento_River_Wind</v>
          </cell>
          <cell r="C617" t="str">
            <v>CAISO</v>
          </cell>
          <cell r="E617" t="str">
            <v>Wind</v>
          </cell>
          <cell r="I617">
            <v>0</v>
          </cell>
          <cell r="T617">
            <v>0</v>
          </cell>
        </row>
        <row r="618">
          <cell r="A618">
            <v>2023</v>
          </cell>
          <cell r="B618" t="str">
            <v>SCADSNV_Solar</v>
          </cell>
          <cell r="C618" t="str">
            <v>CAISO</v>
          </cell>
          <cell r="E618" t="str">
            <v>Solar</v>
          </cell>
          <cell r="H618">
            <v>0</v>
          </cell>
          <cell r="I618">
            <v>0</v>
          </cell>
          <cell r="K618">
            <v>0</v>
          </cell>
          <cell r="L618">
            <v>0</v>
          </cell>
          <cell r="S618">
            <v>0</v>
          </cell>
          <cell r="T618">
            <v>0</v>
          </cell>
          <cell r="Z618">
            <v>0</v>
          </cell>
        </row>
        <row r="619">
          <cell r="A619">
            <v>2023</v>
          </cell>
          <cell r="B619" t="str">
            <v>SCADSNV_Wind</v>
          </cell>
          <cell r="C619" t="str">
            <v>CAISO</v>
          </cell>
          <cell r="E619" t="str">
            <v>Wind</v>
          </cell>
          <cell r="H619">
            <v>0</v>
          </cell>
          <cell r="I619">
            <v>0</v>
          </cell>
          <cell r="K619">
            <v>0</v>
          </cell>
          <cell r="L619">
            <v>0</v>
          </cell>
          <cell r="S619">
            <v>0</v>
          </cell>
          <cell r="T619">
            <v>0</v>
          </cell>
          <cell r="Z619">
            <v>0</v>
          </cell>
        </row>
        <row r="620">
          <cell r="A620">
            <v>2023</v>
          </cell>
          <cell r="B620" t="str">
            <v>Solano_Solar</v>
          </cell>
          <cell r="C620" t="str">
            <v>CAISO</v>
          </cell>
          <cell r="E620" t="str">
            <v>Solar</v>
          </cell>
          <cell r="H620">
            <v>0</v>
          </cell>
          <cell r="I620">
            <v>0</v>
          </cell>
          <cell r="K620">
            <v>0</v>
          </cell>
          <cell r="L620">
            <v>0</v>
          </cell>
          <cell r="S620">
            <v>0</v>
          </cell>
          <cell r="T620">
            <v>0</v>
          </cell>
          <cell r="Z620">
            <v>0</v>
          </cell>
        </row>
        <row r="621">
          <cell r="A621">
            <v>2023</v>
          </cell>
          <cell r="B621" t="str">
            <v>Solano_subzone_Solar</v>
          </cell>
          <cell r="C621" t="str">
            <v>CAISO</v>
          </cell>
          <cell r="E621" t="str">
            <v>Solar</v>
          </cell>
          <cell r="H621">
            <v>0</v>
          </cell>
          <cell r="I621">
            <v>0</v>
          </cell>
          <cell r="K621">
            <v>0</v>
          </cell>
          <cell r="L621">
            <v>0</v>
          </cell>
          <cell r="S621">
            <v>0</v>
          </cell>
          <cell r="T621">
            <v>0</v>
          </cell>
          <cell r="Z621">
            <v>0</v>
          </cell>
        </row>
        <row r="622">
          <cell r="A622">
            <v>2023</v>
          </cell>
          <cell r="B622" t="str">
            <v>Solano_subzone_Wind</v>
          </cell>
          <cell r="C622" t="str">
            <v>CAISO</v>
          </cell>
          <cell r="E622" t="str">
            <v>Wind</v>
          </cell>
          <cell r="H622">
            <v>0</v>
          </cell>
          <cell r="I622">
            <v>0</v>
          </cell>
          <cell r="K622">
            <v>0</v>
          </cell>
          <cell r="L622">
            <v>0</v>
          </cell>
          <cell r="S622">
            <v>0</v>
          </cell>
          <cell r="T622">
            <v>0</v>
          </cell>
          <cell r="Z622">
            <v>0</v>
          </cell>
        </row>
        <row r="623">
          <cell r="A623">
            <v>2023</v>
          </cell>
          <cell r="B623" t="str">
            <v>Solano_Wind</v>
          </cell>
          <cell r="C623" t="str">
            <v>CAISO</v>
          </cell>
          <cell r="E623" t="str">
            <v>Wind</v>
          </cell>
          <cell r="H623">
            <v>542</v>
          </cell>
          <cell r="I623">
            <v>542</v>
          </cell>
          <cell r="K623">
            <v>542</v>
          </cell>
          <cell r="L623">
            <v>0</v>
          </cell>
          <cell r="S623">
            <v>54954546.170000002</v>
          </cell>
          <cell r="T623">
            <v>22684354.800000001</v>
          </cell>
          <cell r="Z623">
            <v>0</v>
          </cell>
        </row>
        <row r="624">
          <cell r="A624">
            <v>2023</v>
          </cell>
          <cell r="B624" t="str">
            <v>Southern_California_Desert_Ex_Solar</v>
          </cell>
          <cell r="C624" t="str">
            <v>CAISO</v>
          </cell>
          <cell r="E624" t="str">
            <v>Solar</v>
          </cell>
          <cell r="H624">
            <v>460.55</v>
          </cell>
          <cell r="I624">
            <v>460.55</v>
          </cell>
          <cell r="K624">
            <v>460.55</v>
          </cell>
          <cell r="L624">
            <v>0</v>
          </cell>
          <cell r="S624">
            <v>27533713.59</v>
          </cell>
          <cell r="T624">
            <v>4695928.18</v>
          </cell>
          <cell r="Z624">
            <v>0</v>
          </cell>
        </row>
        <row r="625">
          <cell r="A625">
            <v>2023</v>
          </cell>
          <cell r="B625" t="str">
            <v>Southern_California_Desert_Ex_Wind</v>
          </cell>
          <cell r="C625" t="str">
            <v>CAISO</v>
          </cell>
          <cell r="E625" t="str">
            <v>Wind</v>
          </cell>
          <cell r="H625">
            <v>0</v>
          </cell>
          <cell r="I625">
            <v>0</v>
          </cell>
          <cell r="K625">
            <v>0</v>
          </cell>
          <cell r="L625">
            <v>0</v>
          </cell>
          <cell r="S625">
            <v>0</v>
          </cell>
          <cell r="T625">
            <v>0</v>
          </cell>
          <cell r="Z625">
            <v>0</v>
          </cell>
        </row>
        <row r="626">
          <cell r="A626">
            <v>2023</v>
          </cell>
          <cell r="B626" t="str">
            <v>Southern_Nevada_Solar</v>
          </cell>
          <cell r="C626" t="str">
            <v>CAISO</v>
          </cell>
          <cell r="E626" t="str">
            <v>Solar</v>
          </cell>
          <cell r="H626">
            <v>0</v>
          </cell>
          <cell r="I626">
            <v>0</v>
          </cell>
          <cell r="K626">
            <v>0</v>
          </cell>
          <cell r="L626">
            <v>0</v>
          </cell>
          <cell r="S626">
            <v>0</v>
          </cell>
          <cell r="T626">
            <v>0</v>
          </cell>
          <cell r="Z626">
            <v>0</v>
          </cell>
        </row>
        <row r="627">
          <cell r="A627">
            <v>2023</v>
          </cell>
          <cell r="B627" t="str">
            <v>Southern_Nevada_Wind</v>
          </cell>
          <cell r="C627" t="str">
            <v>CAISO</v>
          </cell>
          <cell r="E627" t="str">
            <v>Wind</v>
          </cell>
          <cell r="H627">
            <v>442.03</v>
          </cell>
          <cell r="I627">
            <v>442.03</v>
          </cell>
          <cell r="K627">
            <v>442.03</v>
          </cell>
          <cell r="L627">
            <v>0</v>
          </cell>
          <cell r="S627">
            <v>45026961.740000002</v>
          </cell>
          <cell r="T627">
            <v>18139039.100000001</v>
          </cell>
          <cell r="Z627">
            <v>0</v>
          </cell>
        </row>
        <row r="628">
          <cell r="A628">
            <v>2023</v>
          </cell>
          <cell r="B628" t="str">
            <v>SW_Ext_Tx_Wind</v>
          </cell>
          <cell r="C628" t="str">
            <v>CAISO</v>
          </cell>
          <cell r="E628" t="str">
            <v>Wind</v>
          </cell>
          <cell r="H628">
            <v>0</v>
          </cell>
          <cell r="I628">
            <v>0</v>
          </cell>
          <cell r="K628">
            <v>0</v>
          </cell>
          <cell r="L628">
            <v>0</v>
          </cell>
          <cell r="S628">
            <v>0</v>
          </cell>
          <cell r="T628">
            <v>0</v>
          </cell>
          <cell r="Z628">
            <v>0</v>
          </cell>
        </row>
        <row r="629">
          <cell r="A629">
            <v>2023</v>
          </cell>
          <cell r="B629" t="str">
            <v>Tehachapi_Ex_Solar</v>
          </cell>
          <cell r="C629" t="str">
            <v>CAISO</v>
          </cell>
          <cell r="E629" t="str">
            <v>Solar</v>
          </cell>
          <cell r="H629">
            <v>1488</v>
          </cell>
          <cell r="I629">
            <v>1488</v>
          </cell>
          <cell r="K629">
            <v>1488</v>
          </cell>
          <cell r="L629">
            <v>0</v>
          </cell>
          <cell r="S629">
            <v>97812783.620000005</v>
          </cell>
          <cell r="T629">
            <v>16374077.01</v>
          </cell>
          <cell r="Z629">
            <v>0</v>
          </cell>
        </row>
        <row r="630">
          <cell r="A630">
            <v>2023</v>
          </cell>
          <cell r="B630" t="str">
            <v>Tehachapi_Solar</v>
          </cell>
          <cell r="C630" t="str">
            <v>CAISO</v>
          </cell>
          <cell r="E630" t="str">
            <v>Solar</v>
          </cell>
          <cell r="H630">
            <v>3402</v>
          </cell>
          <cell r="I630">
            <v>3402</v>
          </cell>
          <cell r="K630">
            <v>3402</v>
          </cell>
          <cell r="L630">
            <v>0</v>
          </cell>
          <cell r="S630">
            <v>219638508.16999999</v>
          </cell>
          <cell r="T630">
            <v>36024795.899999999</v>
          </cell>
          <cell r="Z630">
            <v>0</v>
          </cell>
        </row>
        <row r="631">
          <cell r="A631">
            <v>2023</v>
          </cell>
          <cell r="B631" t="str">
            <v>Tehachapi_Wind</v>
          </cell>
          <cell r="C631" t="str">
            <v>CAISO</v>
          </cell>
          <cell r="E631" t="str">
            <v>Wind</v>
          </cell>
          <cell r="H631">
            <v>275</v>
          </cell>
          <cell r="I631">
            <v>275</v>
          </cell>
          <cell r="K631">
            <v>275</v>
          </cell>
          <cell r="L631">
            <v>0</v>
          </cell>
          <cell r="S631">
            <v>26205559.140000001</v>
          </cell>
          <cell r="T631">
            <v>11669739.4</v>
          </cell>
          <cell r="Z631">
            <v>0</v>
          </cell>
        </row>
        <row r="632">
          <cell r="A632">
            <v>2023</v>
          </cell>
          <cell r="B632" t="str">
            <v>Westlands_Ex_Solar</v>
          </cell>
          <cell r="C632" t="str">
            <v>CAISO</v>
          </cell>
          <cell r="E632" t="str">
            <v>Solar</v>
          </cell>
          <cell r="H632">
            <v>0</v>
          </cell>
          <cell r="I632">
            <v>0</v>
          </cell>
          <cell r="K632">
            <v>0</v>
          </cell>
          <cell r="L632">
            <v>0</v>
          </cell>
          <cell r="S632">
            <v>0</v>
          </cell>
          <cell r="T632">
            <v>0</v>
          </cell>
          <cell r="Z632">
            <v>0</v>
          </cell>
        </row>
        <row r="633">
          <cell r="A633">
            <v>2023</v>
          </cell>
          <cell r="B633" t="str">
            <v>Westlands_Ex_Wind</v>
          </cell>
          <cell r="C633" t="str">
            <v>CAISO</v>
          </cell>
          <cell r="E633" t="str">
            <v>Wind</v>
          </cell>
          <cell r="I633">
            <v>0</v>
          </cell>
          <cell r="T633">
            <v>0</v>
          </cell>
        </row>
        <row r="634">
          <cell r="A634">
            <v>2023</v>
          </cell>
          <cell r="B634" t="str">
            <v>Westlands_Solar</v>
          </cell>
          <cell r="C634" t="str">
            <v>CAISO</v>
          </cell>
          <cell r="E634" t="str">
            <v>Solar</v>
          </cell>
          <cell r="H634">
            <v>0</v>
          </cell>
          <cell r="I634">
            <v>0</v>
          </cell>
          <cell r="K634">
            <v>0</v>
          </cell>
          <cell r="L634">
            <v>0</v>
          </cell>
          <cell r="S634">
            <v>0</v>
          </cell>
          <cell r="T634">
            <v>0</v>
          </cell>
          <cell r="Z634">
            <v>0</v>
          </cell>
        </row>
        <row r="635">
          <cell r="A635">
            <v>2023</v>
          </cell>
          <cell r="B635" t="str">
            <v>Arizona_Solar</v>
          </cell>
          <cell r="C635" t="str">
            <v>CAISO</v>
          </cell>
          <cell r="E635" t="str">
            <v>Solar</v>
          </cell>
          <cell r="I635">
            <v>0</v>
          </cell>
          <cell r="T635">
            <v>0</v>
          </cell>
        </row>
        <row r="636">
          <cell r="A636">
            <v>2023</v>
          </cell>
          <cell r="B636" t="str">
            <v>Arizona_Wind</v>
          </cell>
          <cell r="C636" t="str">
            <v>CAISO</v>
          </cell>
          <cell r="E636" t="str">
            <v>Wind</v>
          </cell>
          <cell r="I636">
            <v>0</v>
          </cell>
          <cell r="T636">
            <v>0</v>
          </cell>
        </row>
        <row r="637">
          <cell r="A637">
            <v>2023</v>
          </cell>
          <cell r="B637" t="str">
            <v>Baja_California_Solar</v>
          </cell>
          <cell r="C637" t="str">
            <v>CAISO</v>
          </cell>
          <cell r="E637" t="str">
            <v>Solar</v>
          </cell>
          <cell r="I637">
            <v>0</v>
          </cell>
          <cell r="T637">
            <v>0</v>
          </cell>
        </row>
        <row r="638">
          <cell r="A638">
            <v>2023</v>
          </cell>
          <cell r="B638" t="str">
            <v>Baja_California_Wind</v>
          </cell>
          <cell r="C638" t="str">
            <v>CAISO</v>
          </cell>
          <cell r="E638" t="str">
            <v>Wind</v>
          </cell>
          <cell r="H638">
            <v>0</v>
          </cell>
          <cell r="I638">
            <v>0</v>
          </cell>
          <cell r="K638">
            <v>0</v>
          </cell>
          <cell r="L638">
            <v>0</v>
          </cell>
          <cell r="S638">
            <v>0</v>
          </cell>
          <cell r="T638">
            <v>0</v>
          </cell>
          <cell r="Z638">
            <v>0</v>
          </cell>
        </row>
        <row r="639">
          <cell r="A639">
            <v>2023</v>
          </cell>
          <cell r="B639" t="str">
            <v>Idaho_Wind</v>
          </cell>
          <cell r="C639" t="str">
            <v>CAISO</v>
          </cell>
          <cell r="E639" t="str">
            <v>Wind</v>
          </cell>
          <cell r="I639">
            <v>0</v>
          </cell>
          <cell r="T639">
            <v>0</v>
          </cell>
        </row>
        <row r="640">
          <cell r="A640">
            <v>2023</v>
          </cell>
          <cell r="B640" t="str">
            <v>New_Mexico_Solar</v>
          </cell>
          <cell r="C640" t="str">
            <v>CAISO</v>
          </cell>
          <cell r="E640" t="str">
            <v>Solar</v>
          </cell>
          <cell r="I640">
            <v>0</v>
          </cell>
          <cell r="T640">
            <v>0</v>
          </cell>
        </row>
        <row r="641">
          <cell r="A641">
            <v>2023</v>
          </cell>
          <cell r="B641" t="str">
            <v>New_Mexico_Wind</v>
          </cell>
          <cell r="C641" t="str">
            <v>CAISO</v>
          </cell>
          <cell r="E641" t="str">
            <v>Wind</v>
          </cell>
          <cell r="H641">
            <v>0</v>
          </cell>
          <cell r="I641">
            <v>0</v>
          </cell>
          <cell r="K641">
            <v>0</v>
          </cell>
          <cell r="L641">
            <v>0</v>
          </cell>
          <cell r="S641">
            <v>0</v>
          </cell>
          <cell r="T641">
            <v>0</v>
          </cell>
          <cell r="Z641">
            <v>0</v>
          </cell>
        </row>
        <row r="642">
          <cell r="A642">
            <v>2023</v>
          </cell>
          <cell r="B642" t="str">
            <v>Utah_Solar</v>
          </cell>
          <cell r="C642" t="str">
            <v>CAISO</v>
          </cell>
          <cell r="E642" t="str">
            <v>Solar</v>
          </cell>
          <cell r="I642">
            <v>0</v>
          </cell>
          <cell r="T642">
            <v>0</v>
          </cell>
        </row>
        <row r="643">
          <cell r="A643">
            <v>2023</v>
          </cell>
          <cell r="B643" t="str">
            <v>Utah_Wind</v>
          </cell>
          <cell r="C643" t="str">
            <v>CAISO</v>
          </cell>
          <cell r="E643" t="str">
            <v>Wind</v>
          </cell>
          <cell r="I643">
            <v>0</v>
          </cell>
          <cell r="T643">
            <v>0</v>
          </cell>
        </row>
        <row r="644">
          <cell r="A644">
            <v>2023</v>
          </cell>
          <cell r="B644" t="str">
            <v>Wyoming_Wind</v>
          </cell>
          <cell r="C644" t="str">
            <v>CAISO</v>
          </cell>
          <cell r="E644" t="str">
            <v>Wind</v>
          </cell>
          <cell r="H644">
            <v>0</v>
          </cell>
          <cell r="I644">
            <v>0</v>
          </cell>
          <cell r="K644">
            <v>0</v>
          </cell>
          <cell r="L644">
            <v>0</v>
          </cell>
          <cell r="S644">
            <v>0</v>
          </cell>
          <cell r="T644">
            <v>0</v>
          </cell>
          <cell r="Z644">
            <v>0</v>
          </cell>
        </row>
        <row r="645">
          <cell r="A645">
            <v>2023</v>
          </cell>
          <cell r="B645" t="str">
            <v>Pacific_Northwest_Wind</v>
          </cell>
          <cell r="C645" t="str">
            <v>CAISO</v>
          </cell>
          <cell r="E645" t="str">
            <v>Wind</v>
          </cell>
          <cell r="I645">
            <v>0</v>
          </cell>
          <cell r="T645">
            <v>0</v>
          </cell>
        </row>
        <row r="646">
          <cell r="A646">
            <v>2023</v>
          </cell>
          <cell r="B646" t="str">
            <v>Diablo_Canyon_Offshore_Wind</v>
          </cell>
          <cell r="C646" t="str">
            <v>CAISO</v>
          </cell>
          <cell r="E646" t="str">
            <v>Offshore_Wind</v>
          </cell>
          <cell r="I646">
            <v>0</v>
          </cell>
          <cell r="T646">
            <v>0</v>
          </cell>
        </row>
        <row r="647">
          <cell r="A647">
            <v>2023</v>
          </cell>
          <cell r="B647" t="str">
            <v>Humboldt_Bay_Offshore_Wind</v>
          </cell>
          <cell r="C647" t="str">
            <v>CAISO</v>
          </cell>
          <cell r="E647" t="str">
            <v>Offshore_Wind</v>
          </cell>
          <cell r="I647">
            <v>0</v>
          </cell>
          <cell r="T647">
            <v>0</v>
          </cell>
        </row>
        <row r="648">
          <cell r="A648">
            <v>2023</v>
          </cell>
          <cell r="B648" t="str">
            <v>Morro_Bay_Offshore_Wind</v>
          </cell>
          <cell r="C648" t="str">
            <v>CAISO</v>
          </cell>
          <cell r="E648" t="str">
            <v>Offshore_Wind</v>
          </cell>
          <cell r="I648">
            <v>0</v>
          </cell>
          <cell r="T648">
            <v>0</v>
          </cell>
        </row>
        <row r="649">
          <cell r="A649">
            <v>2023</v>
          </cell>
          <cell r="B649" t="str">
            <v>Diablo_Canyon_Offshore_Wind_Ext_Tx</v>
          </cell>
          <cell r="C649" t="str">
            <v>CAISO</v>
          </cell>
          <cell r="E649" t="str">
            <v>Offshore_Wind</v>
          </cell>
          <cell r="I649">
            <v>0</v>
          </cell>
          <cell r="T649">
            <v>0</v>
          </cell>
        </row>
        <row r="650">
          <cell r="A650">
            <v>2023</v>
          </cell>
          <cell r="B650" t="str">
            <v>Cape_Mendocino_Offshore_Wind</v>
          </cell>
          <cell r="C650" t="str">
            <v>CAISO</v>
          </cell>
          <cell r="E650" t="str">
            <v>Offshore_Wind</v>
          </cell>
          <cell r="I650">
            <v>0</v>
          </cell>
          <cell r="T650">
            <v>0</v>
          </cell>
        </row>
        <row r="651">
          <cell r="A651">
            <v>2023</v>
          </cell>
          <cell r="B651" t="str">
            <v>Del_Norte_Offshore_Wind</v>
          </cell>
          <cell r="C651" t="str">
            <v>CAISO</v>
          </cell>
          <cell r="E651" t="str">
            <v>Offshore_Wind</v>
          </cell>
          <cell r="I651">
            <v>0</v>
          </cell>
          <cell r="T651">
            <v>0</v>
          </cell>
        </row>
        <row r="652">
          <cell r="A652">
            <v>2023</v>
          </cell>
          <cell r="B652" t="str">
            <v>CAISO_Existing_Pumped_Storage</v>
          </cell>
          <cell r="C652" t="str">
            <v>CAISO</v>
          </cell>
          <cell r="E652" t="str">
            <v>Pumped_Hydro</v>
          </cell>
          <cell r="I652">
            <v>1599.2</v>
          </cell>
          <cell r="T652">
            <v>0</v>
          </cell>
        </row>
        <row r="653">
          <cell r="A653">
            <v>2023</v>
          </cell>
          <cell r="B653" t="str">
            <v>CAISO_New_Pumped_Storage</v>
          </cell>
          <cell r="C653" t="str">
            <v>CAISO</v>
          </cell>
          <cell r="E653" t="str">
            <v>Pumped_Hydro</v>
          </cell>
          <cell r="H653">
            <v>0</v>
          </cell>
          <cell r="I653">
            <v>0</v>
          </cell>
          <cell r="S653">
            <v>0</v>
          </cell>
          <cell r="T653">
            <v>0</v>
          </cell>
          <cell r="Z653">
            <v>0</v>
          </cell>
        </row>
        <row r="654">
          <cell r="A654">
            <v>2023</v>
          </cell>
          <cell r="B654" t="str">
            <v>CAISO_New_Flow_Battery</v>
          </cell>
          <cell r="C654" t="str">
            <v>CAISO</v>
          </cell>
          <cell r="E654" t="str">
            <v>Flow_Battery</v>
          </cell>
          <cell r="H654">
            <v>0</v>
          </cell>
          <cell r="I654">
            <v>0</v>
          </cell>
          <cell r="S654">
            <v>0</v>
          </cell>
          <cell r="T654">
            <v>0</v>
          </cell>
          <cell r="Z654">
            <v>0</v>
          </cell>
        </row>
        <row r="655">
          <cell r="A655">
            <v>2023</v>
          </cell>
          <cell r="B655" t="str">
            <v>CAISO_New_Flow_Battery_2</v>
          </cell>
          <cell r="C655" t="str">
            <v>CAISO</v>
          </cell>
          <cell r="E655" t="str">
            <v>Flow_Battery</v>
          </cell>
          <cell r="H655">
            <v>0</v>
          </cell>
          <cell r="I655">
            <v>0</v>
          </cell>
          <cell r="S655">
            <v>0</v>
          </cell>
          <cell r="T655">
            <v>0</v>
          </cell>
          <cell r="Z655">
            <v>0</v>
          </cell>
        </row>
        <row r="656">
          <cell r="A656">
            <v>2023</v>
          </cell>
          <cell r="B656" t="str">
            <v>CAISO_New_Flow_Battery_3</v>
          </cell>
          <cell r="C656" t="str">
            <v>CAISO</v>
          </cell>
          <cell r="E656" t="str">
            <v>Flow_Battery</v>
          </cell>
          <cell r="H656">
            <v>0</v>
          </cell>
          <cell r="I656">
            <v>0</v>
          </cell>
          <cell r="S656">
            <v>0</v>
          </cell>
          <cell r="T656">
            <v>0</v>
          </cell>
          <cell r="Z656">
            <v>0</v>
          </cell>
        </row>
        <row r="657">
          <cell r="A657">
            <v>2023</v>
          </cell>
          <cell r="B657" t="str">
            <v>CAISO_New_Flow_Battery_4</v>
          </cell>
          <cell r="C657" t="str">
            <v>CAISO</v>
          </cell>
          <cell r="E657" t="str">
            <v>Flow_Battery</v>
          </cell>
          <cell r="H657">
            <v>0</v>
          </cell>
          <cell r="I657">
            <v>0</v>
          </cell>
          <cell r="S657">
            <v>0</v>
          </cell>
          <cell r="T657">
            <v>0</v>
          </cell>
          <cell r="Z657">
            <v>0</v>
          </cell>
        </row>
        <row r="658">
          <cell r="A658">
            <v>2023</v>
          </cell>
          <cell r="B658" t="str">
            <v>CAISO_New_Flow_Battery_5</v>
          </cell>
          <cell r="C658" t="str">
            <v>CAISO</v>
          </cell>
          <cell r="E658" t="str">
            <v>Flow_Battery</v>
          </cell>
          <cell r="H658">
            <v>0</v>
          </cell>
          <cell r="I658">
            <v>0</v>
          </cell>
          <cell r="S658">
            <v>0</v>
          </cell>
          <cell r="T658">
            <v>0</v>
          </cell>
          <cell r="Z658">
            <v>0</v>
          </cell>
        </row>
        <row r="659">
          <cell r="A659">
            <v>2023</v>
          </cell>
          <cell r="B659" t="str">
            <v>CAISO_New_Li_Battery</v>
          </cell>
          <cell r="C659" t="str">
            <v>CAISO</v>
          </cell>
          <cell r="E659" t="str">
            <v>Li_Battery</v>
          </cell>
          <cell r="H659">
            <v>4638.1899999999996</v>
          </cell>
          <cell r="I659">
            <v>4638.1899999999996</v>
          </cell>
          <cell r="S659">
            <v>587116398.25</v>
          </cell>
          <cell r="T659">
            <v>56575269.090000004</v>
          </cell>
          <cell r="Z659">
            <v>1543.52</v>
          </cell>
        </row>
        <row r="660">
          <cell r="A660">
            <v>2023</v>
          </cell>
          <cell r="B660" t="str">
            <v>CAISO_BTM_Li_Battery</v>
          </cell>
          <cell r="C660" t="str">
            <v>CAISO</v>
          </cell>
          <cell r="E660" t="str">
            <v>BTM_Li_Battery</v>
          </cell>
          <cell r="H660">
            <v>0</v>
          </cell>
          <cell r="I660">
            <v>92.14</v>
          </cell>
          <cell r="S660">
            <v>0</v>
          </cell>
          <cell r="T660">
            <v>878656.68</v>
          </cell>
          <cell r="Z660">
            <v>0</v>
          </cell>
        </row>
        <row r="661">
          <cell r="A661">
            <v>2023</v>
          </cell>
          <cell r="B661" t="str">
            <v>CAISO_New_Li_Battery_2</v>
          </cell>
          <cell r="C661" t="str">
            <v>CAISO</v>
          </cell>
          <cell r="E661" t="str">
            <v>Li_Battery</v>
          </cell>
          <cell r="H661">
            <v>0</v>
          </cell>
          <cell r="I661">
            <v>0</v>
          </cell>
          <cell r="S661">
            <v>0</v>
          </cell>
          <cell r="T661">
            <v>0</v>
          </cell>
          <cell r="Z661">
            <v>0</v>
          </cell>
        </row>
        <row r="662">
          <cell r="A662">
            <v>2023</v>
          </cell>
          <cell r="B662" t="str">
            <v>CAISO_New_Li_Battery_3</v>
          </cell>
          <cell r="C662" t="str">
            <v>CAISO</v>
          </cell>
          <cell r="E662" t="str">
            <v>Li_Battery</v>
          </cell>
          <cell r="H662">
            <v>0</v>
          </cell>
          <cell r="I662">
            <v>0</v>
          </cell>
          <cell r="S662">
            <v>0</v>
          </cell>
          <cell r="T662">
            <v>0</v>
          </cell>
          <cell r="Z662">
            <v>0</v>
          </cell>
        </row>
        <row r="663">
          <cell r="A663">
            <v>2023</v>
          </cell>
          <cell r="B663" t="str">
            <v>CAISO_New_Li_Battery_4</v>
          </cell>
          <cell r="C663" t="str">
            <v>CAISO</v>
          </cell>
          <cell r="E663" t="str">
            <v>Li_Battery</v>
          </cell>
          <cell r="H663">
            <v>0</v>
          </cell>
          <cell r="I663">
            <v>0</v>
          </cell>
          <cell r="S663">
            <v>0</v>
          </cell>
          <cell r="T663">
            <v>0</v>
          </cell>
          <cell r="Z663">
            <v>0</v>
          </cell>
        </row>
        <row r="664">
          <cell r="A664">
            <v>2023</v>
          </cell>
          <cell r="B664" t="str">
            <v>CAISO_New_Li_Battery_5</v>
          </cell>
          <cell r="C664" t="str">
            <v>CAISO</v>
          </cell>
          <cell r="E664" t="str">
            <v>Li_Battery</v>
          </cell>
          <cell r="H664">
            <v>0</v>
          </cell>
          <cell r="I664">
            <v>0</v>
          </cell>
          <cell r="S664">
            <v>0</v>
          </cell>
          <cell r="T664">
            <v>0</v>
          </cell>
          <cell r="Z664">
            <v>0</v>
          </cell>
        </row>
        <row r="665">
          <cell r="A665">
            <v>2023</v>
          </cell>
          <cell r="B665" t="str">
            <v>CAISO_New_Li_Battery_6</v>
          </cell>
          <cell r="C665" t="str">
            <v>CAISO</v>
          </cell>
          <cell r="E665" t="str">
            <v>Li_Battery</v>
          </cell>
          <cell r="H665">
            <v>0</v>
          </cell>
          <cell r="I665">
            <v>0</v>
          </cell>
          <cell r="S665">
            <v>0</v>
          </cell>
          <cell r="T665">
            <v>0</v>
          </cell>
          <cell r="Z665">
            <v>0</v>
          </cell>
        </row>
        <row r="666">
          <cell r="A666">
            <v>2023</v>
          </cell>
          <cell r="B666" t="str">
            <v>CAISO_Hydro</v>
          </cell>
          <cell r="C666" t="str">
            <v>CAISO</v>
          </cell>
          <cell r="E666" t="str">
            <v>Hydro</v>
          </cell>
          <cell r="I666">
            <v>7070.1</v>
          </cell>
          <cell r="T666">
            <v>0</v>
          </cell>
        </row>
        <row r="667">
          <cell r="A667">
            <v>2023</v>
          </cell>
          <cell r="B667" t="str">
            <v>NW_Hydro</v>
          </cell>
          <cell r="C667" t="str">
            <v>NW</v>
          </cell>
          <cell r="E667" t="str">
            <v>Hydro</v>
          </cell>
          <cell r="I667">
            <v>31478.05</v>
          </cell>
          <cell r="T667">
            <v>0</v>
          </cell>
        </row>
        <row r="668">
          <cell r="A668">
            <v>2023</v>
          </cell>
          <cell r="B668" t="str">
            <v>SW_Hydro</v>
          </cell>
          <cell r="C668" t="str">
            <v>SW</v>
          </cell>
          <cell r="E668" t="str">
            <v>Hydro</v>
          </cell>
          <cell r="I668">
            <v>2680.31</v>
          </cell>
          <cell r="T668">
            <v>0</v>
          </cell>
        </row>
        <row r="669">
          <cell r="A669">
            <v>2023</v>
          </cell>
          <cell r="B669" t="str">
            <v>LDWP_Hydro</v>
          </cell>
          <cell r="C669" t="str">
            <v>LDWP</v>
          </cell>
          <cell r="E669" t="str">
            <v>Hydro</v>
          </cell>
          <cell r="I669">
            <v>233.7</v>
          </cell>
          <cell r="T669">
            <v>0</v>
          </cell>
        </row>
        <row r="670">
          <cell r="A670">
            <v>2023</v>
          </cell>
          <cell r="B670" t="str">
            <v>BANC_Hydro</v>
          </cell>
          <cell r="C670" t="str">
            <v>BANC</v>
          </cell>
          <cell r="E670" t="str">
            <v>Hydro</v>
          </cell>
          <cell r="I670">
            <v>2724.06</v>
          </cell>
          <cell r="T670">
            <v>0</v>
          </cell>
        </row>
        <row r="671">
          <cell r="A671">
            <v>2023</v>
          </cell>
          <cell r="B671" t="str">
            <v>IID_Hydro</v>
          </cell>
          <cell r="C671" t="str">
            <v>IID</v>
          </cell>
          <cell r="E671" t="str">
            <v>Hydro</v>
          </cell>
          <cell r="I671">
            <v>83.5</v>
          </cell>
          <cell r="T671">
            <v>0</v>
          </cell>
        </row>
        <row r="672">
          <cell r="A672">
            <v>2023</v>
          </cell>
          <cell r="B672" t="str">
            <v>NW_Hydro_for_CAISO</v>
          </cell>
          <cell r="C672" t="str">
            <v>CAISO_NW_Hydro</v>
          </cell>
          <cell r="E672" t="str">
            <v>Hydro_NW_CAISO</v>
          </cell>
          <cell r="I672">
            <v>2851.77</v>
          </cell>
          <cell r="T672">
            <v>0</v>
          </cell>
        </row>
        <row r="673">
          <cell r="A673">
            <v>2023</v>
          </cell>
          <cell r="B673" t="str">
            <v>Hydrogen_electrolysis</v>
          </cell>
          <cell r="C673" t="str">
            <v>CAISO</v>
          </cell>
          <cell r="E673" t="str">
            <v>Hydrogen_Electrolysis</v>
          </cell>
          <cell r="T673">
            <v>0</v>
          </cell>
        </row>
        <row r="674">
          <cell r="A674">
            <v>2023</v>
          </cell>
          <cell r="B674" t="str">
            <v>CAISO_Shed_DR_Existing</v>
          </cell>
          <cell r="C674" t="str">
            <v>CAISO</v>
          </cell>
          <cell r="E674" t="str">
            <v>CAISO_Conventional_DR</v>
          </cell>
          <cell r="I674">
            <v>0</v>
          </cell>
          <cell r="R674">
            <v>0</v>
          </cell>
          <cell r="T674">
            <v>0</v>
          </cell>
        </row>
        <row r="675">
          <cell r="A675">
            <v>2023</v>
          </cell>
          <cell r="B675" t="str">
            <v>CAISO_Shed_DR_Tranche1</v>
          </cell>
          <cell r="C675" t="str">
            <v>CAISO</v>
          </cell>
          <cell r="E675" t="str">
            <v>CAISO_Conventional_DR</v>
          </cell>
          <cell r="H675">
            <v>0</v>
          </cell>
          <cell r="I675">
            <v>0</v>
          </cell>
          <cell r="R675">
            <v>0</v>
          </cell>
          <cell r="S675">
            <v>0</v>
          </cell>
          <cell r="T675">
            <v>0</v>
          </cell>
          <cell r="Z675">
            <v>0</v>
          </cell>
        </row>
        <row r="676">
          <cell r="A676">
            <v>2023</v>
          </cell>
          <cell r="B676" t="str">
            <v>CAISO_Shed_DR_Tranche2</v>
          </cell>
          <cell r="C676" t="str">
            <v>CAISO</v>
          </cell>
          <cell r="E676" t="str">
            <v>CAISO_Conventional_DR</v>
          </cell>
          <cell r="H676">
            <v>0</v>
          </cell>
          <cell r="I676">
            <v>0</v>
          </cell>
          <cell r="R676">
            <v>0</v>
          </cell>
          <cell r="S676">
            <v>0</v>
          </cell>
          <cell r="T676">
            <v>0</v>
          </cell>
          <cell r="Z676">
            <v>0</v>
          </cell>
        </row>
        <row r="677">
          <cell r="A677">
            <v>2023</v>
          </cell>
          <cell r="B677" t="str">
            <v>CAISO_Shed_DR_Tranche3</v>
          </cell>
          <cell r="C677" t="str">
            <v>CAISO</v>
          </cell>
          <cell r="E677" t="str">
            <v>CAISO_Conventional_DR</v>
          </cell>
          <cell r="H677">
            <v>0</v>
          </cell>
          <cell r="I677">
            <v>0</v>
          </cell>
          <cell r="R677">
            <v>0</v>
          </cell>
          <cell r="S677">
            <v>0</v>
          </cell>
          <cell r="T677">
            <v>0</v>
          </cell>
          <cell r="Z677">
            <v>0</v>
          </cell>
        </row>
        <row r="678">
          <cell r="A678">
            <v>2023</v>
          </cell>
          <cell r="B678" t="str">
            <v>CAISO_Shed_DR_Tranche4</v>
          </cell>
          <cell r="C678" t="str">
            <v>CAISO</v>
          </cell>
          <cell r="E678" t="str">
            <v>CAISO_Conventional_DR</v>
          </cell>
          <cell r="H678">
            <v>0</v>
          </cell>
          <cell r="I678">
            <v>0</v>
          </cell>
          <cell r="R678">
            <v>0</v>
          </cell>
          <cell r="S678">
            <v>0</v>
          </cell>
          <cell r="T678">
            <v>0</v>
          </cell>
          <cell r="Z678">
            <v>0</v>
          </cell>
        </row>
        <row r="679">
          <cell r="A679">
            <v>2023</v>
          </cell>
          <cell r="B679" t="str">
            <v>CAISO_Shed_DR_Tranche5</v>
          </cell>
          <cell r="C679" t="str">
            <v>CAISO</v>
          </cell>
          <cell r="E679" t="str">
            <v>CAISO_Conventional_DR</v>
          </cell>
          <cell r="H679">
            <v>0</v>
          </cell>
          <cell r="I679">
            <v>0</v>
          </cell>
          <cell r="R679">
            <v>0</v>
          </cell>
          <cell r="S679">
            <v>0</v>
          </cell>
          <cell r="T679">
            <v>0</v>
          </cell>
          <cell r="Z679">
            <v>0</v>
          </cell>
        </row>
        <row r="680">
          <cell r="A680">
            <v>2023</v>
          </cell>
          <cell r="B680" t="str">
            <v>CAISO_Shed_DR_Tranche6</v>
          </cell>
          <cell r="C680" t="str">
            <v>CAISO</v>
          </cell>
          <cell r="E680" t="str">
            <v>CAISO_Conventional_DR</v>
          </cell>
          <cell r="H680">
            <v>0</v>
          </cell>
          <cell r="I680">
            <v>0</v>
          </cell>
          <cell r="R680">
            <v>0</v>
          </cell>
          <cell r="S680">
            <v>0</v>
          </cell>
          <cell r="T680">
            <v>0</v>
          </cell>
          <cell r="Z680">
            <v>0</v>
          </cell>
        </row>
        <row r="681">
          <cell r="A681">
            <v>2023</v>
          </cell>
          <cell r="B681" t="str">
            <v>CAISO_Shed_DR_Tranche7</v>
          </cell>
          <cell r="C681" t="str">
            <v>CAISO</v>
          </cell>
          <cell r="E681" t="str">
            <v>CAISO_Conventional_DR</v>
          </cell>
          <cell r="H681">
            <v>0</v>
          </cell>
          <cell r="I681">
            <v>0</v>
          </cell>
          <cell r="R681">
            <v>0</v>
          </cell>
          <cell r="S681">
            <v>0</v>
          </cell>
          <cell r="T681">
            <v>0</v>
          </cell>
          <cell r="Z681">
            <v>0</v>
          </cell>
        </row>
        <row r="682">
          <cell r="A682">
            <v>2023</v>
          </cell>
          <cell r="B682" t="str">
            <v>CAISO_Shed_DR_Tranche8</v>
          </cell>
          <cell r="C682" t="str">
            <v>CAISO</v>
          </cell>
          <cell r="E682" t="str">
            <v>CAISO_Conventional_DR</v>
          </cell>
          <cell r="H682">
            <v>0</v>
          </cell>
          <cell r="I682">
            <v>0</v>
          </cell>
          <cell r="R682">
            <v>0</v>
          </cell>
          <cell r="S682">
            <v>0</v>
          </cell>
          <cell r="T682">
            <v>0</v>
          </cell>
          <cell r="Z682">
            <v>0</v>
          </cell>
        </row>
        <row r="683">
          <cell r="A683">
            <v>2024</v>
          </cell>
          <cell r="B683" t="str">
            <v>CAISO_CHP</v>
          </cell>
          <cell r="C683" t="str">
            <v>CAISO</v>
          </cell>
          <cell r="E683" t="str">
            <v>CAISO_CHP</v>
          </cell>
          <cell r="I683">
            <v>2296.02</v>
          </cell>
          <cell r="T683">
            <v>0</v>
          </cell>
        </row>
        <row r="684">
          <cell r="A684">
            <v>2024</v>
          </cell>
          <cell r="B684" t="str">
            <v>CAISO_Nuclear</v>
          </cell>
          <cell r="C684" t="str">
            <v>CAISO</v>
          </cell>
          <cell r="E684" t="str">
            <v>CAISO_Nuclear</v>
          </cell>
          <cell r="I684">
            <v>1785</v>
          </cell>
          <cell r="T684">
            <v>0</v>
          </cell>
        </row>
        <row r="685">
          <cell r="A685">
            <v>2024</v>
          </cell>
          <cell r="B685" t="str">
            <v>CAISO_CCGT1</v>
          </cell>
          <cell r="C685" t="str">
            <v>CAISO</v>
          </cell>
          <cell r="E685" t="str">
            <v>CAISO_CCGT1</v>
          </cell>
          <cell r="I685">
            <v>13333.47</v>
          </cell>
          <cell r="R685">
            <v>25.04</v>
          </cell>
          <cell r="T685">
            <v>148200393.30000001</v>
          </cell>
        </row>
        <row r="686">
          <cell r="A686">
            <v>2024</v>
          </cell>
          <cell r="B686" t="str">
            <v>CAISO_CCGT2</v>
          </cell>
          <cell r="C686" t="str">
            <v>CAISO</v>
          </cell>
          <cell r="E686" t="str">
            <v>CAISO_CCGT2</v>
          </cell>
          <cell r="I686">
            <v>2927.93</v>
          </cell>
          <cell r="R686">
            <v>15.61</v>
          </cell>
          <cell r="T686">
            <v>32543694.739999998</v>
          </cell>
        </row>
        <row r="687">
          <cell r="A687">
            <v>2024</v>
          </cell>
          <cell r="B687" t="str">
            <v>CAISO_Coal</v>
          </cell>
          <cell r="C687" t="str">
            <v>CAISO</v>
          </cell>
          <cell r="E687" t="str">
            <v>CAISO_Coal</v>
          </cell>
          <cell r="I687">
            <v>480</v>
          </cell>
          <cell r="R687">
            <v>0.56000000000000005</v>
          </cell>
          <cell r="T687">
            <v>0</v>
          </cell>
        </row>
        <row r="688">
          <cell r="A688">
            <v>2024</v>
          </cell>
          <cell r="B688" t="str">
            <v>CAISO_Peaker1</v>
          </cell>
          <cell r="C688" t="str">
            <v>CAISO</v>
          </cell>
          <cell r="E688" t="str">
            <v>CAISO_Peaker1</v>
          </cell>
          <cell r="I688">
            <v>4913.93</v>
          </cell>
          <cell r="R688">
            <v>72.7</v>
          </cell>
          <cell r="T688">
            <v>67294545.829999998</v>
          </cell>
        </row>
        <row r="689">
          <cell r="A689">
            <v>2024</v>
          </cell>
          <cell r="B689" t="str">
            <v>CAISO_Peaker2</v>
          </cell>
          <cell r="C689" t="str">
            <v>CAISO</v>
          </cell>
          <cell r="E689" t="str">
            <v>CAISO_Peaker2</v>
          </cell>
          <cell r="I689">
            <v>3682.71</v>
          </cell>
          <cell r="R689">
            <v>69.48</v>
          </cell>
          <cell r="T689">
            <v>50433420.270000003</v>
          </cell>
        </row>
        <row r="690">
          <cell r="A690">
            <v>2024</v>
          </cell>
          <cell r="B690" t="str">
            <v>CAISO_Advanced_CCGT</v>
          </cell>
          <cell r="C690" t="str">
            <v>CAISO</v>
          </cell>
          <cell r="E690" t="str">
            <v>CAISO_Advanced_CCGT</v>
          </cell>
          <cell r="H690">
            <v>0</v>
          </cell>
          <cell r="I690">
            <v>0</v>
          </cell>
          <cell r="R690">
            <v>0</v>
          </cell>
          <cell r="S690">
            <v>0</v>
          </cell>
          <cell r="T690">
            <v>0</v>
          </cell>
          <cell r="Z690">
            <v>0</v>
          </cell>
        </row>
        <row r="691">
          <cell r="A691">
            <v>2024</v>
          </cell>
          <cell r="B691" t="str">
            <v>CAISO_Aero_CT</v>
          </cell>
          <cell r="C691" t="str">
            <v>CAISO</v>
          </cell>
          <cell r="E691" t="str">
            <v>CAISO_Aero_CT</v>
          </cell>
          <cell r="H691">
            <v>0</v>
          </cell>
          <cell r="I691">
            <v>0</v>
          </cell>
          <cell r="R691">
            <v>0</v>
          </cell>
          <cell r="S691">
            <v>0</v>
          </cell>
          <cell r="T691">
            <v>0</v>
          </cell>
          <cell r="Z691">
            <v>0</v>
          </cell>
        </row>
        <row r="692">
          <cell r="A692">
            <v>2024</v>
          </cell>
          <cell r="B692" t="str">
            <v>CAISO_Reciprocating_Engine</v>
          </cell>
          <cell r="C692" t="str">
            <v>CAISO</v>
          </cell>
          <cell r="E692" t="str">
            <v>CAISO_Reciprocating_Engine</v>
          </cell>
          <cell r="H692">
            <v>0</v>
          </cell>
          <cell r="I692">
            <v>255.3</v>
          </cell>
          <cell r="R692">
            <v>24.65</v>
          </cell>
          <cell r="S692">
            <v>0</v>
          </cell>
          <cell r="T692">
            <v>3496243.85</v>
          </cell>
          <cell r="Z692">
            <v>0</v>
          </cell>
        </row>
        <row r="693">
          <cell r="A693">
            <v>2024</v>
          </cell>
          <cell r="B693" t="str">
            <v>CAISO_ST</v>
          </cell>
          <cell r="C693" t="str">
            <v>CAISO</v>
          </cell>
          <cell r="E693" t="str">
            <v>CAISO_ST</v>
          </cell>
          <cell r="I693">
            <v>0</v>
          </cell>
          <cell r="R693">
            <v>0</v>
          </cell>
          <cell r="T693">
            <v>0</v>
          </cell>
        </row>
        <row r="694">
          <cell r="A694">
            <v>2024</v>
          </cell>
          <cell r="B694" t="str">
            <v>NW_Nuclear</v>
          </cell>
          <cell r="C694" t="str">
            <v>NW</v>
          </cell>
          <cell r="E694" t="str">
            <v>NW_Nuclear</v>
          </cell>
          <cell r="I694">
            <v>1170</v>
          </cell>
          <cell r="T694">
            <v>0</v>
          </cell>
        </row>
        <row r="695">
          <cell r="A695">
            <v>2024</v>
          </cell>
          <cell r="B695" t="str">
            <v>NW_Coal</v>
          </cell>
          <cell r="C695" t="str">
            <v>NW</v>
          </cell>
          <cell r="E695" t="str">
            <v>NW_Coal</v>
          </cell>
          <cell r="I695">
            <v>8795.7999999999993</v>
          </cell>
          <cell r="R695">
            <v>23.92</v>
          </cell>
          <cell r="T695">
            <v>0</v>
          </cell>
        </row>
        <row r="696">
          <cell r="A696">
            <v>2024</v>
          </cell>
          <cell r="B696" t="str">
            <v>NW_CCGT</v>
          </cell>
          <cell r="C696" t="str">
            <v>NW</v>
          </cell>
          <cell r="E696" t="str">
            <v>NW_CCGT</v>
          </cell>
          <cell r="I696">
            <v>9573.43</v>
          </cell>
          <cell r="R696">
            <v>28</v>
          </cell>
          <cell r="T696">
            <v>0</v>
          </cell>
        </row>
        <row r="697">
          <cell r="A697">
            <v>2024</v>
          </cell>
          <cell r="B697" t="str">
            <v>NW_Peaker</v>
          </cell>
          <cell r="C697" t="str">
            <v>NW</v>
          </cell>
          <cell r="E697" t="str">
            <v>NW_Peaker</v>
          </cell>
          <cell r="I697">
            <v>2993.17</v>
          </cell>
          <cell r="R697">
            <v>103</v>
          </cell>
          <cell r="T697">
            <v>0</v>
          </cell>
        </row>
        <row r="698">
          <cell r="A698">
            <v>2024</v>
          </cell>
          <cell r="B698" t="str">
            <v>SW_Nuclear</v>
          </cell>
          <cell r="C698" t="str">
            <v>SW</v>
          </cell>
          <cell r="E698" t="str">
            <v>SW_Nuclear</v>
          </cell>
          <cell r="I698">
            <v>2998</v>
          </cell>
          <cell r="T698">
            <v>0</v>
          </cell>
        </row>
        <row r="699">
          <cell r="A699">
            <v>2024</v>
          </cell>
          <cell r="B699" t="str">
            <v>SW_Coal</v>
          </cell>
          <cell r="C699" t="str">
            <v>SW</v>
          </cell>
          <cell r="E699" t="str">
            <v>SW_Coal</v>
          </cell>
          <cell r="I699">
            <v>7167.6</v>
          </cell>
          <cell r="R699">
            <v>17.5</v>
          </cell>
          <cell r="T699">
            <v>0</v>
          </cell>
        </row>
        <row r="700">
          <cell r="A700">
            <v>2024</v>
          </cell>
          <cell r="B700" t="str">
            <v>SW_CCGT</v>
          </cell>
          <cell r="C700" t="str">
            <v>SW</v>
          </cell>
          <cell r="E700" t="str">
            <v>SW_CCGT</v>
          </cell>
          <cell r="I700">
            <v>17108.099999999999</v>
          </cell>
          <cell r="R700">
            <v>49.69</v>
          </cell>
          <cell r="T700">
            <v>0</v>
          </cell>
        </row>
        <row r="701">
          <cell r="A701">
            <v>2024</v>
          </cell>
          <cell r="B701" t="str">
            <v>SW_Peaker</v>
          </cell>
          <cell r="C701" t="str">
            <v>SW</v>
          </cell>
          <cell r="E701" t="str">
            <v>SW_Peaker</v>
          </cell>
          <cell r="I701">
            <v>6808.12</v>
          </cell>
          <cell r="R701">
            <v>142.47999999999999</v>
          </cell>
          <cell r="T701">
            <v>0</v>
          </cell>
        </row>
        <row r="702">
          <cell r="A702">
            <v>2024</v>
          </cell>
          <cell r="B702" t="str">
            <v>SW_ST</v>
          </cell>
          <cell r="C702" t="str">
            <v>SW</v>
          </cell>
          <cell r="E702" t="str">
            <v>SW_ST</v>
          </cell>
          <cell r="I702">
            <v>1415.5</v>
          </cell>
          <cell r="R702">
            <v>15.27</v>
          </cell>
          <cell r="T702">
            <v>0</v>
          </cell>
        </row>
        <row r="703">
          <cell r="A703">
            <v>2024</v>
          </cell>
          <cell r="B703" t="str">
            <v>LDWP_Nuclear</v>
          </cell>
          <cell r="C703" t="str">
            <v>LDWP</v>
          </cell>
          <cell r="E703" t="str">
            <v>LDWP_Nuclear</v>
          </cell>
          <cell r="I703">
            <v>407</v>
          </cell>
          <cell r="T703">
            <v>0</v>
          </cell>
        </row>
        <row r="704">
          <cell r="A704">
            <v>2024</v>
          </cell>
          <cell r="B704" t="str">
            <v>LDWP_Coal</v>
          </cell>
          <cell r="C704" t="str">
            <v>LDWP</v>
          </cell>
          <cell r="E704" t="str">
            <v>LDWP_Coal</v>
          </cell>
          <cell r="I704">
            <v>1699.94</v>
          </cell>
          <cell r="R704">
            <v>2</v>
          </cell>
          <cell r="T704">
            <v>0</v>
          </cell>
        </row>
        <row r="705">
          <cell r="A705">
            <v>2024</v>
          </cell>
          <cell r="B705" t="str">
            <v>LDWP_CCGT</v>
          </cell>
          <cell r="C705" t="str">
            <v>LDWP</v>
          </cell>
          <cell r="E705" t="str">
            <v>LDWP_CCGT</v>
          </cell>
          <cell r="I705">
            <v>2291.6999999999998</v>
          </cell>
          <cell r="R705">
            <v>5.94</v>
          </cell>
          <cell r="T705">
            <v>0</v>
          </cell>
        </row>
        <row r="706">
          <cell r="A706">
            <v>2024</v>
          </cell>
          <cell r="B706" t="str">
            <v>LDWP_Peaker</v>
          </cell>
          <cell r="C706" t="str">
            <v>LDWP</v>
          </cell>
          <cell r="E706" t="str">
            <v>LDWP_Peaker</v>
          </cell>
          <cell r="I706">
            <v>1545</v>
          </cell>
          <cell r="R706">
            <v>18.760000000000002</v>
          </cell>
          <cell r="T706">
            <v>0</v>
          </cell>
        </row>
        <row r="707">
          <cell r="A707">
            <v>2024</v>
          </cell>
          <cell r="B707" t="str">
            <v>LDWP_ST</v>
          </cell>
          <cell r="C707" t="str">
            <v>LDWP</v>
          </cell>
          <cell r="E707" t="str">
            <v>LDWP_ST</v>
          </cell>
          <cell r="I707">
            <v>548</v>
          </cell>
          <cell r="R707">
            <v>4.97</v>
          </cell>
          <cell r="T707">
            <v>0</v>
          </cell>
        </row>
        <row r="708">
          <cell r="A708">
            <v>2024</v>
          </cell>
          <cell r="B708" t="str">
            <v>IID_CCGT</v>
          </cell>
          <cell r="C708" t="str">
            <v>IID</v>
          </cell>
          <cell r="E708" t="str">
            <v>IID_CCGT</v>
          </cell>
          <cell r="I708">
            <v>255.3</v>
          </cell>
          <cell r="R708">
            <v>2</v>
          </cell>
          <cell r="T708">
            <v>0</v>
          </cell>
        </row>
        <row r="709">
          <cell r="A709">
            <v>2024</v>
          </cell>
          <cell r="B709" t="str">
            <v>IID_Peaker</v>
          </cell>
          <cell r="C709" t="str">
            <v>IID</v>
          </cell>
          <cell r="E709" t="str">
            <v>IID_Peaker</v>
          </cell>
          <cell r="I709">
            <v>327</v>
          </cell>
          <cell r="R709">
            <v>9.06</v>
          </cell>
          <cell r="T709">
            <v>0</v>
          </cell>
        </row>
        <row r="710">
          <cell r="A710">
            <v>2024</v>
          </cell>
          <cell r="B710" t="str">
            <v>BANC_CCGT</v>
          </cell>
          <cell r="C710" t="str">
            <v>BANC</v>
          </cell>
          <cell r="E710" t="str">
            <v>BANC_CCGT</v>
          </cell>
          <cell r="I710">
            <v>1863.1</v>
          </cell>
          <cell r="R710">
            <v>9</v>
          </cell>
          <cell r="T710">
            <v>0</v>
          </cell>
        </row>
        <row r="711">
          <cell r="A711">
            <v>2024</v>
          </cell>
          <cell r="B711" t="str">
            <v>BANC_Peaker</v>
          </cell>
          <cell r="C711" t="str">
            <v>BANC</v>
          </cell>
          <cell r="E711" t="str">
            <v>BANC_Peaker</v>
          </cell>
          <cell r="I711">
            <v>866.99</v>
          </cell>
          <cell r="R711">
            <v>25</v>
          </cell>
          <cell r="T711">
            <v>0</v>
          </cell>
        </row>
        <row r="712">
          <cell r="A712">
            <v>2024</v>
          </cell>
          <cell r="B712" t="str">
            <v>BANC_Biomass_for_Other</v>
          </cell>
          <cell r="C712" t="str">
            <v>BANC</v>
          </cell>
          <cell r="E712" t="str">
            <v>Biomass</v>
          </cell>
          <cell r="I712">
            <v>17.5</v>
          </cell>
          <cell r="T712">
            <v>0</v>
          </cell>
        </row>
        <row r="713">
          <cell r="A713">
            <v>2024</v>
          </cell>
          <cell r="B713" t="str">
            <v>BANC_Geothermal_for_Other</v>
          </cell>
          <cell r="C713" t="str">
            <v>BANC</v>
          </cell>
          <cell r="E713" t="str">
            <v>Geothermal</v>
          </cell>
          <cell r="I713">
            <v>0</v>
          </cell>
          <cell r="T713">
            <v>0</v>
          </cell>
        </row>
        <row r="714">
          <cell r="A714">
            <v>2024</v>
          </cell>
          <cell r="B714" t="str">
            <v>CAISO_Biomass_for_Other</v>
          </cell>
          <cell r="C714" t="str">
            <v>CAISO</v>
          </cell>
          <cell r="E714" t="str">
            <v>Biomass</v>
          </cell>
          <cell r="I714">
            <v>11.7</v>
          </cell>
          <cell r="T714">
            <v>0</v>
          </cell>
        </row>
        <row r="715">
          <cell r="A715">
            <v>2024</v>
          </cell>
          <cell r="B715" t="str">
            <v>CAISO_Geothermal_for_Other</v>
          </cell>
          <cell r="C715" t="str">
            <v>CAISO</v>
          </cell>
          <cell r="E715" t="str">
            <v>Geothermal</v>
          </cell>
          <cell r="I715">
            <v>38.67</v>
          </cell>
          <cell r="T715">
            <v>0</v>
          </cell>
        </row>
        <row r="716">
          <cell r="A716">
            <v>2024</v>
          </cell>
          <cell r="B716" t="str">
            <v>IID_Biomass_for_Other</v>
          </cell>
          <cell r="C716" t="str">
            <v>IID</v>
          </cell>
          <cell r="E716" t="str">
            <v>Biomass</v>
          </cell>
          <cell r="I716">
            <v>77</v>
          </cell>
          <cell r="T716">
            <v>0</v>
          </cell>
        </row>
        <row r="717">
          <cell r="A717">
            <v>2024</v>
          </cell>
          <cell r="B717" t="str">
            <v>IID_Geothermal_for_Other</v>
          </cell>
          <cell r="C717" t="str">
            <v>IID</v>
          </cell>
          <cell r="E717" t="str">
            <v>Geothermal</v>
          </cell>
          <cell r="I717">
            <v>709.46</v>
          </cell>
          <cell r="T717">
            <v>0</v>
          </cell>
        </row>
        <row r="718">
          <cell r="A718">
            <v>2024</v>
          </cell>
          <cell r="B718" t="str">
            <v>LDWP_Biomass_for_Other</v>
          </cell>
          <cell r="C718" t="str">
            <v>LDWP</v>
          </cell>
          <cell r="E718" t="str">
            <v>Biomass</v>
          </cell>
          <cell r="I718">
            <v>0</v>
          </cell>
          <cell r="T718">
            <v>0</v>
          </cell>
        </row>
        <row r="719">
          <cell r="A719">
            <v>2024</v>
          </cell>
          <cell r="B719" t="str">
            <v>LDWP_Geothermal_for_Other</v>
          </cell>
          <cell r="C719" t="str">
            <v>LDWP</v>
          </cell>
          <cell r="E719" t="str">
            <v>Geothermal</v>
          </cell>
          <cell r="I719">
            <v>0</v>
          </cell>
          <cell r="T719">
            <v>0</v>
          </cell>
        </row>
        <row r="720">
          <cell r="A720">
            <v>2024</v>
          </cell>
          <cell r="B720" t="str">
            <v>NW_Biomass_for_Other</v>
          </cell>
          <cell r="C720" t="str">
            <v>NW</v>
          </cell>
          <cell r="E720" t="str">
            <v>Biomass</v>
          </cell>
          <cell r="I720">
            <v>584.1</v>
          </cell>
          <cell r="T720">
            <v>0</v>
          </cell>
        </row>
        <row r="721">
          <cell r="A721">
            <v>2024</v>
          </cell>
          <cell r="B721" t="str">
            <v>NW_Geothermal_for_Other</v>
          </cell>
          <cell r="C721" t="str">
            <v>NW</v>
          </cell>
          <cell r="E721" t="str">
            <v>Geothermal</v>
          </cell>
          <cell r="I721">
            <v>142.09</v>
          </cell>
          <cell r="T721">
            <v>0</v>
          </cell>
        </row>
        <row r="722">
          <cell r="A722">
            <v>2024</v>
          </cell>
          <cell r="B722" t="str">
            <v>SW_Biomass_for_Other</v>
          </cell>
          <cell r="C722" t="str">
            <v>SW</v>
          </cell>
          <cell r="E722" t="str">
            <v>Biomass</v>
          </cell>
          <cell r="I722">
            <v>113.33</v>
          </cell>
          <cell r="T722">
            <v>0</v>
          </cell>
        </row>
        <row r="723">
          <cell r="A723">
            <v>2024</v>
          </cell>
          <cell r="B723" t="str">
            <v>SW_Geothermal_for_Other</v>
          </cell>
          <cell r="C723" t="str">
            <v>SW</v>
          </cell>
          <cell r="E723" t="str">
            <v>Geothermal</v>
          </cell>
          <cell r="I723">
            <v>701.85</v>
          </cell>
          <cell r="T723">
            <v>0</v>
          </cell>
        </row>
        <row r="724">
          <cell r="A724">
            <v>2024</v>
          </cell>
          <cell r="B724" t="str">
            <v>CAISO_Biomass_for_CAISO</v>
          </cell>
          <cell r="C724" t="str">
            <v>CAISO</v>
          </cell>
          <cell r="E724" t="str">
            <v>Biomass</v>
          </cell>
          <cell r="I724">
            <v>890.95</v>
          </cell>
          <cell r="T724">
            <v>0</v>
          </cell>
        </row>
        <row r="725">
          <cell r="A725">
            <v>2024</v>
          </cell>
          <cell r="B725" t="str">
            <v>CAISO_Geothermal_for_CAISO</v>
          </cell>
          <cell r="C725" t="str">
            <v>CAISO</v>
          </cell>
          <cell r="E725" t="str">
            <v>Geothermal</v>
          </cell>
          <cell r="I725">
            <v>1812.64</v>
          </cell>
          <cell r="T725">
            <v>0</v>
          </cell>
        </row>
        <row r="726">
          <cell r="A726">
            <v>2024</v>
          </cell>
          <cell r="B726" t="str">
            <v>IID_Geothermal_for_CAISO</v>
          </cell>
          <cell r="C726" t="str">
            <v>IID</v>
          </cell>
          <cell r="E726" t="str">
            <v>Geothermal</v>
          </cell>
          <cell r="I726">
            <v>83</v>
          </cell>
          <cell r="T726">
            <v>0</v>
          </cell>
        </row>
        <row r="727">
          <cell r="A727">
            <v>2024</v>
          </cell>
          <cell r="B727" t="str">
            <v>NW_Biomass_for_CAISO</v>
          </cell>
          <cell r="C727" t="str">
            <v>NW</v>
          </cell>
          <cell r="E727" t="str">
            <v>Biomass</v>
          </cell>
          <cell r="I727">
            <v>46</v>
          </cell>
          <cell r="T727">
            <v>0</v>
          </cell>
        </row>
        <row r="728">
          <cell r="A728">
            <v>2024</v>
          </cell>
          <cell r="B728" t="str">
            <v>NW_Geothermal_for_CAISO</v>
          </cell>
          <cell r="C728" t="str">
            <v>NW</v>
          </cell>
          <cell r="E728" t="str">
            <v>Geothermal</v>
          </cell>
          <cell r="I728">
            <v>0</v>
          </cell>
          <cell r="T728">
            <v>0</v>
          </cell>
        </row>
        <row r="729">
          <cell r="A729">
            <v>2024</v>
          </cell>
          <cell r="B729" t="str">
            <v>InState_Biomass</v>
          </cell>
          <cell r="C729" t="str">
            <v>CAISO</v>
          </cell>
          <cell r="E729" t="str">
            <v>Biomass</v>
          </cell>
          <cell r="H729">
            <v>0</v>
          </cell>
          <cell r="I729">
            <v>0</v>
          </cell>
          <cell r="K729">
            <v>0</v>
          </cell>
          <cell r="L729">
            <v>0</v>
          </cell>
          <cell r="S729">
            <v>0</v>
          </cell>
          <cell r="T729">
            <v>0</v>
          </cell>
          <cell r="Z729">
            <v>0</v>
          </cell>
        </row>
        <row r="730">
          <cell r="A730">
            <v>2024</v>
          </cell>
          <cell r="B730" t="str">
            <v>CAISO_Small_Hydro_for_CAISO</v>
          </cell>
          <cell r="C730" t="str">
            <v>CAISO</v>
          </cell>
          <cell r="E730" t="str">
            <v>Small_Hydro</v>
          </cell>
          <cell r="I730">
            <v>960.23</v>
          </cell>
          <cell r="T730">
            <v>0</v>
          </cell>
        </row>
        <row r="731">
          <cell r="A731">
            <v>2024</v>
          </cell>
          <cell r="B731" t="str">
            <v>BANC_Small_Hydro_for_CAISO</v>
          </cell>
          <cell r="C731" t="str">
            <v>BANC</v>
          </cell>
          <cell r="E731" t="str">
            <v>Small_Hydro</v>
          </cell>
          <cell r="I731">
            <v>0</v>
          </cell>
          <cell r="T731">
            <v>0</v>
          </cell>
        </row>
        <row r="732">
          <cell r="A732">
            <v>2024</v>
          </cell>
          <cell r="B732" t="str">
            <v>NW_Small_Hydro_for_CAISO</v>
          </cell>
          <cell r="C732" t="str">
            <v>NW</v>
          </cell>
          <cell r="E732" t="str">
            <v>Small_Hydro</v>
          </cell>
          <cell r="I732">
            <v>6.9</v>
          </cell>
          <cell r="T732">
            <v>0</v>
          </cell>
        </row>
        <row r="733">
          <cell r="A733">
            <v>2024</v>
          </cell>
          <cell r="B733" t="str">
            <v>CAISO_Small_Hydro_for_Other</v>
          </cell>
          <cell r="C733" t="str">
            <v>CAISO</v>
          </cell>
          <cell r="E733" t="str">
            <v>Small_Hydro</v>
          </cell>
          <cell r="I733">
            <v>13.8</v>
          </cell>
          <cell r="T733">
            <v>0</v>
          </cell>
        </row>
        <row r="734">
          <cell r="A734">
            <v>2024</v>
          </cell>
          <cell r="B734" t="str">
            <v>BANC_Small_Hydro_for_Other</v>
          </cell>
          <cell r="C734" t="str">
            <v>BANC</v>
          </cell>
          <cell r="E734" t="str">
            <v>Small_Hydro</v>
          </cell>
          <cell r="I734">
            <v>41.2</v>
          </cell>
          <cell r="T734">
            <v>0</v>
          </cell>
        </row>
        <row r="735">
          <cell r="A735">
            <v>2024</v>
          </cell>
          <cell r="B735" t="str">
            <v>IID_Small_Hydro_for_Other</v>
          </cell>
          <cell r="C735" t="str">
            <v>IID</v>
          </cell>
          <cell r="E735" t="str">
            <v>Small_Hydro</v>
          </cell>
          <cell r="I735">
            <v>0</v>
          </cell>
          <cell r="T735">
            <v>0</v>
          </cell>
        </row>
        <row r="736">
          <cell r="A736">
            <v>2024</v>
          </cell>
          <cell r="B736" t="str">
            <v>LDWP_Small_Hydro_for_Other</v>
          </cell>
          <cell r="C736" t="str">
            <v>LDWP</v>
          </cell>
          <cell r="E736" t="str">
            <v>Small_Hydro</v>
          </cell>
          <cell r="I736">
            <v>56</v>
          </cell>
          <cell r="T736">
            <v>0</v>
          </cell>
        </row>
        <row r="737">
          <cell r="A737">
            <v>2024</v>
          </cell>
          <cell r="B737" t="str">
            <v>NW_Small_Hydro_for_Other</v>
          </cell>
          <cell r="C737" t="str">
            <v>NW</v>
          </cell>
          <cell r="E737" t="str">
            <v>Small_Hydro</v>
          </cell>
          <cell r="I737">
            <v>41</v>
          </cell>
          <cell r="T737">
            <v>0</v>
          </cell>
        </row>
        <row r="738">
          <cell r="A738">
            <v>2024</v>
          </cell>
          <cell r="B738" t="str">
            <v>SW_Small_Hydro_for_Other</v>
          </cell>
          <cell r="C738" t="str">
            <v>SW</v>
          </cell>
          <cell r="E738" t="str">
            <v>Small_Hydro</v>
          </cell>
          <cell r="I738">
            <v>0</v>
          </cell>
          <cell r="T738">
            <v>0</v>
          </cell>
        </row>
        <row r="739">
          <cell r="A739">
            <v>2024</v>
          </cell>
          <cell r="B739" t="str">
            <v>Greater_Imperial_Geothermal</v>
          </cell>
          <cell r="C739" t="str">
            <v>CAISO</v>
          </cell>
          <cell r="E739" t="str">
            <v>Geothermal</v>
          </cell>
          <cell r="H739">
            <v>0</v>
          </cell>
          <cell r="I739">
            <v>0</v>
          </cell>
          <cell r="K739">
            <v>0</v>
          </cell>
          <cell r="L739">
            <v>0</v>
          </cell>
          <cell r="S739">
            <v>0</v>
          </cell>
          <cell r="T739">
            <v>0</v>
          </cell>
          <cell r="Z739">
            <v>0</v>
          </cell>
        </row>
        <row r="740">
          <cell r="A740">
            <v>2024</v>
          </cell>
          <cell r="B740" t="str">
            <v>Inyokern_North_Kramer_Geothermal</v>
          </cell>
          <cell r="C740" t="str">
            <v>CAISO</v>
          </cell>
          <cell r="E740" t="str">
            <v>Geothermal</v>
          </cell>
          <cell r="H740">
            <v>0</v>
          </cell>
          <cell r="I740">
            <v>0</v>
          </cell>
          <cell r="K740">
            <v>0</v>
          </cell>
          <cell r="L740">
            <v>0</v>
          </cell>
          <cell r="S740">
            <v>0</v>
          </cell>
          <cell r="T740">
            <v>0</v>
          </cell>
          <cell r="Z740">
            <v>0</v>
          </cell>
        </row>
        <row r="741">
          <cell r="A741">
            <v>2024</v>
          </cell>
          <cell r="B741" t="str">
            <v>Northern_California_Ex_Geothermal</v>
          </cell>
          <cell r="C741" t="str">
            <v>CAISO</v>
          </cell>
          <cell r="E741" t="str">
            <v>Geothermal</v>
          </cell>
          <cell r="H741">
            <v>0</v>
          </cell>
          <cell r="I741">
            <v>0</v>
          </cell>
          <cell r="K741">
            <v>0</v>
          </cell>
          <cell r="L741">
            <v>0</v>
          </cell>
          <cell r="S741">
            <v>0</v>
          </cell>
          <cell r="T741">
            <v>0</v>
          </cell>
          <cell r="Z741">
            <v>0</v>
          </cell>
        </row>
        <row r="742">
          <cell r="A742">
            <v>2024</v>
          </cell>
          <cell r="B742" t="str">
            <v>Pacific_Northwest_Geothermal</v>
          </cell>
          <cell r="C742" t="str">
            <v>CAISO</v>
          </cell>
          <cell r="E742" t="str">
            <v>Geothermal</v>
          </cell>
          <cell r="I742">
            <v>0</v>
          </cell>
          <cell r="T742">
            <v>0</v>
          </cell>
        </row>
        <row r="743">
          <cell r="A743">
            <v>2024</v>
          </cell>
          <cell r="B743" t="str">
            <v>Riverside_Palm_Springs_Geothermal</v>
          </cell>
          <cell r="C743" t="str">
            <v>CAISO</v>
          </cell>
          <cell r="E743" t="str">
            <v>Geothermal</v>
          </cell>
          <cell r="H743">
            <v>0</v>
          </cell>
          <cell r="I743">
            <v>0</v>
          </cell>
          <cell r="K743">
            <v>0</v>
          </cell>
          <cell r="L743">
            <v>0</v>
          </cell>
          <cell r="S743">
            <v>0</v>
          </cell>
          <cell r="T743">
            <v>0</v>
          </cell>
          <cell r="Z743">
            <v>0</v>
          </cell>
        </row>
        <row r="744">
          <cell r="A744">
            <v>2024</v>
          </cell>
          <cell r="B744" t="str">
            <v>Solano_Geothermal</v>
          </cell>
          <cell r="C744" t="str">
            <v>CAISO</v>
          </cell>
          <cell r="E744" t="str">
            <v>Geothermal</v>
          </cell>
          <cell r="H744">
            <v>0</v>
          </cell>
          <cell r="I744">
            <v>0</v>
          </cell>
          <cell r="K744">
            <v>0</v>
          </cell>
          <cell r="L744">
            <v>0</v>
          </cell>
          <cell r="S744">
            <v>0</v>
          </cell>
          <cell r="T744">
            <v>0</v>
          </cell>
          <cell r="Z744">
            <v>0</v>
          </cell>
        </row>
        <row r="745">
          <cell r="A745">
            <v>2024</v>
          </cell>
          <cell r="B745" t="str">
            <v>Southern_Nevada_Geothermal</v>
          </cell>
          <cell r="C745" t="str">
            <v>CAISO</v>
          </cell>
          <cell r="E745" t="str">
            <v>Geothermal</v>
          </cell>
          <cell r="H745">
            <v>0</v>
          </cell>
          <cell r="I745">
            <v>0</v>
          </cell>
          <cell r="K745">
            <v>0</v>
          </cell>
          <cell r="L745">
            <v>0</v>
          </cell>
          <cell r="S745">
            <v>0</v>
          </cell>
          <cell r="T745">
            <v>0</v>
          </cell>
          <cell r="Z745">
            <v>0</v>
          </cell>
        </row>
        <row r="746">
          <cell r="A746">
            <v>2024</v>
          </cell>
          <cell r="B746" t="str">
            <v>Customer_PV</v>
          </cell>
          <cell r="C746" t="str">
            <v>CAISO</v>
          </cell>
          <cell r="E746" t="str">
            <v>Customer_PV</v>
          </cell>
          <cell r="I746">
            <v>7269.29</v>
          </cell>
          <cell r="T746">
            <v>0</v>
          </cell>
        </row>
        <row r="747">
          <cell r="A747">
            <v>2024</v>
          </cell>
          <cell r="B747" t="str">
            <v>BANC_Solar_for_Other</v>
          </cell>
          <cell r="C747" t="str">
            <v>BANC</v>
          </cell>
          <cell r="E747" t="str">
            <v>Solar</v>
          </cell>
          <cell r="I747">
            <v>2788.12</v>
          </cell>
          <cell r="T747">
            <v>0</v>
          </cell>
        </row>
        <row r="748">
          <cell r="A748">
            <v>2024</v>
          </cell>
          <cell r="B748" t="str">
            <v>CAISO_Solar_for_Other</v>
          </cell>
          <cell r="C748" t="str">
            <v>CAISO</v>
          </cell>
          <cell r="E748" t="str">
            <v>Solar</v>
          </cell>
          <cell r="I748">
            <v>12</v>
          </cell>
          <cell r="T748">
            <v>0</v>
          </cell>
        </row>
        <row r="749">
          <cell r="A749">
            <v>2024</v>
          </cell>
          <cell r="B749" t="str">
            <v>IID_Solar_for_Other</v>
          </cell>
          <cell r="C749" t="str">
            <v>IID</v>
          </cell>
          <cell r="E749" t="str">
            <v>Solar</v>
          </cell>
          <cell r="I749">
            <v>138.69999999999999</v>
          </cell>
          <cell r="T749">
            <v>0</v>
          </cell>
        </row>
        <row r="750">
          <cell r="A750">
            <v>2024</v>
          </cell>
          <cell r="B750" t="str">
            <v>LDWP_Solar_for_Other</v>
          </cell>
          <cell r="C750" t="str">
            <v>LDWP</v>
          </cell>
          <cell r="E750" t="str">
            <v>Solar</v>
          </cell>
          <cell r="I750">
            <v>3320.05</v>
          </cell>
          <cell r="T750">
            <v>0</v>
          </cell>
        </row>
        <row r="751">
          <cell r="A751">
            <v>2024</v>
          </cell>
          <cell r="B751" t="str">
            <v>NW_Solar_for_Other</v>
          </cell>
          <cell r="C751" t="str">
            <v>NW</v>
          </cell>
          <cell r="E751" t="str">
            <v>Solar</v>
          </cell>
          <cell r="I751">
            <v>2665.84</v>
          </cell>
          <cell r="T751">
            <v>0</v>
          </cell>
        </row>
        <row r="752">
          <cell r="A752">
            <v>2024</v>
          </cell>
          <cell r="B752" t="str">
            <v>SW_Solar_for_Other</v>
          </cell>
          <cell r="C752" t="str">
            <v>SW</v>
          </cell>
          <cell r="E752" t="str">
            <v>Solar</v>
          </cell>
          <cell r="I752">
            <v>1671.64</v>
          </cell>
          <cell r="T752">
            <v>0</v>
          </cell>
        </row>
        <row r="753">
          <cell r="A753">
            <v>2024</v>
          </cell>
          <cell r="B753" t="str">
            <v>CAISO_Solar_for_CAISO</v>
          </cell>
          <cell r="C753" t="str">
            <v>CAISO</v>
          </cell>
          <cell r="E753" t="str">
            <v>Solar</v>
          </cell>
          <cell r="I753">
            <v>14875.45</v>
          </cell>
          <cell r="T753">
            <v>0</v>
          </cell>
        </row>
        <row r="754">
          <cell r="A754">
            <v>2024</v>
          </cell>
          <cell r="B754" t="str">
            <v>IID_Solar_for_CAISO</v>
          </cell>
          <cell r="C754" t="str">
            <v>IID</v>
          </cell>
          <cell r="E754" t="str">
            <v>Solar</v>
          </cell>
          <cell r="I754">
            <v>49.9</v>
          </cell>
          <cell r="T754">
            <v>0</v>
          </cell>
        </row>
        <row r="755">
          <cell r="A755">
            <v>2024</v>
          </cell>
          <cell r="B755" t="str">
            <v>SW_Solar_for_CAISO</v>
          </cell>
          <cell r="C755" t="str">
            <v>SW</v>
          </cell>
          <cell r="E755" t="str">
            <v>Solar</v>
          </cell>
          <cell r="I755">
            <v>65</v>
          </cell>
          <cell r="T755">
            <v>0</v>
          </cell>
        </row>
        <row r="756">
          <cell r="A756">
            <v>2024</v>
          </cell>
          <cell r="B756" t="str">
            <v>BANC_Wind_for_Other</v>
          </cell>
          <cell r="C756" t="str">
            <v>BANC</v>
          </cell>
          <cell r="E756" t="str">
            <v>Wind</v>
          </cell>
          <cell r="I756">
            <v>0</v>
          </cell>
          <cell r="T756">
            <v>0</v>
          </cell>
        </row>
        <row r="757">
          <cell r="A757">
            <v>2024</v>
          </cell>
          <cell r="B757" t="str">
            <v>CAISO_Wind_for_Other</v>
          </cell>
          <cell r="C757" t="str">
            <v>CAISO</v>
          </cell>
          <cell r="E757" t="str">
            <v>Wind</v>
          </cell>
          <cell r="I757">
            <v>279.98</v>
          </cell>
          <cell r="T757">
            <v>0</v>
          </cell>
        </row>
        <row r="758">
          <cell r="A758">
            <v>2024</v>
          </cell>
          <cell r="B758" t="str">
            <v>IID_Wind_for_Other</v>
          </cell>
          <cell r="C758" t="str">
            <v>IID</v>
          </cell>
          <cell r="E758" t="str">
            <v>Wind</v>
          </cell>
          <cell r="I758">
            <v>0</v>
          </cell>
          <cell r="T758">
            <v>0</v>
          </cell>
        </row>
        <row r="759">
          <cell r="A759">
            <v>2024</v>
          </cell>
          <cell r="B759" t="str">
            <v>LDWP_Wind_for_Other</v>
          </cell>
          <cell r="C759" t="str">
            <v>LDWP</v>
          </cell>
          <cell r="E759" t="str">
            <v>Wind</v>
          </cell>
          <cell r="I759">
            <v>418.41</v>
          </cell>
          <cell r="T759">
            <v>0</v>
          </cell>
        </row>
        <row r="760">
          <cell r="A760">
            <v>2024</v>
          </cell>
          <cell r="B760" t="str">
            <v>NW_Wind_for_Other</v>
          </cell>
          <cell r="C760" t="str">
            <v>NW</v>
          </cell>
          <cell r="E760" t="str">
            <v>Wind</v>
          </cell>
          <cell r="I760">
            <v>11057.09</v>
          </cell>
          <cell r="T760">
            <v>0</v>
          </cell>
        </row>
        <row r="761">
          <cell r="A761">
            <v>2024</v>
          </cell>
          <cell r="B761" t="str">
            <v>SW_Wind_for_Other</v>
          </cell>
          <cell r="C761" t="str">
            <v>SW</v>
          </cell>
          <cell r="E761" t="str">
            <v>Wind</v>
          </cell>
          <cell r="I761">
            <v>2285.6999999999998</v>
          </cell>
          <cell r="T761">
            <v>0</v>
          </cell>
        </row>
        <row r="762">
          <cell r="A762">
            <v>2024</v>
          </cell>
          <cell r="B762" t="str">
            <v>CAISO_Wind_for_CAISO</v>
          </cell>
          <cell r="C762" t="str">
            <v>CAISO</v>
          </cell>
          <cell r="E762" t="str">
            <v>Wind</v>
          </cell>
          <cell r="I762">
            <v>7176.33</v>
          </cell>
          <cell r="T762">
            <v>0</v>
          </cell>
        </row>
        <row r="763">
          <cell r="A763">
            <v>2024</v>
          </cell>
          <cell r="B763" t="str">
            <v>LDWP_Wind_for_CAISO</v>
          </cell>
          <cell r="C763" t="str">
            <v>LDWP</v>
          </cell>
          <cell r="E763" t="str">
            <v>Wind</v>
          </cell>
          <cell r="I763">
            <v>5.09</v>
          </cell>
          <cell r="T763">
            <v>0</v>
          </cell>
        </row>
        <row r="764">
          <cell r="A764">
            <v>2024</v>
          </cell>
          <cell r="B764" t="str">
            <v>NW_Wind_for_CAISO</v>
          </cell>
          <cell r="C764" t="str">
            <v>NW</v>
          </cell>
          <cell r="E764" t="str">
            <v>Wind</v>
          </cell>
          <cell r="I764">
            <v>1417.29</v>
          </cell>
          <cell r="T764">
            <v>0</v>
          </cell>
        </row>
        <row r="765">
          <cell r="A765">
            <v>2024</v>
          </cell>
          <cell r="B765" t="str">
            <v>SW_Wind_for_CAISO</v>
          </cell>
          <cell r="C765" t="str">
            <v>SW</v>
          </cell>
          <cell r="E765" t="str">
            <v>Wind</v>
          </cell>
          <cell r="I765">
            <v>50.4</v>
          </cell>
          <cell r="T765">
            <v>0</v>
          </cell>
        </row>
        <row r="766">
          <cell r="A766">
            <v>2024</v>
          </cell>
          <cell r="B766" t="str">
            <v>Carrizo_Solar</v>
          </cell>
          <cell r="C766" t="str">
            <v>CAISO</v>
          </cell>
          <cell r="E766" t="str">
            <v>Solar</v>
          </cell>
          <cell r="H766">
            <v>0</v>
          </cell>
          <cell r="I766">
            <v>0</v>
          </cell>
          <cell r="K766">
            <v>0</v>
          </cell>
          <cell r="L766">
            <v>0</v>
          </cell>
          <cell r="S766">
            <v>0</v>
          </cell>
          <cell r="T766">
            <v>0</v>
          </cell>
          <cell r="Z766">
            <v>0</v>
          </cell>
        </row>
        <row r="767">
          <cell r="A767">
            <v>2024</v>
          </cell>
          <cell r="B767" t="str">
            <v>Carrizo_Wind</v>
          </cell>
          <cell r="C767" t="str">
            <v>CAISO</v>
          </cell>
          <cell r="E767" t="str">
            <v>Wind</v>
          </cell>
          <cell r="H767">
            <v>187</v>
          </cell>
          <cell r="I767">
            <v>187</v>
          </cell>
          <cell r="K767">
            <v>187</v>
          </cell>
          <cell r="L767">
            <v>0</v>
          </cell>
          <cell r="S767">
            <v>22048949.350000001</v>
          </cell>
          <cell r="T767">
            <v>7765643.7699999996</v>
          </cell>
          <cell r="Z767">
            <v>0</v>
          </cell>
        </row>
        <row r="768">
          <cell r="A768">
            <v>2024</v>
          </cell>
          <cell r="B768" t="str">
            <v>Central_Valley_North_Los_Banos_Solar</v>
          </cell>
          <cell r="C768" t="str">
            <v>CAISO</v>
          </cell>
          <cell r="E768" t="str">
            <v>Solar</v>
          </cell>
          <cell r="H768">
            <v>0</v>
          </cell>
          <cell r="I768">
            <v>0</v>
          </cell>
          <cell r="K768">
            <v>0</v>
          </cell>
          <cell r="L768">
            <v>0</v>
          </cell>
          <cell r="S768">
            <v>0</v>
          </cell>
          <cell r="T768">
            <v>0</v>
          </cell>
          <cell r="Z768">
            <v>0</v>
          </cell>
        </row>
        <row r="769">
          <cell r="A769">
            <v>2024</v>
          </cell>
          <cell r="B769" t="str">
            <v>Central_Valley_North_Los_Banos_Wind</v>
          </cell>
          <cell r="C769" t="str">
            <v>CAISO</v>
          </cell>
          <cell r="E769" t="str">
            <v>Wind</v>
          </cell>
          <cell r="H769">
            <v>173</v>
          </cell>
          <cell r="I769">
            <v>173</v>
          </cell>
          <cell r="K769">
            <v>173</v>
          </cell>
          <cell r="L769">
            <v>0</v>
          </cell>
          <cell r="S769">
            <v>17718137.239999998</v>
          </cell>
          <cell r="T769">
            <v>7240578.1900000004</v>
          </cell>
          <cell r="Z769">
            <v>0</v>
          </cell>
        </row>
        <row r="770">
          <cell r="A770">
            <v>2024</v>
          </cell>
          <cell r="B770" t="str">
            <v>Distributed_Solar</v>
          </cell>
          <cell r="C770" t="str">
            <v>CAISO</v>
          </cell>
          <cell r="E770" t="str">
            <v>Solar</v>
          </cell>
          <cell r="H770">
            <v>0</v>
          </cell>
          <cell r="I770">
            <v>0</v>
          </cell>
          <cell r="K770">
            <v>0</v>
          </cell>
          <cell r="L770">
            <v>0</v>
          </cell>
          <cell r="S770">
            <v>0</v>
          </cell>
          <cell r="T770">
            <v>0</v>
          </cell>
          <cell r="Z770">
            <v>0</v>
          </cell>
        </row>
        <row r="771">
          <cell r="A771">
            <v>2024</v>
          </cell>
          <cell r="B771" t="str">
            <v>Mountain_Pass_El_Dorado_Solar</v>
          </cell>
          <cell r="C771" t="str">
            <v>CAISO</v>
          </cell>
          <cell r="E771" t="str">
            <v>Solar</v>
          </cell>
          <cell r="H771">
            <v>248</v>
          </cell>
          <cell r="I771">
            <v>248</v>
          </cell>
          <cell r="K771">
            <v>248</v>
          </cell>
          <cell r="L771">
            <v>0</v>
          </cell>
          <cell r="S771">
            <v>18409729.050000001</v>
          </cell>
          <cell r="T771">
            <v>2500714.16</v>
          </cell>
          <cell r="Z771">
            <v>0</v>
          </cell>
        </row>
        <row r="772">
          <cell r="A772">
            <v>2024</v>
          </cell>
          <cell r="B772" t="str">
            <v>Greater_Imperial_Solar</v>
          </cell>
          <cell r="C772" t="str">
            <v>CAISO</v>
          </cell>
          <cell r="E772" t="str">
            <v>Solar</v>
          </cell>
          <cell r="H772">
            <v>266.49</v>
          </cell>
          <cell r="I772">
            <v>266.49</v>
          </cell>
          <cell r="K772">
            <v>266.49</v>
          </cell>
          <cell r="L772">
            <v>0</v>
          </cell>
          <cell r="S772">
            <v>15931712.34</v>
          </cell>
          <cell r="T772">
            <v>2717184.4</v>
          </cell>
          <cell r="Z772">
            <v>0</v>
          </cell>
        </row>
        <row r="773">
          <cell r="A773">
            <v>2024</v>
          </cell>
          <cell r="B773" t="str">
            <v>Greater_Imperial_Wind</v>
          </cell>
          <cell r="C773" t="str">
            <v>CAISO</v>
          </cell>
          <cell r="E773" t="str">
            <v>Wind</v>
          </cell>
          <cell r="H773">
            <v>0</v>
          </cell>
          <cell r="I773">
            <v>0</v>
          </cell>
          <cell r="K773">
            <v>0</v>
          </cell>
          <cell r="L773">
            <v>0</v>
          </cell>
          <cell r="S773">
            <v>0</v>
          </cell>
          <cell r="T773">
            <v>0</v>
          </cell>
          <cell r="Z773">
            <v>0</v>
          </cell>
        </row>
        <row r="774">
          <cell r="A774">
            <v>2024</v>
          </cell>
          <cell r="B774" t="str">
            <v>Greater_Kramer_Wind</v>
          </cell>
          <cell r="C774" t="str">
            <v>CAISO</v>
          </cell>
          <cell r="E774" t="str">
            <v>Wind</v>
          </cell>
          <cell r="H774">
            <v>0</v>
          </cell>
          <cell r="I774">
            <v>0</v>
          </cell>
          <cell r="K774">
            <v>0</v>
          </cell>
          <cell r="L774">
            <v>0</v>
          </cell>
          <cell r="S774">
            <v>0</v>
          </cell>
          <cell r="T774">
            <v>0</v>
          </cell>
          <cell r="Z774">
            <v>0</v>
          </cell>
        </row>
        <row r="775">
          <cell r="A775">
            <v>2024</v>
          </cell>
          <cell r="B775" t="str">
            <v>Humboldt_Wind</v>
          </cell>
          <cell r="C775" t="str">
            <v>CAISO</v>
          </cell>
          <cell r="E775" t="str">
            <v>Wind</v>
          </cell>
          <cell r="H775">
            <v>34</v>
          </cell>
          <cell r="I775">
            <v>34</v>
          </cell>
          <cell r="K775">
            <v>0</v>
          </cell>
          <cell r="L775">
            <v>34</v>
          </cell>
          <cell r="S775">
            <v>2937561.93</v>
          </cell>
          <cell r="T775">
            <v>1432688.81</v>
          </cell>
          <cell r="Z775">
            <v>0</v>
          </cell>
        </row>
        <row r="776">
          <cell r="A776">
            <v>2024</v>
          </cell>
          <cell r="B776" t="str">
            <v>Inyokern_North_Kramer_Solar</v>
          </cell>
          <cell r="C776" t="str">
            <v>CAISO</v>
          </cell>
          <cell r="E776" t="str">
            <v>Solar</v>
          </cell>
          <cell r="H776">
            <v>97</v>
          </cell>
          <cell r="I776">
            <v>97</v>
          </cell>
          <cell r="K776">
            <v>97</v>
          </cell>
          <cell r="L776">
            <v>0</v>
          </cell>
          <cell r="S776">
            <v>5930307.1900000004</v>
          </cell>
          <cell r="T776">
            <v>997058.41</v>
          </cell>
          <cell r="Z776">
            <v>0</v>
          </cell>
        </row>
        <row r="777">
          <cell r="A777">
            <v>2024</v>
          </cell>
          <cell r="B777" t="str">
            <v>Kern_Greater_Carrizo_Solar</v>
          </cell>
          <cell r="C777" t="str">
            <v>CAISO</v>
          </cell>
          <cell r="E777" t="str">
            <v>Solar</v>
          </cell>
          <cell r="H777">
            <v>158.24</v>
          </cell>
          <cell r="I777">
            <v>158.24</v>
          </cell>
          <cell r="K777">
            <v>158.24</v>
          </cell>
          <cell r="L777">
            <v>0</v>
          </cell>
          <cell r="S777">
            <v>11746552.73</v>
          </cell>
          <cell r="T777">
            <v>1595611.25</v>
          </cell>
          <cell r="Z777">
            <v>0</v>
          </cell>
        </row>
        <row r="778">
          <cell r="A778">
            <v>2024</v>
          </cell>
          <cell r="B778" t="str">
            <v>Kern_Greater_Carrizo_Wind</v>
          </cell>
          <cell r="C778" t="str">
            <v>CAISO</v>
          </cell>
          <cell r="E778" t="str">
            <v>Wind</v>
          </cell>
          <cell r="H778">
            <v>60</v>
          </cell>
          <cell r="I778">
            <v>60</v>
          </cell>
          <cell r="K778">
            <v>60</v>
          </cell>
          <cell r="L778">
            <v>0</v>
          </cell>
          <cell r="S778">
            <v>6212716.8399999999</v>
          </cell>
          <cell r="T778">
            <v>2511183.19</v>
          </cell>
          <cell r="Z778">
            <v>0</v>
          </cell>
        </row>
        <row r="779">
          <cell r="A779">
            <v>2024</v>
          </cell>
          <cell r="B779" t="str">
            <v>Kramer_Inyokern_Ex_Solar</v>
          </cell>
          <cell r="C779" t="str">
            <v>CAISO</v>
          </cell>
          <cell r="E779" t="str">
            <v>Solar</v>
          </cell>
          <cell r="H779">
            <v>860.4</v>
          </cell>
          <cell r="I779">
            <v>860.4</v>
          </cell>
          <cell r="K779">
            <v>860.4</v>
          </cell>
          <cell r="L779">
            <v>0</v>
          </cell>
          <cell r="S779">
            <v>52925708.439999998</v>
          </cell>
          <cell r="T779">
            <v>8863766.3900000006</v>
          </cell>
          <cell r="Z779">
            <v>0</v>
          </cell>
        </row>
        <row r="780">
          <cell r="A780">
            <v>2024</v>
          </cell>
          <cell r="B780" t="str">
            <v>Kramer_Inyokern_Ex_Wind</v>
          </cell>
          <cell r="C780" t="str">
            <v>CAISO</v>
          </cell>
          <cell r="E780" t="str">
            <v>Wind</v>
          </cell>
          <cell r="H780">
            <v>0</v>
          </cell>
          <cell r="I780">
            <v>0</v>
          </cell>
          <cell r="K780">
            <v>0</v>
          </cell>
          <cell r="L780">
            <v>0</v>
          </cell>
          <cell r="S780">
            <v>0</v>
          </cell>
          <cell r="T780">
            <v>0</v>
          </cell>
          <cell r="Z780">
            <v>0</v>
          </cell>
        </row>
        <row r="781">
          <cell r="A781">
            <v>2024</v>
          </cell>
          <cell r="B781" t="str">
            <v>North_Victor_Solar</v>
          </cell>
          <cell r="C781" t="str">
            <v>CAISO</v>
          </cell>
          <cell r="E781" t="str">
            <v>Solar</v>
          </cell>
          <cell r="H781">
            <v>300</v>
          </cell>
          <cell r="I781">
            <v>300</v>
          </cell>
          <cell r="K781">
            <v>300</v>
          </cell>
          <cell r="L781">
            <v>0</v>
          </cell>
          <cell r="S781">
            <v>18363613.539999999</v>
          </cell>
          <cell r="T781">
            <v>3085058.19</v>
          </cell>
          <cell r="Z781">
            <v>0</v>
          </cell>
        </row>
        <row r="782">
          <cell r="A782">
            <v>2024</v>
          </cell>
          <cell r="B782" t="str">
            <v>Northern_California_Ex_Solar</v>
          </cell>
          <cell r="C782" t="str">
            <v>CAISO</v>
          </cell>
          <cell r="E782" t="str">
            <v>Solar</v>
          </cell>
          <cell r="H782">
            <v>0</v>
          </cell>
          <cell r="I782">
            <v>0</v>
          </cell>
          <cell r="K782">
            <v>0</v>
          </cell>
          <cell r="L782">
            <v>0</v>
          </cell>
          <cell r="S782">
            <v>0</v>
          </cell>
          <cell r="T782">
            <v>0</v>
          </cell>
          <cell r="Z782">
            <v>0</v>
          </cell>
        </row>
        <row r="783">
          <cell r="A783">
            <v>2024</v>
          </cell>
          <cell r="B783" t="str">
            <v>Northern_California_Ex_Wind</v>
          </cell>
          <cell r="C783" t="str">
            <v>CAISO</v>
          </cell>
          <cell r="E783" t="str">
            <v>Wind</v>
          </cell>
          <cell r="H783">
            <v>865.9</v>
          </cell>
          <cell r="I783">
            <v>865.9</v>
          </cell>
          <cell r="K783">
            <v>865.9</v>
          </cell>
          <cell r="L783">
            <v>0</v>
          </cell>
          <cell r="S783">
            <v>87896033.650000006</v>
          </cell>
          <cell r="T783">
            <v>36240558.710000001</v>
          </cell>
          <cell r="Z783">
            <v>0</v>
          </cell>
        </row>
        <row r="784">
          <cell r="A784">
            <v>2024</v>
          </cell>
          <cell r="B784" t="str">
            <v>NW_Ext_Tx_Wind</v>
          </cell>
          <cell r="C784" t="str">
            <v>CAISO</v>
          </cell>
          <cell r="E784" t="str">
            <v>Wind</v>
          </cell>
          <cell r="H784">
            <v>30.27</v>
          </cell>
          <cell r="I784">
            <v>30.27</v>
          </cell>
          <cell r="K784">
            <v>30.27</v>
          </cell>
          <cell r="L784">
            <v>0</v>
          </cell>
          <cell r="S784">
            <v>4286335.1500000004</v>
          </cell>
          <cell r="T784">
            <v>1268268.94</v>
          </cell>
          <cell r="Z784">
            <v>0</v>
          </cell>
        </row>
        <row r="785">
          <cell r="A785">
            <v>2024</v>
          </cell>
          <cell r="B785" t="str">
            <v>Riverside_Palm_Springs_Solar</v>
          </cell>
          <cell r="C785" t="str">
            <v>CAISO</v>
          </cell>
          <cell r="E785" t="str">
            <v>Solar</v>
          </cell>
          <cell r="H785">
            <v>1125.56</v>
          </cell>
          <cell r="I785">
            <v>1125.56</v>
          </cell>
          <cell r="K785">
            <v>1125.56</v>
          </cell>
          <cell r="L785">
            <v>0</v>
          </cell>
          <cell r="S785">
            <v>67290088.560000002</v>
          </cell>
          <cell r="T785">
            <v>11476454.939999999</v>
          </cell>
          <cell r="Z785">
            <v>0</v>
          </cell>
        </row>
        <row r="786">
          <cell r="A786">
            <v>2024</v>
          </cell>
          <cell r="B786" t="str">
            <v>Sacramento_River_Solar</v>
          </cell>
          <cell r="C786" t="str">
            <v>CAISO</v>
          </cell>
          <cell r="E786" t="str">
            <v>Solar</v>
          </cell>
          <cell r="H786">
            <v>0</v>
          </cell>
          <cell r="I786">
            <v>0</v>
          </cell>
          <cell r="K786">
            <v>0</v>
          </cell>
          <cell r="L786">
            <v>0</v>
          </cell>
          <cell r="S786">
            <v>0</v>
          </cell>
          <cell r="T786">
            <v>0</v>
          </cell>
          <cell r="Z786">
            <v>0</v>
          </cell>
        </row>
        <row r="787">
          <cell r="A787">
            <v>2024</v>
          </cell>
          <cell r="B787" t="str">
            <v>Sacramento_River_Wind</v>
          </cell>
          <cell r="C787" t="str">
            <v>CAISO</v>
          </cell>
          <cell r="E787" t="str">
            <v>Wind</v>
          </cell>
          <cell r="I787">
            <v>0</v>
          </cell>
          <cell r="T787">
            <v>0</v>
          </cell>
        </row>
        <row r="788">
          <cell r="A788">
            <v>2024</v>
          </cell>
          <cell r="B788" t="str">
            <v>SCADSNV_Solar</v>
          </cell>
          <cell r="C788" t="str">
            <v>CAISO</v>
          </cell>
          <cell r="E788" t="str">
            <v>Solar</v>
          </cell>
          <cell r="H788">
            <v>0</v>
          </cell>
          <cell r="I788">
            <v>0</v>
          </cell>
          <cell r="K788">
            <v>0</v>
          </cell>
          <cell r="L788">
            <v>0</v>
          </cell>
          <cell r="S788">
            <v>0</v>
          </cell>
          <cell r="T788">
            <v>0</v>
          </cell>
          <cell r="Z788">
            <v>0</v>
          </cell>
        </row>
        <row r="789">
          <cell r="A789">
            <v>2024</v>
          </cell>
          <cell r="B789" t="str">
            <v>SCADSNV_Wind</v>
          </cell>
          <cell r="C789" t="str">
            <v>CAISO</v>
          </cell>
          <cell r="E789" t="str">
            <v>Wind</v>
          </cell>
          <cell r="H789">
            <v>0</v>
          </cell>
          <cell r="I789">
            <v>0</v>
          </cell>
          <cell r="K789">
            <v>0</v>
          </cell>
          <cell r="L789">
            <v>0</v>
          </cell>
          <cell r="S789">
            <v>0</v>
          </cell>
          <cell r="T789">
            <v>0</v>
          </cell>
          <cell r="Z789">
            <v>0</v>
          </cell>
        </row>
        <row r="790">
          <cell r="A790">
            <v>2024</v>
          </cell>
          <cell r="B790" t="str">
            <v>Solano_Solar</v>
          </cell>
          <cell r="C790" t="str">
            <v>CAISO</v>
          </cell>
          <cell r="E790" t="str">
            <v>Solar</v>
          </cell>
          <cell r="H790">
            <v>0</v>
          </cell>
          <cell r="I790">
            <v>0</v>
          </cell>
          <cell r="K790">
            <v>0</v>
          </cell>
          <cell r="L790">
            <v>0</v>
          </cell>
          <cell r="S790">
            <v>0</v>
          </cell>
          <cell r="T790">
            <v>0</v>
          </cell>
          <cell r="Z790">
            <v>0</v>
          </cell>
        </row>
        <row r="791">
          <cell r="A791">
            <v>2024</v>
          </cell>
          <cell r="B791" t="str">
            <v>Solano_subzone_Solar</v>
          </cell>
          <cell r="C791" t="str">
            <v>CAISO</v>
          </cell>
          <cell r="E791" t="str">
            <v>Solar</v>
          </cell>
          <cell r="H791">
            <v>0</v>
          </cell>
          <cell r="I791">
            <v>0</v>
          </cell>
          <cell r="K791">
            <v>0</v>
          </cell>
          <cell r="L791">
            <v>0</v>
          </cell>
          <cell r="S791">
            <v>0</v>
          </cell>
          <cell r="T791">
            <v>0</v>
          </cell>
          <cell r="Z791">
            <v>0</v>
          </cell>
        </row>
        <row r="792">
          <cell r="A792">
            <v>2024</v>
          </cell>
          <cell r="B792" t="str">
            <v>Solano_subzone_Wind</v>
          </cell>
          <cell r="C792" t="str">
            <v>CAISO</v>
          </cell>
          <cell r="E792" t="str">
            <v>Wind</v>
          </cell>
          <cell r="H792">
            <v>0</v>
          </cell>
          <cell r="I792">
            <v>0</v>
          </cell>
          <cell r="K792">
            <v>0</v>
          </cell>
          <cell r="L792">
            <v>0</v>
          </cell>
          <cell r="S792">
            <v>0</v>
          </cell>
          <cell r="T792">
            <v>0</v>
          </cell>
          <cell r="Z792">
            <v>0</v>
          </cell>
        </row>
        <row r="793">
          <cell r="A793">
            <v>2024</v>
          </cell>
          <cell r="B793" t="str">
            <v>Solano_Wind</v>
          </cell>
          <cell r="C793" t="str">
            <v>CAISO</v>
          </cell>
          <cell r="E793" t="str">
            <v>Wind</v>
          </cell>
          <cell r="H793">
            <v>542</v>
          </cell>
          <cell r="I793">
            <v>542</v>
          </cell>
          <cell r="K793">
            <v>542</v>
          </cell>
          <cell r="L793">
            <v>0</v>
          </cell>
          <cell r="S793">
            <v>54954546.170000002</v>
          </cell>
          <cell r="T793">
            <v>22684354.800000001</v>
          </cell>
          <cell r="Z793">
            <v>0</v>
          </cell>
        </row>
        <row r="794">
          <cell r="A794">
            <v>2024</v>
          </cell>
          <cell r="B794" t="str">
            <v>Southern_California_Desert_Ex_Solar</v>
          </cell>
          <cell r="C794" t="str">
            <v>CAISO</v>
          </cell>
          <cell r="E794" t="str">
            <v>Solar</v>
          </cell>
          <cell r="H794">
            <v>862</v>
          </cell>
          <cell r="I794">
            <v>862</v>
          </cell>
          <cell r="K794">
            <v>862</v>
          </cell>
          <cell r="L794">
            <v>0</v>
          </cell>
          <cell r="S794">
            <v>57334123.619999997</v>
          </cell>
          <cell r="T794">
            <v>8743913.1999999993</v>
          </cell>
          <cell r="Z794">
            <v>0</v>
          </cell>
        </row>
        <row r="795">
          <cell r="A795">
            <v>2024</v>
          </cell>
          <cell r="B795" t="str">
            <v>Southern_California_Desert_Ex_Wind</v>
          </cell>
          <cell r="C795" t="str">
            <v>CAISO</v>
          </cell>
          <cell r="E795" t="str">
            <v>Wind</v>
          </cell>
          <cell r="H795">
            <v>0</v>
          </cell>
          <cell r="I795">
            <v>0</v>
          </cell>
          <cell r="K795">
            <v>0</v>
          </cell>
          <cell r="L795">
            <v>0</v>
          </cell>
          <cell r="S795">
            <v>0</v>
          </cell>
          <cell r="T795">
            <v>0</v>
          </cell>
          <cell r="Z795">
            <v>0</v>
          </cell>
        </row>
        <row r="796">
          <cell r="A796">
            <v>2024</v>
          </cell>
          <cell r="B796" t="str">
            <v>Southern_Nevada_Solar</v>
          </cell>
          <cell r="C796" t="str">
            <v>CAISO</v>
          </cell>
          <cell r="E796" t="str">
            <v>Solar</v>
          </cell>
          <cell r="H796">
            <v>0</v>
          </cell>
          <cell r="I796">
            <v>0</v>
          </cell>
          <cell r="K796">
            <v>0</v>
          </cell>
          <cell r="L796">
            <v>0</v>
          </cell>
          <cell r="S796">
            <v>0</v>
          </cell>
          <cell r="T796">
            <v>0</v>
          </cell>
          <cell r="Z796">
            <v>0</v>
          </cell>
        </row>
        <row r="797">
          <cell r="A797">
            <v>2024</v>
          </cell>
          <cell r="B797" t="str">
            <v>Southern_Nevada_Wind</v>
          </cell>
          <cell r="C797" t="str">
            <v>CAISO</v>
          </cell>
          <cell r="E797" t="str">
            <v>Wind</v>
          </cell>
          <cell r="H797">
            <v>442.03</v>
          </cell>
          <cell r="I797">
            <v>442.03</v>
          </cell>
          <cell r="K797">
            <v>442.03</v>
          </cell>
          <cell r="L797">
            <v>0</v>
          </cell>
          <cell r="S797">
            <v>45026961.740000002</v>
          </cell>
          <cell r="T797">
            <v>18139039.100000001</v>
          </cell>
          <cell r="Z797">
            <v>0</v>
          </cell>
        </row>
        <row r="798">
          <cell r="A798">
            <v>2024</v>
          </cell>
          <cell r="B798" t="str">
            <v>SW_Ext_Tx_Wind</v>
          </cell>
          <cell r="C798" t="str">
            <v>CAISO</v>
          </cell>
          <cell r="E798" t="str">
            <v>Wind</v>
          </cell>
          <cell r="H798">
            <v>0</v>
          </cell>
          <cell r="I798">
            <v>0</v>
          </cell>
          <cell r="K798">
            <v>0</v>
          </cell>
          <cell r="L798">
            <v>0</v>
          </cell>
          <cell r="S798">
            <v>0</v>
          </cell>
          <cell r="T798">
            <v>0</v>
          </cell>
          <cell r="Z798">
            <v>0</v>
          </cell>
        </row>
        <row r="799">
          <cell r="A799">
            <v>2024</v>
          </cell>
          <cell r="B799" t="str">
            <v>Tehachapi_Ex_Solar</v>
          </cell>
          <cell r="C799" t="str">
            <v>CAISO</v>
          </cell>
          <cell r="E799" t="str">
            <v>Solar</v>
          </cell>
          <cell r="H799">
            <v>1488</v>
          </cell>
          <cell r="I799">
            <v>1488</v>
          </cell>
          <cell r="K799">
            <v>1488</v>
          </cell>
          <cell r="L799">
            <v>0</v>
          </cell>
          <cell r="S799">
            <v>97812783.620000005</v>
          </cell>
          <cell r="T799">
            <v>16374077.01</v>
          </cell>
          <cell r="Z799">
            <v>0</v>
          </cell>
        </row>
        <row r="800">
          <cell r="A800">
            <v>2024</v>
          </cell>
          <cell r="B800" t="str">
            <v>Tehachapi_Solar</v>
          </cell>
          <cell r="C800" t="str">
            <v>CAISO</v>
          </cell>
          <cell r="E800" t="str">
            <v>Solar</v>
          </cell>
          <cell r="H800">
            <v>3402</v>
          </cell>
          <cell r="I800">
            <v>3402</v>
          </cell>
          <cell r="K800">
            <v>3402</v>
          </cell>
          <cell r="L800">
            <v>0</v>
          </cell>
          <cell r="S800">
            <v>219638508.16999999</v>
          </cell>
          <cell r="T800">
            <v>36024795.899999999</v>
          </cell>
          <cell r="Z800">
            <v>0</v>
          </cell>
        </row>
        <row r="801">
          <cell r="A801">
            <v>2024</v>
          </cell>
          <cell r="B801" t="str">
            <v>Tehachapi_Wind</v>
          </cell>
          <cell r="C801" t="str">
            <v>CAISO</v>
          </cell>
          <cell r="E801" t="str">
            <v>Wind</v>
          </cell>
          <cell r="H801">
            <v>275</v>
          </cell>
          <cell r="I801">
            <v>275</v>
          </cell>
          <cell r="K801">
            <v>275</v>
          </cell>
          <cell r="L801">
            <v>0</v>
          </cell>
          <cell r="S801">
            <v>26205559.140000001</v>
          </cell>
          <cell r="T801">
            <v>11669739.4</v>
          </cell>
          <cell r="Z801">
            <v>0</v>
          </cell>
        </row>
        <row r="802">
          <cell r="A802">
            <v>2024</v>
          </cell>
          <cell r="B802" t="str">
            <v>Westlands_Ex_Solar</v>
          </cell>
          <cell r="C802" t="str">
            <v>CAISO</v>
          </cell>
          <cell r="E802" t="str">
            <v>Solar</v>
          </cell>
          <cell r="H802">
            <v>1778.57</v>
          </cell>
          <cell r="I802">
            <v>1778.57</v>
          </cell>
          <cell r="K802">
            <v>1778.57</v>
          </cell>
          <cell r="L802">
            <v>0</v>
          </cell>
          <cell r="S802">
            <v>132028415.45999999</v>
          </cell>
          <cell r="T802">
            <v>17934285.039999999</v>
          </cell>
          <cell r="Z802">
            <v>0</v>
          </cell>
        </row>
        <row r="803">
          <cell r="A803">
            <v>2024</v>
          </cell>
          <cell r="B803" t="str">
            <v>Westlands_Ex_Wind</v>
          </cell>
          <cell r="C803" t="str">
            <v>CAISO</v>
          </cell>
          <cell r="E803" t="str">
            <v>Wind</v>
          </cell>
          <cell r="I803">
            <v>0</v>
          </cell>
          <cell r="T803">
            <v>0</v>
          </cell>
        </row>
        <row r="804">
          <cell r="A804">
            <v>2024</v>
          </cell>
          <cell r="B804" t="str">
            <v>Westlands_Solar</v>
          </cell>
          <cell r="C804" t="str">
            <v>CAISO</v>
          </cell>
          <cell r="E804" t="str">
            <v>Solar</v>
          </cell>
          <cell r="H804">
            <v>96.7</v>
          </cell>
          <cell r="I804">
            <v>96.7</v>
          </cell>
          <cell r="K804">
            <v>96.7</v>
          </cell>
          <cell r="L804">
            <v>0</v>
          </cell>
          <cell r="S804">
            <v>7178648.7400000002</v>
          </cell>
          <cell r="T804">
            <v>975122.91</v>
          </cell>
          <cell r="Z804">
            <v>0</v>
          </cell>
        </row>
        <row r="805">
          <cell r="A805">
            <v>2024</v>
          </cell>
          <cell r="B805" t="str">
            <v>Arizona_Solar</v>
          </cell>
          <cell r="C805" t="str">
            <v>CAISO</v>
          </cell>
          <cell r="E805" t="str">
            <v>Solar</v>
          </cell>
          <cell r="I805">
            <v>0</v>
          </cell>
          <cell r="T805">
            <v>0</v>
          </cell>
        </row>
        <row r="806">
          <cell r="A806">
            <v>2024</v>
          </cell>
          <cell r="B806" t="str">
            <v>Arizona_Wind</v>
          </cell>
          <cell r="C806" t="str">
            <v>CAISO</v>
          </cell>
          <cell r="E806" t="str">
            <v>Wind</v>
          </cell>
          <cell r="I806">
            <v>0</v>
          </cell>
          <cell r="T806">
            <v>0</v>
          </cell>
        </row>
        <row r="807">
          <cell r="A807">
            <v>2024</v>
          </cell>
          <cell r="B807" t="str">
            <v>Baja_California_Solar</v>
          </cell>
          <cell r="C807" t="str">
            <v>CAISO</v>
          </cell>
          <cell r="E807" t="str">
            <v>Solar</v>
          </cell>
          <cell r="I807">
            <v>0</v>
          </cell>
          <cell r="T807">
            <v>0</v>
          </cell>
        </row>
        <row r="808">
          <cell r="A808">
            <v>2024</v>
          </cell>
          <cell r="B808" t="str">
            <v>Baja_California_Wind</v>
          </cell>
          <cell r="C808" t="str">
            <v>CAISO</v>
          </cell>
          <cell r="E808" t="str">
            <v>Wind</v>
          </cell>
          <cell r="H808">
            <v>600</v>
          </cell>
          <cell r="I808">
            <v>600</v>
          </cell>
          <cell r="K808">
            <v>600</v>
          </cell>
          <cell r="L808">
            <v>0</v>
          </cell>
          <cell r="S808">
            <v>66464521.490000002</v>
          </cell>
          <cell r="T808">
            <v>24612747.699999999</v>
          </cell>
          <cell r="Z808">
            <v>0</v>
          </cell>
        </row>
        <row r="809">
          <cell r="A809">
            <v>2024</v>
          </cell>
          <cell r="B809" t="str">
            <v>Idaho_Wind</v>
          </cell>
          <cell r="C809" t="str">
            <v>CAISO</v>
          </cell>
          <cell r="E809" t="str">
            <v>Wind</v>
          </cell>
          <cell r="I809">
            <v>0</v>
          </cell>
          <cell r="T809">
            <v>0</v>
          </cell>
        </row>
        <row r="810">
          <cell r="A810">
            <v>2024</v>
          </cell>
          <cell r="B810" t="str">
            <v>New_Mexico_Solar</v>
          </cell>
          <cell r="C810" t="str">
            <v>CAISO</v>
          </cell>
          <cell r="E810" t="str">
            <v>Solar</v>
          </cell>
          <cell r="I810">
            <v>0</v>
          </cell>
          <cell r="T810">
            <v>0</v>
          </cell>
        </row>
        <row r="811">
          <cell r="A811">
            <v>2024</v>
          </cell>
          <cell r="B811" t="str">
            <v>New_Mexico_Wind</v>
          </cell>
          <cell r="C811" t="str">
            <v>CAISO</v>
          </cell>
          <cell r="E811" t="str">
            <v>Wind</v>
          </cell>
          <cell r="H811">
            <v>0</v>
          </cell>
          <cell r="I811">
            <v>0</v>
          </cell>
          <cell r="K811">
            <v>0</v>
          </cell>
          <cell r="L811">
            <v>0</v>
          </cell>
          <cell r="S811">
            <v>0</v>
          </cell>
          <cell r="T811">
            <v>0</v>
          </cell>
          <cell r="Z811">
            <v>0</v>
          </cell>
        </row>
        <row r="812">
          <cell r="A812">
            <v>2024</v>
          </cell>
          <cell r="B812" t="str">
            <v>Utah_Solar</v>
          </cell>
          <cell r="C812" t="str">
            <v>CAISO</v>
          </cell>
          <cell r="E812" t="str">
            <v>Solar</v>
          </cell>
          <cell r="I812">
            <v>0</v>
          </cell>
          <cell r="T812">
            <v>0</v>
          </cell>
        </row>
        <row r="813">
          <cell r="A813">
            <v>2024</v>
          </cell>
          <cell r="B813" t="str">
            <v>Utah_Wind</v>
          </cell>
          <cell r="C813" t="str">
            <v>CAISO</v>
          </cell>
          <cell r="E813" t="str">
            <v>Wind</v>
          </cell>
          <cell r="I813">
            <v>0</v>
          </cell>
          <cell r="T813">
            <v>0</v>
          </cell>
        </row>
        <row r="814">
          <cell r="A814">
            <v>2024</v>
          </cell>
          <cell r="B814" t="str">
            <v>Wyoming_Wind</v>
          </cell>
          <cell r="C814" t="str">
            <v>CAISO</v>
          </cell>
          <cell r="E814" t="str">
            <v>Wind</v>
          </cell>
          <cell r="H814">
            <v>0</v>
          </cell>
          <cell r="I814">
            <v>0</v>
          </cell>
          <cell r="K814">
            <v>0</v>
          </cell>
          <cell r="L814">
            <v>0</v>
          </cell>
          <cell r="S814">
            <v>0</v>
          </cell>
          <cell r="T814">
            <v>0</v>
          </cell>
          <cell r="Z814">
            <v>0</v>
          </cell>
        </row>
        <row r="815">
          <cell r="A815">
            <v>2024</v>
          </cell>
          <cell r="B815" t="str">
            <v>Pacific_Northwest_Wind</v>
          </cell>
          <cell r="C815" t="str">
            <v>CAISO</v>
          </cell>
          <cell r="E815" t="str">
            <v>Wind</v>
          </cell>
          <cell r="I815">
            <v>0</v>
          </cell>
          <cell r="T815">
            <v>0</v>
          </cell>
        </row>
        <row r="816">
          <cell r="A816">
            <v>2024</v>
          </cell>
          <cell r="B816" t="str">
            <v>Diablo_Canyon_Offshore_Wind</v>
          </cell>
          <cell r="C816" t="str">
            <v>CAISO</v>
          </cell>
          <cell r="E816" t="str">
            <v>Offshore_Wind</v>
          </cell>
          <cell r="I816">
            <v>0</v>
          </cell>
          <cell r="T816">
            <v>0</v>
          </cell>
        </row>
        <row r="817">
          <cell r="A817">
            <v>2024</v>
          </cell>
          <cell r="B817" t="str">
            <v>Humboldt_Bay_Offshore_Wind</v>
          </cell>
          <cell r="C817" t="str">
            <v>CAISO</v>
          </cell>
          <cell r="E817" t="str">
            <v>Offshore_Wind</v>
          </cell>
          <cell r="I817">
            <v>0</v>
          </cell>
          <cell r="T817">
            <v>0</v>
          </cell>
        </row>
        <row r="818">
          <cell r="A818">
            <v>2024</v>
          </cell>
          <cell r="B818" t="str">
            <v>Morro_Bay_Offshore_Wind</v>
          </cell>
          <cell r="C818" t="str">
            <v>CAISO</v>
          </cell>
          <cell r="E818" t="str">
            <v>Offshore_Wind</v>
          </cell>
          <cell r="I818">
            <v>0</v>
          </cell>
          <cell r="T818">
            <v>0</v>
          </cell>
        </row>
        <row r="819">
          <cell r="A819">
            <v>2024</v>
          </cell>
          <cell r="B819" t="str">
            <v>Diablo_Canyon_Offshore_Wind_Ext_Tx</v>
          </cell>
          <cell r="C819" t="str">
            <v>CAISO</v>
          </cell>
          <cell r="E819" t="str">
            <v>Offshore_Wind</v>
          </cell>
          <cell r="I819">
            <v>0</v>
          </cell>
          <cell r="T819">
            <v>0</v>
          </cell>
        </row>
        <row r="820">
          <cell r="A820">
            <v>2024</v>
          </cell>
          <cell r="B820" t="str">
            <v>Cape_Mendocino_Offshore_Wind</v>
          </cell>
          <cell r="C820" t="str">
            <v>CAISO</v>
          </cell>
          <cell r="E820" t="str">
            <v>Offshore_Wind</v>
          </cell>
          <cell r="I820">
            <v>0</v>
          </cell>
          <cell r="T820">
            <v>0</v>
          </cell>
        </row>
        <row r="821">
          <cell r="A821">
            <v>2024</v>
          </cell>
          <cell r="B821" t="str">
            <v>Del_Norte_Offshore_Wind</v>
          </cell>
          <cell r="C821" t="str">
            <v>CAISO</v>
          </cell>
          <cell r="E821" t="str">
            <v>Offshore_Wind</v>
          </cell>
          <cell r="I821">
            <v>0</v>
          </cell>
          <cell r="T821">
            <v>0</v>
          </cell>
        </row>
        <row r="822">
          <cell r="A822">
            <v>2024</v>
          </cell>
          <cell r="B822" t="str">
            <v>CAISO_Existing_Pumped_Storage</v>
          </cell>
          <cell r="C822" t="str">
            <v>CAISO</v>
          </cell>
          <cell r="E822" t="str">
            <v>Pumped_Hydro</v>
          </cell>
          <cell r="I822">
            <v>1599.2</v>
          </cell>
          <cell r="T822">
            <v>0</v>
          </cell>
        </row>
        <row r="823">
          <cell r="A823">
            <v>2024</v>
          </cell>
          <cell r="B823" t="str">
            <v>CAISO_New_Pumped_Storage</v>
          </cell>
          <cell r="C823" t="str">
            <v>CAISO</v>
          </cell>
          <cell r="E823" t="str">
            <v>Pumped_Hydro</v>
          </cell>
          <cell r="H823">
            <v>0</v>
          </cell>
          <cell r="I823">
            <v>0</v>
          </cell>
          <cell r="S823">
            <v>0</v>
          </cell>
          <cell r="T823">
            <v>0</v>
          </cell>
          <cell r="Z823">
            <v>0</v>
          </cell>
        </row>
        <row r="824">
          <cell r="A824">
            <v>2024</v>
          </cell>
          <cell r="B824" t="str">
            <v>CAISO_New_Flow_Battery</v>
          </cell>
          <cell r="C824" t="str">
            <v>CAISO</v>
          </cell>
          <cell r="E824" t="str">
            <v>Flow_Battery</v>
          </cell>
          <cell r="H824">
            <v>0</v>
          </cell>
          <cell r="I824">
            <v>0</v>
          </cell>
          <cell r="S824">
            <v>0</v>
          </cell>
          <cell r="T824">
            <v>0</v>
          </cell>
          <cell r="Z824">
            <v>0</v>
          </cell>
        </row>
        <row r="825">
          <cell r="A825">
            <v>2024</v>
          </cell>
          <cell r="B825" t="str">
            <v>CAISO_New_Flow_Battery_2</v>
          </cell>
          <cell r="C825" t="str">
            <v>CAISO</v>
          </cell>
          <cell r="E825" t="str">
            <v>Flow_Battery</v>
          </cell>
          <cell r="H825">
            <v>0</v>
          </cell>
          <cell r="I825">
            <v>0</v>
          </cell>
          <cell r="S825">
            <v>0</v>
          </cell>
          <cell r="T825">
            <v>0</v>
          </cell>
          <cell r="Z825">
            <v>0</v>
          </cell>
        </row>
        <row r="826">
          <cell r="A826">
            <v>2024</v>
          </cell>
          <cell r="B826" t="str">
            <v>CAISO_New_Flow_Battery_3</v>
          </cell>
          <cell r="C826" t="str">
            <v>CAISO</v>
          </cell>
          <cell r="E826" t="str">
            <v>Flow_Battery</v>
          </cell>
          <cell r="H826">
            <v>0</v>
          </cell>
          <cell r="I826">
            <v>0</v>
          </cell>
          <cell r="S826">
            <v>0</v>
          </cell>
          <cell r="T826">
            <v>0</v>
          </cell>
          <cell r="Z826">
            <v>0</v>
          </cell>
        </row>
        <row r="827">
          <cell r="A827">
            <v>2024</v>
          </cell>
          <cell r="B827" t="str">
            <v>CAISO_New_Flow_Battery_4</v>
          </cell>
          <cell r="C827" t="str">
            <v>CAISO</v>
          </cell>
          <cell r="E827" t="str">
            <v>Flow_Battery</v>
          </cell>
          <cell r="H827">
            <v>0</v>
          </cell>
          <cell r="I827">
            <v>0</v>
          </cell>
          <cell r="S827">
            <v>0</v>
          </cell>
          <cell r="T827">
            <v>0</v>
          </cell>
          <cell r="Z827">
            <v>0</v>
          </cell>
        </row>
        <row r="828">
          <cell r="A828">
            <v>2024</v>
          </cell>
          <cell r="B828" t="str">
            <v>CAISO_New_Flow_Battery_5</v>
          </cell>
          <cell r="C828" t="str">
            <v>CAISO</v>
          </cell>
          <cell r="E828" t="str">
            <v>Flow_Battery</v>
          </cell>
          <cell r="H828">
            <v>0</v>
          </cell>
          <cell r="I828">
            <v>0</v>
          </cell>
          <cell r="S828">
            <v>0</v>
          </cell>
          <cell r="T828">
            <v>0</v>
          </cell>
          <cell r="Z828">
            <v>0</v>
          </cell>
        </row>
        <row r="829">
          <cell r="A829">
            <v>2024</v>
          </cell>
          <cell r="B829" t="str">
            <v>CAISO_New_Li_Battery</v>
          </cell>
          <cell r="C829" t="str">
            <v>CAISO</v>
          </cell>
          <cell r="E829" t="str">
            <v>Li_Battery</v>
          </cell>
          <cell r="H829">
            <v>8444.07</v>
          </cell>
          <cell r="I829">
            <v>8444.07</v>
          </cell>
          <cell r="S829">
            <v>982061620.20000005</v>
          </cell>
          <cell r="T829">
            <v>101785860.03</v>
          </cell>
          <cell r="Z829">
            <v>1617.45</v>
          </cell>
        </row>
        <row r="830">
          <cell r="A830">
            <v>2024</v>
          </cell>
          <cell r="B830" t="str">
            <v>CAISO_BTM_Li_Battery</v>
          </cell>
          <cell r="C830" t="str">
            <v>CAISO</v>
          </cell>
          <cell r="E830" t="str">
            <v>BTM_Li_Battery</v>
          </cell>
          <cell r="H830">
            <v>0</v>
          </cell>
          <cell r="I830">
            <v>92.14</v>
          </cell>
          <cell r="S830">
            <v>0</v>
          </cell>
          <cell r="T830">
            <v>878656.68</v>
          </cell>
          <cell r="Z830">
            <v>0</v>
          </cell>
        </row>
        <row r="831">
          <cell r="A831">
            <v>2024</v>
          </cell>
          <cell r="B831" t="str">
            <v>CAISO_New_Li_Battery_2</v>
          </cell>
          <cell r="C831" t="str">
            <v>CAISO</v>
          </cell>
          <cell r="E831" t="str">
            <v>Li_Battery</v>
          </cell>
          <cell r="H831">
            <v>0</v>
          </cell>
          <cell r="I831">
            <v>0</v>
          </cell>
          <cell r="S831">
            <v>0</v>
          </cell>
          <cell r="T831">
            <v>0</v>
          </cell>
          <cell r="Z831">
            <v>0</v>
          </cell>
        </row>
        <row r="832">
          <cell r="A832">
            <v>2024</v>
          </cell>
          <cell r="B832" t="str">
            <v>CAISO_New_Li_Battery_3</v>
          </cell>
          <cell r="C832" t="str">
            <v>CAISO</v>
          </cell>
          <cell r="E832" t="str">
            <v>Li_Battery</v>
          </cell>
          <cell r="H832">
            <v>0</v>
          </cell>
          <cell r="I832">
            <v>0</v>
          </cell>
          <cell r="S832">
            <v>0</v>
          </cell>
          <cell r="T832">
            <v>0</v>
          </cell>
          <cell r="Z832">
            <v>0</v>
          </cell>
        </row>
        <row r="833">
          <cell r="A833">
            <v>2024</v>
          </cell>
          <cell r="B833" t="str">
            <v>CAISO_New_Li_Battery_4</v>
          </cell>
          <cell r="C833" t="str">
            <v>CAISO</v>
          </cell>
          <cell r="E833" t="str">
            <v>Li_Battery</v>
          </cell>
          <cell r="H833">
            <v>0</v>
          </cell>
          <cell r="I833">
            <v>0</v>
          </cell>
          <cell r="S833">
            <v>0</v>
          </cell>
          <cell r="T833">
            <v>0</v>
          </cell>
          <cell r="Z833">
            <v>0</v>
          </cell>
        </row>
        <row r="834">
          <cell r="A834">
            <v>2024</v>
          </cell>
          <cell r="B834" t="str">
            <v>CAISO_New_Li_Battery_5</v>
          </cell>
          <cell r="C834" t="str">
            <v>CAISO</v>
          </cell>
          <cell r="E834" t="str">
            <v>Li_Battery</v>
          </cell>
          <cell r="H834">
            <v>0</v>
          </cell>
          <cell r="I834">
            <v>0</v>
          </cell>
          <cell r="S834">
            <v>0</v>
          </cell>
          <cell r="T834">
            <v>0</v>
          </cell>
          <cell r="Z834">
            <v>0</v>
          </cell>
        </row>
        <row r="835">
          <cell r="A835">
            <v>2024</v>
          </cell>
          <cell r="B835" t="str">
            <v>CAISO_New_Li_Battery_6</v>
          </cell>
          <cell r="C835" t="str">
            <v>CAISO</v>
          </cell>
          <cell r="E835" t="str">
            <v>Li_Battery</v>
          </cell>
          <cell r="H835">
            <v>0</v>
          </cell>
          <cell r="I835">
            <v>0</v>
          </cell>
          <cell r="S835">
            <v>0</v>
          </cell>
          <cell r="T835">
            <v>0</v>
          </cell>
          <cell r="Z835">
            <v>0</v>
          </cell>
        </row>
        <row r="836">
          <cell r="A836">
            <v>2024</v>
          </cell>
          <cell r="B836" t="str">
            <v>CAISO_Hydro</v>
          </cell>
          <cell r="C836" t="str">
            <v>CAISO</v>
          </cell>
          <cell r="E836" t="str">
            <v>Hydro</v>
          </cell>
          <cell r="I836">
            <v>7070.1</v>
          </cell>
          <cell r="T836">
            <v>0</v>
          </cell>
        </row>
        <row r="837">
          <cell r="A837">
            <v>2024</v>
          </cell>
          <cell r="B837" t="str">
            <v>NW_Hydro</v>
          </cell>
          <cell r="C837" t="str">
            <v>NW</v>
          </cell>
          <cell r="E837" t="str">
            <v>Hydro</v>
          </cell>
          <cell r="I837">
            <v>31478.05</v>
          </cell>
          <cell r="T837">
            <v>0</v>
          </cell>
        </row>
        <row r="838">
          <cell r="A838">
            <v>2024</v>
          </cell>
          <cell r="B838" t="str">
            <v>SW_Hydro</v>
          </cell>
          <cell r="C838" t="str">
            <v>SW</v>
          </cell>
          <cell r="E838" t="str">
            <v>Hydro</v>
          </cell>
          <cell r="I838">
            <v>2680.31</v>
          </cell>
          <cell r="T838">
            <v>0</v>
          </cell>
        </row>
        <row r="839">
          <cell r="A839">
            <v>2024</v>
          </cell>
          <cell r="B839" t="str">
            <v>LDWP_Hydro</v>
          </cell>
          <cell r="C839" t="str">
            <v>LDWP</v>
          </cell>
          <cell r="E839" t="str">
            <v>Hydro</v>
          </cell>
          <cell r="I839">
            <v>233.7</v>
          </cell>
          <cell r="T839">
            <v>0</v>
          </cell>
        </row>
        <row r="840">
          <cell r="A840">
            <v>2024</v>
          </cell>
          <cell r="B840" t="str">
            <v>BANC_Hydro</v>
          </cell>
          <cell r="C840" t="str">
            <v>BANC</v>
          </cell>
          <cell r="E840" t="str">
            <v>Hydro</v>
          </cell>
          <cell r="I840">
            <v>2724.06</v>
          </cell>
          <cell r="T840">
            <v>0</v>
          </cell>
        </row>
        <row r="841">
          <cell r="A841">
            <v>2024</v>
          </cell>
          <cell r="B841" t="str">
            <v>IID_Hydro</v>
          </cell>
          <cell r="C841" t="str">
            <v>IID</v>
          </cell>
          <cell r="E841" t="str">
            <v>Hydro</v>
          </cell>
          <cell r="I841">
            <v>83.5</v>
          </cell>
          <cell r="T841">
            <v>0</v>
          </cell>
        </row>
        <row r="842">
          <cell r="A842">
            <v>2024</v>
          </cell>
          <cell r="B842" t="str">
            <v>NW_Hydro_for_CAISO</v>
          </cell>
          <cell r="C842" t="str">
            <v>CAISO_NW_Hydro</v>
          </cell>
          <cell r="E842" t="str">
            <v>Hydro_NW_CAISO</v>
          </cell>
          <cell r="I842">
            <v>2851.77</v>
          </cell>
          <cell r="T842">
            <v>0</v>
          </cell>
        </row>
        <row r="843">
          <cell r="A843">
            <v>2024</v>
          </cell>
          <cell r="B843" t="str">
            <v>Hydrogen_electrolysis</v>
          </cell>
          <cell r="C843" t="str">
            <v>CAISO</v>
          </cell>
          <cell r="E843" t="str">
            <v>Hydrogen_Electrolysis</v>
          </cell>
          <cell r="T843">
            <v>0</v>
          </cell>
        </row>
        <row r="844">
          <cell r="A844">
            <v>2024</v>
          </cell>
          <cell r="B844" t="str">
            <v>CAISO_Shed_DR_Existing</v>
          </cell>
          <cell r="C844" t="str">
            <v>CAISO</v>
          </cell>
          <cell r="E844" t="str">
            <v>CAISO_Conventional_DR</v>
          </cell>
          <cell r="I844">
            <v>0</v>
          </cell>
          <cell r="R844">
            <v>0</v>
          </cell>
          <cell r="T844">
            <v>0</v>
          </cell>
        </row>
        <row r="845">
          <cell r="A845">
            <v>2024</v>
          </cell>
          <cell r="B845" t="str">
            <v>CAISO_Shed_DR_Tranche1</v>
          </cell>
          <cell r="C845" t="str">
            <v>CAISO</v>
          </cell>
          <cell r="E845" t="str">
            <v>CAISO_Conventional_DR</v>
          </cell>
          <cell r="H845">
            <v>0</v>
          </cell>
          <cell r="I845">
            <v>0</v>
          </cell>
          <cell r="R845">
            <v>0</v>
          </cell>
          <cell r="S845">
            <v>0</v>
          </cell>
          <cell r="T845">
            <v>0</v>
          </cell>
          <cell r="Z845">
            <v>0</v>
          </cell>
        </row>
        <row r="846">
          <cell r="A846">
            <v>2024</v>
          </cell>
          <cell r="B846" t="str">
            <v>CAISO_Shed_DR_Tranche2</v>
          </cell>
          <cell r="C846" t="str">
            <v>CAISO</v>
          </cell>
          <cell r="E846" t="str">
            <v>CAISO_Conventional_DR</v>
          </cell>
          <cell r="H846">
            <v>0</v>
          </cell>
          <cell r="I846">
            <v>0</v>
          </cell>
          <cell r="R846">
            <v>0</v>
          </cell>
          <cell r="S846">
            <v>0</v>
          </cell>
          <cell r="T846">
            <v>0</v>
          </cell>
          <cell r="Z846">
            <v>0</v>
          </cell>
        </row>
        <row r="847">
          <cell r="A847">
            <v>2024</v>
          </cell>
          <cell r="B847" t="str">
            <v>CAISO_Shed_DR_Tranche3</v>
          </cell>
          <cell r="C847" t="str">
            <v>CAISO</v>
          </cell>
          <cell r="E847" t="str">
            <v>CAISO_Conventional_DR</v>
          </cell>
          <cell r="H847">
            <v>0</v>
          </cell>
          <cell r="I847">
            <v>0</v>
          </cell>
          <cell r="R847">
            <v>0</v>
          </cell>
          <cell r="S847">
            <v>0</v>
          </cell>
          <cell r="T847">
            <v>0</v>
          </cell>
          <cell r="Z847">
            <v>0</v>
          </cell>
        </row>
        <row r="848">
          <cell r="A848">
            <v>2024</v>
          </cell>
          <cell r="B848" t="str">
            <v>CAISO_Shed_DR_Tranche4</v>
          </cell>
          <cell r="C848" t="str">
            <v>CAISO</v>
          </cell>
          <cell r="E848" t="str">
            <v>CAISO_Conventional_DR</v>
          </cell>
          <cell r="H848">
            <v>0</v>
          </cell>
          <cell r="I848">
            <v>0</v>
          </cell>
          <cell r="R848">
            <v>0</v>
          </cell>
          <cell r="S848">
            <v>0</v>
          </cell>
          <cell r="T848">
            <v>0</v>
          </cell>
          <cell r="Z848">
            <v>0</v>
          </cell>
        </row>
        <row r="849">
          <cell r="A849">
            <v>2024</v>
          </cell>
          <cell r="B849" t="str">
            <v>CAISO_Shed_DR_Tranche5</v>
          </cell>
          <cell r="C849" t="str">
            <v>CAISO</v>
          </cell>
          <cell r="E849" t="str">
            <v>CAISO_Conventional_DR</v>
          </cell>
          <cell r="H849">
            <v>0</v>
          </cell>
          <cell r="I849">
            <v>0</v>
          </cell>
          <cell r="R849">
            <v>0</v>
          </cell>
          <cell r="S849">
            <v>0</v>
          </cell>
          <cell r="T849">
            <v>0</v>
          </cell>
          <cell r="Z849">
            <v>0</v>
          </cell>
        </row>
        <row r="850">
          <cell r="A850">
            <v>2024</v>
          </cell>
          <cell r="B850" t="str">
            <v>CAISO_Shed_DR_Tranche6</v>
          </cell>
          <cell r="C850" t="str">
            <v>CAISO</v>
          </cell>
          <cell r="E850" t="str">
            <v>CAISO_Conventional_DR</v>
          </cell>
          <cell r="H850">
            <v>0</v>
          </cell>
          <cell r="I850">
            <v>0</v>
          </cell>
          <cell r="R850">
            <v>0</v>
          </cell>
          <cell r="S850">
            <v>0</v>
          </cell>
          <cell r="T850">
            <v>0</v>
          </cell>
          <cell r="Z850">
            <v>0</v>
          </cell>
        </row>
        <row r="851">
          <cell r="A851">
            <v>2024</v>
          </cell>
          <cell r="B851" t="str">
            <v>CAISO_Shed_DR_Tranche7</v>
          </cell>
          <cell r="C851" t="str">
            <v>CAISO</v>
          </cell>
          <cell r="E851" t="str">
            <v>CAISO_Conventional_DR</v>
          </cell>
          <cell r="H851">
            <v>0</v>
          </cell>
          <cell r="I851">
            <v>0</v>
          </cell>
          <cell r="R851">
            <v>0</v>
          </cell>
          <cell r="S851">
            <v>0</v>
          </cell>
          <cell r="T851">
            <v>0</v>
          </cell>
          <cell r="Z851">
            <v>0</v>
          </cell>
        </row>
        <row r="852">
          <cell r="A852">
            <v>2024</v>
          </cell>
          <cell r="B852" t="str">
            <v>CAISO_Shed_DR_Tranche8</v>
          </cell>
          <cell r="C852" t="str">
            <v>CAISO</v>
          </cell>
          <cell r="E852" t="str">
            <v>CAISO_Conventional_DR</v>
          </cell>
          <cell r="H852">
            <v>0</v>
          </cell>
          <cell r="I852">
            <v>0</v>
          </cell>
          <cell r="R852">
            <v>0</v>
          </cell>
          <cell r="S852">
            <v>0</v>
          </cell>
          <cell r="T852">
            <v>0</v>
          </cell>
          <cell r="Z852">
            <v>0</v>
          </cell>
        </row>
        <row r="853">
          <cell r="A853">
            <v>2026</v>
          </cell>
          <cell r="B853" t="str">
            <v>CAISO_CHP</v>
          </cell>
          <cell r="C853" t="str">
            <v>CAISO</v>
          </cell>
          <cell r="E853" t="str">
            <v>CAISO_CHP</v>
          </cell>
          <cell r="I853">
            <v>2296.02</v>
          </cell>
          <cell r="T853">
            <v>0</v>
          </cell>
        </row>
        <row r="854">
          <cell r="A854">
            <v>2026</v>
          </cell>
          <cell r="B854" t="str">
            <v>CAISO_Nuclear</v>
          </cell>
          <cell r="C854" t="str">
            <v>CAISO</v>
          </cell>
          <cell r="E854" t="str">
            <v>CAISO_Nuclear</v>
          </cell>
          <cell r="I854">
            <v>635</v>
          </cell>
          <cell r="T854">
            <v>0</v>
          </cell>
        </row>
        <row r="855">
          <cell r="A855">
            <v>2026</v>
          </cell>
          <cell r="B855" t="str">
            <v>CAISO_CCGT1</v>
          </cell>
          <cell r="C855" t="str">
            <v>CAISO</v>
          </cell>
          <cell r="E855" t="str">
            <v>CAISO_CCGT1</v>
          </cell>
          <cell r="I855">
            <v>13333.47</v>
          </cell>
          <cell r="R855">
            <v>25.04</v>
          </cell>
          <cell r="T855">
            <v>148200393.30000001</v>
          </cell>
        </row>
        <row r="856">
          <cell r="A856">
            <v>2026</v>
          </cell>
          <cell r="B856" t="str">
            <v>CAISO_CCGT2</v>
          </cell>
          <cell r="C856" t="str">
            <v>CAISO</v>
          </cell>
          <cell r="E856" t="str">
            <v>CAISO_CCGT2</v>
          </cell>
          <cell r="I856">
            <v>2927.93</v>
          </cell>
          <cell r="R856">
            <v>15.61</v>
          </cell>
          <cell r="T856">
            <v>32543694.739999998</v>
          </cell>
        </row>
        <row r="857">
          <cell r="A857">
            <v>2026</v>
          </cell>
          <cell r="B857" t="str">
            <v>CAISO_Coal</v>
          </cell>
          <cell r="C857" t="str">
            <v>CAISO</v>
          </cell>
          <cell r="E857" t="str">
            <v>CAISO_Coal</v>
          </cell>
          <cell r="I857">
            <v>0</v>
          </cell>
          <cell r="R857">
            <v>0</v>
          </cell>
          <cell r="T857">
            <v>0</v>
          </cell>
        </row>
        <row r="858">
          <cell r="A858">
            <v>2026</v>
          </cell>
          <cell r="B858" t="str">
            <v>CAISO_Peaker1</v>
          </cell>
          <cell r="C858" t="str">
            <v>CAISO</v>
          </cell>
          <cell r="E858" t="str">
            <v>CAISO_Peaker1</v>
          </cell>
          <cell r="I858">
            <v>4913.93</v>
          </cell>
          <cell r="R858">
            <v>72.7</v>
          </cell>
          <cell r="T858">
            <v>67294545.829999998</v>
          </cell>
        </row>
        <row r="859">
          <cell r="A859">
            <v>2026</v>
          </cell>
          <cell r="B859" t="str">
            <v>CAISO_Peaker2</v>
          </cell>
          <cell r="C859" t="str">
            <v>CAISO</v>
          </cell>
          <cell r="E859" t="str">
            <v>CAISO_Peaker2</v>
          </cell>
          <cell r="I859">
            <v>3682.71</v>
          </cell>
          <cell r="R859">
            <v>69.48</v>
          </cell>
          <cell r="T859">
            <v>50433420.270000003</v>
          </cell>
        </row>
        <row r="860">
          <cell r="A860">
            <v>2026</v>
          </cell>
          <cell r="B860" t="str">
            <v>CAISO_Advanced_CCGT</v>
          </cell>
          <cell r="C860" t="str">
            <v>CAISO</v>
          </cell>
          <cell r="E860" t="str">
            <v>CAISO_Advanced_CCGT</v>
          </cell>
          <cell r="H860">
            <v>0</v>
          </cell>
          <cell r="I860">
            <v>0</v>
          </cell>
          <cell r="R860">
            <v>0</v>
          </cell>
          <cell r="S860">
            <v>0</v>
          </cell>
          <cell r="T860">
            <v>0</v>
          </cell>
          <cell r="Z860">
            <v>0</v>
          </cell>
        </row>
        <row r="861">
          <cell r="A861">
            <v>2026</v>
          </cell>
          <cell r="B861" t="str">
            <v>CAISO_Aero_CT</v>
          </cell>
          <cell r="C861" t="str">
            <v>CAISO</v>
          </cell>
          <cell r="E861" t="str">
            <v>CAISO_Aero_CT</v>
          </cell>
          <cell r="H861">
            <v>0</v>
          </cell>
          <cell r="I861">
            <v>0</v>
          </cell>
          <cell r="R861">
            <v>0</v>
          </cell>
          <cell r="S861">
            <v>0</v>
          </cell>
          <cell r="T861">
            <v>0</v>
          </cell>
          <cell r="Z861">
            <v>0</v>
          </cell>
        </row>
        <row r="862">
          <cell r="A862">
            <v>2026</v>
          </cell>
          <cell r="B862" t="str">
            <v>CAISO_Reciprocating_Engine</v>
          </cell>
          <cell r="C862" t="str">
            <v>CAISO</v>
          </cell>
          <cell r="E862" t="str">
            <v>CAISO_Reciprocating_Engine</v>
          </cell>
          <cell r="H862">
            <v>0</v>
          </cell>
          <cell r="I862">
            <v>255.3</v>
          </cell>
          <cell r="R862">
            <v>24.65</v>
          </cell>
          <cell r="S862">
            <v>0</v>
          </cell>
          <cell r="T862">
            <v>3496243.85</v>
          </cell>
          <cell r="Z862">
            <v>0</v>
          </cell>
        </row>
        <row r="863">
          <cell r="A863">
            <v>2026</v>
          </cell>
          <cell r="B863" t="str">
            <v>CAISO_ST</v>
          </cell>
          <cell r="C863" t="str">
            <v>CAISO</v>
          </cell>
          <cell r="E863" t="str">
            <v>CAISO_ST</v>
          </cell>
          <cell r="I863">
            <v>0</v>
          </cell>
          <cell r="R863">
            <v>0</v>
          </cell>
          <cell r="T863">
            <v>0</v>
          </cell>
        </row>
        <row r="864">
          <cell r="A864">
            <v>2026</v>
          </cell>
          <cell r="B864" t="str">
            <v>NW_Nuclear</v>
          </cell>
          <cell r="C864" t="str">
            <v>NW</v>
          </cell>
          <cell r="E864" t="str">
            <v>NW_Nuclear</v>
          </cell>
          <cell r="I864">
            <v>1170</v>
          </cell>
          <cell r="T864">
            <v>0</v>
          </cell>
        </row>
        <row r="865">
          <cell r="A865">
            <v>2026</v>
          </cell>
          <cell r="B865" t="str">
            <v>NW_Coal</v>
          </cell>
          <cell r="C865" t="str">
            <v>NW</v>
          </cell>
          <cell r="E865" t="str">
            <v>NW_Coal</v>
          </cell>
          <cell r="I865">
            <v>8125.8</v>
          </cell>
          <cell r="R865">
            <v>22.1</v>
          </cell>
          <cell r="T865">
            <v>0</v>
          </cell>
        </row>
        <row r="866">
          <cell r="A866">
            <v>2026</v>
          </cell>
          <cell r="B866" t="str">
            <v>NW_CCGT</v>
          </cell>
          <cell r="C866" t="str">
            <v>NW</v>
          </cell>
          <cell r="E866" t="str">
            <v>NW_CCGT</v>
          </cell>
          <cell r="I866">
            <v>9573.43</v>
          </cell>
          <cell r="R866">
            <v>28</v>
          </cell>
          <cell r="T866">
            <v>0</v>
          </cell>
        </row>
        <row r="867">
          <cell r="A867">
            <v>2026</v>
          </cell>
          <cell r="B867" t="str">
            <v>NW_Peaker</v>
          </cell>
          <cell r="C867" t="str">
            <v>NW</v>
          </cell>
          <cell r="E867" t="str">
            <v>NW_Peaker</v>
          </cell>
          <cell r="I867">
            <v>2993.17</v>
          </cell>
          <cell r="R867">
            <v>103</v>
          </cell>
          <cell r="T867">
            <v>0</v>
          </cell>
        </row>
        <row r="868">
          <cell r="A868">
            <v>2026</v>
          </cell>
          <cell r="B868" t="str">
            <v>SW_Nuclear</v>
          </cell>
          <cell r="C868" t="str">
            <v>SW</v>
          </cell>
          <cell r="E868" t="str">
            <v>SW_Nuclear</v>
          </cell>
          <cell r="I868">
            <v>2998</v>
          </cell>
          <cell r="T868">
            <v>0</v>
          </cell>
        </row>
        <row r="869">
          <cell r="A869">
            <v>2026</v>
          </cell>
          <cell r="B869" t="str">
            <v>SW_Coal</v>
          </cell>
          <cell r="C869" t="str">
            <v>SW</v>
          </cell>
          <cell r="E869" t="str">
            <v>SW_Coal</v>
          </cell>
          <cell r="I869">
            <v>6265.6</v>
          </cell>
          <cell r="R869">
            <v>15.3</v>
          </cell>
          <cell r="T869">
            <v>0</v>
          </cell>
        </row>
        <row r="870">
          <cell r="A870">
            <v>2026</v>
          </cell>
          <cell r="B870" t="str">
            <v>SW_CCGT</v>
          </cell>
          <cell r="C870" t="str">
            <v>SW</v>
          </cell>
          <cell r="E870" t="str">
            <v>SW_CCGT</v>
          </cell>
          <cell r="I870">
            <v>19421.099999999999</v>
          </cell>
          <cell r="R870">
            <v>56.41</v>
          </cell>
          <cell r="T870">
            <v>0</v>
          </cell>
        </row>
        <row r="871">
          <cell r="A871">
            <v>2026</v>
          </cell>
          <cell r="B871" t="str">
            <v>SW_Peaker</v>
          </cell>
          <cell r="C871" t="str">
            <v>SW</v>
          </cell>
          <cell r="E871" t="str">
            <v>SW_Peaker</v>
          </cell>
          <cell r="I871">
            <v>6808.12</v>
          </cell>
          <cell r="R871">
            <v>142.47999999999999</v>
          </cell>
          <cell r="T871">
            <v>0</v>
          </cell>
        </row>
        <row r="872">
          <cell r="A872">
            <v>2026</v>
          </cell>
          <cell r="B872" t="str">
            <v>SW_ST</v>
          </cell>
          <cell r="C872" t="str">
            <v>SW</v>
          </cell>
          <cell r="E872" t="str">
            <v>SW_ST</v>
          </cell>
          <cell r="I872">
            <v>1318.5</v>
          </cell>
          <cell r="R872">
            <v>14.22</v>
          </cell>
          <cell r="T872">
            <v>0</v>
          </cell>
        </row>
        <row r="873">
          <cell r="A873">
            <v>2026</v>
          </cell>
          <cell r="B873" t="str">
            <v>LDWP_Nuclear</v>
          </cell>
          <cell r="C873" t="str">
            <v>LDWP</v>
          </cell>
          <cell r="E873" t="str">
            <v>LDWP_Nuclear</v>
          </cell>
          <cell r="I873">
            <v>407</v>
          </cell>
          <cell r="T873">
            <v>0</v>
          </cell>
        </row>
        <row r="874">
          <cell r="A874">
            <v>2026</v>
          </cell>
          <cell r="B874" t="str">
            <v>LDWP_Coal</v>
          </cell>
          <cell r="C874" t="str">
            <v>LDWP</v>
          </cell>
          <cell r="E874" t="str">
            <v>LDWP_Coal</v>
          </cell>
          <cell r="I874">
            <v>0</v>
          </cell>
          <cell r="R874">
            <v>0</v>
          </cell>
          <cell r="T874">
            <v>0</v>
          </cell>
        </row>
        <row r="875">
          <cell r="A875">
            <v>2026</v>
          </cell>
          <cell r="B875" t="str">
            <v>LDWP_CCGT</v>
          </cell>
          <cell r="C875" t="str">
            <v>LDWP</v>
          </cell>
          <cell r="E875" t="str">
            <v>LDWP_CCGT</v>
          </cell>
          <cell r="I875">
            <v>2985.7</v>
          </cell>
          <cell r="R875">
            <v>7.74</v>
          </cell>
          <cell r="T875">
            <v>0</v>
          </cell>
        </row>
        <row r="876">
          <cell r="A876">
            <v>2026</v>
          </cell>
          <cell r="B876" t="str">
            <v>LDWP_Peaker</v>
          </cell>
          <cell r="C876" t="str">
            <v>LDWP</v>
          </cell>
          <cell r="E876" t="str">
            <v>LDWP_Peaker</v>
          </cell>
          <cell r="I876">
            <v>1647</v>
          </cell>
          <cell r="R876">
            <v>20</v>
          </cell>
          <cell r="T876">
            <v>0</v>
          </cell>
        </row>
        <row r="877">
          <cell r="A877">
            <v>2026</v>
          </cell>
          <cell r="B877" t="str">
            <v>LDWP_ST</v>
          </cell>
          <cell r="C877" t="str">
            <v>LDWP</v>
          </cell>
          <cell r="E877" t="str">
            <v>LDWP_ST</v>
          </cell>
          <cell r="I877">
            <v>371</v>
          </cell>
          <cell r="R877">
            <v>3.37</v>
          </cell>
          <cell r="T877">
            <v>0</v>
          </cell>
        </row>
        <row r="878">
          <cell r="A878">
            <v>2026</v>
          </cell>
          <cell r="B878" t="str">
            <v>IID_CCGT</v>
          </cell>
          <cell r="C878" t="str">
            <v>IID</v>
          </cell>
          <cell r="E878" t="str">
            <v>IID_CCGT</v>
          </cell>
          <cell r="I878">
            <v>255.3</v>
          </cell>
          <cell r="R878">
            <v>2</v>
          </cell>
          <cell r="T878">
            <v>0</v>
          </cell>
        </row>
        <row r="879">
          <cell r="A879">
            <v>2026</v>
          </cell>
          <cell r="B879" t="str">
            <v>IID_Peaker</v>
          </cell>
          <cell r="C879" t="str">
            <v>IID</v>
          </cell>
          <cell r="E879" t="str">
            <v>IID_Peaker</v>
          </cell>
          <cell r="I879">
            <v>327</v>
          </cell>
          <cell r="R879">
            <v>9.06</v>
          </cell>
          <cell r="T879">
            <v>0</v>
          </cell>
        </row>
        <row r="880">
          <cell r="A880">
            <v>2026</v>
          </cell>
          <cell r="B880" t="str">
            <v>BANC_CCGT</v>
          </cell>
          <cell r="C880" t="str">
            <v>BANC</v>
          </cell>
          <cell r="E880" t="str">
            <v>BANC_CCGT</v>
          </cell>
          <cell r="I880">
            <v>1863.1</v>
          </cell>
          <cell r="R880">
            <v>9</v>
          </cell>
          <cell r="T880">
            <v>0</v>
          </cell>
        </row>
        <row r="881">
          <cell r="A881">
            <v>2026</v>
          </cell>
          <cell r="B881" t="str">
            <v>BANC_Peaker</v>
          </cell>
          <cell r="C881" t="str">
            <v>BANC</v>
          </cell>
          <cell r="E881" t="str">
            <v>BANC_Peaker</v>
          </cell>
          <cell r="I881">
            <v>866.99</v>
          </cell>
          <cell r="R881">
            <v>25</v>
          </cell>
          <cell r="T881">
            <v>0</v>
          </cell>
        </row>
        <row r="882">
          <cell r="A882">
            <v>2026</v>
          </cell>
          <cell r="B882" t="str">
            <v>BANC_Biomass_for_Other</v>
          </cell>
          <cell r="C882" t="str">
            <v>BANC</v>
          </cell>
          <cell r="E882" t="str">
            <v>Biomass</v>
          </cell>
          <cell r="I882">
            <v>17.5</v>
          </cell>
          <cell r="T882">
            <v>0</v>
          </cell>
        </row>
        <row r="883">
          <cell r="A883">
            <v>2026</v>
          </cell>
          <cell r="B883" t="str">
            <v>BANC_Geothermal_for_Other</v>
          </cell>
          <cell r="C883" t="str">
            <v>BANC</v>
          </cell>
          <cell r="E883" t="str">
            <v>Geothermal</v>
          </cell>
          <cell r="I883">
            <v>0</v>
          </cell>
          <cell r="T883">
            <v>0</v>
          </cell>
        </row>
        <row r="884">
          <cell r="A884">
            <v>2026</v>
          </cell>
          <cell r="B884" t="str">
            <v>CAISO_Biomass_for_Other</v>
          </cell>
          <cell r="C884" t="str">
            <v>CAISO</v>
          </cell>
          <cell r="E884" t="str">
            <v>Biomass</v>
          </cell>
          <cell r="I884">
            <v>11.7</v>
          </cell>
          <cell r="T884">
            <v>0</v>
          </cell>
        </row>
        <row r="885">
          <cell r="A885">
            <v>2026</v>
          </cell>
          <cell r="B885" t="str">
            <v>CAISO_Geothermal_for_Other</v>
          </cell>
          <cell r="C885" t="str">
            <v>CAISO</v>
          </cell>
          <cell r="E885" t="str">
            <v>Geothermal</v>
          </cell>
          <cell r="I885">
            <v>38.67</v>
          </cell>
          <cell r="T885">
            <v>0</v>
          </cell>
        </row>
        <row r="886">
          <cell r="A886">
            <v>2026</v>
          </cell>
          <cell r="B886" t="str">
            <v>IID_Biomass_for_Other</v>
          </cell>
          <cell r="C886" t="str">
            <v>IID</v>
          </cell>
          <cell r="E886" t="str">
            <v>Biomass</v>
          </cell>
          <cell r="I886">
            <v>77</v>
          </cell>
          <cell r="T886">
            <v>0</v>
          </cell>
        </row>
        <row r="887">
          <cell r="A887">
            <v>2026</v>
          </cell>
          <cell r="B887" t="str">
            <v>IID_Geothermal_for_Other</v>
          </cell>
          <cell r="C887" t="str">
            <v>IID</v>
          </cell>
          <cell r="E887" t="str">
            <v>Geothermal</v>
          </cell>
          <cell r="I887">
            <v>709.46</v>
          </cell>
          <cell r="T887">
            <v>0</v>
          </cell>
        </row>
        <row r="888">
          <cell r="A888">
            <v>2026</v>
          </cell>
          <cell r="B888" t="str">
            <v>LDWP_Biomass_for_Other</v>
          </cell>
          <cell r="C888" t="str">
            <v>LDWP</v>
          </cell>
          <cell r="E888" t="str">
            <v>Biomass</v>
          </cell>
          <cell r="I888">
            <v>0</v>
          </cell>
          <cell r="T888">
            <v>0</v>
          </cell>
        </row>
        <row r="889">
          <cell r="A889">
            <v>2026</v>
          </cell>
          <cell r="B889" t="str">
            <v>LDWP_Geothermal_for_Other</v>
          </cell>
          <cell r="C889" t="str">
            <v>LDWP</v>
          </cell>
          <cell r="E889" t="str">
            <v>Geothermal</v>
          </cell>
          <cell r="I889">
            <v>0</v>
          </cell>
          <cell r="T889">
            <v>0</v>
          </cell>
        </row>
        <row r="890">
          <cell r="A890">
            <v>2026</v>
          </cell>
          <cell r="B890" t="str">
            <v>NW_Biomass_for_Other</v>
          </cell>
          <cell r="C890" t="str">
            <v>NW</v>
          </cell>
          <cell r="E890" t="str">
            <v>Biomass</v>
          </cell>
          <cell r="I890">
            <v>584.1</v>
          </cell>
          <cell r="T890">
            <v>0</v>
          </cell>
        </row>
        <row r="891">
          <cell r="A891">
            <v>2026</v>
          </cell>
          <cell r="B891" t="str">
            <v>NW_Geothermal_for_Other</v>
          </cell>
          <cell r="C891" t="str">
            <v>NW</v>
          </cell>
          <cell r="E891" t="str">
            <v>Geothermal</v>
          </cell>
          <cell r="I891">
            <v>142.09</v>
          </cell>
          <cell r="T891">
            <v>0</v>
          </cell>
        </row>
        <row r="892">
          <cell r="A892">
            <v>2026</v>
          </cell>
          <cell r="B892" t="str">
            <v>SW_Biomass_for_Other</v>
          </cell>
          <cell r="C892" t="str">
            <v>SW</v>
          </cell>
          <cell r="E892" t="str">
            <v>Biomass</v>
          </cell>
          <cell r="I892">
            <v>113.33</v>
          </cell>
          <cell r="T892">
            <v>0</v>
          </cell>
        </row>
        <row r="893">
          <cell r="A893">
            <v>2026</v>
          </cell>
          <cell r="B893" t="str">
            <v>SW_Geothermal_for_Other</v>
          </cell>
          <cell r="C893" t="str">
            <v>SW</v>
          </cell>
          <cell r="E893" t="str">
            <v>Geothermal</v>
          </cell>
          <cell r="I893">
            <v>701.85</v>
          </cell>
          <cell r="T893">
            <v>0</v>
          </cell>
        </row>
        <row r="894">
          <cell r="A894">
            <v>2026</v>
          </cell>
          <cell r="B894" t="str">
            <v>CAISO_Biomass_for_CAISO</v>
          </cell>
          <cell r="C894" t="str">
            <v>CAISO</v>
          </cell>
          <cell r="E894" t="str">
            <v>Biomass</v>
          </cell>
          <cell r="I894">
            <v>890.95</v>
          </cell>
          <cell r="T894">
            <v>0</v>
          </cell>
        </row>
        <row r="895">
          <cell r="A895">
            <v>2026</v>
          </cell>
          <cell r="B895" t="str">
            <v>CAISO_Geothermal_for_CAISO</v>
          </cell>
          <cell r="C895" t="str">
            <v>CAISO</v>
          </cell>
          <cell r="E895" t="str">
            <v>Geothermal</v>
          </cell>
          <cell r="I895">
            <v>1812.64</v>
          </cell>
          <cell r="T895">
            <v>0</v>
          </cell>
        </row>
        <row r="896">
          <cell r="A896">
            <v>2026</v>
          </cell>
          <cell r="B896" t="str">
            <v>IID_Geothermal_for_CAISO</v>
          </cell>
          <cell r="C896" t="str">
            <v>IID</v>
          </cell>
          <cell r="E896" t="str">
            <v>Geothermal</v>
          </cell>
          <cell r="I896">
            <v>83</v>
          </cell>
          <cell r="T896">
            <v>0</v>
          </cell>
        </row>
        <row r="897">
          <cell r="A897">
            <v>2026</v>
          </cell>
          <cell r="B897" t="str">
            <v>NW_Biomass_for_CAISO</v>
          </cell>
          <cell r="C897" t="str">
            <v>NW</v>
          </cell>
          <cell r="E897" t="str">
            <v>Biomass</v>
          </cell>
          <cell r="I897">
            <v>46</v>
          </cell>
          <cell r="T897">
            <v>0</v>
          </cell>
        </row>
        <row r="898">
          <cell r="A898">
            <v>2026</v>
          </cell>
          <cell r="B898" t="str">
            <v>NW_Geothermal_for_CAISO</v>
          </cell>
          <cell r="C898" t="str">
            <v>NW</v>
          </cell>
          <cell r="E898" t="str">
            <v>Geothermal</v>
          </cell>
          <cell r="I898">
            <v>0</v>
          </cell>
          <cell r="T898">
            <v>0</v>
          </cell>
        </row>
        <row r="899">
          <cell r="A899">
            <v>2026</v>
          </cell>
          <cell r="B899" t="str">
            <v>InState_Biomass</v>
          </cell>
          <cell r="C899" t="str">
            <v>CAISO</v>
          </cell>
          <cell r="E899" t="str">
            <v>Biomass</v>
          </cell>
          <cell r="H899">
            <v>0</v>
          </cell>
          <cell r="I899">
            <v>0</v>
          </cell>
          <cell r="K899">
            <v>0</v>
          </cell>
          <cell r="L899">
            <v>0</v>
          </cell>
          <cell r="S899">
            <v>0</v>
          </cell>
          <cell r="T899">
            <v>0</v>
          </cell>
          <cell r="Z899">
            <v>0</v>
          </cell>
        </row>
        <row r="900">
          <cell r="A900">
            <v>2026</v>
          </cell>
          <cell r="B900" t="str">
            <v>CAISO_Small_Hydro_for_CAISO</v>
          </cell>
          <cell r="C900" t="str">
            <v>CAISO</v>
          </cell>
          <cell r="E900" t="str">
            <v>Small_Hydro</v>
          </cell>
          <cell r="I900">
            <v>960.23</v>
          </cell>
          <cell r="T900">
            <v>0</v>
          </cell>
        </row>
        <row r="901">
          <cell r="A901">
            <v>2026</v>
          </cell>
          <cell r="B901" t="str">
            <v>BANC_Small_Hydro_for_CAISO</v>
          </cell>
          <cell r="C901" t="str">
            <v>BANC</v>
          </cell>
          <cell r="E901" t="str">
            <v>Small_Hydro</v>
          </cell>
          <cell r="I901">
            <v>0</v>
          </cell>
          <cell r="T901">
            <v>0</v>
          </cell>
        </row>
        <row r="902">
          <cell r="A902">
            <v>2026</v>
          </cell>
          <cell r="B902" t="str">
            <v>NW_Small_Hydro_for_CAISO</v>
          </cell>
          <cell r="C902" t="str">
            <v>NW</v>
          </cell>
          <cell r="E902" t="str">
            <v>Small_Hydro</v>
          </cell>
          <cell r="I902">
            <v>6.9</v>
          </cell>
          <cell r="T902">
            <v>0</v>
          </cell>
        </row>
        <row r="903">
          <cell r="A903">
            <v>2026</v>
          </cell>
          <cell r="B903" t="str">
            <v>CAISO_Small_Hydro_for_Other</v>
          </cell>
          <cell r="C903" t="str">
            <v>CAISO</v>
          </cell>
          <cell r="E903" t="str">
            <v>Small_Hydro</v>
          </cell>
          <cell r="I903">
            <v>13.8</v>
          </cell>
          <cell r="T903">
            <v>0</v>
          </cell>
        </row>
        <row r="904">
          <cell r="A904">
            <v>2026</v>
          </cell>
          <cell r="B904" t="str">
            <v>BANC_Small_Hydro_for_Other</v>
          </cell>
          <cell r="C904" t="str">
            <v>BANC</v>
          </cell>
          <cell r="E904" t="str">
            <v>Small_Hydro</v>
          </cell>
          <cell r="I904">
            <v>41.2</v>
          </cell>
          <cell r="T904">
            <v>0</v>
          </cell>
        </row>
        <row r="905">
          <cell r="A905">
            <v>2026</v>
          </cell>
          <cell r="B905" t="str">
            <v>IID_Small_Hydro_for_Other</v>
          </cell>
          <cell r="C905" t="str">
            <v>IID</v>
          </cell>
          <cell r="E905" t="str">
            <v>Small_Hydro</v>
          </cell>
          <cell r="I905">
            <v>0</v>
          </cell>
          <cell r="T905">
            <v>0</v>
          </cell>
        </row>
        <row r="906">
          <cell r="A906">
            <v>2026</v>
          </cell>
          <cell r="B906" t="str">
            <v>LDWP_Small_Hydro_for_Other</v>
          </cell>
          <cell r="C906" t="str">
            <v>LDWP</v>
          </cell>
          <cell r="E906" t="str">
            <v>Small_Hydro</v>
          </cell>
          <cell r="I906">
            <v>56</v>
          </cell>
          <cell r="T906">
            <v>0</v>
          </cell>
        </row>
        <row r="907">
          <cell r="A907">
            <v>2026</v>
          </cell>
          <cell r="B907" t="str">
            <v>NW_Small_Hydro_for_Other</v>
          </cell>
          <cell r="C907" t="str">
            <v>NW</v>
          </cell>
          <cell r="E907" t="str">
            <v>Small_Hydro</v>
          </cell>
          <cell r="I907">
            <v>41</v>
          </cell>
          <cell r="T907">
            <v>0</v>
          </cell>
        </row>
        <row r="908">
          <cell r="A908">
            <v>2026</v>
          </cell>
          <cell r="B908" t="str">
            <v>SW_Small_Hydro_for_Other</v>
          </cell>
          <cell r="C908" t="str">
            <v>SW</v>
          </cell>
          <cell r="E908" t="str">
            <v>Small_Hydro</v>
          </cell>
          <cell r="I908">
            <v>0</v>
          </cell>
          <cell r="T908">
            <v>0</v>
          </cell>
        </row>
        <row r="909">
          <cell r="A909">
            <v>2026</v>
          </cell>
          <cell r="B909" t="str">
            <v>Greater_Imperial_Geothermal</v>
          </cell>
          <cell r="C909" t="str">
            <v>CAISO</v>
          </cell>
          <cell r="E909" t="str">
            <v>Geothermal</v>
          </cell>
          <cell r="H909">
            <v>0</v>
          </cell>
          <cell r="I909">
            <v>0</v>
          </cell>
          <cell r="K909">
            <v>0</v>
          </cell>
          <cell r="L909">
            <v>0</v>
          </cell>
          <cell r="S909">
            <v>0</v>
          </cell>
          <cell r="T909">
            <v>0</v>
          </cell>
          <cell r="Z909">
            <v>0</v>
          </cell>
        </row>
        <row r="910">
          <cell r="A910">
            <v>2026</v>
          </cell>
          <cell r="B910" t="str">
            <v>Inyokern_North_Kramer_Geothermal</v>
          </cell>
          <cell r="C910" t="str">
            <v>CAISO</v>
          </cell>
          <cell r="E910" t="str">
            <v>Geothermal</v>
          </cell>
          <cell r="H910">
            <v>0</v>
          </cell>
          <cell r="I910">
            <v>0</v>
          </cell>
          <cell r="K910">
            <v>0</v>
          </cell>
          <cell r="L910">
            <v>0</v>
          </cell>
          <cell r="S910">
            <v>0</v>
          </cell>
          <cell r="T910">
            <v>0</v>
          </cell>
          <cell r="Z910">
            <v>0</v>
          </cell>
        </row>
        <row r="911">
          <cell r="A911">
            <v>2026</v>
          </cell>
          <cell r="B911" t="str">
            <v>Northern_California_Ex_Geothermal</v>
          </cell>
          <cell r="C911" t="str">
            <v>CAISO</v>
          </cell>
          <cell r="E911" t="str">
            <v>Geothermal</v>
          </cell>
          <cell r="H911">
            <v>0</v>
          </cell>
          <cell r="I911">
            <v>0</v>
          </cell>
          <cell r="K911">
            <v>0</v>
          </cell>
          <cell r="L911">
            <v>0</v>
          </cell>
          <cell r="S911">
            <v>0</v>
          </cell>
          <cell r="T911">
            <v>0</v>
          </cell>
          <cell r="Z911">
            <v>0</v>
          </cell>
        </row>
        <row r="912">
          <cell r="A912">
            <v>2026</v>
          </cell>
          <cell r="B912" t="str">
            <v>Pacific_Northwest_Geothermal</v>
          </cell>
          <cell r="C912" t="str">
            <v>CAISO</v>
          </cell>
          <cell r="E912" t="str">
            <v>Geothermal</v>
          </cell>
          <cell r="I912">
            <v>0</v>
          </cell>
          <cell r="T912">
            <v>0</v>
          </cell>
        </row>
        <row r="913">
          <cell r="A913">
            <v>2026</v>
          </cell>
          <cell r="B913" t="str">
            <v>Riverside_Palm_Springs_Geothermal</v>
          </cell>
          <cell r="C913" t="str">
            <v>CAISO</v>
          </cell>
          <cell r="E913" t="str">
            <v>Geothermal</v>
          </cell>
          <cell r="H913">
            <v>0</v>
          </cell>
          <cell r="I913">
            <v>0</v>
          </cell>
          <cell r="K913">
            <v>0</v>
          </cell>
          <cell r="L913">
            <v>0</v>
          </cell>
          <cell r="S913">
            <v>0</v>
          </cell>
          <cell r="T913">
            <v>0</v>
          </cell>
          <cell r="Z913">
            <v>0</v>
          </cell>
        </row>
        <row r="914">
          <cell r="A914">
            <v>2026</v>
          </cell>
          <cell r="B914" t="str">
            <v>Solano_Geothermal</v>
          </cell>
          <cell r="C914" t="str">
            <v>CAISO</v>
          </cell>
          <cell r="E914" t="str">
            <v>Geothermal</v>
          </cell>
          <cell r="H914">
            <v>0</v>
          </cell>
          <cell r="I914">
            <v>0</v>
          </cell>
          <cell r="K914">
            <v>0</v>
          </cell>
          <cell r="L914">
            <v>0</v>
          </cell>
          <cell r="S914">
            <v>0</v>
          </cell>
          <cell r="T914">
            <v>0</v>
          </cell>
          <cell r="Z914">
            <v>0</v>
          </cell>
        </row>
        <row r="915">
          <cell r="A915">
            <v>2026</v>
          </cell>
          <cell r="B915" t="str">
            <v>Southern_Nevada_Geothermal</v>
          </cell>
          <cell r="C915" t="str">
            <v>CAISO</v>
          </cell>
          <cell r="E915" t="str">
            <v>Geothermal</v>
          </cell>
          <cell r="H915">
            <v>0</v>
          </cell>
          <cell r="I915">
            <v>0</v>
          </cell>
          <cell r="K915">
            <v>0</v>
          </cell>
          <cell r="L915">
            <v>0</v>
          </cell>
          <cell r="S915">
            <v>0</v>
          </cell>
          <cell r="T915">
            <v>0</v>
          </cell>
          <cell r="Z915">
            <v>0</v>
          </cell>
        </row>
        <row r="916">
          <cell r="A916">
            <v>2026</v>
          </cell>
          <cell r="B916" t="str">
            <v>Customer_PV</v>
          </cell>
          <cell r="C916" t="str">
            <v>CAISO</v>
          </cell>
          <cell r="E916" t="str">
            <v>Customer_PV</v>
          </cell>
          <cell r="I916">
            <v>7269.29</v>
          </cell>
          <cell r="T916">
            <v>0</v>
          </cell>
        </row>
        <row r="917">
          <cell r="A917">
            <v>2026</v>
          </cell>
          <cell r="B917" t="str">
            <v>BANC_Solar_for_Other</v>
          </cell>
          <cell r="C917" t="str">
            <v>BANC</v>
          </cell>
          <cell r="E917" t="str">
            <v>Solar</v>
          </cell>
          <cell r="I917">
            <v>3135.32</v>
          </cell>
          <cell r="T917">
            <v>0</v>
          </cell>
        </row>
        <row r="918">
          <cell r="A918">
            <v>2026</v>
          </cell>
          <cell r="B918" t="str">
            <v>CAISO_Solar_for_Other</v>
          </cell>
          <cell r="C918" t="str">
            <v>CAISO</v>
          </cell>
          <cell r="E918" t="str">
            <v>Solar</v>
          </cell>
          <cell r="I918">
            <v>12</v>
          </cell>
          <cell r="T918">
            <v>0</v>
          </cell>
        </row>
        <row r="919">
          <cell r="A919">
            <v>2026</v>
          </cell>
          <cell r="B919" t="str">
            <v>IID_Solar_for_Other</v>
          </cell>
          <cell r="C919" t="str">
            <v>IID</v>
          </cell>
          <cell r="E919" t="str">
            <v>Solar</v>
          </cell>
          <cell r="I919">
            <v>138.69999999999999</v>
          </cell>
          <cell r="T919">
            <v>0</v>
          </cell>
        </row>
        <row r="920">
          <cell r="A920">
            <v>2026</v>
          </cell>
          <cell r="B920" t="str">
            <v>LDWP_Solar_for_Other</v>
          </cell>
          <cell r="C920" t="str">
            <v>LDWP</v>
          </cell>
          <cell r="E920" t="str">
            <v>Solar</v>
          </cell>
          <cell r="I920">
            <v>3460.48</v>
          </cell>
          <cell r="T920">
            <v>0</v>
          </cell>
        </row>
        <row r="921">
          <cell r="A921">
            <v>2026</v>
          </cell>
          <cell r="B921" t="str">
            <v>NW_Solar_for_Other</v>
          </cell>
          <cell r="C921" t="str">
            <v>NW</v>
          </cell>
          <cell r="E921" t="str">
            <v>Solar</v>
          </cell>
          <cell r="I921">
            <v>2665.84</v>
          </cell>
          <cell r="T921">
            <v>0</v>
          </cell>
        </row>
        <row r="922">
          <cell r="A922">
            <v>2026</v>
          </cell>
          <cell r="B922" t="str">
            <v>SW_Solar_for_Other</v>
          </cell>
          <cell r="C922" t="str">
            <v>SW</v>
          </cell>
          <cell r="E922" t="str">
            <v>Solar</v>
          </cell>
          <cell r="I922">
            <v>1854.61</v>
          </cell>
          <cell r="T922">
            <v>0</v>
          </cell>
        </row>
        <row r="923">
          <cell r="A923">
            <v>2026</v>
          </cell>
          <cell r="B923" t="str">
            <v>CAISO_Solar_for_CAISO</v>
          </cell>
          <cell r="C923" t="str">
            <v>CAISO</v>
          </cell>
          <cell r="E923" t="str">
            <v>Solar</v>
          </cell>
          <cell r="I923">
            <v>14875.45</v>
          </cell>
          <cell r="T923">
            <v>0</v>
          </cell>
        </row>
        <row r="924">
          <cell r="A924">
            <v>2026</v>
          </cell>
          <cell r="B924" t="str">
            <v>IID_Solar_for_CAISO</v>
          </cell>
          <cell r="C924" t="str">
            <v>IID</v>
          </cell>
          <cell r="E924" t="str">
            <v>Solar</v>
          </cell>
          <cell r="I924">
            <v>49.9</v>
          </cell>
          <cell r="T924">
            <v>0</v>
          </cell>
        </row>
        <row r="925">
          <cell r="A925">
            <v>2026</v>
          </cell>
          <cell r="B925" t="str">
            <v>SW_Solar_for_CAISO</v>
          </cell>
          <cell r="C925" t="str">
            <v>SW</v>
          </cell>
          <cell r="E925" t="str">
            <v>Solar</v>
          </cell>
          <cell r="I925">
            <v>65</v>
          </cell>
          <cell r="T925">
            <v>0</v>
          </cell>
        </row>
        <row r="926">
          <cell r="A926">
            <v>2026</v>
          </cell>
          <cell r="B926" t="str">
            <v>BANC_Wind_for_Other</v>
          </cell>
          <cell r="C926" t="str">
            <v>BANC</v>
          </cell>
          <cell r="E926" t="str">
            <v>Wind</v>
          </cell>
          <cell r="I926">
            <v>0</v>
          </cell>
          <cell r="T926">
            <v>0</v>
          </cell>
        </row>
        <row r="927">
          <cell r="A927">
            <v>2026</v>
          </cell>
          <cell r="B927" t="str">
            <v>CAISO_Wind_for_Other</v>
          </cell>
          <cell r="C927" t="str">
            <v>CAISO</v>
          </cell>
          <cell r="E927" t="str">
            <v>Wind</v>
          </cell>
          <cell r="I927">
            <v>279.98</v>
          </cell>
          <cell r="T927">
            <v>0</v>
          </cell>
        </row>
        <row r="928">
          <cell r="A928">
            <v>2026</v>
          </cell>
          <cell r="B928" t="str">
            <v>IID_Wind_for_Other</v>
          </cell>
          <cell r="C928" t="str">
            <v>IID</v>
          </cell>
          <cell r="E928" t="str">
            <v>Wind</v>
          </cell>
          <cell r="I928">
            <v>0</v>
          </cell>
          <cell r="T928">
            <v>0</v>
          </cell>
        </row>
        <row r="929">
          <cell r="A929">
            <v>2026</v>
          </cell>
          <cell r="B929" t="str">
            <v>LDWP_Wind_for_Other</v>
          </cell>
          <cell r="C929" t="str">
            <v>LDWP</v>
          </cell>
          <cell r="E929" t="str">
            <v>Wind</v>
          </cell>
          <cell r="I929">
            <v>704.84</v>
          </cell>
          <cell r="T929">
            <v>0</v>
          </cell>
        </row>
        <row r="930">
          <cell r="A930">
            <v>2026</v>
          </cell>
          <cell r="B930" t="str">
            <v>NW_Wind_for_Other</v>
          </cell>
          <cell r="C930" t="str">
            <v>NW</v>
          </cell>
          <cell r="E930" t="str">
            <v>Wind</v>
          </cell>
          <cell r="I930">
            <v>11057.09</v>
          </cell>
          <cell r="T930">
            <v>0</v>
          </cell>
        </row>
        <row r="931">
          <cell r="A931">
            <v>2026</v>
          </cell>
          <cell r="B931" t="str">
            <v>SW_Wind_for_Other</v>
          </cell>
          <cell r="C931" t="str">
            <v>SW</v>
          </cell>
          <cell r="E931" t="str">
            <v>Wind</v>
          </cell>
          <cell r="I931">
            <v>2276.6999999999998</v>
          </cell>
          <cell r="T931">
            <v>0</v>
          </cell>
        </row>
        <row r="932">
          <cell r="A932">
            <v>2026</v>
          </cell>
          <cell r="B932" t="str">
            <v>CAISO_Wind_for_CAISO</v>
          </cell>
          <cell r="C932" t="str">
            <v>CAISO</v>
          </cell>
          <cell r="E932" t="str">
            <v>Wind</v>
          </cell>
          <cell r="I932">
            <v>7176.33</v>
          </cell>
          <cell r="T932">
            <v>0</v>
          </cell>
        </row>
        <row r="933">
          <cell r="A933">
            <v>2026</v>
          </cell>
          <cell r="B933" t="str">
            <v>LDWP_Wind_for_CAISO</v>
          </cell>
          <cell r="C933" t="str">
            <v>LDWP</v>
          </cell>
          <cell r="E933" t="str">
            <v>Wind</v>
          </cell>
          <cell r="I933">
            <v>5.09</v>
          </cell>
          <cell r="T933">
            <v>0</v>
          </cell>
        </row>
        <row r="934">
          <cell r="A934">
            <v>2026</v>
          </cell>
          <cell r="B934" t="str">
            <v>NW_Wind_for_CAISO</v>
          </cell>
          <cell r="C934" t="str">
            <v>NW</v>
          </cell>
          <cell r="E934" t="str">
            <v>Wind</v>
          </cell>
          <cell r="I934">
            <v>1417.29</v>
          </cell>
          <cell r="T934">
            <v>0</v>
          </cell>
        </row>
        <row r="935">
          <cell r="A935">
            <v>2026</v>
          </cell>
          <cell r="B935" t="str">
            <v>SW_Wind_for_CAISO</v>
          </cell>
          <cell r="C935" t="str">
            <v>SW</v>
          </cell>
          <cell r="E935" t="str">
            <v>Wind</v>
          </cell>
          <cell r="I935">
            <v>50.4</v>
          </cell>
          <cell r="T935">
            <v>0</v>
          </cell>
        </row>
        <row r="936">
          <cell r="A936">
            <v>2026</v>
          </cell>
          <cell r="B936" t="str">
            <v>Carrizo_Solar</v>
          </cell>
          <cell r="C936" t="str">
            <v>CAISO</v>
          </cell>
          <cell r="E936" t="str">
            <v>Solar</v>
          </cell>
          <cell r="H936">
            <v>0</v>
          </cell>
          <cell r="I936">
            <v>0</v>
          </cell>
          <cell r="K936">
            <v>0</v>
          </cell>
          <cell r="L936">
            <v>0</v>
          </cell>
          <cell r="S936">
            <v>0</v>
          </cell>
          <cell r="T936">
            <v>0</v>
          </cell>
          <cell r="Z936">
            <v>0</v>
          </cell>
        </row>
        <row r="937">
          <cell r="A937">
            <v>2026</v>
          </cell>
          <cell r="B937" t="str">
            <v>Carrizo_Wind</v>
          </cell>
          <cell r="C937" t="str">
            <v>CAISO</v>
          </cell>
          <cell r="E937" t="str">
            <v>Wind</v>
          </cell>
          <cell r="H937">
            <v>287</v>
          </cell>
          <cell r="I937">
            <v>287</v>
          </cell>
          <cell r="K937">
            <v>287</v>
          </cell>
          <cell r="L937">
            <v>0</v>
          </cell>
          <cell r="S937">
            <v>34332220.219999999</v>
          </cell>
          <cell r="T937">
            <v>11829886.529999999</v>
          </cell>
          <cell r="Z937">
            <v>0</v>
          </cell>
        </row>
        <row r="938">
          <cell r="A938">
            <v>2026</v>
          </cell>
          <cell r="B938" t="str">
            <v>Central_Valley_North_Los_Banos_Solar</v>
          </cell>
          <cell r="C938" t="str">
            <v>CAISO</v>
          </cell>
          <cell r="E938" t="str">
            <v>Solar</v>
          </cell>
          <cell r="H938">
            <v>0</v>
          </cell>
          <cell r="I938">
            <v>0</v>
          </cell>
          <cell r="K938">
            <v>0</v>
          </cell>
          <cell r="L938">
            <v>0</v>
          </cell>
          <cell r="S938">
            <v>0</v>
          </cell>
          <cell r="T938">
            <v>0</v>
          </cell>
          <cell r="Z938">
            <v>0</v>
          </cell>
        </row>
        <row r="939">
          <cell r="A939">
            <v>2026</v>
          </cell>
          <cell r="B939" t="str">
            <v>Central_Valley_North_Los_Banos_Wind</v>
          </cell>
          <cell r="C939" t="str">
            <v>CAISO</v>
          </cell>
          <cell r="E939" t="str">
            <v>Wind</v>
          </cell>
          <cell r="H939">
            <v>173</v>
          </cell>
          <cell r="I939">
            <v>173</v>
          </cell>
          <cell r="K939">
            <v>173</v>
          </cell>
          <cell r="L939">
            <v>0</v>
          </cell>
          <cell r="S939">
            <v>17718137.239999998</v>
          </cell>
          <cell r="T939">
            <v>7240578.1900000004</v>
          </cell>
          <cell r="Z939">
            <v>0</v>
          </cell>
        </row>
        <row r="940">
          <cell r="A940">
            <v>2026</v>
          </cell>
          <cell r="B940" t="str">
            <v>Distributed_Solar</v>
          </cell>
          <cell r="C940" t="str">
            <v>CAISO</v>
          </cell>
          <cell r="E940" t="str">
            <v>Solar</v>
          </cell>
          <cell r="H940">
            <v>0</v>
          </cell>
          <cell r="I940">
            <v>0</v>
          </cell>
          <cell r="K940">
            <v>0</v>
          </cell>
          <cell r="L940">
            <v>0</v>
          </cell>
          <cell r="S940">
            <v>0</v>
          </cell>
          <cell r="T940">
            <v>0</v>
          </cell>
          <cell r="Z940">
            <v>0</v>
          </cell>
        </row>
        <row r="941">
          <cell r="A941">
            <v>2026</v>
          </cell>
          <cell r="B941" t="str">
            <v>Mountain_Pass_El_Dorado_Solar</v>
          </cell>
          <cell r="C941" t="str">
            <v>CAISO</v>
          </cell>
          <cell r="E941" t="str">
            <v>Solar</v>
          </cell>
          <cell r="H941">
            <v>248</v>
          </cell>
          <cell r="I941">
            <v>248</v>
          </cell>
          <cell r="K941">
            <v>248</v>
          </cell>
          <cell r="L941">
            <v>0</v>
          </cell>
          <cell r="S941">
            <v>18409729.050000001</v>
          </cell>
          <cell r="T941">
            <v>2500714.16</v>
          </cell>
          <cell r="Z941">
            <v>0</v>
          </cell>
        </row>
        <row r="942">
          <cell r="A942">
            <v>2026</v>
          </cell>
          <cell r="B942" t="str">
            <v>Greater_Imperial_Solar</v>
          </cell>
          <cell r="C942" t="str">
            <v>CAISO</v>
          </cell>
          <cell r="E942" t="str">
            <v>Solar</v>
          </cell>
          <cell r="H942">
            <v>2166.4899999999998</v>
          </cell>
          <cell r="I942">
            <v>2166.4899999999998</v>
          </cell>
          <cell r="K942">
            <v>266.49</v>
          </cell>
          <cell r="L942">
            <v>1900</v>
          </cell>
          <cell r="S942">
            <v>158531609.05000001</v>
          </cell>
          <cell r="T942">
            <v>21447536.75</v>
          </cell>
          <cell r="Z942">
            <v>0</v>
          </cell>
        </row>
        <row r="943">
          <cell r="A943">
            <v>2026</v>
          </cell>
          <cell r="B943" t="str">
            <v>Greater_Imperial_Wind</v>
          </cell>
          <cell r="C943" t="str">
            <v>CAISO</v>
          </cell>
          <cell r="E943" t="str">
            <v>Wind</v>
          </cell>
          <cell r="H943">
            <v>0</v>
          </cell>
          <cell r="I943">
            <v>0</v>
          </cell>
          <cell r="K943">
            <v>0</v>
          </cell>
          <cell r="L943">
            <v>0</v>
          </cell>
          <cell r="S943">
            <v>0</v>
          </cell>
          <cell r="T943">
            <v>0</v>
          </cell>
          <cell r="Z943">
            <v>0</v>
          </cell>
        </row>
        <row r="944">
          <cell r="A944">
            <v>2026</v>
          </cell>
          <cell r="B944" t="str">
            <v>Greater_Kramer_Wind</v>
          </cell>
          <cell r="C944" t="str">
            <v>CAISO</v>
          </cell>
          <cell r="E944" t="str">
            <v>Wind</v>
          </cell>
          <cell r="H944">
            <v>0</v>
          </cell>
          <cell r="I944">
            <v>0</v>
          </cell>
          <cell r="K944">
            <v>0</v>
          </cell>
          <cell r="L944">
            <v>0</v>
          </cell>
          <cell r="S944">
            <v>0</v>
          </cell>
          <cell r="T944">
            <v>0</v>
          </cell>
          <cell r="Z944">
            <v>0</v>
          </cell>
        </row>
        <row r="945">
          <cell r="A945">
            <v>2026</v>
          </cell>
          <cell r="B945" t="str">
            <v>Humboldt_Wind</v>
          </cell>
          <cell r="C945" t="str">
            <v>CAISO</v>
          </cell>
          <cell r="E945" t="str">
            <v>Wind</v>
          </cell>
          <cell r="H945">
            <v>34</v>
          </cell>
          <cell r="I945">
            <v>34</v>
          </cell>
          <cell r="K945">
            <v>0</v>
          </cell>
          <cell r="L945">
            <v>34</v>
          </cell>
          <cell r="S945">
            <v>2937561.93</v>
          </cell>
          <cell r="T945">
            <v>1432688.81</v>
          </cell>
          <cell r="Z945">
            <v>0</v>
          </cell>
        </row>
        <row r="946">
          <cell r="A946">
            <v>2026</v>
          </cell>
          <cell r="B946" t="str">
            <v>Inyokern_North_Kramer_Solar</v>
          </cell>
          <cell r="C946" t="str">
            <v>CAISO</v>
          </cell>
          <cell r="E946" t="str">
            <v>Solar</v>
          </cell>
          <cell r="H946">
            <v>97</v>
          </cell>
          <cell r="I946">
            <v>97</v>
          </cell>
          <cell r="K946">
            <v>97</v>
          </cell>
          <cell r="L946">
            <v>0</v>
          </cell>
          <cell r="S946">
            <v>5930307.1900000004</v>
          </cell>
          <cell r="T946">
            <v>997058.41</v>
          </cell>
          <cell r="Z946">
            <v>0</v>
          </cell>
        </row>
        <row r="947">
          <cell r="A947">
            <v>2026</v>
          </cell>
          <cell r="B947" t="str">
            <v>Kern_Greater_Carrizo_Solar</v>
          </cell>
          <cell r="C947" t="str">
            <v>CAISO</v>
          </cell>
          <cell r="E947" t="str">
            <v>Solar</v>
          </cell>
          <cell r="H947">
            <v>858.24</v>
          </cell>
          <cell r="I947">
            <v>858.24</v>
          </cell>
          <cell r="K947">
            <v>158.24</v>
          </cell>
          <cell r="L947">
            <v>700</v>
          </cell>
          <cell r="S947">
            <v>64283356.780000001</v>
          </cell>
          <cell r="T947">
            <v>8496267.3800000008</v>
          </cell>
          <cell r="Z947">
            <v>0</v>
          </cell>
        </row>
        <row r="948">
          <cell r="A948">
            <v>2026</v>
          </cell>
          <cell r="B948" t="str">
            <v>Kern_Greater_Carrizo_Wind</v>
          </cell>
          <cell r="C948" t="str">
            <v>CAISO</v>
          </cell>
          <cell r="E948" t="str">
            <v>Wind</v>
          </cell>
          <cell r="H948">
            <v>60</v>
          </cell>
          <cell r="I948">
            <v>60</v>
          </cell>
          <cell r="K948">
            <v>60</v>
          </cell>
          <cell r="L948">
            <v>0</v>
          </cell>
          <cell r="S948">
            <v>6212716.8399999999</v>
          </cell>
          <cell r="T948">
            <v>2511183.19</v>
          </cell>
          <cell r="Z948">
            <v>0</v>
          </cell>
        </row>
        <row r="949">
          <cell r="A949">
            <v>2026</v>
          </cell>
          <cell r="B949" t="str">
            <v>Kramer_Inyokern_Ex_Solar</v>
          </cell>
          <cell r="C949" t="str">
            <v>CAISO</v>
          </cell>
          <cell r="E949" t="str">
            <v>Solar</v>
          </cell>
          <cell r="H949">
            <v>860.4</v>
          </cell>
          <cell r="I949">
            <v>860.4</v>
          </cell>
          <cell r="K949">
            <v>860.4</v>
          </cell>
          <cell r="L949">
            <v>0</v>
          </cell>
          <cell r="S949">
            <v>52925708.439999998</v>
          </cell>
          <cell r="T949">
            <v>8863766.3900000006</v>
          </cell>
          <cell r="Z949">
            <v>0</v>
          </cell>
        </row>
        <row r="950">
          <cell r="A950">
            <v>2026</v>
          </cell>
          <cell r="B950" t="str">
            <v>Kramer_Inyokern_Ex_Wind</v>
          </cell>
          <cell r="C950" t="str">
            <v>CAISO</v>
          </cell>
          <cell r="E950" t="str">
            <v>Wind</v>
          </cell>
          <cell r="H950">
            <v>0</v>
          </cell>
          <cell r="I950">
            <v>0</v>
          </cell>
          <cell r="K950">
            <v>0</v>
          </cell>
          <cell r="L950">
            <v>0</v>
          </cell>
          <cell r="S950">
            <v>0</v>
          </cell>
          <cell r="T950">
            <v>0</v>
          </cell>
          <cell r="Z950">
            <v>0</v>
          </cell>
        </row>
        <row r="951">
          <cell r="A951">
            <v>2026</v>
          </cell>
          <cell r="B951" t="str">
            <v>North_Victor_Solar</v>
          </cell>
          <cell r="C951" t="str">
            <v>CAISO</v>
          </cell>
          <cell r="E951" t="str">
            <v>Solar</v>
          </cell>
          <cell r="H951">
            <v>300</v>
          </cell>
          <cell r="I951">
            <v>300</v>
          </cell>
          <cell r="K951">
            <v>300</v>
          </cell>
          <cell r="L951">
            <v>0</v>
          </cell>
          <cell r="S951">
            <v>18363613.539999999</v>
          </cell>
          <cell r="T951">
            <v>3085058.19</v>
          </cell>
          <cell r="Z951">
            <v>0</v>
          </cell>
        </row>
        <row r="952">
          <cell r="A952">
            <v>2026</v>
          </cell>
          <cell r="B952" t="str">
            <v>Northern_California_Ex_Solar</v>
          </cell>
          <cell r="C952" t="str">
            <v>CAISO</v>
          </cell>
          <cell r="E952" t="str">
            <v>Solar</v>
          </cell>
          <cell r="H952">
            <v>0</v>
          </cell>
          <cell r="I952">
            <v>0</v>
          </cell>
          <cell r="K952">
            <v>0</v>
          </cell>
          <cell r="L952">
            <v>0</v>
          </cell>
          <cell r="S952">
            <v>0</v>
          </cell>
          <cell r="T952">
            <v>0</v>
          </cell>
          <cell r="Z952">
            <v>0</v>
          </cell>
        </row>
        <row r="953">
          <cell r="A953">
            <v>2026</v>
          </cell>
          <cell r="B953" t="str">
            <v>Northern_California_Ex_Wind</v>
          </cell>
          <cell r="C953" t="str">
            <v>CAISO</v>
          </cell>
          <cell r="E953" t="str">
            <v>Wind</v>
          </cell>
          <cell r="H953">
            <v>865.9</v>
          </cell>
          <cell r="I953">
            <v>865.9</v>
          </cell>
          <cell r="K953">
            <v>865.9</v>
          </cell>
          <cell r="L953">
            <v>0</v>
          </cell>
          <cell r="S953">
            <v>87896033.650000006</v>
          </cell>
          <cell r="T953">
            <v>36240558.710000001</v>
          </cell>
          <cell r="Z953">
            <v>0</v>
          </cell>
        </row>
        <row r="954">
          <cell r="A954">
            <v>2026</v>
          </cell>
          <cell r="B954" t="str">
            <v>NW_Ext_Tx_Wind</v>
          </cell>
          <cell r="C954" t="str">
            <v>CAISO</v>
          </cell>
          <cell r="E954" t="str">
            <v>Wind</v>
          </cell>
          <cell r="H954">
            <v>30.27</v>
          </cell>
          <cell r="I954">
            <v>30.27</v>
          </cell>
          <cell r="K954">
            <v>30.27</v>
          </cell>
          <cell r="L954">
            <v>0</v>
          </cell>
          <cell r="S954">
            <v>4286335.1500000004</v>
          </cell>
          <cell r="T954">
            <v>1268268.94</v>
          </cell>
          <cell r="Z954">
            <v>0</v>
          </cell>
        </row>
        <row r="955">
          <cell r="A955">
            <v>2026</v>
          </cell>
          <cell r="B955" t="str">
            <v>Riverside_Palm_Springs_Solar</v>
          </cell>
          <cell r="C955" t="str">
            <v>CAISO</v>
          </cell>
          <cell r="E955" t="str">
            <v>Solar</v>
          </cell>
          <cell r="H955">
            <v>2175.56</v>
          </cell>
          <cell r="I955">
            <v>2175.56</v>
          </cell>
          <cell r="K955">
            <v>1125.56</v>
          </cell>
          <cell r="L955">
            <v>1050</v>
          </cell>
          <cell r="S955">
            <v>146095294.63</v>
          </cell>
          <cell r="T955">
            <v>21827439.129999999</v>
          </cell>
          <cell r="Z955">
            <v>0</v>
          </cell>
        </row>
        <row r="956">
          <cell r="A956">
            <v>2026</v>
          </cell>
          <cell r="B956" t="str">
            <v>Sacramento_River_Solar</v>
          </cell>
          <cell r="C956" t="str">
            <v>CAISO</v>
          </cell>
          <cell r="E956" t="str">
            <v>Solar</v>
          </cell>
          <cell r="H956">
            <v>0</v>
          </cell>
          <cell r="I956">
            <v>0</v>
          </cell>
          <cell r="K956">
            <v>0</v>
          </cell>
          <cell r="L956">
            <v>0</v>
          </cell>
          <cell r="S956">
            <v>0</v>
          </cell>
          <cell r="T956">
            <v>0</v>
          </cell>
          <cell r="Z956">
            <v>0</v>
          </cell>
        </row>
        <row r="957">
          <cell r="A957">
            <v>2026</v>
          </cell>
          <cell r="B957" t="str">
            <v>Sacramento_River_Wind</v>
          </cell>
          <cell r="C957" t="str">
            <v>CAISO</v>
          </cell>
          <cell r="E957" t="str">
            <v>Wind</v>
          </cell>
          <cell r="I957">
            <v>0</v>
          </cell>
          <cell r="T957">
            <v>0</v>
          </cell>
        </row>
        <row r="958">
          <cell r="A958">
            <v>2026</v>
          </cell>
          <cell r="B958" t="str">
            <v>SCADSNV_Solar</v>
          </cell>
          <cell r="C958" t="str">
            <v>CAISO</v>
          </cell>
          <cell r="E958" t="str">
            <v>Solar</v>
          </cell>
          <cell r="H958">
            <v>2150</v>
          </cell>
          <cell r="I958">
            <v>2150</v>
          </cell>
          <cell r="K958">
            <v>0</v>
          </cell>
          <cell r="L958">
            <v>2150</v>
          </cell>
          <cell r="S958">
            <v>161363041.00999999</v>
          </cell>
          <cell r="T958">
            <v>21194872.399999999</v>
          </cell>
          <cell r="Z958">
            <v>0</v>
          </cell>
        </row>
        <row r="959">
          <cell r="A959">
            <v>2026</v>
          </cell>
          <cell r="B959" t="str">
            <v>SCADSNV_Wind</v>
          </cell>
          <cell r="C959" t="str">
            <v>CAISO</v>
          </cell>
          <cell r="E959" t="str">
            <v>Wind</v>
          </cell>
          <cell r="H959">
            <v>0</v>
          </cell>
          <cell r="I959">
            <v>0</v>
          </cell>
          <cell r="K959">
            <v>0</v>
          </cell>
          <cell r="L959">
            <v>0</v>
          </cell>
          <cell r="S959">
            <v>0</v>
          </cell>
          <cell r="T959">
            <v>0</v>
          </cell>
          <cell r="Z959">
            <v>0</v>
          </cell>
        </row>
        <row r="960">
          <cell r="A960">
            <v>2026</v>
          </cell>
          <cell r="B960" t="str">
            <v>Solano_Solar</v>
          </cell>
          <cell r="C960" t="str">
            <v>CAISO</v>
          </cell>
          <cell r="E960" t="str">
            <v>Solar</v>
          </cell>
          <cell r="H960">
            <v>57</v>
          </cell>
          <cell r="I960">
            <v>57</v>
          </cell>
          <cell r="K960">
            <v>57</v>
          </cell>
          <cell r="L960">
            <v>0</v>
          </cell>
          <cell r="S960">
            <v>4277996.9000000004</v>
          </cell>
          <cell r="T960">
            <v>561910.56999999995</v>
          </cell>
          <cell r="Z960">
            <v>0</v>
          </cell>
        </row>
        <row r="961">
          <cell r="A961">
            <v>2026</v>
          </cell>
          <cell r="B961" t="str">
            <v>Solano_subzone_Solar</v>
          </cell>
          <cell r="C961" t="str">
            <v>CAISO</v>
          </cell>
          <cell r="E961" t="str">
            <v>Solar</v>
          </cell>
          <cell r="H961">
            <v>0</v>
          </cell>
          <cell r="I961">
            <v>0</v>
          </cell>
          <cell r="K961">
            <v>0</v>
          </cell>
          <cell r="L961">
            <v>0</v>
          </cell>
          <cell r="S961">
            <v>0</v>
          </cell>
          <cell r="T961">
            <v>0</v>
          </cell>
          <cell r="Z961">
            <v>0</v>
          </cell>
        </row>
        <row r="962">
          <cell r="A962">
            <v>2026</v>
          </cell>
          <cell r="B962" t="str">
            <v>Solano_subzone_Wind</v>
          </cell>
          <cell r="C962" t="str">
            <v>CAISO</v>
          </cell>
          <cell r="E962" t="str">
            <v>Wind</v>
          </cell>
          <cell r="H962">
            <v>0</v>
          </cell>
          <cell r="I962">
            <v>0</v>
          </cell>
          <cell r="K962">
            <v>0</v>
          </cell>
          <cell r="L962">
            <v>0</v>
          </cell>
          <cell r="S962">
            <v>0</v>
          </cell>
          <cell r="T962">
            <v>0</v>
          </cell>
          <cell r="Z962">
            <v>0</v>
          </cell>
        </row>
        <row r="963">
          <cell r="A963">
            <v>2026</v>
          </cell>
          <cell r="B963" t="str">
            <v>Solano_Wind</v>
          </cell>
          <cell r="C963" t="str">
            <v>CAISO</v>
          </cell>
          <cell r="E963" t="str">
            <v>Wind</v>
          </cell>
          <cell r="H963">
            <v>542</v>
          </cell>
          <cell r="I963">
            <v>542</v>
          </cell>
          <cell r="K963">
            <v>542</v>
          </cell>
          <cell r="L963">
            <v>0</v>
          </cell>
          <cell r="S963">
            <v>54954546.170000002</v>
          </cell>
          <cell r="T963">
            <v>22684354.800000001</v>
          </cell>
          <cell r="Z963">
            <v>0</v>
          </cell>
        </row>
        <row r="964">
          <cell r="A964">
            <v>2026</v>
          </cell>
          <cell r="B964" t="str">
            <v>Southern_California_Desert_Ex_Solar</v>
          </cell>
          <cell r="C964" t="str">
            <v>CAISO</v>
          </cell>
          <cell r="E964" t="str">
            <v>Solar</v>
          </cell>
          <cell r="H964">
            <v>862</v>
          </cell>
          <cell r="I964">
            <v>862</v>
          </cell>
          <cell r="K964">
            <v>862</v>
          </cell>
          <cell r="L964">
            <v>0</v>
          </cell>
          <cell r="S964">
            <v>57334123.619999997</v>
          </cell>
          <cell r="T964">
            <v>8743913.1999999993</v>
          </cell>
          <cell r="Z964">
            <v>0</v>
          </cell>
        </row>
        <row r="965">
          <cell r="A965">
            <v>2026</v>
          </cell>
          <cell r="B965" t="str">
            <v>Southern_California_Desert_Ex_Wind</v>
          </cell>
          <cell r="C965" t="str">
            <v>CAISO</v>
          </cell>
          <cell r="E965" t="str">
            <v>Wind</v>
          </cell>
          <cell r="H965">
            <v>0</v>
          </cell>
          <cell r="I965">
            <v>0</v>
          </cell>
          <cell r="K965">
            <v>0</v>
          </cell>
          <cell r="L965">
            <v>0</v>
          </cell>
          <cell r="S965">
            <v>0</v>
          </cell>
          <cell r="T965">
            <v>0</v>
          </cell>
          <cell r="Z965">
            <v>0</v>
          </cell>
        </row>
        <row r="966">
          <cell r="A966">
            <v>2026</v>
          </cell>
          <cell r="B966" t="str">
            <v>Southern_Nevada_Solar</v>
          </cell>
          <cell r="C966" t="str">
            <v>CAISO</v>
          </cell>
          <cell r="E966" t="str">
            <v>Solar</v>
          </cell>
          <cell r="H966">
            <v>0</v>
          </cell>
          <cell r="I966">
            <v>0</v>
          </cell>
          <cell r="K966">
            <v>0</v>
          </cell>
          <cell r="L966">
            <v>0</v>
          </cell>
          <cell r="S966">
            <v>0</v>
          </cell>
          <cell r="T966">
            <v>0</v>
          </cell>
          <cell r="Z966">
            <v>0</v>
          </cell>
        </row>
        <row r="967">
          <cell r="A967">
            <v>2026</v>
          </cell>
          <cell r="B967" t="str">
            <v>Southern_Nevada_Wind</v>
          </cell>
          <cell r="C967" t="str">
            <v>CAISO</v>
          </cell>
          <cell r="E967" t="str">
            <v>Wind</v>
          </cell>
          <cell r="H967">
            <v>442.03</v>
          </cell>
          <cell r="I967">
            <v>442.03</v>
          </cell>
          <cell r="K967">
            <v>442.03</v>
          </cell>
          <cell r="L967">
            <v>0</v>
          </cell>
          <cell r="S967">
            <v>45026961.740000002</v>
          </cell>
          <cell r="T967">
            <v>18139039.100000001</v>
          </cell>
          <cell r="Z967">
            <v>0</v>
          </cell>
        </row>
        <row r="968">
          <cell r="A968">
            <v>2026</v>
          </cell>
          <cell r="B968" t="str">
            <v>SW_Ext_Tx_Wind</v>
          </cell>
          <cell r="C968" t="str">
            <v>CAISO</v>
          </cell>
          <cell r="E968" t="str">
            <v>Wind</v>
          </cell>
          <cell r="H968">
            <v>0</v>
          </cell>
          <cell r="I968">
            <v>0</v>
          </cell>
          <cell r="K968">
            <v>0</v>
          </cell>
          <cell r="L968">
            <v>0</v>
          </cell>
          <cell r="S968">
            <v>0</v>
          </cell>
          <cell r="T968">
            <v>0</v>
          </cell>
          <cell r="Z968">
            <v>0</v>
          </cell>
        </row>
        <row r="969">
          <cell r="A969">
            <v>2026</v>
          </cell>
          <cell r="B969" t="str">
            <v>Tehachapi_Ex_Solar</v>
          </cell>
          <cell r="C969" t="str">
            <v>CAISO</v>
          </cell>
          <cell r="E969" t="str">
            <v>Solar</v>
          </cell>
          <cell r="H969">
            <v>1488</v>
          </cell>
          <cell r="I969">
            <v>1488</v>
          </cell>
          <cell r="K969">
            <v>1488</v>
          </cell>
          <cell r="L969">
            <v>0</v>
          </cell>
          <cell r="S969">
            <v>97812783.620000005</v>
          </cell>
          <cell r="T969">
            <v>16374077.01</v>
          </cell>
          <cell r="Z969">
            <v>0</v>
          </cell>
        </row>
        <row r="970">
          <cell r="A970">
            <v>2026</v>
          </cell>
          <cell r="B970" t="str">
            <v>Tehachapi_Solar</v>
          </cell>
          <cell r="C970" t="str">
            <v>CAISO</v>
          </cell>
          <cell r="E970" t="str">
            <v>Solar</v>
          </cell>
          <cell r="H970">
            <v>3801</v>
          </cell>
          <cell r="I970">
            <v>3801</v>
          </cell>
          <cell r="K970">
            <v>3402</v>
          </cell>
          <cell r="L970">
            <v>399</v>
          </cell>
          <cell r="S970">
            <v>249584486.47999999</v>
          </cell>
          <cell r="T970">
            <v>39958169.890000001</v>
          </cell>
          <cell r="Z970">
            <v>0</v>
          </cell>
        </row>
        <row r="971">
          <cell r="A971">
            <v>2026</v>
          </cell>
          <cell r="B971" t="str">
            <v>Tehachapi_Wind</v>
          </cell>
          <cell r="C971" t="str">
            <v>CAISO</v>
          </cell>
          <cell r="E971" t="str">
            <v>Wind</v>
          </cell>
          <cell r="H971">
            <v>275</v>
          </cell>
          <cell r="I971">
            <v>275</v>
          </cell>
          <cell r="K971">
            <v>275</v>
          </cell>
          <cell r="L971">
            <v>0</v>
          </cell>
          <cell r="S971">
            <v>26205559.140000001</v>
          </cell>
          <cell r="T971">
            <v>11669739.4</v>
          </cell>
          <cell r="Z971">
            <v>0</v>
          </cell>
        </row>
        <row r="972">
          <cell r="A972">
            <v>2026</v>
          </cell>
          <cell r="B972" t="str">
            <v>Westlands_Ex_Solar</v>
          </cell>
          <cell r="C972" t="str">
            <v>CAISO</v>
          </cell>
          <cell r="E972" t="str">
            <v>Solar</v>
          </cell>
          <cell r="H972">
            <v>1778.57</v>
          </cell>
          <cell r="I972">
            <v>1778.57</v>
          </cell>
          <cell r="K972">
            <v>1778.57</v>
          </cell>
          <cell r="L972">
            <v>0</v>
          </cell>
          <cell r="S972">
            <v>132028415.45999999</v>
          </cell>
          <cell r="T972">
            <v>17934285.039999999</v>
          </cell>
          <cell r="Z972">
            <v>0</v>
          </cell>
        </row>
        <row r="973">
          <cell r="A973">
            <v>2026</v>
          </cell>
          <cell r="B973" t="str">
            <v>Westlands_Ex_Wind</v>
          </cell>
          <cell r="C973" t="str">
            <v>CAISO</v>
          </cell>
          <cell r="E973" t="str">
            <v>Wind</v>
          </cell>
          <cell r="I973">
            <v>0</v>
          </cell>
          <cell r="T973">
            <v>0</v>
          </cell>
        </row>
        <row r="974">
          <cell r="A974">
            <v>2026</v>
          </cell>
          <cell r="B974" t="str">
            <v>Westlands_Solar</v>
          </cell>
          <cell r="C974" t="str">
            <v>CAISO</v>
          </cell>
          <cell r="E974" t="str">
            <v>Solar</v>
          </cell>
          <cell r="H974">
            <v>223.94</v>
          </cell>
          <cell r="I974">
            <v>223.94</v>
          </cell>
          <cell r="K974">
            <v>223.94</v>
          </cell>
          <cell r="L974">
            <v>0</v>
          </cell>
          <cell r="S974">
            <v>16728073.310000001</v>
          </cell>
          <cell r="T974">
            <v>2229430.1800000002</v>
          </cell>
          <cell r="Z974">
            <v>0</v>
          </cell>
        </row>
        <row r="975">
          <cell r="A975">
            <v>2026</v>
          </cell>
          <cell r="B975" t="str">
            <v>Arizona_Solar</v>
          </cell>
          <cell r="C975" t="str">
            <v>CAISO</v>
          </cell>
          <cell r="E975" t="str">
            <v>Solar</v>
          </cell>
          <cell r="I975">
            <v>0</v>
          </cell>
          <cell r="T975">
            <v>0</v>
          </cell>
        </row>
        <row r="976">
          <cell r="A976">
            <v>2026</v>
          </cell>
          <cell r="B976" t="str">
            <v>Arizona_Wind</v>
          </cell>
          <cell r="C976" t="str">
            <v>CAISO</v>
          </cell>
          <cell r="E976" t="str">
            <v>Wind</v>
          </cell>
          <cell r="I976">
            <v>0</v>
          </cell>
          <cell r="T976">
            <v>0</v>
          </cell>
        </row>
        <row r="977">
          <cell r="A977">
            <v>2026</v>
          </cell>
          <cell r="B977" t="str">
            <v>Baja_California_Solar</v>
          </cell>
          <cell r="C977" t="str">
            <v>CAISO</v>
          </cell>
          <cell r="E977" t="str">
            <v>Solar</v>
          </cell>
          <cell r="I977">
            <v>0</v>
          </cell>
          <cell r="T977">
            <v>0</v>
          </cell>
        </row>
        <row r="978">
          <cell r="A978">
            <v>2026</v>
          </cell>
          <cell r="B978" t="str">
            <v>Baja_California_Wind</v>
          </cell>
          <cell r="C978" t="str">
            <v>CAISO</v>
          </cell>
          <cell r="E978" t="str">
            <v>Wind</v>
          </cell>
          <cell r="H978">
            <v>600</v>
          </cell>
          <cell r="I978">
            <v>600</v>
          </cell>
          <cell r="K978">
            <v>600</v>
          </cell>
          <cell r="L978">
            <v>0</v>
          </cell>
          <cell r="S978">
            <v>66464521.490000002</v>
          </cell>
          <cell r="T978">
            <v>24612747.699999999</v>
          </cell>
          <cell r="Z978">
            <v>0</v>
          </cell>
        </row>
        <row r="979">
          <cell r="A979">
            <v>2026</v>
          </cell>
          <cell r="B979" t="str">
            <v>Idaho_Wind</v>
          </cell>
          <cell r="C979" t="str">
            <v>CAISO</v>
          </cell>
          <cell r="E979" t="str">
            <v>Wind</v>
          </cell>
          <cell r="I979">
            <v>0</v>
          </cell>
          <cell r="T979">
            <v>0</v>
          </cell>
        </row>
        <row r="980">
          <cell r="A980">
            <v>2026</v>
          </cell>
          <cell r="B980" t="str">
            <v>New_Mexico_Solar</v>
          </cell>
          <cell r="C980" t="str">
            <v>CAISO</v>
          </cell>
          <cell r="E980" t="str">
            <v>Solar</v>
          </cell>
          <cell r="I980">
            <v>0</v>
          </cell>
          <cell r="T980">
            <v>0</v>
          </cell>
        </row>
        <row r="981">
          <cell r="A981">
            <v>2026</v>
          </cell>
          <cell r="B981" t="str">
            <v>New_Mexico_Wind</v>
          </cell>
          <cell r="C981" t="str">
            <v>CAISO</v>
          </cell>
          <cell r="E981" t="str">
            <v>Wind</v>
          </cell>
          <cell r="H981">
            <v>0</v>
          </cell>
          <cell r="I981">
            <v>0</v>
          </cell>
          <cell r="K981">
            <v>0</v>
          </cell>
          <cell r="L981">
            <v>0</v>
          </cell>
          <cell r="S981">
            <v>0</v>
          </cell>
          <cell r="T981">
            <v>0</v>
          </cell>
          <cell r="Z981">
            <v>0</v>
          </cell>
        </row>
        <row r="982">
          <cell r="A982">
            <v>2026</v>
          </cell>
          <cell r="B982" t="str">
            <v>Utah_Solar</v>
          </cell>
          <cell r="C982" t="str">
            <v>CAISO</v>
          </cell>
          <cell r="E982" t="str">
            <v>Solar</v>
          </cell>
          <cell r="I982">
            <v>0</v>
          </cell>
          <cell r="T982">
            <v>0</v>
          </cell>
        </row>
        <row r="983">
          <cell r="A983">
            <v>2026</v>
          </cell>
          <cell r="B983" t="str">
            <v>Utah_Wind</v>
          </cell>
          <cell r="C983" t="str">
            <v>CAISO</v>
          </cell>
          <cell r="E983" t="str">
            <v>Wind</v>
          </cell>
          <cell r="I983">
            <v>0</v>
          </cell>
          <cell r="T983">
            <v>0</v>
          </cell>
        </row>
        <row r="984">
          <cell r="A984">
            <v>2026</v>
          </cell>
          <cell r="B984" t="str">
            <v>Wyoming_Wind</v>
          </cell>
          <cell r="C984" t="str">
            <v>CAISO</v>
          </cell>
          <cell r="E984" t="str">
            <v>Wind</v>
          </cell>
          <cell r="H984">
            <v>0</v>
          </cell>
          <cell r="I984">
            <v>0</v>
          </cell>
          <cell r="K984">
            <v>0</v>
          </cell>
          <cell r="L984">
            <v>0</v>
          </cell>
          <cell r="S984">
            <v>0</v>
          </cell>
          <cell r="T984">
            <v>0</v>
          </cell>
          <cell r="Z984">
            <v>0</v>
          </cell>
        </row>
        <row r="985">
          <cell r="A985">
            <v>2026</v>
          </cell>
          <cell r="B985" t="str">
            <v>Pacific_Northwest_Wind</v>
          </cell>
          <cell r="C985" t="str">
            <v>CAISO</v>
          </cell>
          <cell r="E985" t="str">
            <v>Wind</v>
          </cell>
          <cell r="I985">
            <v>0</v>
          </cell>
          <cell r="T985">
            <v>0</v>
          </cell>
        </row>
        <row r="986">
          <cell r="A986">
            <v>2026</v>
          </cell>
          <cell r="B986" t="str">
            <v>Diablo_Canyon_Offshore_Wind</v>
          </cell>
          <cell r="C986" t="str">
            <v>CAISO</v>
          </cell>
          <cell r="E986" t="str">
            <v>Offshore_Wind</v>
          </cell>
          <cell r="I986">
            <v>0</v>
          </cell>
          <cell r="T986">
            <v>0</v>
          </cell>
        </row>
        <row r="987">
          <cell r="A987">
            <v>2026</v>
          </cell>
          <cell r="B987" t="str">
            <v>Humboldt_Bay_Offshore_Wind</v>
          </cell>
          <cell r="C987" t="str">
            <v>CAISO</v>
          </cell>
          <cell r="E987" t="str">
            <v>Offshore_Wind</v>
          </cell>
          <cell r="I987">
            <v>0</v>
          </cell>
          <cell r="T987">
            <v>0</v>
          </cell>
        </row>
        <row r="988">
          <cell r="A988">
            <v>2026</v>
          </cell>
          <cell r="B988" t="str">
            <v>Morro_Bay_Offshore_Wind</v>
          </cell>
          <cell r="C988" t="str">
            <v>CAISO</v>
          </cell>
          <cell r="E988" t="str">
            <v>Offshore_Wind</v>
          </cell>
          <cell r="I988">
            <v>0</v>
          </cell>
          <cell r="T988">
            <v>0</v>
          </cell>
        </row>
        <row r="989">
          <cell r="A989">
            <v>2026</v>
          </cell>
          <cell r="B989" t="str">
            <v>Diablo_Canyon_Offshore_Wind_Ext_Tx</v>
          </cell>
          <cell r="C989" t="str">
            <v>CAISO</v>
          </cell>
          <cell r="E989" t="str">
            <v>Offshore_Wind</v>
          </cell>
          <cell r="I989">
            <v>0</v>
          </cell>
          <cell r="T989">
            <v>0</v>
          </cell>
        </row>
        <row r="990">
          <cell r="A990">
            <v>2026</v>
          </cell>
          <cell r="B990" t="str">
            <v>Cape_Mendocino_Offshore_Wind</v>
          </cell>
          <cell r="C990" t="str">
            <v>CAISO</v>
          </cell>
          <cell r="E990" t="str">
            <v>Offshore_Wind</v>
          </cell>
          <cell r="I990">
            <v>0</v>
          </cell>
          <cell r="T990">
            <v>0</v>
          </cell>
        </row>
        <row r="991">
          <cell r="A991">
            <v>2026</v>
          </cell>
          <cell r="B991" t="str">
            <v>Del_Norte_Offshore_Wind</v>
          </cell>
          <cell r="C991" t="str">
            <v>CAISO</v>
          </cell>
          <cell r="E991" t="str">
            <v>Offshore_Wind</v>
          </cell>
          <cell r="I991">
            <v>0</v>
          </cell>
          <cell r="T991">
            <v>0</v>
          </cell>
        </row>
        <row r="992">
          <cell r="A992">
            <v>2026</v>
          </cell>
          <cell r="B992" t="str">
            <v>CAISO_Existing_Pumped_Storage</v>
          </cell>
          <cell r="C992" t="str">
            <v>CAISO</v>
          </cell>
          <cell r="E992" t="str">
            <v>Pumped_Hydro</v>
          </cell>
          <cell r="I992">
            <v>1599.2</v>
          </cell>
          <cell r="T992">
            <v>0</v>
          </cell>
        </row>
        <row r="993">
          <cell r="A993">
            <v>2026</v>
          </cell>
          <cell r="B993" t="str">
            <v>CAISO_New_Pumped_Storage</v>
          </cell>
          <cell r="C993" t="str">
            <v>CAISO</v>
          </cell>
          <cell r="E993" t="str">
            <v>Pumped_Hydro</v>
          </cell>
          <cell r="H993">
            <v>0</v>
          </cell>
          <cell r="I993">
            <v>0</v>
          </cell>
          <cell r="S993">
            <v>0</v>
          </cell>
          <cell r="T993">
            <v>0</v>
          </cell>
          <cell r="Z993">
            <v>0</v>
          </cell>
        </row>
        <row r="994">
          <cell r="A994">
            <v>2026</v>
          </cell>
          <cell r="B994" t="str">
            <v>CAISO_New_Flow_Battery</v>
          </cell>
          <cell r="C994" t="str">
            <v>CAISO</v>
          </cell>
          <cell r="E994" t="str">
            <v>Flow_Battery</v>
          </cell>
          <cell r="H994">
            <v>0</v>
          </cell>
          <cell r="I994">
            <v>0</v>
          </cell>
          <cell r="S994">
            <v>0</v>
          </cell>
          <cell r="T994">
            <v>0</v>
          </cell>
          <cell r="Z994">
            <v>0</v>
          </cell>
        </row>
        <row r="995">
          <cell r="A995">
            <v>2026</v>
          </cell>
          <cell r="B995" t="str">
            <v>CAISO_New_Flow_Battery_2</v>
          </cell>
          <cell r="C995" t="str">
            <v>CAISO</v>
          </cell>
          <cell r="E995" t="str">
            <v>Flow_Battery</v>
          </cell>
          <cell r="H995">
            <v>0</v>
          </cell>
          <cell r="I995">
            <v>0</v>
          </cell>
          <cell r="S995">
            <v>0</v>
          </cell>
          <cell r="T995">
            <v>0</v>
          </cell>
          <cell r="Z995">
            <v>0</v>
          </cell>
        </row>
        <row r="996">
          <cell r="A996">
            <v>2026</v>
          </cell>
          <cell r="B996" t="str">
            <v>CAISO_New_Flow_Battery_3</v>
          </cell>
          <cell r="C996" t="str">
            <v>CAISO</v>
          </cell>
          <cell r="E996" t="str">
            <v>Flow_Battery</v>
          </cell>
          <cell r="H996">
            <v>0</v>
          </cell>
          <cell r="I996">
            <v>0</v>
          </cell>
          <cell r="S996">
            <v>0</v>
          </cell>
          <cell r="T996">
            <v>0</v>
          </cell>
          <cell r="Z996">
            <v>0</v>
          </cell>
        </row>
        <row r="997">
          <cell r="A997">
            <v>2026</v>
          </cell>
          <cell r="B997" t="str">
            <v>CAISO_New_Flow_Battery_4</v>
          </cell>
          <cell r="C997" t="str">
            <v>CAISO</v>
          </cell>
          <cell r="E997" t="str">
            <v>Flow_Battery</v>
          </cell>
          <cell r="H997">
            <v>0</v>
          </cell>
          <cell r="I997">
            <v>0</v>
          </cell>
          <cell r="S997">
            <v>0</v>
          </cell>
          <cell r="T997">
            <v>0</v>
          </cell>
          <cell r="Z997">
            <v>0</v>
          </cell>
        </row>
        <row r="998">
          <cell r="A998">
            <v>2026</v>
          </cell>
          <cell r="B998" t="str">
            <v>CAISO_New_Flow_Battery_5</v>
          </cell>
          <cell r="C998" t="str">
            <v>CAISO</v>
          </cell>
          <cell r="E998" t="str">
            <v>Flow_Battery</v>
          </cell>
          <cell r="H998">
            <v>0</v>
          </cell>
          <cell r="I998">
            <v>0</v>
          </cell>
          <cell r="S998">
            <v>0</v>
          </cell>
          <cell r="T998">
            <v>0</v>
          </cell>
          <cell r="Z998">
            <v>0</v>
          </cell>
        </row>
        <row r="999">
          <cell r="A999">
            <v>2026</v>
          </cell>
          <cell r="B999" t="str">
            <v>CAISO_New_Li_Battery</v>
          </cell>
          <cell r="C999" t="str">
            <v>CAISO</v>
          </cell>
          <cell r="E999" t="str">
            <v>Li_Battery</v>
          </cell>
          <cell r="H999">
            <v>9232.24</v>
          </cell>
          <cell r="I999">
            <v>9232.24</v>
          </cell>
          <cell r="S999">
            <v>1054129213.5</v>
          </cell>
          <cell r="T999">
            <v>110151742.43000001</v>
          </cell>
          <cell r="Z999">
            <v>1617.45</v>
          </cell>
        </row>
        <row r="1000">
          <cell r="A1000">
            <v>2026</v>
          </cell>
          <cell r="B1000" t="str">
            <v>CAISO_BTM_Li_Battery</v>
          </cell>
          <cell r="C1000" t="str">
            <v>CAISO</v>
          </cell>
          <cell r="E1000" t="str">
            <v>BTM_Li_Battery</v>
          </cell>
          <cell r="H1000">
            <v>0</v>
          </cell>
          <cell r="I1000">
            <v>92.14</v>
          </cell>
          <cell r="S1000">
            <v>0</v>
          </cell>
          <cell r="T1000">
            <v>878656.68</v>
          </cell>
          <cell r="Z1000">
            <v>0</v>
          </cell>
        </row>
        <row r="1001">
          <cell r="A1001">
            <v>2026</v>
          </cell>
          <cell r="B1001" t="str">
            <v>CAISO_New_Li_Battery_2</v>
          </cell>
          <cell r="C1001" t="str">
            <v>CAISO</v>
          </cell>
          <cell r="E1001" t="str">
            <v>Li_Battery</v>
          </cell>
          <cell r="H1001">
            <v>2368.64</v>
          </cell>
          <cell r="I1001">
            <v>2368.64</v>
          </cell>
          <cell r="S1001">
            <v>216580046.44</v>
          </cell>
          <cell r="T1001">
            <v>25141441.75</v>
          </cell>
          <cell r="Z1001">
            <v>0</v>
          </cell>
        </row>
        <row r="1002">
          <cell r="A1002">
            <v>2026</v>
          </cell>
          <cell r="B1002" t="str">
            <v>CAISO_New_Li_Battery_3</v>
          </cell>
          <cell r="C1002" t="str">
            <v>CAISO</v>
          </cell>
          <cell r="E1002" t="str">
            <v>Li_Battery</v>
          </cell>
          <cell r="H1002">
            <v>0</v>
          </cell>
          <cell r="I1002">
            <v>0</v>
          </cell>
          <cell r="S1002">
            <v>0</v>
          </cell>
          <cell r="T1002">
            <v>0</v>
          </cell>
          <cell r="Z1002">
            <v>0</v>
          </cell>
        </row>
        <row r="1003">
          <cell r="A1003">
            <v>2026</v>
          </cell>
          <cell r="B1003" t="str">
            <v>CAISO_New_Li_Battery_4</v>
          </cell>
          <cell r="C1003" t="str">
            <v>CAISO</v>
          </cell>
          <cell r="E1003" t="str">
            <v>Li_Battery</v>
          </cell>
          <cell r="H1003">
            <v>0</v>
          </cell>
          <cell r="I1003">
            <v>0</v>
          </cell>
          <cell r="S1003">
            <v>0</v>
          </cell>
          <cell r="T1003">
            <v>0</v>
          </cell>
          <cell r="Z1003">
            <v>0</v>
          </cell>
        </row>
        <row r="1004">
          <cell r="A1004">
            <v>2026</v>
          </cell>
          <cell r="B1004" t="str">
            <v>CAISO_New_Li_Battery_5</v>
          </cell>
          <cell r="C1004" t="str">
            <v>CAISO</v>
          </cell>
          <cell r="E1004" t="str">
            <v>Li_Battery</v>
          </cell>
          <cell r="H1004">
            <v>0</v>
          </cell>
          <cell r="I1004">
            <v>0</v>
          </cell>
          <cell r="S1004">
            <v>0</v>
          </cell>
          <cell r="T1004">
            <v>0</v>
          </cell>
          <cell r="Z1004">
            <v>0</v>
          </cell>
        </row>
        <row r="1005">
          <cell r="A1005">
            <v>2026</v>
          </cell>
          <cell r="B1005" t="str">
            <v>CAISO_New_Li_Battery_6</v>
          </cell>
          <cell r="C1005" t="str">
            <v>CAISO</v>
          </cell>
          <cell r="E1005" t="str">
            <v>Li_Battery</v>
          </cell>
          <cell r="H1005">
            <v>0</v>
          </cell>
          <cell r="I1005">
            <v>0</v>
          </cell>
          <cell r="S1005">
            <v>0</v>
          </cell>
          <cell r="T1005">
            <v>0</v>
          </cell>
          <cell r="Z1005">
            <v>0</v>
          </cell>
        </row>
        <row r="1006">
          <cell r="A1006">
            <v>2026</v>
          </cell>
          <cell r="B1006" t="str">
            <v>CAISO_Hydro</v>
          </cell>
          <cell r="C1006" t="str">
            <v>CAISO</v>
          </cell>
          <cell r="E1006" t="str">
            <v>Hydro</v>
          </cell>
          <cell r="I1006">
            <v>7070.1</v>
          </cell>
          <cell r="T1006">
            <v>0</v>
          </cell>
        </row>
        <row r="1007">
          <cell r="A1007">
            <v>2026</v>
          </cell>
          <cell r="B1007" t="str">
            <v>NW_Hydro</v>
          </cell>
          <cell r="C1007" t="str">
            <v>NW</v>
          </cell>
          <cell r="E1007" t="str">
            <v>Hydro</v>
          </cell>
          <cell r="I1007">
            <v>31478.05</v>
          </cell>
          <cell r="T1007">
            <v>0</v>
          </cell>
        </row>
        <row r="1008">
          <cell r="A1008">
            <v>2026</v>
          </cell>
          <cell r="B1008" t="str">
            <v>SW_Hydro</v>
          </cell>
          <cell r="C1008" t="str">
            <v>SW</v>
          </cell>
          <cell r="E1008" t="str">
            <v>Hydro</v>
          </cell>
          <cell r="I1008">
            <v>2680.31</v>
          </cell>
          <cell r="T1008">
            <v>0</v>
          </cell>
        </row>
        <row r="1009">
          <cell r="A1009">
            <v>2026</v>
          </cell>
          <cell r="B1009" t="str">
            <v>LDWP_Hydro</v>
          </cell>
          <cell r="C1009" t="str">
            <v>LDWP</v>
          </cell>
          <cell r="E1009" t="str">
            <v>Hydro</v>
          </cell>
          <cell r="I1009">
            <v>233.7</v>
          </cell>
          <cell r="T1009">
            <v>0</v>
          </cell>
        </row>
        <row r="1010">
          <cell r="A1010">
            <v>2026</v>
          </cell>
          <cell r="B1010" t="str">
            <v>BANC_Hydro</v>
          </cell>
          <cell r="C1010" t="str">
            <v>BANC</v>
          </cell>
          <cell r="E1010" t="str">
            <v>Hydro</v>
          </cell>
          <cell r="I1010">
            <v>2724.06</v>
          </cell>
          <cell r="T1010">
            <v>0</v>
          </cell>
        </row>
        <row r="1011">
          <cell r="A1011">
            <v>2026</v>
          </cell>
          <cell r="B1011" t="str">
            <v>IID_Hydro</v>
          </cell>
          <cell r="C1011" t="str">
            <v>IID</v>
          </cell>
          <cell r="E1011" t="str">
            <v>Hydro</v>
          </cell>
          <cell r="I1011">
            <v>83.5</v>
          </cell>
          <cell r="T1011">
            <v>0</v>
          </cell>
        </row>
        <row r="1012">
          <cell r="A1012">
            <v>2026</v>
          </cell>
          <cell r="B1012" t="str">
            <v>NW_Hydro_for_CAISO</v>
          </cell>
          <cell r="C1012" t="str">
            <v>CAISO_NW_Hydro</v>
          </cell>
          <cell r="E1012" t="str">
            <v>Hydro_NW_CAISO</v>
          </cell>
          <cell r="I1012">
            <v>2851.77</v>
          </cell>
          <cell r="T1012">
            <v>0</v>
          </cell>
        </row>
        <row r="1013">
          <cell r="A1013">
            <v>2026</v>
          </cell>
          <cell r="B1013" t="str">
            <v>Hydrogen_electrolysis</v>
          </cell>
          <cell r="C1013" t="str">
            <v>CAISO</v>
          </cell>
          <cell r="E1013" t="str">
            <v>Hydrogen_Electrolysis</v>
          </cell>
          <cell r="T1013">
            <v>0</v>
          </cell>
        </row>
        <row r="1014">
          <cell r="A1014">
            <v>2026</v>
          </cell>
          <cell r="B1014" t="str">
            <v>CAISO_Shed_DR_Existing</v>
          </cell>
          <cell r="C1014" t="str">
            <v>CAISO</v>
          </cell>
          <cell r="E1014" t="str">
            <v>CAISO_Conventional_DR</v>
          </cell>
          <cell r="I1014">
            <v>0</v>
          </cell>
          <cell r="R1014">
            <v>0</v>
          </cell>
          <cell r="T1014">
            <v>0</v>
          </cell>
        </row>
        <row r="1015">
          <cell r="A1015">
            <v>2026</v>
          </cell>
          <cell r="B1015" t="str">
            <v>CAISO_Shed_DR_Tranche1</v>
          </cell>
          <cell r="C1015" t="str">
            <v>CAISO</v>
          </cell>
          <cell r="E1015" t="str">
            <v>CAISO_Conventional_DR</v>
          </cell>
          <cell r="H1015">
            <v>0</v>
          </cell>
          <cell r="I1015">
            <v>0</v>
          </cell>
          <cell r="R1015">
            <v>0</v>
          </cell>
          <cell r="S1015">
            <v>0</v>
          </cell>
          <cell r="T1015">
            <v>0</v>
          </cell>
          <cell r="Z1015">
            <v>0</v>
          </cell>
        </row>
        <row r="1016">
          <cell r="A1016">
            <v>2026</v>
          </cell>
          <cell r="B1016" t="str">
            <v>CAISO_Shed_DR_Tranche2</v>
          </cell>
          <cell r="C1016" t="str">
            <v>CAISO</v>
          </cell>
          <cell r="E1016" t="str">
            <v>CAISO_Conventional_DR</v>
          </cell>
          <cell r="H1016">
            <v>0</v>
          </cell>
          <cell r="I1016">
            <v>0</v>
          </cell>
          <cell r="R1016">
            <v>0</v>
          </cell>
          <cell r="S1016">
            <v>0</v>
          </cell>
          <cell r="T1016">
            <v>0</v>
          </cell>
          <cell r="Z1016">
            <v>0</v>
          </cell>
        </row>
        <row r="1017">
          <cell r="A1017">
            <v>2026</v>
          </cell>
          <cell r="B1017" t="str">
            <v>CAISO_Shed_DR_Tranche3</v>
          </cell>
          <cell r="C1017" t="str">
            <v>CAISO</v>
          </cell>
          <cell r="E1017" t="str">
            <v>CAISO_Conventional_DR</v>
          </cell>
          <cell r="H1017">
            <v>0</v>
          </cell>
          <cell r="I1017">
            <v>0</v>
          </cell>
          <cell r="R1017">
            <v>0</v>
          </cell>
          <cell r="S1017">
            <v>0</v>
          </cell>
          <cell r="T1017">
            <v>0</v>
          </cell>
          <cell r="Z1017">
            <v>0</v>
          </cell>
        </row>
        <row r="1018">
          <cell r="A1018">
            <v>2026</v>
          </cell>
          <cell r="B1018" t="str">
            <v>CAISO_Shed_DR_Tranche4</v>
          </cell>
          <cell r="C1018" t="str">
            <v>CAISO</v>
          </cell>
          <cell r="E1018" t="str">
            <v>CAISO_Conventional_DR</v>
          </cell>
          <cell r="H1018">
            <v>0</v>
          </cell>
          <cell r="I1018">
            <v>0</v>
          </cell>
          <cell r="R1018">
            <v>0</v>
          </cell>
          <cell r="S1018">
            <v>0</v>
          </cell>
          <cell r="T1018">
            <v>0</v>
          </cell>
          <cell r="Z1018">
            <v>0</v>
          </cell>
        </row>
        <row r="1019">
          <cell r="A1019">
            <v>2026</v>
          </cell>
          <cell r="B1019" t="str">
            <v>CAISO_Shed_DR_Tranche5</v>
          </cell>
          <cell r="C1019" t="str">
            <v>CAISO</v>
          </cell>
          <cell r="E1019" t="str">
            <v>CAISO_Conventional_DR</v>
          </cell>
          <cell r="H1019">
            <v>0</v>
          </cell>
          <cell r="I1019">
            <v>0</v>
          </cell>
          <cell r="R1019">
            <v>0</v>
          </cell>
          <cell r="S1019">
            <v>0</v>
          </cell>
          <cell r="T1019">
            <v>0</v>
          </cell>
          <cell r="Z1019">
            <v>0</v>
          </cell>
        </row>
        <row r="1020">
          <cell r="A1020">
            <v>2026</v>
          </cell>
          <cell r="B1020" t="str">
            <v>CAISO_Shed_DR_Tranche6</v>
          </cell>
          <cell r="C1020" t="str">
            <v>CAISO</v>
          </cell>
          <cell r="E1020" t="str">
            <v>CAISO_Conventional_DR</v>
          </cell>
          <cell r="H1020">
            <v>0</v>
          </cell>
          <cell r="I1020">
            <v>0</v>
          </cell>
          <cell r="R1020">
            <v>0</v>
          </cell>
          <cell r="S1020">
            <v>0</v>
          </cell>
          <cell r="T1020">
            <v>0</v>
          </cell>
          <cell r="Z1020">
            <v>0</v>
          </cell>
        </row>
        <row r="1021">
          <cell r="A1021">
            <v>2026</v>
          </cell>
          <cell r="B1021" t="str">
            <v>CAISO_Shed_DR_Tranche7</v>
          </cell>
          <cell r="C1021" t="str">
            <v>CAISO</v>
          </cell>
          <cell r="E1021" t="str">
            <v>CAISO_Conventional_DR</v>
          </cell>
          <cell r="H1021">
            <v>0</v>
          </cell>
          <cell r="I1021">
            <v>0</v>
          </cell>
          <cell r="R1021">
            <v>0</v>
          </cell>
          <cell r="S1021">
            <v>0</v>
          </cell>
          <cell r="T1021">
            <v>0</v>
          </cell>
          <cell r="Z1021">
            <v>0</v>
          </cell>
        </row>
        <row r="1022">
          <cell r="A1022">
            <v>2026</v>
          </cell>
          <cell r="B1022" t="str">
            <v>CAISO_Shed_DR_Tranche8</v>
          </cell>
          <cell r="C1022" t="str">
            <v>CAISO</v>
          </cell>
          <cell r="E1022" t="str">
            <v>CAISO_Conventional_DR</v>
          </cell>
          <cell r="H1022">
            <v>0</v>
          </cell>
          <cell r="I1022">
            <v>0</v>
          </cell>
          <cell r="R1022">
            <v>0</v>
          </cell>
          <cell r="S1022">
            <v>0</v>
          </cell>
          <cell r="T1022">
            <v>0</v>
          </cell>
          <cell r="Z1022">
            <v>0</v>
          </cell>
        </row>
        <row r="1023">
          <cell r="A1023">
            <v>2030</v>
          </cell>
          <cell r="B1023" t="str">
            <v>CAISO_CHP</v>
          </cell>
          <cell r="C1023" t="str">
            <v>CAISO</v>
          </cell>
          <cell r="E1023" t="str">
            <v>CAISO_CHP</v>
          </cell>
          <cell r="I1023">
            <v>2296.02</v>
          </cell>
          <cell r="T1023">
            <v>0</v>
          </cell>
        </row>
        <row r="1024">
          <cell r="A1024">
            <v>2030</v>
          </cell>
          <cell r="B1024" t="str">
            <v>CAISO_Nuclear</v>
          </cell>
          <cell r="C1024" t="str">
            <v>CAISO</v>
          </cell>
          <cell r="E1024" t="str">
            <v>CAISO_Nuclear</v>
          </cell>
          <cell r="I1024">
            <v>635</v>
          </cell>
          <cell r="T1024">
            <v>0</v>
          </cell>
        </row>
        <row r="1025">
          <cell r="A1025">
            <v>2030</v>
          </cell>
          <cell r="B1025" t="str">
            <v>CAISO_CCGT1</v>
          </cell>
          <cell r="C1025" t="str">
            <v>CAISO</v>
          </cell>
          <cell r="E1025" t="str">
            <v>CAISO_CCGT1</v>
          </cell>
          <cell r="I1025">
            <v>13333.47</v>
          </cell>
          <cell r="R1025">
            <v>25.04</v>
          </cell>
          <cell r="T1025">
            <v>148200393.30000001</v>
          </cell>
        </row>
        <row r="1026">
          <cell r="A1026">
            <v>2030</v>
          </cell>
          <cell r="B1026" t="str">
            <v>CAISO_CCGT2</v>
          </cell>
          <cell r="C1026" t="str">
            <v>CAISO</v>
          </cell>
          <cell r="E1026" t="str">
            <v>CAISO_CCGT2</v>
          </cell>
          <cell r="I1026">
            <v>2927.93</v>
          </cell>
          <cell r="R1026">
            <v>15.61</v>
          </cell>
          <cell r="T1026">
            <v>32543694.739999998</v>
          </cell>
        </row>
        <row r="1027">
          <cell r="A1027">
            <v>2030</v>
          </cell>
          <cell r="B1027" t="str">
            <v>CAISO_Coal</v>
          </cell>
          <cell r="C1027" t="str">
            <v>CAISO</v>
          </cell>
          <cell r="E1027" t="str">
            <v>CAISO_Coal</v>
          </cell>
          <cell r="I1027">
            <v>0</v>
          </cell>
          <cell r="R1027">
            <v>0</v>
          </cell>
          <cell r="T1027">
            <v>0</v>
          </cell>
        </row>
        <row r="1028">
          <cell r="A1028">
            <v>2030</v>
          </cell>
          <cell r="B1028" t="str">
            <v>CAISO_Peaker1</v>
          </cell>
          <cell r="C1028" t="str">
            <v>CAISO</v>
          </cell>
          <cell r="E1028" t="str">
            <v>CAISO_Peaker1</v>
          </cell>
          <cell r="I1028">
            <v>4020.51</v>
          </cell>
          <cell r="R1028">
            <v>59.48</v>
          </cell>
          <cell r="T1028">
            <v>55059453.359999999</v>
          </cell>
        </row>
        <row r="1029">
          <cell r="A1029">
            <v>2030</v>
          </cell>
          <cell r="B1029" t="str">
            <v>CAISO_Peaker2</v>
          </cell>
          <cell r="C1029" t="str">
            <v>CAISO</v>
          </cell>
          <cell r="E1029" t="str">
            <v>CAISO_Peaker2</v>
          </cell>
          <cell r="I1029">
            <v>3682.71</v>
          </cell>
          <cell r="R1029">
            <v>69.48</v>
          </cell>
          <cell r="T1029">
            <v>50433420.270000003</v>
          </cell>
        </row>
        <row r="1030">
          <cell r="A1030">
            <v>2030</v>
          </cell>
          <cell r="B1030" t="str">
            <v>CAISO_Advanced_CCGT</v>
          </cell>
          <cell r="C1030" t="str">
            <v>CAISO</v>
          </cell>
          <cell r="E1030" t="str">
            <v>CAISO_Advanced_CCGT</v>
          </cell>
          <cell r="H1030">
            <v>0</v>
          </cell>
          <cell r="I1030">
            <v>0</v>
          </cell>
          <cell r="R1030">
            <v>0</v>
          </cell>
          <cell r="S1030">
            <v>0</v>
          </cell>
          <cell r="T1030">
            <v>0</v>
          </cell>
          <cell r="Z1030">
            <v>0</v>
          </cell>
        </row>
        <row r="1031">
          <cell r="A1031">
            <v>2030</v>
          </cell>
          <cell r="B1031" t="str">
            <v>CAISO_Aero_CT</v>
          </cell>
          <cell r="C1031" t="str">
            <v>CAISO</v>
          </cell>
          <cell r="E1031" t="str">
            <v>CAISO_Aero_CT</v>
          </cell>
          <cell r="H1031">
            <v>0</v>
          </cell>
          <cell r="I1031">
            <v>0</v>
          </cell>
          <cell r="R1031">
            <v>0</v>
          </cell>
          <cell r="S1031">
            <v>0</v>
          </cell>
          <cell r="T1031">
            <v>0</v>
          </cell>
          <cell r="Z1031">
            <v>0</v>
          </cell>
        </row>
        <row r="1032">
          <cell r="A1032">
            <v>2030</v>
          </cell>
          <cell r="B1032" t="str">
            <v>CAISO_Reciprocating_Engine</v>
          </cell>
          <cell r="C1032" t="str">
            <v>CAISO</v>
          </cell>
          <cell r="E1032" t="str">
            <v>CAISO_Reciprocating_Engine</v>
          </cell>
          <cell r="H1032">
            <v>0</v>
          </cell>
          <cell r="I1032">
            <v>255.3</v>
          </cell>
          <cell r="R1032">
            <v>24.65</v>
          </cell>
          <cell r="S1032">
            <v>0</v>
          </cell>
          <cell r="T1032">
            <v>3496243.85</v>
          </cell>
          <cell r="Z1032">
            <v>0</v>
          </cell>
        </row>
        <row r="1033">
          <cell r="A1033">
            <v>2030</v>
          </cell>
          <cell r="B1033" t="str">
            <v>CAISO_ST</v>
          </cell>
          <cell r="C1033" t="str">
            <v>CAISO</v>
          </cell>
          <cell r="E1033" t="str">
            <v>CAISO_ST</v>
          </cell>
          <cell r="I1033">
            <v>0</v>
          </cell>
          <cell r="R1033">
            <v>0</v>
          </cell>
          <cell r="T1033">
            <v>0</v>
          </cell>
        </row>
        <row r="1034">
          <cell r="A1034">
            <v>2030</v>
          </cell>
          <cell r="B1034" t="str">
            <v>NW_Nuclear</v>
          </cell>
          <cell r="C1034" t="str">
            <v>NW</v>
          </cell>
          <cell r="E1034" t="str">
            <v>NW_Nuclear</v>
          </cell>
          <cell r="I1034">
            <v>1756.56</v>
          </cell>
          <cell r="T1034">
            <v>0</v>
          </cell>
        </row>
        <row r="1035">
          <cell r="A1035">
            <v>2030</v>
          </cell>
          <cell r="B1035" t="str">
            <v>NW_Coal</v>
          </cell>
          <cell r="C1035" t="str">
            <v>NW</v>
          </cell>
          <cell r="E1035" t="str">
            <v>NW_Coal</v>
          </cell>
          <cell r="I1035">
            <v>7363.8</v>
          </cell>
          <cell r="R1035">
            <v>20.02</v>
          </cell>
          <cell r="T1035">
            <v>0</v>
          </cell>
        </row>
        <row r="1036">
          <cell r="A1036">
            <v>2030</v>
          </cell>
          <cell r="B1036" t="str">
            <v>NW_CCGT</v>
          </cell>
          <cell r="C1036" t="str">
            <v>NW</v>
          </cell>
          <cell r="E1036" t="str">
            <v>NW_CCGT</v>
          </cell>
          <cell r="I1036">
            <v>9573.43</v>
          </cell>
          <cell r="R1036">
            <v>28</v>
          </cell>
          <cell r="T1036">
            <v>0</v>
          </cell>
        </row>
        <row r="1037">
          <cell r="A1037">
            <v>2030</v>
          </cell>
          <cell r="B1037" t="str">
            <v>NW_Peaker</v>
          </cell>
          <cell r="C1037" t="str">
            <v>NW</v>
          </cell>
          <cell r="E1037" t="str">
            <v>NW_Peaker</v>
          </cell>
          <cell r="I1037">
            <v>2993.17</v>
          </cell>
          <cell r="R1037">
            <v>103</v>
          </cell>
          <cell r="T1037">
            <v>0</v>
          </cell>
        </row>
        <row r="1038">
          <cell r="A1038">
            <v>2030</v>
          </cell>
          <cell r="B1038" t="str">
            <v>SW_Nuclear</v>
          </cell>
          <cell r="C1038" t="str">
            <v>SW</v>
          </cell>
          <cell r="E1038" t="str">
            <v>SW_Nuclear</v>
          </cell>
          <cell r="I1038">
            <v>2998</v>
          </cell>
          <cell r="T1038">
            <v>0</v>
          </cell>
        </row>
        <row r="1039">
          <cell r="A1039">
            <v>2030</v>
          </cell>
          <cell r="B1039" t="str">
            <v>SW_Coal</v>
          </cell>
          <cell r="C1039" t="str">
            <v>SW</v>
          </cell>
          <cell r="E1039" t="str">
            <v>SW_Coal</v>
          </cell>
          <cell r="I1039">
            <v>6140.6</v>
          </cell>
          <cell r="R1039">
            <v>15</v>
          </cell>
          <cell r="T1039">
            <v>0</v>
          </cell>
        </row>
        <row r="1040">
          <cell r="A1040">
            <v>2030</v>
          </cell>
          <cell r="B1040" t="str">
            <v>SW_CCGT</v>
          </cell>
          <cell r="C1040" t="str">
            <v>SW</v>
          </cell>
          <cell r="E1040" t="str">
            <v>SW_CCGT</v>
          </cell>
          <cell r="I1040">
            <v>19741.099999999999</v>
          </cell>
          <cell r="R1040">
            <v>57.34</v>
          </cell>
          <cell r="T1040">
            <v>0</v>
          </cell>
        </row>
        <row r="1041">
          <cell r="A1041">
            <v>2030</v>
          </cell>
          <cell r="B1041" t="str">
            <v>SW_Peaker</v>
          </cell>
          <cell r="C1041" t="str">
            <v>SW</v>
          </cell>
          <cell r="E1041" t="str">
            <v>SW_Peaker</v>
          </cell>
          <cell r="I1041">
            <v>6301.92</v>
          </cell>
          <cell r="R1041">
            <v>131.88999999999999</v>
          </cell>
          <cell r="T1041">
            <v>0</v>
          </cell>
        </row>
        <row r="1042">
          <cell r="A1042">
            <v>2030</v>
          </cell>
          <cell r="B1042" t="str">
            <v>SW_ST</v>
          </cell>
          <cell r="C1042" t="str">
            <v>SW</v>
          </cell>
          <cell r="E1042" t="str">
            <v>SW_ST</v>
          </cell>
          <cell r="I1042">
            <v>966.5</v>
          </cell>
          <cell r="R1042">
            <v>10.42</v>
          </cell>
          <cell r="T1042">
            <v>0</v>
          </cell>
        </row>
        <row r="1043">
          <cell r="A1043">
            <v>2030</v>
          </cell>
          <cell r="B1043" t="str">
            <v>LDWP_Nuclear</v>
          </cell>
          <cell r="C1043" t="str">
            <v>LDWP</v>
          </cell>
          <cell r="E1043" t="str">
            <v>LDWP_Nuclear</v>
          </cell>
          <cell r="I1043">
            <v>407</v>
          </cell>
          <cell r="T1043">
            <v>0</v>
          </cell>
        </row>
        <row r="1044">
          <cell r="A1044">
            <v>2030</v>
          </cell>
          <cell r="B1044" t="str">
            <v>LDWP_Coal</v>
          </cell>
          <cell r="C1044" t="str">
            <v>LDWP</v>
          </cell>
          <cell r="E1044" t="str">
            <v>LDWP_Coal</v>
          </cell>
          <cell r="I1044">
            <v>0</v>
          </cell>
          <cell r="R1044">
            <v>0</v>
          </cell>
          <cell r="T1044">
            <v>0</v>
          </cell>
        </row>
        <row r="1045">
          <cell r="A1045">
            <v>2030</v>
          </cell>
          <cell r="B1045" t="str">
            <v>LDWP_CCGT</v>
          </cell>
          <cell r="C1045" t="str">
            <v>LDWP</v>
          </cell>
          <cell r="E1045" t="str">
            <v>LDWP_CCGT</v>
          </cell>
          <cell r="I1045">
            <v>2754.7</v>
          </cell>
          <cell r="R1045">
            <v>7.14</v>
          </cell>
          <cell r="T1045">
            <v>0</v>
          </cell>
        </row>
        <row r="1046">
          <cell r="A1046">
            <v>2030</v>
          </cell>
          <cell r="B1046" t="str">
            <v>LDWP_Peaker</v>
          </cell>
          <cell r="C1046" t="str">
            <v>LDWP</v>
          </cell>
          <cell r="E1046" t="str">
            <v>LDWP_Peaker</v>
          </cell>
          <cell r="I1046">
            <v>1647</v>
          </cell>
          <cell r="R1046">
            <v>20</v>
          </cell>
          <cell r="T1046">
            <v>0</v>
          </cell>
        </row>
        <row r="1047">
          <cell r="A1047">
            <v>2030</v>
          </cell>
          <cell r="B1047" t="str">
            <v>LDWP_ST</v>
          </cell>
          <cell r="C1047" t="str">
            <v>LDWP</v>
          </cell>
          <cell r="E1047" t="str">
            <v>LDWP_ST</v>
          </cell>
          <cell r="I1047">
            <v>197</v>
          </cell>
          <cell r="R1047">
            <v>1.79</v>
          </cell>
          <cell r="T1047">
            <v>0</v>
          </cell>
        </row>
        <row r="1048">
          <cell r="A1048">
            <v>2030</v>
          </cell>
          <cell r="B1048" t="str">
            <v>IID_CCGT</v>
          </cell>
          <cell r="C1048" t="str">
            <v>IID</v>
          </cell>
          <cell r="E1048" t="str">
            <v>IID_CCGT</v>
          </cell>
          <cell r="I1048">
            <v>255.3</v>
          </cell>
          <cell r="R1048">
            <v>2</v>
          </cell>
          <cell r="T1048">
            <v>0</v>
          </cell>
        </row>
        <row r="1049">
          <cell r="A1049">
            <v>2030</v>
          </cell>
          <cell r="B1049" t="str">
            <v>IID_Peaker</v>
          </cell>
          <cell r="C1049" t="str">
            <v>IID</v>
          </cell>
          <cell r="E1049" t="str">
            <v>IID_Peaker</v>
          </cell>
          <cell r="I1049">
            <v>327</v>
          </cell>
          <cell r="R1049">
            <v>9.06</v>
          </cell>
          <cell r="T1049">
            <v>0</v>
          </cell>
        </row>
        <row r="1050">
          <cell r="A1050">
            <v>2030</v>
          </cell>
          <cell r="B1050" t="str">
            <v>BANC_CCGT</v>
          </cell>
          <cell r="C1050" t="str">
            <v>BANC</v>
          </cell>
          <cell r="E1050" t="str">
            <v>BANC_CCGT</v>
          </cell>
          <cell r="I1050">
            <v>1797.5</v>
          </cell>
          <cell r="R1050">
            <v>8.68</v>
          </cell>
          <cell r="T1050">
            <v>0</v>
          </cell>
        </row>
        <row r="1051">
          <cell r="A1051">
            <v>2030</v>
          </cell>
          <cell r="B1051" t="str">
            <v>BANC_Peaker</v>
          </cell>
          <cell r="C1051" t="str">
            <v>BANC</v>
          </cell>
          <cell r="E1051" t="str">
            <v>BANC_Peaker</v>
          </cell>
          <cell r="I1051">
            <v>866.99</v>
          </cell>
          <cell r="R1051">
            <v>25</v>
          </cell>
          <cell r="T1051">
            <v>0</v>
          </cell>
        </row>
        <row r="1052">
          <cell r="A1052">
            <v>2030</v>
          </cell>
          <cell r="B1052" t="str">
            <v>BANC_Biomass_for_Other</v>
          </cell>
          <cell r="C1052" t="str">
            <v>BANC</v>
          </cell>
          <cell r="E1052" t="str">
            <v>Biomass</v>
          </cell>
          <cell r="I1052">
            <v>17.5</v>
          </cell>
          <cell r="T1052">
            <v>0</v>
          </cell>
        </row>
        <row r="1053">
          <cell r="A1053">
            <v>2030</v>
          </cell>
          <cell r="B1053" t="str">
            <v>BANC_Geothermal_for_Other</v>
          </cell>
          <cell r="C1053" t="str">
            <v>BANC</v>
          </cell>
          <cell r="E1053" t="str">
            <v>Geothermal</v>
          </cell>
          <cell r="I1053">
            <v>0</v>
          </cell>
          <cell r="T1053">
            <v>0</v>
          </cell>
        </row>
        <row r="1054">
          <cell r="A1054">
            <v>2030</v>
          </cell>
          <cell r="B1054" t="str">
            <v>CAISO_Biomass_for_Other</v>
          </cell>
          <cell r="C1054" t="str">
            <v>CAISO</v>
          </cell>
          <cell r="E1054" t="str">
            <v>Biomass</v>
          </cell>
          <cell r="I1054">
            <v>11.7</v>
          </cell>
          <cell r="T1054">
            <v>0</v>
          </cell>
        </row>
        <row r="1055">
          <cell r="A1055">
            <v>2030</v>
          </cell>
          <cell r="B1055" t="str">
            <v>CAISO_Geothermal_for_Other</v>
          </cell>
          <cell r="C1055" t="str">
            <v>CAISO</v>
          </cell>
          <cell r="E1055" t="str">
            <v>Geothermal</v>
          </cell>
          <cell r="I1055">
            <v>38.67</v>
          </cell>
          <cell r="T1055">
            <v>0</v>
          </cell>
        </row>
        <row r="1056">
          <cell r="A1056">
            <v>2030</v>
          </cell>
          <cell r="B1056" t="str">
            <v>IID_Biomass_for_Other</v>
          </cell>
          <cell r="C1056" t="str">
            <v>IID</v>
          </cell>
          <cell r="E1056" t="str">
            <v>Biomass</v>
          </cell>
          <cell r="I1056">
            <v>77</v>
          </cell>
          <cell r="T1056">
            <v>0</v>
          </cell>
        </row>
        <row r="1057">
          <cell r="A1057">
            <v>2030</v>
          </cell>
          <cell r="B1057" t="str">
            <v>IID_Geothermal_for_Other</v>
          </cell>
          <cell r="C1057" t="str">
            <v>IID</v>
          </cell>
          <cell r="E1057" t="str">
            <v>Geothermal</v>
          </cell>
          <cell r="I1057">
            <v>709.46</v>
          </cell>
          <cell r="T1057">
            <v>0</v>
          </cell>
        </row>
        <row r="1058">
          <cell r="A1058">
            <v>2030</v>
          </cell>
          <cell r="B1058" t="str">
            <v>LDWP_Biomass_for_Other</v>
          </cell>
          <cell r="C1058" t="str">
            <v>LDWP</v>
          </cell>
          <cell r="E1058" t="str">
            <v>Biomass</v>
          </cell>
          <cell r="I1058">
            <v>0</v>
          </cell>
          <cell r="T1058">
            <v>0</v>
          </cell>
        </row>
        <row r="1059">
          <cell r="A1059">
            <v>2030</v>
          </cell>
          <cell r="B1059" t="str">
            <v>LDWP_Geothermal_for_Other</v>
          </cell>
          <cell r="C1059" t="str">
            <v>LDWP</v>
          </cell>
          <cell r="E1059" t="str">
            <v>Geothermal</v>
          </cell>
          <cell r="I1059">
            <v>0</v>
          </cell>
          <cell r="T1059">
            <v>0</v>
          </cell>
        </row>
        <row r="1060">
          <cell r="A1060">
            <v>2030</v>
          </cell>
          <cell r="B1060" t="str">
            <v>NW_Biomass_for_Other</v>
          </cell>
          <cell r="C1060" t="str">
            <v>NW</v>
          </cell>
          <cell r="E1060" t="str">
            <v>Biomass</v>
          </cell>
          <cell r="I1060">
            <v>544.1</v>
          </cell>
          <cell r="T1060">
            <v>0</v>
          </cell>
        </row>
        <row r="1061">
          <cell r="A1061">
            <v>2030</v>
          </cell>
          <cell r="B1061" t="str">
            <v>NW_Geothermal_for_Other</v>
          </cell>
          <cell r="C1061" t="str">
            <v>NW</v>
          </cell>
          <cell r="E1061" t="str">
            <v>Geothermal</v>
          </cell>
          <cell r="I1061">
            <v>142.09</v>
          </cell>
          <cell r="T1061">
            <v>0</v>
          </cell>
        </row>
        <row r="1062">
          <cell r="A1062">
            <v>2030</v>
          </cell>
          <cell r="B1062" t="str">
            <v>SW_Biomass_for_Other</v>
          </cell>
          <cell r="C1062" t="str">
            <v>SW</v>
          </cell>
          <cell r="E1062" t="str">
            <v>Biomass</v>
          </cell>
          <cell r="I1062">
            <v>107.53</v>
          </cell>
          <cell r="T1062">
            <v>0</v>
          </cell>
        </row>
        <row r="1063">
          <cell r="A1063">
            <v>2030</v>
          </cell>
          <cell r="B1063" t="str">
            <v>SW_Geothermal_for_Other</v>
          </cell>
          <cell r="C1063" t="str">
            <v>SW</v>
          </cell>
          <cell r="E1063" t="str">
            <v>Geothermal</v>
          </cell>
          <cell r="I1063">
            <v>664.85</v>
          </cell>
          <cell r="T1063">
            <v>0</v>
          </cell>
        </row>
        <row r="1064">
          <cell r="A1064">
            <v>2030</v>
          </cell>
          <cell r="B1064" t="str">
            <v>CAISO_Biomass_for_CAISO</v>
          </cell>
          <cell r="C1064" t="str">
            <v>CAISO</v>
          </cell>
          <cell r="E1064" t="str">
            <v>Biomass</v>
          </cell>
          <cell r="I1064">
            <v>889.05</v>
          </cell>
          <cell r="T1064">
            <v>0</v>
          </cell>
        </row>
        <row r="1065">
          <cell r="A1065">
            <v>2030</v>
          </cell>
          <cell r="B1065" t="str">
            <v>CAISO_Geothermal_for_CAISO</v>
          </cell>
          <cell r="C1065" t="str">
            <v>CAISO</v>
          </cell>
          <cell r="E1065" t="str">
            <v>Geothermal</v>
          </cell>
          <cell r="I1065">
            <v>1812.64</v>
          </cell>
          <cell r="T1065">
            <v>0</v>
          </cell>
        </row>
        <row r="1066">
          <cell r="A1066">
            <v>2030</v>
          </cell>
          <cell r="B1066" t="str">
            <v>IID_Geothermal_for_CAISO</v>
          </cell>
          <cell r="C1066" t="str">
            <v>IID</v>
          </cell>
          <cell r="E1066" t="str">
            <v>Geothermal</v>
          </cell>
          <cell r="I1066">
            <v>83</v>
          </cell>
          <cell r="T1066">
            <v>0</v>
          </cell>
        </row>
        <row r="1067">
          <cell r="A1067">
            <v>2030</v>
          </cell>
          <cell r="B1067" t="str">
            <v>NW_Biomass_for_CAISO</v>
          </cell>
          <cell r="C1067" t="str">
            <v>NW</v>
          </cell>
          <cell r="E1067" t="str">
            <v>Biomass</v>
          </cell>
          <cell r="I1067">
            <v>46</v>
          </cell>
          <cell r="T1067">
            <v>0</v>
          </cell>
        </row>
        <row r="1068">
          <cell r="A1068">
            <v>2030</v>
          </cell>
          <cell r="B1068" t="str">
            <v>NW_Geothermal_for_CAISO</v>
          </cell>
          <cell r="C1068" t="str">
            <v>NW</v>
          </cell>
          <cell r="E1068" t="str">
            <v>Geothermal</v>
          </cell>
          <cell r="I1068">
            <v>0</v>
          </cell>
          <cell r="T1068">
            <v>0</v>
          </cell>
        </row>
        <row r="1069">
          <cell r="A1069">
            <v>2030</v>
          </cell>
          <cell r="B1069" t="str">
            <v>InState_Biomass</v>
          </cell>
          <cell r="C1069" t="str">
            <v>CAISO</v>
          </cell>
          <cell r="E1069" t="str">
            <v>Biomass</v>
          </cell>
          <cell r="H1069">
            <v>0</v>
          </cell>
          <cell r="I1069">
            <v>0</v>
          </cell>
          <cell r="K1069">
            <v>0</v>
          </cell>
          <cell r="L1069">
            <v>0</v>
          </cell>
          <cell r="S1069">
            <v>0</v>
          </cell>
          <cell r="T1069">
            <v>0</v>
          </cell>
          <cell r="Z1069">
            <v>0</v>
          </cell>
        </row>
        <row r="1070">
          <cell r="A1070">
            <v>2030</v>
          </cell>
          <cell r="B1070" t="str">
            <v>CAISO_Small_Hydro_for_CAISO</v>
          </cell>
          <cell r="C1070" t="str">
            <v>CAISO</v>
          </cell>
          <cell r="E1070" t="str">
            <v>Small_Hydro</v>
          </cell>
          <cell r="I1070">
            <v>960.23</v>
          </cell>
          <cell r="T1070">
            <v>0</v>
          </cell>
        </row>
        <row r="1071">
          <cell r="A1071">
            <v>2030</v>
          </cell>
          <cell r="B1071" t="str">
            <v>BANC_Small_Hydro_for_CAISO</v>
          </cell>
          <cell r="C1071" t="str">
            <v>BANC</v>
          </cell>
          <cell r="E1071" t="str">
            <v>Small_Hydro</v>
          </cell>
          <cell r="I1071">
            <v>0</v>
          </cell>
          <cell r="T1071">
            <v>0</v>
          </cell>
        </row>
        <row r="1072">
          <cell r="A1072">
            <v>2030</v>
          </cell>
          <cell r="B1072" t="str">
            <v>NW_Small_Hydro_for_CAISO</v>
          </cell>
          <cell r="C1072" t="str">
            <v>NW</v>
          </cell>
          <cell r="E1072" t="str">
            <v>Small_Hydro</v>
          </cell>
          <cell r="I1072">
            <v>6.9</v>
          </cell>
          <cell r="T1072">
            <v>0</v>
          </cell>
        </row>
        <row r="1073">
          <cell r="A1073">
            <v>2030</v>
          </cell>
          <cell r="B1073" t="str">
            <v>CAISO_Small_Hydro_for_Other</v>
          </cell>
          <cell r="C1073" t="str">
            <v>CAISO</v>
          </cell>
          <cell r="E1073" t="str">
            <v>Small_Hydro</v>
          </cell>
          <cell r="I1073">
            <v>13.8</v>
          </cell>
          <cell r="T1073">
            <v>0</v>
          </cell>
        </row>
        <row r="1074">
          <cell r="A1074">
            <v>2030</v>
          </cell>
          <cell r="B1074" t="str">
            <v>BANC_Small_Hydro_for_Other</v>
          </cell>
          <cell r="C1074" t="str">
            <v>BANC</v>
          </cell>
          <cell r="E1074" t="str">
            <v>Small_Hydro</v>
          </cell>
          <cell r="I1074">
            <v>41.2</v>
          </cell>
          <cell r="T1074">
            <v>0</v>
          </cell>
        </row>
        <row r="1075">
          <cell r="A1075">
            <v>2030</v>
          </cell>
          <cell r="B1075" t="str">
            <v>IID_Small_Hydro_for_Other</v>
          </cell>
          <cell r="C1075" t="str">
            <v>IID</v>
          </cell>
          <cell r="E1075" t="str">
            <v>Small_Hydro</v>
          </cell>
          <cell r="I1075">
            <v>0</v>
          </cell>
          <cell r="T1075">
            <v>0</v>
          </cell>
        </row>
        <row r="1076">
          <cell r="A1076">
            <v>2030</v>
          </cell>
          <cell r="B1076" t="str">
            <v>LDWP_Small_Hydro_for_Other</v>
          </cell>
          <cell r="C1076" t="str">
            <v>LDWP</v>
          </cell>
          <cell r="E1076" t="str">
            <v>Small_Hydro</v>
          </cell>
          <cell r="I1076">
            <v>56</v>
          </cell>
          <cell r="T1076">
            <v>0</v>
          </cell>
        </row>
        <row r="1077">
          <cell r="A1077">
            <v>2030</v>
          </cell>
          <cell r="B1077" t="str">
            <v>NW_Small_Hydro_for_Other</v>
          </cell>
          <cell r="C1077" t="str">
            <v>NW</v>
          </cell>
          <cell r="E1077" t="str">
            <v>Small_Hydro</v>
          </cell>
          <cell r="I1077">
            <v>41</v>
          </cell>
          <cell r="T1077">
            <v>0</v>
          </cell>
        </row>
        <row r="1078">
          <cell r="A1078">
            <v>2030</v>
          </cell>
          <cell r="B1078" t="str">
            <v>SW_Small_Hydro_for_Other</v>
          </cell>
          <cell r="C1078" t="str">
            <v>SW</v>
          </cell>
          <cell r="E1078" t="str">
            <v>Small_Hydro</v>
          </cell>
          <cell r="I1078">
            <v>0</v>
          </cell>
          <cell r="T1078">
            <v>0</v>
          </cell>
        </row>
        <row r="1079">
          <cell r="A1079">
            <v>2030</v>
          </cell>
          <cell r="B1079" t="str">
            <v>Greater_Imperial_Geothermal</v>
          </cell>
          <cell r="C1079" t="str">
            <v>CAISO</v>
          </cell>
          <cell r="E1079" t="str">
            <v>Geothermal</v>
          </cell>
          <cell r="H1079">
            <v>0</v>
          </cell>
          <cell r="I1079">
            <v>0</v>
          </cell>
          <cell r="K1079">
            <v>0</v>
          </cell>
          <cell r="L1079">
            <v>0</v>
          </cell>
          <cell r="S1079">
            <v>0</v>
          </cell>
          <cell r="T1079">
            <v>0</v>
          </cell>
          <cell r="Z1079">
            <v>0</v>
          </cell>
        </row>
        <row r="1080">
          <cell r="A1080">
            <v>2030</v>
          </cell>
          <cell r="B1080" t="str">
            <v>Inyokern_North_Kramer_Geothermal</v>
          </cell>
          <cell r="C1080" t="str">
            <v>CAISO</v>
          </cell>
          <cell r="E1080" t="str">
            <v>Geothermal</v>
          </cell>
          <cell r="H1080">
            <v>0</v>
          </cell>
          <cell r="I1080">
            <v>0</v>
          </cell>
          <cell r="K1080">
            <v>0</v>
          </cell>
          <cell r="L1080">
            <v>0</v>
          </cell>
          <cell r="S1080">
            <v>0</v>
          </cell>
          <cell r="T1080">
            <v>0</v>
          </cell>
          <cell r="Z1080">
            <v>0</v>
          </cell>
        </row>
        <row r="1081">
          <cell r="A1081">
            <v>2030</v>
          </cell>
          <cell r="B1081" t="str">
            <v>Northern_California_Ex_Geothermal</v>
          </cell>
          <cell r="C1081" t="str">
            <v>CAISO</v>
          </cell>
          <cell r="E1081" t="str">
            <v>Geothermal</v>
          </cell>
          <cell r="H1081">
            <v>0</v>
          </cell>
          <cell r="I1081">
            <v>0</v>
          </cell>
          <cell r="K1081">
            <v>0</v>
          </cell>
          <cell r="L1081">
            <v>0</v>
          </cell>
          <cell r="S1081">
            <v>0</v>
          </cell>
          <cell r="T1081">
            <v>0</v>
          </cell>
          <cell r="Z1081">
            <v>0</v>
          </cell>
        </row>
        <row r="1082">
          <cell r="A1082">
            <v>2030</v>
          </cell>
          <cell r="B1082" t="str">
            <v>Pacific_Northwest_Geothermal</v>
          </cell>
          <cell r="C1082" t="str">
            <v>CAISO</v>
          </cell>
          <cell r="E1082" t="str">
            <v>Geothermal</v>
          </cell>
          <cell r="I1082">
            <v>0</v>
          </cell>
          <cell r="T1082">
            <v>0</v>
          </cell>
        </row>
        <row r="1083">
          <cell r="A1083">
            <v>2030</v>
          </cell>
          <cell r="B1083" t="str">
            <v>Riverside_Palm_Springs_Geothermal</v>
          </cell>
          <cell r="C1083" t="str">
            <v>CAISO</v>
          </cell>
          <cell r="E1083" t="str">
            <v>Geothermal</v>
          </cell>
          <cell r="H1083">
            <v>0</v>
          </cell>
          <cell r="I1083">
            <v>0</v>
          </cell>
          <cell r="K1083">
            <v>0</v>
          </cell>
          <cell r="L1083">
            <v>0</v>
          </cell>
          <cell r="S1083">
            <v>0</v>
          </cell>
          <cell r="T1083">
            <v>0</v>
          </cell>
          <cell r="Z1083">
            <v>0</v>
          </cell>
        </row>
        <row r="1084">
          <cell r="A1084">
            <v>2030</v>
          </cell>
          <cell r="B1084" t="str">
            <v>Solano_Geothermal</v>
          </cell>
          <cell r="C1084" t="str">
            <v>CAISO</v>
          </cell>
          <cell r="E1084" t="str">
            <v>Geothermal</v>
          </cell>
          <cell r="H1084">
            <v>0</v>
          </cell>
          <cell r="I1084">
            <v>0</v>
          </cell>
          <cell r="K1084">
            <v>0</v>
          </cell>
          <cell r="L1084">
            <v>0</v>
          </cell>
          <cell r="S1084">
            <v>0</v>
          </cell>
          <cell r="T1084">
            <v>0</v>
          </cell>
          <cell r="Z1084">
            <v>0</v>
          </cell>
        </row>
        <row r="1085">
          <cell r="A1085">
            <v>2030</v>
          </cell>
          <cell r="B1085" t="str">
            <v>Southern_Nevada_Geothermal</v>
          </cell>
          <cell r="C1085" t="str">
            <v>CAISO</v>
          </cell>
          <cell r="E1085" t="str">
            <v>Geothermal</v>
          </cell>
          <cell r="H1085">
            <v>0</v>
          </cell>
          <cell r="I1085">
            <v>0</v>
          </cell>
          <cell r="K1085">
            <v>0</v>
          </cell>
          <cell r="L1085">
            <v>0</v>
          </cell>
          <cell r="S1085">
            <v>0</v>
          </cell>
          <cell r="T1085">
            <v>0</v>
          </cell>
          <cell r="Z1085">
            <v>0</v>
          </cell>
        </row>
        <row r="1086">
          <cell r="A1086">
            <v>2030</v>
          </cell>
          <cell r="B1086" t="str">
            <v>Customer_PV</v>
          </cell>
          <cell r="C1086" t="str">
            <v>CAISO</v>
          </cell>
          <cell r="E1086" t="str">
            <v>Customer_PV</v>
          </cell>
          <cell r="I1086">
            <v>7269.29</v>
          </cell>
          <cell r="T1086">
            <v>0</v>
          </cell>
        </row>
        <row r="1087">
          <cell r="A1087">
            <v>2030</v>
          </cell>
          <cell r="B1087" t="str">
            <v>BANC_Solar_for_Other</v>
          </cell>
          <cell r="C1087" t="str">
            <v>BANC</v>
          </cell>
          <cell r="E1087" t="str">
            <v>Solar</v>
          </cell>
          <cell r="I1087">
            <v>3777.05</v>
          </cell>
          <cell r="T1087">
            <v>0</v>
          </cell>
        </row>
        <row r="1088">
          <cell r="A1088">
            <v>2030</v>
          </cell>
          <cell r="B1088" t="str">
            <v>CAISO_Solar_for_Other</v>
          </cell>
          <cell r="C1088" t="str">
            <v>CAISO</v>
          </cell>
          <cell r="E1088" t="str">
            <v>Solar</v>
          </cell>
          <cell r="I1088">
            <v>12</v>
          </cell>
          <cell r="T1088">
            <v>0</v>
          </cell>
        </row>
        <row r="1089">
          <cell r="A1089">
            <v>2030</v>
          </cell>
          <cell r="B1089" t="str">
            <v>IID_Solar_for_Other</v>
          </cell>
          <cell r="C1089" t="str">
            <v>IID</v>
          </cell>
          <cell r="E1089" t="str">
            <v>Solar</v>
          </cell>
          <cell r="I1089">
            <v>115.7</v>
          </cell>
          <cell r="T1089">
            <v>0</v>
          </cell>
        </row>
        <row r="1090">
          <cell r="A1090">
            <v>2030</v>
          </cell>
          <cell r="B1090" t="str">
            <v>LDWP_Solar_for_Other</v>
          </cell>
          <cell r="C1090" t="str">
            <v>LDWP</v>
          </cell>
          <cell r="E1090" t="str">
            <v>Solar</v>
          </cell>
          <cell r="I1090">
            <v>3460.48</v>
          </cell>
          <cell r="T1090">
            <v>0</v>
          </cell>
        </row>
        <row r="1091">
          <cell r="A1091">
            <v>2030</v>
          </cell>
          <cell r="B1091" t="str">
            <v>NW_Solar_for_Other</v>
          </cell>
          <cell r="C1091" t="str">
            <v>NW</v>
          </cell>
          <cell r="E1091" t="str">
            <v>Solar</v>
          </cell>
          <cell r="I1091">
            <v>2660.6</v>
          </cell>
          <cell r="T1091">
            <v>0</v>
          </cell>
        </row>
        <row r="1092">
          <cell r="A1092">
            <v>2030</v>
          </cell>
          <cell r="B1092" t="str">
            <v>SW_Solar_for_Other</v>
          </cell>
          <cell r="C1092" t="str">
            <v>SW</v>
          </cell>
          <cell r="E1092" t="str">
            <v>Solar</v>
          </cell>
          <cell r="I1092">
            <v>1830.89</v>
          </cell>
          <cell r="T1092">
            <v>0</v>
          </cell>
        </row>
        <row r="1093">
          <cell r="A1093">
            <v>2030</v>
          </cell>
          <cell r="B1093" t="str">
            <v>CAISO_Solar_for_CAISO</v>
          </cell>
          <cell r="C1093" t="str">
            <v>CAISO</v>
          </cell>
          <cell r="E1093" t="str">
            <v>Solar</v>
          </cell>
          <cell r="I1093">
            <v>14875.45</v>
          </cell>
          <cell r="T1093">
            <v>0</v>
          </cell>
        </row>
        <row r="1094">
          <cell r="A1094">
            <v>2030</v>
          </cell>
          <cell r="B1094" t="str">
            <v>IID_Solar_for_CAISO</v>
          </cell>
          <cell r="C1094" t="str">
            <v>IID</v>
          </cell>
          <cell r="E1094" t="str">
            <v>Solar</v>
          </cell>
          <cell r="I1094">
            <v>49.9</v>
          </cell>
          <cell r="T1094">
            <v>0</v>
          </cell>
        </row>
        <row r="1095">
          <cell r="A1095">
            <v>2030</v>
          </cell>
          <cell r="B1095" t="str">
            <v>SW_Solar_for_CAISO</v>
          </cell>
          <cell r="C1095" t="str">
            <v>SW</v>
          </cell>
          <cell r="E1095" t="str">
            <v>Solar</v>
          </cell>
          <cell r="I1095">
            <v>65</v>
          </cell>
          <cell r="T1095">
            <v>0</v>
          </cell>
        </row>
        <row r="1096">
          <cell r="A1096">
            <v>2030</v>
          </cell>
          <cell r="B1096" t="str">
            <v>BANC_Wind_for_Other</v>
          </cell>
          <cell r="C1096" t="str">
            <v>BANC</v>
          </cell>
          <cell r="E1096" t="str">
            <v>Wind</v>
          </cell>
          <cell r="I1096">
            <v>0</v>
          </cell>
          <cell r="T1096">
            <v>0</v>
          </cell>
        </row>
        <row r="1097">
          <cell r="A1097">
            <v>2030</v>
          </cell>
          <cell r="B1097" t="str">
            <v>CAISO_Wind_for_Other</v>
          </cell>
          <cell r="C1097" t="str">
            <v>CAISO</v>
          </cell>
          <cell r="E1097" t="str">
            <v>Wind</v>
          </cell>
          <cell r="I1097">
            <v>279.98</v>
          </cell>
          <cell r="T1097">
            <v>0</v>
          </cell>
        </row>
        <row r="1098">
          <cell r="A1098">
            <v>2030</v>
          </cell>
          <cell r="B1098" t="str">
            <v>IID_Wind_for_Other</v>
          </cell>
          <cell r="C1098" t="str">
            <v>IID</v>
          </cell>
          <cell r="E1098" t="str">
            <v>Wind</v>
          </cell>
          <cell r="I1098">
            <v>0</v>
          </cell>
          <cell r="T1098">
            <v>0</v>
          </cell>
        </row>
        <row r="1099">
          <cell r="A1099">
            <v>2030</v>
          </cell>
          <cell r="B1099" t="str">
            <v>LDWP_Wind_for_Other</v>
          </cell>
          <cell r="C1099" t="str">
            <v>LDWP</v>
          </cell>
          <cell r="E1099" t="str">
            <v>Wind</v>
          </cell>
          <cell r="I1099">
            <v>704.84</v>
          </cell>
          <cell r="T1099">
            <v>0</v>
          </cell>
        </row>
        <row r="1100">
          <cell r="A1100">
            <v>2030</v>
          </cell>
          <cell r="B1100" t="str">
            <v>NW_Wind_for_Other</v>
          </cell>
          <cell r="C1100" t="str">
            <v>NW</v>
          </cell>
          <cell r="E1100" t="str">
            <v>Wind</v>
          </cell>
          <cell r="I1100">
            <v>10956.09</v>
          </cell>
          <cell r="T1100">
            <v>0</v>
          </cell>
        </row>
        <row r="1101">
          <cell r="A1101">
            <v>2030</v>
          </cell>
          <cell r="B1101" t="str">
            <v>SW_Wind_for_Other</v>
          </cell>
          <cell r="C1101" t="str">
            <v>SW</v>
          </cell>
          <cell r="E1101" t="str">
            <v>Wind</v>
          </cell>
          <cell r="I1101">
            <v>1872.7</v>
          </cell>
          <cell r="T1101">
            <v>0</v>
          </cell>
        </row>
        <row r="1102">
          <cell r="A1102">
            <v>2030</v>
          </cell>
          <cell r="B1102" t="str">
            <v>CAISO_Wind_for_CAISO</v>
          </cell>
          <cell r="C1102" t="str">
            <v>CAISO</v>
          </cell>
          <cell r="E1102" t="str">
            <v>Wind</v>
          </cell>
          <cell r="I1102">
            <v>7176.33</v>
          </cell>
          <cell r="T1102">
            <v>0</v>
          </cell>
        </row>
        <row r="1103">
          <cell r="A1103">
            <v>2030</v>
          </cell>
          <cell r="B1103" t="str">
            <v>LDWP_Wind_for_CAISO</v>
          </cell>
          <cell r="C1103" t="str">
            <v>LDWP</v>
          </cell>
          <cell r="E1103" t="str">
            <v>Wind</v>
          </cell>
          <cell r="I1103">
            <v>5.09</v>
          </cell>
          <cell r="T1103">
            <v>0</v>
          </cell>
        </row>
        <row r="1104">
          <cell r="A1104">
            <v>2030</v>
          </cell>
          <cell r="B1104" t="str">
            <v>NW_Wind_for_CAISO</v>
          </cell>
          <cell r="C1104" t="str">
            <v>NW</v>
          </cell>
          <cell r="E1104" t="str">
            <v>Wind</v>
          </cell>
          <cell r="I1104">
            <v>1417.29</v>
          </cell>
          <cell r="T1104">
            <v>0</v>
          </cell>
        </row>
        <row r="1105">
          <cell r="A1105">
            <v>2030</v>
          </cell>
          <cell r="B1105" t="str">
            <v>SW_Wind_for_CAISO</v>
          </cell>
          <cell r="C1105" t="str">
            <v>SW</v>
          </cell>
          <cell r="E1105" t="str">
            <v>Wind</v>
          </cell>
          <cell r="I1105">
            <v>50.4</v>
          </cell>
          <cell r="T1105">
            <v>0</v>
          </cell>
        </row>
        <row r="1106">
          <cell r="A1106">
            <v>2030</v>
          </cell>
          <cell r="B1106" t="str">
            <v>Carrizo_Solar</v>
          </cell>
          <cell r="C1106" t="str">
            <v>CAISO</v>
          </cell>
          <cell r="E1106" t="str">
            <v>Solar</v>
          </cell>
          <cell r="H1106">
            <v>0</v>
          </cell>
          <cell r="I1106">
            <v>0</v>
          </cell>
          <cell r="K1106">
            <v>0</v>
          </cell>
          <cell r="L1106">
            <v>0</v>
          </cell>
          <cell r="S1106">
            <v>0</v>
          </cell>
          <cell r="T1106">
            <v>0</v>
          </cell>
          <cell r="Z1106">
            <v>0</v>
          </cell>
        </row>
        <row r="1107">
          <cell r="A1107">
            <v>2030</v>
          </cell>
          <cell r="B1107" t="str">
            <v>Carrizo_Wind</v>
          </cell>
          <cell r="C1107" t="str">
            <v>CAISO</v>
          </cell>
          <cell r="E1107" t="str">
            <v>Wind</v>
          </cell>
          <cell r="H1107">
            <v>287</v>
          </cell>
          <cell r="I1107">
            <v>287</v>
          </cell>
          <cell r="K1107">
            <v>287</v>
          </cell>
          <cell r="L1107">
            <v>0</v>
          </cell>
          <cell r="S1107">
            <v>34332220.219999999</v>
          </cell>
          <cell r="T1107">
            <v>11829886.529999999</v>
          </cell>
          <cell r="Z1107">
            <v>0</v>
          </cell>
        </row>
        <row r="1108">
          <cell r="A1108">
            <v>2030</v>
          </cell>
          <cell r="B1108" t="str">
            <v>Central_Valley_North_Los_Banos_Solar</v>
          </cell>
          <cell r="C1108" t="str">
            <v>CAISO</v>
          </cell>
          <cell r="E1108" t="str">
            <v>Solar</v>
          </cell>
          <cell r="H1108">
            <v>0</v>
          </cell>
          <cell r="I1108">
            <v>0</v>
          </cell>
          <cell r="K1108">
            <v>0</v>
          </cell>
          <cell r="L1108">
            <v>0</v>
          </cell>
          <cell r="S1108">
            <v>0</v>
          </cell>
          <cell r="T1108">
            <v>0</v>
          </cell>
          <cell r="Z1108">
            <v>0</v>
          </cell>
        </row>
        <row r="1109">
          <cell r="A1109">
            <v>2030</v>
          </cell>
          <cell r="B1109" t="str">
            <v>Central_Valley_North_Los_Banos_Wind</v>
          </cell>
          <cell r="C1109" t="str">
            <v>CAISO</v>
          </cell>
          <cell r="E1109" t="str">
            <v>Wind</v>
          </cell>
          <cell r="H1109">
            <v>173</v>
          </cell>
          <cell r="I1109">
            <v>173</v>
          </cell>
          <cell r="K1109">
            <v>173</v>
          </cell>
          <cell r="L1109">
            <v>0</v>
          </cell>
          <cell r="S1109">
            <v>17718137.239999998</v>
          </cell>
          <cell r="T1109">
            <v>7240578.1900000004</v>
          </cell>
          <cell r="Z1109">
            <v>0</v>
          </cell>
        </row>
        <row r="1110">
          <cell r="A1110">
            <v>2030</v>
          </cell>
          <cell r="B1110" t="str">
            <v>Distributed_Solar</v>
          </cell>
          <cell r="C1110" t="str">
            <v>CAISO</v>
          </cell>
          <cell r="E1110" t="str">
            <v>Solar</v>
          </cell>
          <cell r="H1110">
            <v>0</v>
          </cell>
          <cell r="I1110">
            <v>0</v>
          </cell>
          <cell r="K1110">
            <v>0</v>
          </cell>
          <cell r="L1110">
            <v>0</v>
          </cell>
          <cell r="S1110">
            <v>0</v>
          </cell>
          <cell r="T1110">
            <v>0</v>
          </cell>
          <cell r="Z1110">
            <v>0</v>
          </cell>
        </row>
        <row r="1111">
          <cell r="A1111">
            <v>2030</v>
          </cell>
          <cell r="B1111" t="str">
            <v>Mountain_Pass_El_Dorado_Solar</v>
          </cell>
          <cell r="C1111" t="str">
            <v>CAISO</v>
          </cell>
          <cell r="E1111" t="str">
            <v>Solar</v>
          </cell>
          <cell r="H1111">
            <v>248</v>
          </cell>
          <cell r="I1111">
            <v>248</v>
          </cell>
          <cell r="K1111">
            <v>248</v>
          </cell>
          <cell r="L1111">
            <v>0</v>
          </cell>
          <cell r="S1111">
            <v>18409729.050000001</v>
          </cell>
          <cell r="T1111">
            <v>2500714.16</v>
          </cell>
          <cell r="Z1111">
            <v>0</v>
          </cell>
        </row>
        <row r="1112">
          <cell r="A1112">
            <v>2030</v>
          </cell>
          <cell r="B1112" t="str">
            <v>Greater_Imperial_Solar</v>
          </cell>
          <cell r="C1112" t="str">
            <v>CAISO</v>
          </cell>
          <cell r="E1112" t="str">
            <v>Solar</v>
          </cell>
          <cell r="H1112">
            <v>2166.4899999999998</v>
          </cell>
          <cell r="I1112">
            <v>2166.4899999999998</v>
          </cell>
          <cell r="K1112">
            <v>266.49</v>
          </cell>
          <cell r="L1112">
            <v>1900</v>
          </cell>
          <cell r="S1112">
            <v>158531609.05000001</v>
          </cell>
          <cell r="T1112">
            <v>21447536.75</v>
          </cell>
          <cell r="Z1112">
            <v>0</v>
          </cell>
        </row>
        <row r="1113">
          <cell r="A1113">
            <v>2030</v>
          </cell>
          <cell r="B1113" t="str">
            <v>Greater_Imperial_Wind</v>
          </cell>
          <cell r="C1113" t="str">
            <v>CAISO</v>
          </cell>
          <cell r="E1113" t="str">
            <v>Wind</v>
          </cell>
          <cell r="H1113">
            <v>0</v>
          </cell>
          <cell r="I1113">
            <v>0</v>
          </cell>
          <cell r="K1113">
            <v>0</v>
          </cell>
          <cell r="L1113">
            <v>0</v>
          </cell>
          <cell r="S1113">
            <v>0</v>
          </cell>
          <cell r="T1113">
            <v>0</v>
          </cell>
          <cell r="Z1113">
            <v>0</v>
          </cell>
        </row>
        <row r="1114">
          <cell r="A1114">
            <v>2030</v>
          </cell>
          <cell r="B1114" t="str">
            <v>Greater_Kramer_Wind</v>
          </cell>
          <cell r="C1114" t="str">
            <v>CAISO</v>
          </cell>
          <cell r="E1114" t="str">
            <v>Wind</v>
          </cell>
          <cell r="H1114">
            <v>0</v>
          </cell>
          <cell r="I1114">
            <v>0</v>
          </cell>
          <cell r="K1114">
            <v>0</v>
          </cell>
          <cell r="L1114">
            <v>0</v>
          </cell>
          <cell r="S1114">
            <v>0</v>
          </cell>
          <cell r="T1114">
            <v>0</v>
          </cell>
          <cell r="Z1114">
            <v>0</v>
          </cell>
        </row>
        <row r="1115">
          <cell r="A1115">
            <v>2030</v>
          </cell>
          <cell r="B1115" t="str">
            <v>Humboldt_Wind</v>
          </cell>
          <cell r="C1115" t="str">
            <v>CAISO</v>
          </cell>
          <cell r="E1115" t="str">
            <v>Wind</v>
          </cell>
          <cell r="H1115">
            <v>34</v>
          </cell>
          <cell r="I1115">
            <v>34</v>
          </cell>
          <cell r="K1115">
            <v>0</v>
          </cell>
          <cell r="L1115">
            <v>34</v>
          </cell>
          <cell r="S1115">
            <v>2937561.93</v>
          </cell>
          <cell r="T1115">
            <v>1432688.81</v>
          </cell>
          <cell r="Z1115">
            <v>0</v>
          </cell>
        </row>
        <row r="1116">
          <cell r="A1116">
            <v>2030</v>
          </cell>
          <cell r="B1116" t="str">
            <v>Inyokern_North_Kramer_Solar</v>
          </cell>
          <cell r="C1116" t="str">
            <v>CAISO</v>
          </cell>
          <cell r="E1116" t="str">
            <v>Solar</v>
          </cell>
          <cell r="H1116">
            <v>97</v>
          </cell>
          <cell r="I1116">
            <v>97</v>
          </cell>
          <cell r="K1116">
            <v>97</v>
          </cell>
          <cell r="L1116">
            <v>0</v>
          </cell>
          <cell r="S1116">
            <v>5930307.1900000004</v>
          </cell>
          <cell r="T1116">
            <v>997058.41</v>
          </cell>
          <cell r="Z1116">
            <v>0</v>
          </cell>
        </row>
        <row r="1117">
          <cell r="A1117">
            <v>2030</v>
          </cell>
          <cell r="B1117" t="str">
            <v>Kern_Greater_Carrizo_Solar</v>
          </cell>
          <cell r="C1117" t="str">
            <v>CAISO</v>
          </cell>
          <cell r="E1117" t="str">
            <v>Solar</v>
          </cell>
          <cell r="H1117">
            <v>5317.8</v>
          </cell>
          <cell r="I1117">
            <v>5317.8</v>
          </cell>
          <cell r="K1117">
            <v>4617.8</v>
          </cell>
          <cell r="L1117">
            <v>700</v>
          </cell>
          <cell r="S1117">
            <v>389616565.47000003</v>
          </cell>
          <cell r="T1117">
            <v>50448210.850000001</v>
          </cell>
          <cell r="Z1117">
            <v>0</v>
          </cell>
        </row>
        <row r="1118">
          <cell r="A1118">
            <v>2030</v>
          </cell>
          <cell r="B1118" t="str">
            <v>Kern_Greater_Carrizo_Wind</v>
          </cell>
          <cell r="C1118" t="str">
            <v>CAISO</v>
          </cell>
          <cell r="E1118" t="str">
            <v>Wind</v>
          </cell>
          <cell r="H1118">
            <v>60</v>
          </cell>
          <cell r="I1118">
            <v>60</v>
          </cell>
          <cell r="K1118">
            <v>60</v>
          </cell>
          <cell r="L1118">
            <v>0</v>
          </cell>
          <cell r="S1118">
            <v>6212716.8399999999</v>
          </cell>
          <cell r="T1118">
            <v>2511183.19</v>
          </cell>
          <cell r="Z1118">
            <v>0</v>
          </cell>
        </row>
        <row r="1119">
          <cell r="A1119">
            <v>2030</v>
          </cell>
          <cell r="B1119" t="str">
            <v>Kramer_Inyokern_Ex_Solar</v>
          </cell>
          <cell r="C1119" t="str">
            <v>CAISO</v>
          </cell>
          <cell r="E1119" t="str">
            <v>Solar</v>
          </cell>
          <cell r="H1119">
            <v>860.4</v>
          </cell>
          <cell r="I1119">
            <v>860.4</v>
          </cell>
          <cell r="K1119">
            <v>860.4</v>
          </cell>
          <cell r="L1119">
            <v>0</v>
          </cell>
          <cell r="S1119">
            <v>52925708.439999998</v>
          </cell>
          <cell r="T1119">
            <v>8863766.3900000006</v>
          </cell>
          <cell r="Z1119">
            <v>0</v>
          </cell>
        </row>
        <row r="1120">
          <cell r="A1120">
            <v>2030</v>
          </cell>
          <cell r="B1120" t="str">
            <v>Kramer_Inyokern_Ex_Wind</v>
          </cell>
          <cell r="C1120" t="str">
            <v>CAISO</v>
          </cell>
          <cell r="E1120" t="str">
            <v>Wind</v>
          </cell>
          <cell r="H1120">
            <v>0</v>
          </cell>
          <cell r="I1120">
            <v>0</v>
          </cell>
          <cell r="K1120">
            <v>0</v>
          </cell>
          <cell r="L1120">
            <v>0</v>
          </cell>
          <cell r="S1120">
            <v>0</v>
          </cell>
          <cell r="T1120">
            <v>0</v>
          </cell>
          <cell r="Z1120">
            <v>0</v>
          </cell>
        </row>
        <row r="1121">
          <cell r="A1121">
            <v>2030</v>
          </cell>
          <cell r="B1121" t="str">
            <v>North_Victor_Solar</v>
          </cell>
          <cell r="C1121" t="str">
            <v>CAISO</v>
          </cell>
          <cell r="E1121" t="str">
            <v>Solar</v>
          </cell>
          <cell r="H1121">
            <v>300</v>
          </cell>
          <cell r="I1121">
            <v>300</v>
          </cell>
          <cell r="K1121">
            <v>300</v>
          </cell>
          <cell r="L1121">
            <v>0</v>
          </cell>
          <cell r="S1121">
            <v>18363613.539999999</v>
          </cell>
          <cell r="T1121">
            <v>3085058.19</v>
          </cell>
          <cell r="Z1121">
            <v>0</v>
          </cell>
        </row>
        <row r="1122">
          <cell r="A1122">
            <v>2030</v>
          </cell>
          <cell r="B1122" t="str">
            <v>Northern_California_Ex_Solar</v>
          </cell>
          <cell r="C1122" t="str">
            <v>CAISO</v>
          </cell>
          <cell r="E1122" t="str">
            <v>Solar</v>
          </cell>
          <cell r="H1122">
            <v>0</v>
          </cell>
          <cell r="I1122">
            <v>0</v>
          </cell>
          <cell r="K1122">
            <v>0</v>
          </cell>
          <cell r="L1122">
            <v>0</v>
          </cell>
          <cell r="S1122">
            <v>0</v>
          </cell>
          <cell r="T1122">
            <v>0</v>
          </cell>
          <cell r="Z1122">
            <v>0</v>
          </cell>
        </row>
        <row r="1123">
          <cell r="A1123">
            <v>2030</v>
          </cell>
          <cell r="B1123" t="str">
            <v>Northern_California_Ex_Wind</v>
          </cell>
          <cell r="C1123" t="str">
            <v>CAISO</v>
          </cell>
          <cell r="E1123" t="str">
            <v>Wind</v>
          </cell>
          <cell r="H1123">
            <v>865.9</v>
          </cell>
          <cell r="I1123">
            <v>865.9</v>
          </cell>
          <cell r="K1123">
            <v>865.9</v>
          </cell>
          <cell r="L1123">
            <v>0</v>
          </cell>
          <cell r="S1123">
            <v>87896033.650000006</v>
          </cell>
          <cell r="T1123">
            <v>36240558.710000001</v>
          </cell>
          <cell r="Z1123">
            <v>0</v>
          </cell>
        </row>
        <row r="1124">
          <cell r="A1124">
            <v>2030</v>
          </cell>
          <cell r="B1124" t="str">
            <v>NW_Ext_Tx_Wind</v>
          </cell>
          <cell r="C1124" t="str">
            <v>CAISO</v>
          </cell>
          <cell r="E1124" t="str">
            <v>Wind</v>
          </cell>
          <cell r="H1124">
            <v>1396.02</v>
          </cell>
          <cell r="I1124">
            <v>1396.02</v>
          </cell>
          <cell r="K1124">
            <v>1396.02</v>
          </cell>
          <cell r="L1124">
            <v>0</v>
          </cell>
          <cell r="S1124">
            <v>228309044.13999999</v>
          </cell>
          <cell r="T1124">
            <v>55243860.560000002</v>
          </cell>
          <cell r="Z1124">
            <v>0</v>
          </cell>
        </row>
        <row r="1125">
          <cell r="A1125">
            <v>2030</v>
          </cell>
          <cell r="B1125" t="str">
            <v>Riverside_Palm_Springs_Solar</v>
          </cell>
          <cell r="C1125" t="str">
            <v>CAISO</v>
          </cell>
          <cell r="E1125" t="str">
            <v>Solar</v>
          </cell>
          <cell r="H1125">
            <v>2175.56</v>
          </cell>
          <cell r="I1125">
            <v>2175.56</v>
          </cell>
          <cell r="K1125">
            <v>1125.56</v>
          </cell>
          <cell r="L1125">
            <v>1050</v>
          </cell>
          <cell r="S1125">
            <v>146095294.63</v>
          </cell>
          <cell r="T1125">
            <v>21827439.129999999</v>
          </cell>
          <cell r="Z1125">
            <v>0</v>
          </cell>
        </row>
        <row r="1126">
          <cell r="A1126">
            <v>2030</v>
          </cell>
          <cell r="B1126" t="str">
            <v>Sacramento_River_Solar</v>
          </cell>
          <cell r="C1126" t="str">
            <v>CAISO</v>
          </cell>
          <cell r="E1126" t="str">
            <v>Solar</v>
          </cell>
          <cell r="H1126">
            <v>1866</v>
          </cell>
          <cell r="I1126">
            <v>1866</v>
          </cell>
          <cell r="K1126">
            <v>0</v>
          </cell>
          <cell r="L1126">
            <v>1866</v>
          </cell>
          <cell r="S1126">
            <v>136128138.80000001</v>
          </cell>
          <cell r="T1126">
            <v>17553818.149999999</v>
          </cell>
          <cell r="Z1126">
            <v>0</v>
          </cell>
        </row>
        <row r="1127">
          <cell r="A1127">
            <v>2030</v>
          </cell>
          <cell r="B1127" t="str">
            <v>Sacramento_River_Wind</v>
          </cell>
          <cell r="C1127" t="str">
            <v>CAISO</v>
          </cell>
          <cell r="E1127" t="str">
            <v>Wind</v>
          </cell>
          <cell r="I1127">
            <v>0</v>
          </cell>
          <cell r="T1127">
            <v>0</v>
          </cell>
        </row>
        <row r="1128">
          <cell r="A1128">
            <v>2030</v>
          </cell>
          <cell r="B1128" t="str">
            <v>SCADSNV_Solar</v>
          </cell>
          <cell r="C1128" t="str">
            <v>CAISO</v>
          </cell>
          <cell r="E1128" t="str">
            <v>Solar</v>
          </cell>
          <cell r="H1128">
            <v>2150</v>
          </cell>
          <cell r="I1128">
            <v>2150</v>
          </cell>
          <cell r="K1128">
            <v>0</v>
          </cell>
          <cell r="L1128">
            <v>2150</v>
          </cell>
          <cell r="S1128">
            <v>161363041.00999999</v>
          </cell>
          <cell r="T1128">
            <v>21194872.399999999</v>
          </cell>
          <cell r="Z1128">
            <v>0</v>
          </cell>
        </row>
        <row r="1129">
          <cell r="A1129">
            <v>2030</v>
          </cell>
          <cell r="B1129" t="str">
            <v>SCADSNV_Wind</v>
          </cell>
          <cell r="C1129" t="str">
            <v>CAISO</v>
          </cell>
          <cell r="E1129" t="str">
            <v>Wind</v>
          </cell>
          <cell r="H1129">
            <v>0</v>
          </cell>
          <cell r="I1129">
            <v>0</v>
          </cell>
          <cell r="K1129">
            <v>0</v>
          </cell>
          <cell r="L1129">
            <v>0</v>
          </cell>
          <cell r="S1129">
            <v>0</v>
          </cell>
          <cell r="T1129">
            <v>0</v>
          </cell>
          <cell r="Z1129">
            <v>0</v>
          </cell>
        </row>
        <row r="1130">
          <cell r="A1130">
            <v>2030</v>
          </cell>
          <cell r="B1130" t="str">
            <v>Solano_Solar</v>
          </cell>
          <cell r="C1130" t="str">
            <v>CAISO</v>
          </cell>
          <cell r="E1130" t="str">
            <v>Solar</v>
          </cell>
          <cell r="H1130">
            <v>757</v>
          </cell>
          <cell r="I1130">
            <v>757</v>
          </cell>
          <cell r="K1130">
            <v>57</v>
          </cell>
          <cell r="L1130">
            <v>700</v>
          </cell>
          <cell r="S1130">
            <v>55344286.909999996</v>
          </cell>
          <cell r="T1130">
            <v>7146944.1699999999</v>
          </cell>
          <cell r="Z1130">
            <v>0</v>
          </cell>
        </row>
        <row r="1131">
          <cell r="A1131">
            <v>2030</v>
          </cell>
          <cell r="B1131" t="str">
            <v>Solano_subzone_Solar</v>
          </cell>
          <cell r="C1131" t="str">
            <v>CAISO</v>
          </cell>
          <cell r="E1131" t="str">
            <v>Solar</v>
          </cell>
          <cell r="H1131">
            <v>0</v>
          </cell>
          <cell r="I1131">
            <v>0</v>
          </cell>
          <cell r="K1131">
            <v>0</v>
          </cell>
          <cell r="L1131">
            <v>0</v>
          </cell>
          <cell r="S1131">
            <v>0</v>
          </cell>
          <cell r="T1131">
            <v>0</v>
          </cell>
          <cell r="Z1131">
            <v>0</v>
          </cell>
        </row>
        <row r="1132">
          <cell r="A1132">
            <v>2030</v>
          </cell>
          <cell r="B1132" t="str">
            <v>Solano_subzone_Wind</v>
          </cell>
          <cell r="C1132" t="str">
            <v>CAISO</v>
          </cell>
          <cell r="E1132" t="str">
            <v>Wind</v>
          </cell>
          <cell r="H1132">
            <v>0</v>
          </cell>
          <cell r="I1132">
            <v>0</v>
          </cell>
          <cell r="K1132">
            <v>0</v>
          </cell>
          <cell r="L1132">
            <v>0</v>
          </cell>
          <cell r="S1132">
            <v>0</v>
          </cell>
          <cell r="T1132">
            <v>0</v>
          </cell>
          <cell r="Z1132">
            <v>0</v>
          </cell>
        </row>
        <row r="1133">
          <cell r="A1133">
            <v>2030</v>
          </cell>
          <cell r="B1133" t="str">
            <v>Solano_Wind</v>
          </cell>
          <cell r="C1133" t="str">
            <v>CAISO</v>
          </cell>
          <cell r="E1133" t="str">
            <v>Wind</v>
          </cell>
          <cell r="H1133">
            <v>542</v>
          </cell>
          <cell r="I1133">
            <v>542</v>
          </cell>
          <cell r="K1133">
            <v>542</v>
          </cell>
          <cell r="L1133">
            <v>0</v>
          </cell>
          <cell r="S1133">
            <v>54954546.170000002</v>
          </cell>
          <cell r="T1133">
            <v>22684354.800000001</v>
          </cell>
          <cell r="Z1133">
            <v>0</v>
          </cell>
        </row>
        <row r="1134">
          <cell r="A1134">
            <v>2030</v>
          </cell>
          <cell r="B1134" t="str">
            <v>Southern_California_Desert_Ex_Solar</v>
          </cell>
          <cell r="C1134" t="str">
            <v>CAISO</v>
          </cell>
          <cell r="E1134" t="str">
            <v>Solar</v>
          </cell>
          <cell r="H1134">
            <v>862</v>
          </cell>
          <cell r="I1134">
            <v>862</v>
          </cell>
          <cell r="K1134">
            <v>862</v>
          </cell>
          <cell r="L1134">
            <v>0</v>
          </cell>
          <cell r="S1134">
            <v>57334123.619999997</v>
          </cell>
          <cell r="T1134">
            <v>8743913.1999999993</v>
          </cell>
          <cell r="Z1134">
            <v>0</v>
          </cell>
        </row>
        <row r="1135">
          <cell r="A1135">
            <v>2030</v>
          </cell>
          <cell r="B1135" t="str">
            <v>Southern_California_Desert_Ex_Wind</v>
          </cell>
          <cell r="C1135" t="str">
            <v>CAISO</v>
          </cell>
          <cell r="E1135" t="str">
            <v>Wind</v>
          </cell>
          <cell r="H1135">
            <v>0</v>
          </cell>
          <cell r="I1135">
            <v>0</v>
          </cell>
          <cell r="K1135">
            <v>0</v>
          </cell>
          <cell r="L1135">
            <v>0</v>
          </cell>
          <cell r="S1135">
            <v>0</v>
          </cell>
          <cell r="T1135">
            <v>0</v>
          </cell>
          <cell r="Z1135">
            <v>0</v>
          </cell>
        </row>
        <row r="1136">
          <cell r="A1136">
            <v>2030</v>
          </cell>
          <cell r="B1136" t="str">
            <v>Southern_Nevada_Solar</v>
          </cell>
          <cell r="C1136" t="str">
            <v>CAISO</v>
          </cell>
          <cell r="E1136" t="str">
            <v>Solar</v>
          </cell>
          <cell r="H1136">
            <v>0</v>
          </cell>
          <cell r="I1136">
            <v>0</v>
          </cell>
          <cell r="K1136">
            <v>0</v>
          </cell>
          <cell r="L1136">
            <v>0</v>
          </cell>
          <cell r="S1136">
            <v>0</v>
          </cell>
          <cell r="T1136">
            <v>0</v>
          </cell>
          <cell r="Z1136">
            <v>0</v>
          </cell>
        </row>
        <row r="1137">
          <cell r="A1137">
            <v>2030</v>
          </cell>
          <cell r="B1137" t="str">
            <v>Southern_Nevada_Wind</v>
          </cell>
          <cell r="C1137" t="str">
            <v>CAISO</v>
          </cell>
          <cell r="E1137" t="str">
            <v>Wind</v>
          </cell>
          <cell r="H1137">
            <v>442.03</v>
          </cell>
          <cell r="I1137">
            <v>442.03</v>
          </cell>
          <cell r="K1137">
            <v>442.03</v>
          </cell>
          <cell r="L1137">
            <v>0</v>
          </cell>
          <cell r="S1137">
            <v>45026961.740000002</v>
          </cell>
          <cell r="T1137">
            <v>18139039.100000001</v>
          </cell>
          <cell r="Z1137">
            <v>0</v>
          </cell>
        </row>
        <row r="1138">
          <cell r="A1138">
            <v>2030</v>
          </cell>
          <cell r="B1138" t="str">
            <v>SW_Ext_Tx_Wind</v>
          </cell>
          <cell r="C1138" t="str">
            <v>CAISO</v>
          </cell>
          <cell r="E1138" t="str">
            <v>Wind</v>
          </cell>
          <cell r="H1138">
            <v>0</v>
          </cell>
          <cell r="I1138">
            <v>0</v>
          </cell>
          <cell r="K1138">
            <v>0</v>
          </cell>
          <cell r="L1138">
            <v>0</v>
          </cell>
          <cell r="S1138">
            <v>0</v>
          </cell>
          <cell r="T1138">
            <v>0</v>
          </cell>
          <cell r="Z1138">
            <v>0</v>
          </cell>
        </row>
        <row r="1139">
          <cell r="A1139">
            <v>2030</v>
          </cell>
          <cell r="B1139" t="str">
            <v>Tehachapi_Ex_Solar</v>
          </cell>
          <cell r="C1139" t="str">
            <v>CAISO</v>
          </cell>
          <cell r="E1139" t="str">
            <v>Solar</v>
          </cell>
          <cell r="H1139">
            <v>1488</v>
          </cell>
          <cell r="I1139">
            <v>1488</v>
          </cell>
          <cell r="K1139">
            <v>1488</v>
          </cell>
          <cell r="L1139">
            <v>0</v>
          </cell>
          <cell r="S1139">
            <v>97812783.620000005</v>
          </cell>
          <cell r="T1139">
            <v>16374077.01</v>
          </cell>
          <cell r="Z1139">
            <v>0</v>
          </cell>
        </row>
        <row r="1140">
          <cell r="A1140">
            <v>2030</v>
          </cell>
          <cell r="B1140" t="str">
            <v>Tehachapi_Solar</v>
          </cell>
          <cell r="C1140" t="str">
            <v>CAISO</v>
          </cell>
          <cell r="E1140" t="str">
            <v>Solar</v>
          </cell>
          <cell r="H1140">
            <v>3801</v>
          </cell>
          <cell r="I1140">
            <v>3801</v>
          </cell>
          <cell r="K1140">
            <v>3402</v>
          </cell>
          <cell r="L1140">
            <v>399</v>
          </cell>
          <cell r="S1140">
            <v>249584486.47999999</v>
          </cell>
          <cell r="T1140">
            <v>39958169.890000001</v>
          </cell>
          <cell r="Z1140">
            <v>0</v>
          </cell>
        </row>
        <row r="1141">
          <cell r="A1141">
            <v>2030</v>
          </cell>
          <cell r="B1141" t="str">
            <v>Tehachapi_Wind</v>
          </cell>
          <cell r="C1141" t="str">
            <v>CAISO</v>
          </cell>
          <cell r="E1141" t="str">
            <v>Wind</v>
          </cell>
          <cell r="H1141">
            <v>275</v>
          </cell>
          <cell r="I1141">
            <v>275</v>
          </cell>
          <cell r="K1141">
            <v>275</v>
          </cell>
          <cell r="L1141">
            <v>0</v>
          </cell>
          <cell r="S1141">
            <v>26205559.140000001</v>
          </cell>
          <cell r="T1141">
            <v>11669739.4</v>
          </cell>
          <cell r="Z1141">
            <v>0</v>
          </cell>
        </row>
        <row r="1142">
          <cell r="A1142">
            <v>2030</v>
          </cell>
          <cell r="B1142" t="str">
            <v>Westlands_Ex_Solar</v>
          </cell>
          <cell r="C1142" t="str">
            <v>CAISO</v>
          </cell>
          <cell r="E1142" t="str">
            <v>Solar</v>
          </cell>
          <cell r="H1142">
            <v>4404</v>
          </cell>
          <cell r="I1142">
            <v>4404</v>
          </cell>
          <cell r="K1142">
            <v>4404</v>
          </cell>
          <cell r="L1142">
            <v>0</v>
          </cell>
          <cell r="S1142">
            <v>323558153.43000001</v>
          </cell>
          <cell r="T1142">
            <v>42632177.920000002</v>
          </cell>
          <cell r="Z1142">
            <v>0</v>
          </cell>
        </row>
        <row r="1143">
          <cell r="A1143">
            <v>2030</v>
          </cell>
          <cell r="B1143" t="str">
            <v>Westlands_Ex_Wind</v>
          </cell>
          <cell r="C1143" t="str">
            <v>CAISO</v>
          </cell>
          <cell r="E1143" t="str">
            <v>Wind</v>
          </cell>
          <cell r="I1143">
            <v>0</v>
          </cell>
          <cell r="T1143">
            <v>0</v>
          </cell>
        </row>
        <row r="1144">
          <cell r="A1144">
            <v>2030</v>
          </cell>
          <cell r="B1144" t="str">
            <v>Westlands_Solar</v>
          </cell>
          <cell r="C1144" t="str">
            <v>CAISO</v>
          </cell>
          <cell r="E1144" t="str">
            <v>Solar</v>
          </cell>
          <cell r="H1144">
            <v>617.94000000000005</v>
          </cell>
          <cell r="I1144">
            <v>617.94000000000005</v>
          </cell>
          <cell r="K1144">
            <v>617.94000000000005</v>
          </cell>
          <cell r="L1144">
            <v>0</v>
          </cell>
          <cell r="S1144">
            <v>45471315.920000002</v>
          </cell>
          <cell r="T1144">
            <v>5935891.2999999998</v>
          </cell>
          <cell r="Z1144">
            <v>0</v>
          </cell>
        </row>
        <row r="1145">
          <cell r="A1145">
            <v>2030</v>
          </cell>
          <cell r="B1145" t="str">
            <v>Arizona_Solar</v>
          </cell>
          <cell r="C1145" t="str">
            <v>CAISO</v>
          </cell>
          <cell r="E1145" t="str">
            <v>Solar</v>
          </cell>
          <cell r="I1145">
            <v>0</v>
          </cell>
          <cell r="T1145">
            <v>0</v>
          </cell>
        </row>
        <row r="1146">
          <cell r="A1146">
            <v>2030</v>
          </cell>
          <cell r="B1146" t="str">
            <v>Arizona_Wind</v>
          </cell>
          <cell r="C1146" t="str">
            <v>CAISO</v>
          </cell>
          <cell r="E1146" t="str">
            <v>Wind</v>
          </cell>
          <cell r="I1146">
            <v>0</v>
          </cell>
          <cell r="T1146">
            <v>0</v>
          </cell>
        </row>
        <row r="1147">
          <cell r="A1147">
            <v>2030</v>
          </cell>
          <cell r="B1147" t="str">
            <v>Baja_California_Solar</v>
          </cell>
          <cell r="C1147" t="str">
            <v>CAISO</v>
          </cell>
          <cell r="E1147" t="str">
            <v>Solar</v>
          </cell>
          <cell r="I1147">
            <v>0</v>
          </cell>
          <cell r="T1147">
            <v>0</v>
          </cell>
        </row>
        <row r="1148">
          <cell r="A1148">
            <v>2030</v>
          </cell>
          <cell r="B1148" t="str">
            <v>Baja_California_Wind</v>
          </cell>
          <cell r="C1148" t="str">
            <v>CAISO</v>
          </cell>
          <cell r="E1148" t="str">
            <v>Wind</v>
          </cell>
          <cell r="H1148">
            <v>600</v>
          </cell>
          <cell r="I1148">
            <v>600</v>
          </cell>
          <cell r="K1148">
            <v>600</v>
          </cell>
          <cell r="L1148">
            <v>0</v>
          </cell>
          <cell r="S1148">
            <v>66464521.490000002</v>
          </cell>
          <cell r="T1148">
            <v>24612747.699999999</v>
          </cell>
          <cell r="Z1148">
            <v>0</v>
          </cell>
        </row>
        <row r="1149">
          <cell r="A1149">
            <v>2030</v>
          </cell>
          <cell r="B1149" t="str">
            <v>Idaho_Wind</v>
          </cell>
          <cell r="C1149" t="str">
            <v>CAISO</v>
          </cell>
          <cell r="E1149" t="str">
            <v>Wind</v>
          </cell>
          <cell r="I1149">
            <v>0</v>
          </cell>
          <cell r="T1149">
            <v>0</v>
          </cell>
        </row>
        <row r="1150">
          <cell r="A1150">
            <v>2030</v>
          </cell>
          <cell r="B1150" t="str">
            <v>New_Mexico_Solar</v>
          </cell>
          <cell r="C1150" t="str">
            <v>CAISO</v>
          </cell>
          <cell r="E1150" t="str">
            <v>Solar</v>
          </cell>
          <cell r="I1150">
            <v>0</v>
          </cell>
          <cell r="T1150">
            <v>0</v>
          </cell>
        </row>
        <row r="1151">
          <cell r="A1151">
            <v>2030</v>
          </cell>
          <cell r="B1151" t="str">
            <v>New_Mexico_Wind</v>
          </cell>
          <cell r="C1151" t="str">
            <v>CAISO</v>
          </cell>
          <cell r="E1151" t="str">
            <v>Wind</v>
          </cell>
          <cell r="H1151">
            <v>1500</v>
          </cell>
          <cell r="I1151">
            <v>1500</v>
          </cell>
          <cell r="K1151">
            <v>0</v>
          </cell>
          <cell r="L1151">
            <v>1500</v>
          </cell>
          <cell r="S1151">
            <v>332169829.50999999</v>
          </cell>
          <cell r="T1151">
            <v>68375639.530000001</v>
          </cell>
          <cell r="Z1151">
            <v>0</v>
          </cell>
        </row>
        <row r="1152">
          <cell r="A1152">
            <v>2030</v>
          </cell>
          <cell r="B1152" t="str">
            <v>Utah_Solar</v>
          </cell>
          <cell r="C1152" t="str">
            <v>CAISO</v>
          </cell>
          <cell r="E1152" t="str">
            <v>Solar</v>
          </cell>
          <cell r="I1152">
            <v>0</v>
          </cell>
          <cell r="T1152">
            <v>0</v>
          </cell>
        </row>
        <row r="1153">
          <cell r="A1153">
            <v>2030</v>
          </cell>
          <cell r="B1153" t="str">
            <v>Utah_Wind</v>
          </cell>
          <cell r="C1153" t="str">
            <v>CAISO</v>
          </cell>
          <cell r="E1153" t="str">
            <v>Wind</v>
          </cell>
          <cell r="I1153">
            <v>0</v>
          </cell>
          <cell r="T1153">
            <v>0</v>
          </cell>
        </row>
        <row r="1154">
          <cell r="A1154">
            <v>2030</v>
          </cell>
          <cell r="B1154" t="str">
            <v>Wyoming_Wind</v>
          </cell>
          <cell r="C1154" t="str">
            <v>CAISO</v>
          </cell>
          <cell r="E1154" t="str">
            <v>Wind</v>
          </cell>
          <cell r="H1154">
            <v>0</v>
          </cell>
          <cell r="I1154">
            <v>0</v>
          </cell>
          <cell r="K1154">
            <v>0</v>
          </cell>
          <cell r="L1154">
            <v>0</v>
          </cell>
          <cell r="S1154">
            <v>0</v>
          </cell>
          <cell r="T1154">
            <v>0</v>
          </cell>
          <cell r="Z1154">
            <v>0</v>
          </cell>
        </row>
        <row r="1155">
          <cell r="A1155">
            <v>2030</v>
          </cell>
          <cell r="B1155" t="str">
            <v>Pacific_Northwest_Wind</v>
          </cell>
          <cell r="C1155" t="str">
            <v>CAISO</v>
          </cell>
          <cell r="E1155" t="str">
            <v>Wind</v>
          </cell>
          <cell r="I1155">
            <v>0</v>
          </cell>
          <cell r="T1155">
            <v>0</v>
          </cell>
        </row>
        <row r="1156">
          <cell r="A1156">
            <v>2030</v>
          </cell>
          <cell r="B1156" t="str">
            <v>Diablo_Canyon_Offshore_Wind</v>
          </cell>
          <cell r="C1156" t="str">
            <v>CAISO</v>
          </cell>
          <cell r="E1156" t="str">
            <v>Offshore_Wind</v>
          </cell>
          <cell r="I1156">
            <v>0</v>
          </cell>
          <cell r="T1156">
            <v>0</v>
          </cell>
        </row>
        <row r="1157">
          <cell r="A1157">
            <v>2030</v>
          </cell>
          <cell r="B1157" t="str">
            <v>Humboldt_Bay_Offshore_Wind</v>
          </cell>
          <cell r="C1157" t="str">
            <v>CAISO</v>
          </cell>
          <cell r="E1157" t="str">
            <v>Offshore_Wind</v>
          </cell>
          <cell r="I1157">
            <v>0</v>
          </cell>
          <cell r="T1157">
            <v>0</v>
          </cell>
        </row>
        <row r="1158">
          <cell r="A1158">
            <v>2030</v>
          </cell>
          <cell r="B1158" t="str">
            <v>Morro_Bay_Offshore_Wind</v>
          </cell>
          <cell r="C1158" t="str">
            <v>CAISO</v>
          </cell>
          <cell r="E1158" t="str">
            <v>Offshore_Wind</v>
          </cell>
          <cell r="I1158">
            <v>0</v>
          </cell>
          <cell r="T1158">
            <v>0</v>
          </cell>
        </row>
        <row r="1159">
          <cell r="A1159">
            <v>2030</v>
          </cell>
          <cell r="B1159" t="str">
            <v>Diablo_Canyon_Offshore_Wind_Ext_Tx</v>
          </cell>
          <cell r="C1159" t="str">
            <v>CAISO</v>
          </cell>
          <cell r="E1159" t="str">
            <v>Offshore_Wind</v>
          </cell>
          <cell r="I1159">
            <v>0</v>
          </cell>
          <cell r="T1159">
            <v>0</v>
          </cell>
        </row>
        <row r="1160">
          <cell r="A1160">
            <v>2030</v>
          </cell>
          <cell r="B1160" t="str">
            <v>Cape_Mendocino_Offshore_Wind</v>
          </cell>
          <cell r="C1160" t="str">
            <v>CAISO</v>
          </cell>
          <cell r="E1160" t="str">
            <v>Offshore_Wind</v>
          </cell>
          <cell r="I1160">
            <v>0</v>
          </cell>
          <cell r="T1160">
            <v>0</v>
          </cell>
        </row>
        <row r="1161">
          <cell r="A1161">
            <v>2030</v>
          </cell>
          <cell r="B1161" t="str">
            <v>Del_Norte_Offshore_Wind</v>
          </cell>
          <cell r="C1161" t="str">
            <v>CAISO</v>
          </cell>
          <cell r="E1161" t="str">
            <v>Offshore_Wind</v>
          </cell>
          <cell r="I1161">
            <v>0</v>
          </cell>
          <cell r="T1161">
            <v>0</v>
          </cell>
        </row>
        <row r="1162">
          <cell r="A1162">
            <v>2030</v>
          </cell>
          <cell r="B1162" t="str">
            <v>CAISO_Existing_Pumped_Storage</v>
          </cell>
          <cell r="C1162" t="str">
            <v>CAISO</v>
          </cell>
          <cell r="E1162" t="str">
            <v>Pumped_Hydro</v>
          </cell>
          <cell r="I1162">
            <v>1599.2</v>
          </cell>
          <cell r="T1162">
            <v>0</v>
          </cell>
        </row>
        <row r="1163">
          <cell r="A1163">
            <v>2030</v>
          </cell>
          <cell r="B1163" t="str">
            <v>CAISO_New_Pumped_Storage</v>
          </cell>
          <cell r="C1163" t="str">
            <v>CAISO</v>
          </cell>
          <cell r="E1163" t="str">
            <v>Pumped_Hydro</v>
          </cell>
          <cell r="H1163">
            <v>0</v>
          </cell>
          <cell r="I1163">
            <v>0</v>
          </cell>
          <cell r="S1163">
            <v>0</v>
          </cell>
          <cell r="T1163">
            <v>0</v>
          </cell>
          <cell r="Z1163">
            <v>0</v>
          </cell>
        </row>
        <row r="1164">
          <cell r="A1164">
            <v>2030</v>
          </cell>
          <cell r="B1164" t="str">
            <v>CAISO_New_Flow_Battery</v>
          </cell>
          <cell r="C1164" t="str">
            <v>CAISO</v>
          </cell>
          <cell r="E1164" t="str">
            <v>Flow_Battery</v>
          </cell>
          <cell r="H1164">
            <v>0</v>
          </cell>
          <cell r="I1164">
            <v>0</v>
          </cell>
          <cell r="S1164">
            <v>0</v>
          </cell>
          <cell r="T1164">
            <v>0</v>
          </cell>
          <cell r="Z1164">
            <v>0</v>
          </cell>
        </row>
        <row r="1165">
          <cell r="A1165">
            <v>2030</v>
          </cell>
          <cell r="B1165" t="str">
            <v>CAISO_New_Flow_Battery_2</v>
          </cell>
          <cell r="C1165" t="str">
            <v>CAISO</v>
          </cell>
          <cell r="E1165" t="str">
            <v>Flow_Battery</v>
          </cell>
          <cell r="H1165">
            <v>0</v>
          </cell>
          <cell r="I1165">
            <v>0</v>
          </cell>
          <cell r="S1165">
            <v>0</v>
          </cell>
          <cell r="T1165">
            <v>0</v>
          </cell>
          <cell r="Z1165">
            <v>0</v>
          </cell>
        </row>
        <row r="1166">
          <cell r="A1166">
            <v>2030</v>
          </cell>
          <cell r="B1166" t="str">
            <v>CAISO_New_Flow_Battery_3</v>
          </cell>
          <cell r="C1166" t="str">
            <v>CAISO</v>
          </cell>
          <cell r="E1166" t="str">
            <v>Flow_Battery</v>
          </cell>
          <cell r="H1166">
            <v>0</v>
          </cell>
          <cell r="I1166">
            <v>0</v>
          </cell>
          <cell r="S1166">
            <v>0</v>
          </cell>
          <cell r="T1166">
            <v>0</v>
          </cell>
          <cell r="Z1166">
            <v>0</v>
          </cell>
        </row>
        <row r="1167">
          <cell r="A1167">
            <v>2030</v>
          </cell>
          <cell r="B1167" t="str">
            <v>CAISO_New_Flow_Battery_4</v>
          </cell>
          <cell r="C1167" t="str">
            <v>CAISO</v>
          </cell>
          <cell r="E1167" t="str">
            <v>Flow_Battery</v>
          </cell>
          <cell r="H1167">
            <v>0</v>
          </cell>
          <cell r="I1167">
            <v>0</v>
          </cell>
          <cell r="S1167">
            <v>0</v>
          </cell>
          <cell r="T1167">
            <v>0</v>
          </cell>
          <cell r="Z1167">
            <v>0</v>
          </cell>
        </row>
        <row r="1168">
          <cell r="A1168">
            <v>2030</v>
          </cell>
          <cell r="B1168" t="str">
            <v>CAISO_New_Flow_Battery_5</v>
          </cell>
          <cell r="C1168" t="str">
            <v>CAISO</v>
          </cell>
          <cell r="E1168" t="str">
            <v>Flow_Battery</v>
          </cell>
          <cell r="H1168">
            <v>0</v>
          </cell>
          <cell r="I1168">
            <v>0</v>
          </cell>
          <cell r="S1168">
            <v>0</v>
          </cell>
          <cell r="T1168">
            <v>0</v>
          </cell>
          <cell r="Z1168">
            <v>0</v>
          </cell>
        </row>
        <row r="1169">
          <cell r="A1169">
            <v>2030</v>
          </cell>
          <cell r="B1169" t="str">
            <v>CAISO_New_Li_Battery</v>
          </cell>
          <cell r="C1169" t="str">
            <v>CAISO</v>
          </cell>
          <cell r="E1169" t="str">
            <v>Li_Battery</v>
          </cell>
          <cell r="H1169">
            <v>9602.59</v>
          </cell>
          <cell r="I1169">
            <v>9602.59</v>
          </cell>
          <cell r="S1169">
            <v>1082520076.02</v>
          </cell>
          <cell r="T1169">
            <v>113537520.84999999</v>
          </cell>
          <cell r="Z1169">
            <v>1617.45</v>
          </cell>
        </row>
        <row r="1170">
          <cell r="A1170">
            <v>2030</v>
          </cell>
          <cell r="B1170" t="str">
            <v>CAISO_BTM_Li_Battery</v>
          </cell>
          <cell r="C1170" t="str">
            <v>CAISO</v>
          </cell>
          <cell r="E1170" t="str">
            <v>BTM_Li_Battery</v>
          </cell>
          <cell r="H1170">
            <v>0</v>
          </cell>
          <cell r="I1170">
            <v>92.14</v>
          </cell>
          <cell r="S1170">
            <v>0</v>
          </cell>
          <cell r="T1170">
            <v>878656.68</v>
          </cell>
          <cell r="Z1170">
            <v>0</v>
          </cell>
        </row>
        <row r="1171">
          <cell r="A1171">
            <v>2030</v>
          </cell>
          <cell r="B1171" t="str">
            <v>CAISO_New_Li_Battery_2</v>
          </cell>
          <cell r="C1171" t="str">
            <v>CAISO</v>
          </cell>
          <cell r="E1171" t="str">
            <v>Li_Battery</v>
          </cell>
          <cell r="H1171">
            <v>4824.33</v>
          </cell>
          <cell r="I1171">
            <v>4824.33</v>
          </cell>
          <cell r="S1171">
            <v>404834855.32999998</v>
          </cell>
          <cell r="T1171">
            <v>47591942.119999997</v>
          </cell>
          <cell r="Z1171">
            <v>0</v>
          </cell>
        </row>
        <row r="1172">
          <cell r="A1172">
            <v>2030</v>
          </cell>
          <cell r="B1172" t="str">
            <v>CAISO_New_Li_Battery_3</v>
          </cell>
          <cell r="C1172" t="str">
            <v>CAISO</v>
          </cell>
          <cell r="E1172" t="str">
            <v>Li_Battery</v>
          </cell>
          <cell r="H1172">
            <v>2412.15</v>
          </cell>
          <cell r="I1172">
            <v>2412.15</v>
          </cell>
          <cell r="S1172">
            <v>121135716.53</v>
          </cell>
          <cell r="T1172">
            <v>13661184.199999999</v>
          </cell>
          <cell r="Z1172">
            <v>0</v>
          </cell>
        </row>
        <row r="1173">
          <cell r="A1173">
            <v>2030</v>
          </cell>
          <cell r="B1173" t="str">
            <v>CAISO_New_Li_Battery_4</v>
          </cell>
          <cell r="C1173" t="str">
            <v>CAISO</v>
          </cell>
          <cell r="E1173" t="str">
            <v>Li_Battery</v>
          </cell>
          <cell r="H1173">
            <v>0</v>
          </cell>
          <cell r="I1173">
            <v>0</v>
          </cell>
          <cell r="S1173">
            <v>0</v>
          </cell>
          <cell r="T1173">
            <v>0</v>
          </cell>
          <cell r="Z1173">
            <v>0</v>
          </cell>
        </row>
        <row r="1174">
          <cell r="A1174">
            <v>2030</v>
          </cell>
          <cell r="B1174" t="str">
            <v>CAISO_New_Li_Battery_5</v>
          </cell>
          <cell r="C1174" t="str">
            <v>CAISO</v>
          </cell>
          <cell r="E1174" t="str">
            <v>Li_Battery</v>
          </cell>
          <cell r="H1174">
            <v>0</v>
          </cell>
          <cell r="I1174">
            <v>0</v>
          </cell>
          <cell r="S1174">
            <v>0</v>
          </cell>
          <cell r="T1174">
            <v>0</v>
          </cell>
          <cell r="Z1174">
            <v>0</v>
          </cell>
        </row>
        <row r="1175">
          <cell r="A1175">
            <v>2030</v>
          </cell>
          <cell r="B1175" t="str">
            <v>CAISO_New_Li_Battery_6</v>
          </cell>
          <cell r="C1175" t="str">
            <v>CAISO</v>
          </cell>
          <cell r="E1175" t="str">
            <v>Li_Battery</v>
          </cell>
          <cell r="H1175">
            <v>0</v>
          </cell>
          <cell r="I1175">
            <v>0</v>
          </cell>
          <cell r="S1175">
            <v>0</v>
          </cell>
          <cell r="T1175">
            <v>0</v>
          </cell>
          <cell r="Z1175">
            <v>0</v>
          </cell>
        </row>
        <row r="1176">
          <cell r="A1176">
            <v>2030</v>
          </cell>
          <cell r="B1176" t="str">
            <v>CAISO_Hydro</v>
          </cell>
          <cell r="C1176" t="str">
            <v>CAISO</v>
          </cell>
          <cell r="E1176" t="str">
            <v>Hydro</v>
          </cell>
          <cell r="I1176">
            <v>7069.51</v>
          </cell>
          <cell r="T1176">
            <v>0</v>
          </cell>
        </row>
        <row r="1177">
          <cell r="A1177">
            <v>2030</v>
          </cell>
          <cell r="B1177" t="str">
            <v>NW_Hydro</v>
          </cell>
          <cell r="C1177" t="str">
            <v>NW</v>
          </cell>
          <cell r="E1177" t="str">
            <v>Hydro</v>
          </cell>
          <cell r="I1177">
            <v>31295.119999999999</v>
          </cell>
          <cell r="T1177">
            <v>0</v>
          </cell>
        </row>
        <row r="1178">
          <cell r="A1178">
            <v>2030</v>
          </cell>
          <cell r="B1178" t="str">
            <v>SW_Hydro</v>
          </cell>
          <cell r="C1178" t="str">
            <v>SW</v>
          </cell>
          <cell r="E1178" t="str">
            <v>Hydro</v>
          </cell>
          <cell r="I1178">
            <v>2532.4299999999998</v>
          </cell>
          <cell r="T1178">
            <v>0</v>
          </cell>
        </row>
        <row r="1179">
          <cell r="A1179">
            <v>2030</v>
          </cell>
          <cell r="B1179" t="str">
            <v>LDWP_Hydro</v>
          </cell>
          <cell r="C1179" t="str">
            <v>LDWP</v>
          </cell>
          <cell r="E1179" t="str">
            <v>Hydro</v>
          </cell>
          <cell r="I1179">
            <v>233.7</v>
          </cell>
          <cell r="T1179">
            <v>0</v>
          </cell>
        </row>
        <row r="1180">
          <cell r="A1180">
            <v>2030</v>
          </cell>
          <cell r="B1180" t="str">
            <v>BANC_Hydro</v>
          </cell>
          <cell r="C1180" t="str">
            <v>BANC</v>
          </cell>
          <cell r="E1180" t="str">
            <v>Hydro</v>
          </cell>
          <cell r="I1180">
            <v>2724.06</v>
          </cell>
          <cell r="T1180">
            <v>0</v>
          </cell>
        </row>
        <row r="1181">
          <cell r="A1181">
            <v>2030</v>
          </cell>
          <cell r="B1181" t="str">
            <v>IID_Hydro</v>
          </cell>
          <cell r="C1181" t="str">
            <v>IID</v>
          </cell>
          <cell r="E1181" t="str">
            <v>Hydro</v>
          </cell>
          <cell r="I1181">
            <v>83.5</v>
          </cell>
          <cell r="T1181">
            <v>0</v>
          </cell>
        </row>
        <row r="1182">
          <cell r="A1182">
            <v>2030</v>
          </cell>
          <cell r="B1182" t="str">
            <v>NW_Hydro_for_CAISO</v>
          </cell>
          <cell r="C1182" t="str">
            <v>CAISO_NW_Hydro</v>
          </cell>
          <cell r="E1182" t="str">
            <v>Hydro_NW_CAISO</v>
          </cell>
          <cell r="I1182">
            <v>2851.77</v>
          </cell>
          <cell r="T1182">
            <v>0</v>
          </cell>
        </row>
        <row r="1183">
          <cell r="A1183">
            <v>2030</v>
          </cell>
          <cell r="B1183" t="str">
            <v>Hydrogen_electrolysis</v>
          </cell>
          <cell r="C1183" t="str">
            <v>CAISO</v>
          </cell>
          <cell r="E1183" t="str">
            <v>Hydrogen_Electrolysis</v>
          </cell>
          <cell r="T1183">
            <v>0</v>
          </cell>
        </row>
        <row r="1184">
          <cell r="A1184">
            <v>2030</v>
          </cell>
          <cell r="B1184" t="str">
            <v>CAISO_Shed_DR_Existing</v>
          </cell>
          <cell r="C1184" t="str">
            <v>CAISO</v>
          </cell>
          <cell r="E1184" t="str">
            <v>CAISO_Conventional_DR</v>
          </cell>
          <cell r="I1184">
            <v>0</v>
          </cell>
          <cell r="R1184">
            <v>0</v>
          </cell>
          <cell r="T1184">
            <v>0</v>
          </cell>
        </row>
        <row r="1185">
          <cell r="A1185">
            <v>2030</v>
          </cell>
          <cell r="B1185" t="str">
            <v>CAISO_Shed_DR_Tranche1</v>
          </cell>
          <cell r="C1185" t="str">
            <v>CAISO</v>
          </cell>
          <cell r="E1185" t="str">
            <v>CAISO_Conventional_DR</v>
          </cell>
          <cell r="H1185">
            <v>0</v>
          </cell>
          <cell r="I1185">
            <v>0</v>
          </cell>
          <cell r="R1185">
            <v>0</v>
          </cell>
          <cell r="S1185">
            <v>0</v>
          </cell>
          <cell r="T1185">
            <v>0</v>
          </cell>
          <cell r="Z1185">
            <v>0</v>
          </cell>
        </row>
        <row r="1186">
          <cell r="A1186">
            <v>2030</v>
          </cell>
          <cell r="B1186" t="str">
            <v>CAISO_Shed_DR_Tranche2</v>
          </cell>
          <cell r="C1186" t="str">
            <v>CAISO</v>
          </cell>
          <cell r="E1186" t="str">
            <v>CAISO_Conventional_DR</v>
          </cell>
          <cell r="H1186">
            <v>0</v>
          </cell>
          <cell r="I1186">
            <v>0</v>
          </cell>
          <cell r="R1186">
            <v>0</v>
          </cell>
          <cell r="S1186">
            <v>0</v>
          </cell>
          <cell r="T1186">
            <v>0</v>
          </cell>
          <cell r="Z1186">
            <v>0</v>
          </cell>
        </row>
        <row r="1187">
          <cell r="A1187">
            <v>2030</v>
          </cell>
          <cell r="B1187" t="str">
            <v>CAISO_Shed_DR_Tranche3</v>
          </cell>
          <cell r="C1187" t="str">
            <v>CAISO</v>
          </cell>
          <cell r="E1187" t="str">
            <v>CAISO_Conventional_DR</v>
          </cell>
          <cell r="H1187">
            <v>0</v>
          </cell>
          <cell r="I1187">
            <v>0</v>
          </cell>
          <cell r="R1187">
            <v>0</v>
          </cell>
          <cell r="S1187">
            <v>0</v>
          </cell>
          <cell r="T1187">
            <v>0</v>
          </cell>
          <cell r="Z1187">
            <v>0</v>
          </cell>
        </row>
        <row r="1188">
          <cell r="A1188">
            <v>2030</v>
          </cell>
          <cell r="B1188" t="str">
            <v>CAISO_Shed_DR_Tranche4</v>
          </cell>
          <cell r="C1188" t="str">
            <v>CAISO</v>
          </cell>
          <cell r="E1188" t="str">
            <v>CAISO_Conventional_DR</v>
          </cell>
          <cell r="H1188">
            <v>0</v>
          </cell>
          <cell r="I1188">
            <v>0</v>
          </cell>
          <cell r="R1188">
            <v>0</v>
          </cell>
          <cell r="S1188">
            <v>0</v>
          </cell>
          <cell r="T1188">
            <v>0</v>
          </cell>
          <cell r="Z1188">
            <v>0</v>
          </cell>
        </row>
        <row r="1189">
          <cell r="A1189">
            <v>2030</v>
          </cell>
          <cell r="B1189" t="str">
            <v>CAISO_Shed_DR_Tranche5</v>
          </cell>
          <cell r="C1189" t="str">
            <v>CAISO</v>
          </cell>
          <cell r="E1189" t="str">
            <v>CAISO_Conventional_DR</v>
          </cell>
          <cell r="H1189">
            <v>0</v>
          </cell>
          <cell r="I1189">
            <v>0</v>
          </cell>
          <cell r="R1189">
            <v>0</v>
          </cell>
          <cell r="S1189">
            <v>0</v>
          </cell>
          <cell r="T1189">
            <v>0</v>
          </cell>
          <cell r="Z1189">
            <v>0</v>
          </cell>
        </row>
        <row r="1190">
          <cell r="A1190">
            <v>2030</v>
          </cell>
          <cell r="B1190" t="str">
            <v>CAISO_Shed_DR_Tranche6</v>
          </cell>
          <cell r="C1190" t="str">
            <v>CAISO</v>
          </cell>
          <cell r="E1190" t="str">
            <v>CAISO_Conventional_DR</v>
          </cell>
          <cell r="H1190">
            <v>0</v>
          </cell>
          <cell r="I1190">
            <v>0</v>
          </cell>
          <cell r="R1190">
            <v>0</v>
          </cell>
          <cell r="S1190">
            <v>0</v>
          </cell>
          <cell r="T1190">
            <v>0</v>
          </cell>
          <cell r="Z1190">
            <v>0</v>
          </cell>
        </row>
        <row r="1191">
          <cell r="A1191">
            <v>2030</v>
          </cell>
          <cell r="B1191" t="str">
            <v>CAISO_Shed_DR_Tranche7</v>
          </cell>
          <cell r="C1191" t="str">
            <v>CAISO</v>
          </cell>
          <cell r="E1191" t="str">
            <v>CAISO_Conventional_DR</v>
          </cell>
          <cell r="H1191">
            <v>0</v>
          </cell>
          <cell r="I1191">
            <v>0</v>
          </cell>
          <cell r="R1191">
            <v>0</v>
          </cell>
          <cell r="S1191">
            <v>0</v>
          </cell>
          <cell r="T1191">
            <v>0</v>
          </cell>
          <cell r="Z1191">
            <v>0</v>
          </cell>
        </row>
        <row r="1192">
          <cell r="A1192">
            <v>2030</v>
          </cell>
          <cell r="B1192" t="str">
            <v>CAISO_Shed_DR_Tranche8</v>
          </cell>
          <cell r="C1192" t="str">
            <v>CAISO</v>
          </cell>
          <cell r="E1192" t="str">
            <v>CAISO_Conventional_DR</v>
          </cell>
          <cell r="H1192">
            <v>0</v>
          </cell>
          <cell r="I1192">
            <v>0</v>
          </cell>
          <cell r="R1192">
            <v>0</v>
          </cell>
          <cell r="S1192">
            <v>0</v>
          </cell>
          <cell r="T1192">
            <v>0</v>
          </cell>
          <cell r="Z1192">
            <v>0</v>
          </cell>
        </row>
      </sheetData>
      <sheetData sheetId="15">
        <row r="2">
          <cell r="B2" t="str">
            <v>period</v>
          </cell>
          <cell r="C2" t="str">
            <v>rps_eligible_gen_mwh</v>
          </cell>
          <cell r="D2" t="str">
            <v>scheduled_curtailment_mwh</v>
          </cell>
          <cell r="E2" t="str">
            <v>Subhourly_Downward_LF_Energy_MWh</v>
          </cell>
          <cell r="F2" t="str">
            <v>rps_storage_losses_mwh</v>
          </cell>
          <cell r="G2" t="str">
            <v>rps_target_mwh</v>
          </cell>
          <cell r="I2" t="str">
            <v>rps_constraint_dual_$</v>
          </cell>
          <cell r="J2" t="str">
            <v>rps_nonmodeled_mwh</v>
          </cell>
          <cell r="K2" t="str">
            <v>rps_net_bank_spent_mwh</v>
          </cell>
          <cell r="M2" t="str">
            <v>pipeline_biogas_generation_mwh</v>
          </cell>
          <cell r="N2" t="str">
            <v>pipeline_biogas_cost_$_per_year</v>
          </cell>
        </row>
        <row r="3">
          <cell r="B3">
            <v>2020</v>
          </cell>
          <cell r="C3">
            <v>87018658.349999994</v>
          </cell>
          <cell r="D3">
            <v>137679.37</v>
          </cell>
          <cell r="E3">
            <v>174324.57</v>
          </cell>
          <cell r="F3">
            <v>694076.87</v>
          </cell>
          <cell r="G3">
            <v>68692029.469999999</v>
          </cell>
          <cell r="I3">
            <v>0</v>
          </cell>
          <cell r="J3">
            <v>2847608.82</v>
          </cell>
          <cell r="K3">
            <v>0</v>
          </cell>
          <cell r="M3">
            <v>0</v>
          </cell>
          <cell r="N3">
            <v>0</v>
          </cell>
        </row>
        <row r="4">
          <cell r="B4">
            <v>2021</v>
          </cell>
          <cell r="C4">
            <v>93780490.010000005</v>
          </cell>
          <cell r="D4">
            <v>500335.68</v>
          </cell>
          <cell r="E4">
            <v>223325.52</v>
          </cell>
          <cell r="F4">
            <v>1036217.85</v>
          </cell>
          <cell r="G4">
            <v>75841873.359999999</v>
          </cell>
          <cell r="I4">
            <v>0</v>
          </cell>
          <cell r="J4">
            <v>2847608.82</v>
          </cell>
          <cell r="K4">
            <v>0</v>
          </cell>
          <cell r="M4">
            <v>0</v>
          </cell>
          <cell r="N4">
            <v>0</v>
          </cell>
        </row>
        <row r="5">
          <cell r="B5">
            <v>2022</v>
          </cell>
          <cell r="C5">
            <v>105842773.06999999</v>
          </cell>
          <cell r="D5">
            <v>678888.64</v>
          </cell>
          <cell r="E5">
            <v>413084.31</v>
          </cell>
          <cell r="F5">
            <v>1175465.93</v>
          </cell>
          <cell r="G5">
            <v>83389909.450000003</v>
          </cell>
          <cell r="I5">
            <v>0</v>
          </cell>
          <cell r="J5">
            <v>2847608.82</v>
          </cell>
          <cell r="K5">
            <v>0</v>
          </cell>
          <cell r="M5">
            <v>0</v>
          </cell>
          <cell r="N5">
            <v>0</v>
          </cell>
        </row>
        <row r="6">
          <cell r="B6">
            <v>2023</v>
          </cell>
          <cell r="C6">
            <v>111563827.91</v>
          </cell>
          <cell r="D6">
            <v>956443.38</v>
          </cell>
          <cell r="E6">
            <v>560084.86</v>
          </cell>
          <cell r="F6">
            <v>1395884.89</v>
          </cell>
          <cell r="G6">
            <v>91058532.650000006</v>
          </cell>
          <cell r="I6">
            <v>0</v>
          </cell>
          <cell r="J6">
            <v>2847608.82</v>
          </cell>
          <cell r="K6">
            <v>0</v>
          </cell>
          <cell r="M6">
            <v>0</v>
          </cell>
          <cell r="N6">
            <v>0</v>
          </cell>
        </row>
        <row r="7">
          <cell r="B7">
            <v>2024</v>
          </cell>
          <cell r="C7">
            <v>120904587.34</v>
          </cell>
          <cell r="D7">
            <v>759966.25</v>
          </cell>
          <cell r="E7">
            <v>263377.13</v>
          </cell>
          <cell r="F7">
            <v>2202622.96</v>
          </cell>
          <cell r="G7">
            <v>98720234.099999994</v>
          </cell>
          <cell r="I7">
            <v>0</v>
          </cell>
          <cell r="J7">
            <v>2847608.82</v>
          </cell>
          <cell r="K7">
            <v>4908539</v>
          </cell>
          <cell r="M7">
            <v>0</v>
          </cell>
          <cell r="N7">
            <v>0</v>
          </cell>
        </row>
        <row r="8">
          <cell r="B8">
            <v>2026</v>
          </cell>
          <cell r="C8">
            <v>137914477.74000001</v>
          </cell>
          <cell r="D8">
            <v>1469655.76</v>
          </cell>
          <cell r="E8">
            <v>392959.94</v>
          </cell>
          <cell r="F8">
            <v>3369969.64</v>
          </cell>
          <cell r="G8">
            <v>114233152.79000001</v>
          </cell>
          <cell r="I8">
            <v>0</v>
          </cell>
          <cell r="J8">
            <v>2847608.82</v>
          </cell>
          <cell r="K8">
            <v>15707105</v>
          </cell>
          <cell r="M8">
            <v>0</v>
          </cell>
          <cell r="N8">
            <v>0</v>
          </cell>
        </row>
        <row r="9">
          <cell r="B9">
            <v>2030</v>
          </cell>
          <cell r="C9">
            <v>170271116.03999999</v>
          </cell>
          <cell r="D9">
            <v>5044506.03</v>
          </cell>
          <cell r="E9">
            <v>944140.07</v>
          </cell>
          <cell r="F9">
            <v>5377311.0499999998</v>
          </cell>
          <cell r="G9">
            <v>145994842.19</v>
          </cell>
          <cell r="I9">
            <v>0</v>
          </cell>
          <cell r="J9">
            <v>2847608.82</v>
          </cell>
          <cell r="K9">
            <v>0</v>
          </cell>
          <cell r="M9">
            <v>0</v>
          </cell>
          <cell r="N9">
            <v>0</v>
          </cell>
        </row>
      </sheetData>
      <sheetData sheetId="16"/>
      <sheetData sheetId="17">
        <row r="2">
          <cell r="A2" t="str">
            <v>period</v>
          </cell>
          <cell r="B2" t="str">
            <v>tx_zone</v>
          </cell>
          <cell r="C2" t="str">
            <v>transmission_cost_$</v>
          </cell>
          <cell r="E2" t="str">
            <v>new_transmission_capacity_mw</v>
          </cell>
          <cell r="F2" t="str">
            <v>fully_deliverable_new_tx_threshold_mw</v>
          </cell>
          <cell r="G2" t="str">
            <v>fully_deliverable_installed_capacity_mw</v>
          </cell>
          <cell r="H2" t="str">
            <v>energy_only_tx_limit_mw</v>
          </cell>
          <cell r="I2" t="str">
            <v>energy_only_installed_capacity_mw</v>
          </cell>
        </row>
        <row r="3">
          <cell r="A3">
            <v>2020</v>
          </cell>
          <cell r="B3" t="str">
            <v>Carrizo</v>
          </cell>
          <cell r="C3">
            <v>0</v>
          </cell>
          <cell r="E3">
            <v>0</v>
          </cell>
          <cell r="F3">
            <v>187</v>
          </cell>
          <cell r="G3">
            <v>0</v>
          </cell>
          <cell r="H3">
            <v>0</v>
          </cell>
          <cell r="I3">
            <v>0</v>
          </cell>
        </row>
        <row r="4">
          <cell r="A4">
            <v>2020</v>
          </cell>
          <cell r="B4" t="str">
            <v>Central_Valley_North_Los_Banos</v>
          </cell>
          <cell r="C4">
            <v>0</v>
          </cell>
          <cell r="E4">
            <v>0</v>
          </cell>
          <cell r="F4">
            <v>790.94</v>
          </cell>
          <cell r="G4">
            <v>0</v>
          </cell>
          <cell r="H4">
            <v>0</v>
          </cell>
          <cell r="I4">
            <v>0</v>
          </cell>
        </row>
        <row r="5">
          <cell r="A5">
            <v>2020</v>
          </cell>
          <cell r="B5" t="str">
            <v>GLW_VEA</v>
          </cell>
          <cell r="C5">
            <v>0</v>
          </cell>
          <cell r="E5">
            <v>0</v>
          </cell>
          <cell r="F5">
            <v>596</v>
          </cell>
          <cell r="G5">
            <v>0</v>
          </cell>
          <cell r="H5">
            <v>0</v>
          </cell>
          <cell r="I5">
            <v>0</v>
          </cell>
        </row>
        <row r="6">
          <cell r="A6">
            <v>2020</v>
          </cell>
          <cell r="B6" t="str">
            <v>Greater_Imperial</v>
          </cell>
          <cell r="C6">
            <v>0</v>
          </cell>
          <cell r="E6">
            <v>0</v>
          </cell>
          <cell r="F6">
            <v>919.08</v>
          </cell>
          <cell r="G6">
            <v>0</v>
          </cell>
          <cell r="H6">
            <v>1900</v>
          </cell>
          <cell r="I6">
            <v>0</v>
          </cell>
        </row>
        <row r="7">
          <cell r="A7">
            <v>2020</v>
          </cell>
          <cell r="B7" t="str">
            <v>Greater_Kramer</v>
          </cell>
          <cell r="C7">
            <v>0</v>
          </cell>
          <cell r="E7">
            <v>0</v>
          </cell>
          <cell r="F7">
            <v>597</v>
          </cell>
          <cell r="G7">
            <v>0</v>
          </cell>
          <cell r="H7">
            <v>0</v>
          </cell>
          <cell r="I7">
            <v>0</v>
          </cell>
        </row>
        <row r="8">
          <cell r="A8">
            <v>2020</v>
          </cell>
          <cell r="B8" t="str">
            <v>Humboldt</v>
          </cell>
          <cell r="C8">
            <v>0</v>
          </cell>
          <cell r="E8">
            <v>0</v>
          </cell>
          <cell r="F8">
            <v>0</v>
          </cell>
          <cell r="G8">
            <v>0</v>
          </cell>
          <cell r="H8">
            <v>100</v>
          </cell>
          <cell r="I8">
            <v>0</v>
          </cell>
        </row>
        <row r="9">
          <cell r="A9">
            <v>2020</v>
          </cell>
          <cell r="B9" t="str">
            <v>Inyokern_North_Kramer</v>
          </cell>
          <cell r="C9">
            <v>0</v>
          </cell>
          <cell r="E9">
            <v>0</v>
          </cell>
          <cell r="F9">
            <v>97</v>
          </cell>
          <cell r="G9">
            <v>0</v>
          </cell>
          <cell r="H9">
            <v>0</v>
          </cell>
          <cell r="I9">
            <v>0</v>
          </cell>
        </row>
        <row r="10">
          <cell r="A10">
            <v>2020</v>
          </cell>
          <cell r="B10" t="str">
            <v>Kern_Greater_Carrizo</v>
          </cell>
          <cell r="C10">
            <v>0</v>
          </cell>
          <cell r="E10">
            <v>0</v>
          </cell>
          <cell r="F10">
            <v>784</v>
          </cell>
          <cell r="G10">
            <v>0</v>
          </cell>
          <cell r="H10">
            <v>700</v>
          </cell>
          <cell r="I10">
            <v>0</v>
          </cell>
        </row>
        <row r="11">
          <cell r="A11">
            <v>2020</v>
          </cell>
          <cell r="B11" t="str">
            <v>Kramer_Inyokern_Ex</v>
          </cell>
          <cell r="C11">
            <v>0</v>
          </cell>
          <cell r="E11">
            <v>0</v>
          </cell>
          <cell r="F11">
            <v>860.4</v>
          </cell>
          <cell r="G11">
            <v>0</v>
          </cell>
          <cell r="H11">
            <v>0</v>
          </cell>
          <cell r="I11">
            <v>0</v>
          </cell>
        </row>
        <row r="12">
          <cell r="A12">
            <v>2020</v>
          </cell>
          <cell r="B12" t="str">
            <v>Mountain_Pass_El_Dorado</v>
          </cell>
          <cell r="C12">
            <v>0</v>
          </cell>
          <cell r="E12">
            <v>0</v>
          </cell>
          <cell r="F12">
            <v>250</v>
          </cell>
          <cell r="G12">
            <v>0</v>
          </cell>
          <cell r="H12">
            <v>2150</v>
          </cell>
          <cell r="I12">
            <v>0</v>
          </cell>
        </row>
        <row r="13">
          <cell r="A13">
            <v>2020</v>
          </cell>
          <cell r="B13" t="str">
            <v>None</v>
          </cell>
          <cell r="C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</row>
        <row r="14">
          <cell r="A14">
            <v>2020</v>
          </cell>
          <cell r="B14" t="str">
            <v>North_Victor</v>
          </cell>
          <cell r="C14">
            <v>0</v>
          </cell>
          <cell r="E14">
            <v>0</v>
          </cell>
          <cell r="F14">
            <v>300</v>
          </cell>
          <cell r="G14">
            <v>0</v>
          </cell>
          <cell r="H14">
            <v>0</v>
          </cell>
          <cell r="I14">
            <v>0</v>
          </cell>
        </row>
        <row r="15">
          <cell r="A15">
            <v>2020</v>
          </cell>
          <cell r="B15" t="str">
            <v>Northern_California_Ex</v>
          </cell>
          <cell r="C15">
            <v>0</v>
          </cell>
          <cell r="E15">
            <v>0</v>
          </cell>
          <cell r="F15">
            <v>865.9</v>
          </cell>
          <cell r="G15">
            <v>0</v>
          </cell>
          <cell r="H15">
            <v>0</v>
          </cell>
          <cell r="I15">
            <v>0</v>
          </cell>
        </row>
        <row r="16">
          <cell r="A16">
            <v>2020</v>
          </cell>
          <cell r="B16" t="str">
            <v>Riverside_Palm_Springs</v>
          </cell>
          <cell r="C16">
            <v>0</v>
          </cell>
          <cell r="E16">
            <v>0</v>
          </cell>
          <cell r="F16">
            <v>2665</v>
          </cell>
          <cell r="G16">
            <v>0</v>
          </cell>
          <cell r="H16">
            <v>2550</v>
          </cell>
          <cell r="I16">
            <v>0</v>
          </cell>
        </row>
        <row r="17">
          <cell r="A17">
            <v>2020</v>
          </cell>
          <cell r="B17" t="str">
            <v>Sacramento_River</v>
          </cell>
          <cell r="C17">
            <v>0</v>
          </cell>
          <cell r="E17">
            <v>0</v>
          </cell>
          <cell r="F17">
            <v>1995.02</v>
          </cell>
          <cell r="G17">
            <v>0</v>
          </cell>
          <cell r="H17">
            <v>2600</v>
          </cell>
          <cell r="I17">
            <v>0</v>
          </cell>
        </row>
        <row r="18">
          <cell r="A18">
            <v>2020</v>
          </cell>
          <cell r="B18" t="str">
            <v>SCADSNV</v>
          </cell>
          <cell r="C18">
            <v>0</v>
          </cell>
          <cell r="E18">
            <v>0</v>
          </cell>
          <cell r="F18">
            <v>2434.08</v>
          </cell>
          <cell r="G18">
            <v>0</v>
          </cell>
          <cell r="H18">
            <v>6600</v>
          </cell>
          <cell r="I18">
            <v>0</v>
          </cell>
        </row>
        <row r="19">
          <cell r="A19">
            <v>2020</v>
          </cell>
          <cell r="B19" t="str">
            <v>Solano</v>
          </cell>
          <cell r="C19">
            <v>0</v>
          </cell>
          <cell r="E19">
            <v>0</v>
          </cell>
          <cell r="F19">
            <v>599</v>
          </cell>
          <cell r="G19">
            <v>0</v>
          </cell>
          <cell r="H19">
            <v>700</v>
          </cell>
          <cell r="I19">
            <v>0</v>
          </cell>
        </row>
        <row r="20">
          <cell r="A20">
            <v>2020</v>
          </cell>
          <cell r="B20" t="str">
            <v>Solano_subzone</v>
          </cell>
          <cell r="C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2020</v>
          </cell>
          <cell r="B21" t="str">
            <v>Southern_California_Desert_Ex</v>
          </cell>
          <cell r="C21">
            <v>0</v>
          </cell>
          <cell r="E21">
            <v>0</v>
          </cell>
          <cell r="F21">
            <v>862</v>
          </cell>
          <cell r="G21">
            <v>0</v>
          </cell>
          <cell r="H21">
            <v>0</v>
          </cell>
          <cell r="I21">
            <v>0</v>
          </cell>
        </row>
        <row r="22">
          <cell r="A22">
            <v>2020</v>
          </cell>
          <cell r="B22" t="str">
            <v>SPGE</v>
          </cell>
          <cell r="C22">
            <v>0</v>
          </cell>
          <cell r="E22">
            <v>0</v>
          </cell>
          <cell r="F22">
            <v>674.94</v>
          </cell>
          <cell r="G22">
            <v>0</v>
          </cell>
          <cell r="H22">
            <v>700</v>
          </cell>
          <cell r="I22">
            <v>0</v>
          </cell>
        </row>
        <row r="23">
          <cell r="A23">
            <v>2020</v>
          </cell>
          <cell r="B23" t="str">
            <v>Tehachapi</v>
          </cell>
          <cell r="C23">
            <v>0</v>
          </cell>
          <cell r="E23">
            <v>0</v>
          </cell>
          <cell r="F23">
            <v>3677</v>
          </cell>
          <cell r="G23">
            <v>826.34</v>
          </cell>
          <cell r="H23">
            <v>800</v>
          </cell>
          <cell r="I23">
            <v>0</v>
          </cell>
        </row>
        <row r="24">
          <cell r="A24">
            <v>2020</v>
          </cell>
          <cell r="B24" t="str">
            <v>Tehachapi_Ex</v>
          </cell>
          <cell r="C24">
            <v>0</v>
          </cell>
          <cell r="E24">
            <v>0</v>
          </cell>
          <cell r="F24">
            <v>1870</v>
          </cell>
          <cell r="G24">
            <v>1173.6600000000001</v>
          </cell>
          <cell r="H24">
            <v>0</v>
          </cell>
          <cell r="I24">
            <v>0</v>
          </cell>
        </row>
        <row r="25">
          <cell r="A25">
            <v>2020</v>
          </cell>
          <cell r="B25" t="str">
            <v>Westlands_Ex</v>
          </cell>
          <cell r="C25">
            <v>0</v>
          </cell>
          <cell r="E25">
            <v>0</v>
          </cell>
          <cell r="F25">
            <v>1778.57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2021</v>
          </cell>
          <cell r="B26" t="str">
            <v>Carrizo</v>
          </cell>
          <cell r="C26">
            <v>0</v>
          </cell>
          <cell r="E26">
            <v>0</v>
          </cell>
          <cell r="F26">
            <v>187</v>
          </cell>
          <cell r="G26">
            <v>0</v>
          </cell>
          <cell r="H26">
            <v>0</v>
          </cell>
          <cell r="I26">
            <v>0</v>
          </cell>
        </row>
        <row r="27">
          <cell r="A27">
            <v>2021</v>
          </cell>
          <cell r="B27" t="str">
            <v>Central_Valley_North_Los_Banos</v>
          </cell>
          <cell r="C27">
            <v>0</v>
          </cell>
          <cell r="E27">
            <v>0</v>
          </cell>
          <cell r="F27">
            <v>790.94</v>
          </cell>
          <cell r="G27">
            <v>0</v>
          </cell>
          <cell r="H27">
            <v>0</v>
          </cell>
          <cell r="I27">
            <v>0</v>
          </cell>
        </row>
        <row r="28">
          <cell r="A28">
            <v>2021</v>
          </cell>
          <cell r="B28" t="str">
            <v>GLW_VEA</v>
          </cell>
          <cell r="C28">
            <v>0</v>
          </cell>
          <cell r="E28">
            <v>0</v>
          </cell>
          <cell r="F28">
            <v>596</v>
          </cell>
          <cell r="G28">
            <v>0</v>
          </cell>
          <cell r="H28">
            <v>0</v>
          </cell>
          <cell r="I28">
            <v>0</v>
          </cell>
        </row>
        <row r="29">
          <cell r="A29">
            <v>2021</v>
          </cell>
          <cell r="B29" t="str">
            <v>Greater_Imperial</v>
          </cell>
          <cell r="C29">
            <v>0</v>
          </cell>
          <cell r="E29">
            <v>0</v>
          </cell>
          <cell r="F29">
            <v>919.08</v>
          </cell>
          <cell r="G29">
            <v>0</v>
          </cell>
          <cell r="H29">
            <v>1900</v>
          </cell>
          <cell r="I29">
            <v>0</v>
          </cell>
        </row>
        <row r="30">
          <cell r="A30">
            <v>2021</v>
          </cell>
          <cell r="B30" t="str">
            <v>Greater_Kramer</v>
          </cell>
          <cell r="C30">
            <v>0</v>
          </cell>
          <cell r="E30">
            <v>0</v>
          </cell>
          <cell r="F30">
            <v>597</v>
          </cell>
          <cell r="G30">
            <v>0</v>
          </cell>
          <cell r="H30">
            <v>0</v>
          </cell>
          <cell r="I30">
            <v>0</v>
          </cell>
        </row>
        <row r="31">
          <cell r="A31">
            <v>2021</v>
          </cell>
          <cell r="B31" t="str">
            <v>Humboldt</v>
          </cell>
          <cell r="C31">
            <v>0</v>
          </cell>
          <cell r="E31">
            <v>0</v>
          </cell>
          <cell r="F31">
            <v>0</v>
          </cell>
          <cell r="G31">
            <v>0</v>
          </cell>
          <cell r="H31">
            <v>100</v>
          </cell>
          <cell r="I31">
            <v>34</v>
          </cell>
        </row>
        <row r="32">
          <cell r="A32">
            <v>2021</v>
          </cell>
          <cell r="B32" t="str">
            <v>Inyokern_North_Kramer</v>
          </cell>
          <cell r="C32">
            <v>0</v>
          </cell>
          <cell r="E32">
            <v>0</v>
          </cell>
          <cell r="F32">
            <v>97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2021</v>
          </cell>
          <cell r="B33" t="str">
            <v>Kern_Greater_Carrizo</v>
          </cell>
          <cell r="C33">
            <v>0</v>
          </cell>
          <cell r="E33">
            <v>0</v>
          </cell>
          <cell r="F33">
            <v>784</v>
          </cell>
          <cell r="G33">
            <v>0</v>
          </cell>
          <cell r="H33">
            <v>700</v>
          </cell>
          <cell r="I33">
            <v>0</v>
          </cell>
        </row>
        <row r="34">
          <cell r="A34">
            <v>2021</v>
          </cell>
          <cell r="B34" t="str">
            <v>Kramer_Inyokern_Ex</v>
          </cell>
          <cell r="C34">
            <v>0</v>
          </cell>
          <cell r="E34">
            <v>0</v>
          </cell>
          <cell r="F34">
            <v>860.4</v>
          </cell>
          <cell r="G34">
            <v>0</v>
          </cell>
          <cell r="H34">
            <v>0</v>
          </cell>
          <cell r="I34">
            <v>0</v>
          </cell>
        </row>
        <row r="35">
          <cell r="A35">
            <v>2021</v>
          </cell>
          <cell r="B35" t="str">
            <v>Mountain_Pass_El_Dorado</v>
          </cell>
          <cell r="C35">
            <v>0</v>
          </cell>
          <cell r="E35">
            <v>0</v>
          </cell>
          <cell r="F35">
            <v>250</v>
          </cell>
          <cell r="G35">
            <v>0</v>
          </cell>
          <cell r="H35">
            <v>2150</v>
          </cell>
          <cell r="I35">
            <v>0</v>
          </cell>
        </row>
        <row r="36">
          <cell r="A36">
            <v>2021</v>
          </cell>
          <cell r="B36" t="str">
            <v>None</v>
          </cell>
          <cell r="C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2021</v>
          </cell>
          <cell r="B37" t="str">
            <v>North_Victor</v>
          </cell>
          <cell r="C37">
            <v>0</v>
          </cell>
          <cell r="E37">
            <v>0</v>
          </cell>
          <cell r="F37">
            <v>300</v>
          </cell>
          <cell r="G37">
            <v>0</v>
          </cell>
          <cell r="H37">
            <v>0</v>
          </cell>
          <cell r="I37">
            <v>0</v>
          </cell>
        </row>
        <row r="38">
          <cell r="A38">
            <v>2021</v>
          </cell>
          <cell r="B38" t="str">
            <v>Northern_California_Ex</v>
          </cell>
          <cell r="C38">
            <v>0</v>
          </cell>
          <cell r="E38">
            <v>0</v>
          </cell>
          <cell r="F38">
            <v>865.9</v>
          </cell>
          <cell r="G38">
            <v>0</v>
          </cell>
          <cell r="H38">
            <v>0</v>
          </cell>
          <cell r="I38">
            <v>0</v>
          </cell>
        </row>
        <row r="39">
          <cell r="A39">
            <v>2021</v>
          </cell>
          <cell r="B39" t="str">
            <v>Riverside_Palm_Springs</v>
          </cell>
          <cell r="C39">
            <v>0</v>
          </cell>
          <cell r="E39">
            <v>0</v>
          </cell>
          <cell r="F39">
            <v>2665</v>
          </cell>
          <cell r="G39">
            <v>0</v>
          </cell>
          <cell r="H39">
            <v>2550</v>
          </cell>
          <cell r="I39">
            <v>0</v>
          </cell>
        </row>
        <row r="40">
          <cell r="A40">
            <v>2021</v>
          </cell>
          <cell r="B40" t="str">
            <v>Sacramento_River</v>
          </cell>
          <cell r="C40">
            <v>0</v>
          </cell>
          <cell r="E40">
            <v>0</v>
          </cell>
          <cell r="F40">
            <v>1995.02</v>
          </cell>
          <cell r="G40">
            <v>0</v>
          </cell>
          <cell r="H40">
            <v>2600</v>
          </cell>
          <cell r="I40">
            <v>34</v>
          </cell>
        </row>
        <row r="41">
          <cell r="A41">
            <v>2021</v>
          </cell>
          <cell r="B41" t="str">
            <v>SCADSNV</v>
          </cell>
          <cell r="C41">
            <v>0</v>
          </cell>
          <cell r="E41">
            <v>0</v>
          </cell>
          <cell r="F41">
            <v>2434.08</v>
          </cell>
          <cell r="G41">
            <v>0</v>
          </cell>
          <cell r="H41">
            <v>6600</v>
          </cell>
          <cell r="I41">
            <v>0</v>
          </cell>
        </row>
        <row r="42">
          <cell r="A42">
            <v>2021</v>
          </cell>
          <cell r="B42" t="str">
            <v>Solano</v>
          </cell>
          <cell r="C42">
            <v>0</v>
          </cell>
          <cell r="E42">
            <v>0</v>
          </cell>
          <cell r="F42">
            <v>599</v>
          </cell>
          <cell r="G42">
            <v>0</v>
          </cell>
          <cell r="H42">
            <v>700</v>
          </cell>
          <cell r="I42">
            <v>0</v>
          </cell>
        </row>
        <row r="43">
          <cell r="A43">
            <v>2021</v>
          </cell>
          <cell r="B43" t="str">
            <v>Solano_subzone</v>
          </cell>
          <cell r="C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</row>
        <row r="44">
          <cell r="A44">
            <v>2021</v>
          </cell>
          <cell r="B44" t="str">
            <v>Southern_California_Desert_Ex</v>
          </cell>
          <cell r="C44">
            <v>0</v>
          </cell>
          <cell r="E44">
            <v>0</v>
          </cell>
          <cell r="F44">
            <v>862</v>
          </cell>
          <cell r="G44">
            <v>0</v>
          </cell>
          <cell r="H44">
            <v>0</v>
          </cell>
          <cell r="I44">
            <v>0</v>
          </cell>
        </row>
        <row r="45">
          <cell r="A45">
            <v>2021</v>
          </cell>
          <cell r="B45" t="str">
            <v>SPGE</v>
          </cell>
          <cell r="C45">
            <v>0</v>
          </cell>
          <cell r="E45">
            <v>0</v>
          </cell>
          <cell r="F45">
            <v>674.94</v>
          </cell>
          <cell r="G45">
            <v>0</v>
          </cell>
          <cell r="H45">
            <v>700</v>
          </cell>
          <cell r="I45">
            <v>0</v>
          </cell>
        </row>
        <row r="46">
          <cell r="A46">
            <v>2021</v>
          </cell>
          <cell r="B46" t="str">
            <v>Tehachapi</v>
          </cell>
          <cell r="C46">
            <v>0</v>
          </cell>
          <cell r="E46">
            <v>0</v>
          </cell>
          <cell r="F46">
            <v>3677</v>
          </cell>
          <cell r="G46">
            <v>2826.34</v>
          </cell>
          <cell r="H46">
            <v>800</v>
          </cell>
          <cell r="I46">
            <v>0</v>
          </cell>
        </row>
        <row r="47">
          <cell r="A47">
            <v>2021</v>
          </cell>
          <cell r="B47" t="str">
            <v>Tehachapi_Ex</v>
          </cell>
          <cell r="C47">
            <v>0</v>
          </cell>
          <cell r="E47">
            <v>0</v>
          </cell>
          <cell r="F47">
            <v>1870</v>
          </cell>
          <cell r="G47">
            <v>1173.6600000000001</v>
          </cell>
          <cell r="H47">
            <v>0</v>
          </cell>
          <cell r="I47">
            <v>0</v>
          </cell>
        </row>
        <row r="48">
          <cell r="A48">
            <v>2021</v>
          </cell>
          <cell r="B48" t="str">
            <v>Westlands_Ex</v>
          </cell>
          <cell r="C48">
            <v>0</v>
          </cell>
          <cell r="E48">
            <v>0</v>
          </cell>
          <cell r="F48">
            <v>1778.57</v>
          </cell>
          <cell r="G48">
            <v>0</v>
          </cell>
          <cell r="H48">
            <v>0</v>
          </cell>
          <cell r="I48">
            <v>0</v>
          </cell>
        </row>
        <row r="49">
          <cell r="A49">
            <v>2022</v>
          </cell>
          <cell r="B49" t="str">
            <v>Carrizo</v>
          </cell>
          <cell r="C49">
            <v>0</v>
          </cell>
          <cell r="E49">
            <v>0</v>
          </cell>
          <cell r="F49">
            <v>187</v>
          </cell>
          <cell r="G49">
            <v>0</v>
          </cell>
          <cell r="H49">
            <v>0</v>
          </cell>
          <cell r="I49">
            <v>0</v>
          </cell>
        </row>
        <row r="50">
          <cell r="A50">
            <v>2022</v>
          </cell>
          <cell r="B50" t="str">
            <v>Central_Valley_North_Los_Banos</v>
          </cell>
          <cell r="C50">
            <v>0</v>
          </cell>
          <cell r="E50">
            <v>0</v>
          </cell>
          <cell r="F50">
            <v>790.94</v>
          </cell>
          <cell r="G50">
            <v>173</v>
          </cell>
          <cell r="H50">
            <v>0</v>
          </cell>
          <cell r="I50">
            <v>0</v>
          </cell>
        </row>
        <row r="51">
          <cell r="A51">
            <v>2022</v>
          </cell>
          <cell r="B51" t="str">
            <v>GLW_VEA</v>
          </cell>
          <cell r="C51">
            <v>0</v>
          </cell>
          <cell r="E51">
            <v>0</v>
          </cell>
          <cell r="F51">
            <v>596</v>
          </cell>
          <cell r="G51">
            <v>442.03</v>
          </cell>
          <cell r="H51">
            <v>0</v>
          </cell>
          <cell r="I51">
            <v>0</v>
          </cell>
        </row>
        <row r="52">
          <cell r="A52">
            <v>2022</v>
          </cell>
          <cell r="B52" t="str">
            <v>Greater_Imperial</v>
          </cell>
          <cell r="C52">
            <v>0</v>
          </cell>
          <cell r="E52">
            <v>0</v>
          </cell>
          <cell r="F52">
            <v>919.08</v>
          </cell>
          <cell r="G52">
            <v>0</v>
          </cell>
          <cell r="H52">
            <v>1900</v>
          </cell>
          <cell r="I52">
            <v>0</v>
          </cell>
        </row>
        <row r="53">
          <cell r="A53">
            <v>2022</v>
          </cell>
          <cell r="B53" t="str">
            <v>Greater_Kramer</v>
          </cell>
          <cell r="C53">
            <v>0</v>
          </cell>
          <cell r="E53">
            <v>0</v>
          </cell>
          <cell r="F53">
            <v>597</v>
          </cell>
          <cell r="G53">
            <v>303.45999999999998</v>
          </cell>
          <cell r="H53">
            <v>0</v>
          </cell>
          <cell r="I53">
            <v>0</v>
          </cell>
        </row>
        <row r="54">
          <cell r="A54">
            <v>2022</v>
          </cell>
          <cell r="B54" t="str">
            <v>Humboldt</v>
          </cell>
          <cell r="C54">
            <v>0</v>
          </cell>
          <cell r="E54">
            <v>0</v>
          </cell>
          <cell r="F54">
            <v>0</v>
          </cell>
          <cell r="G54">
            <v>0</v>
          </cell>
          <cell r="H54">
            <v>100</v>
          </cell>
          <cell r="I54">
            <v>34</v>
          </cell>
        </row>
        <row r="55">
          <cell r="A55">
            <v>2022</v>
          </cell>
          <cell r="B55" t="str">
            <v>Inyokern_North_Kramer</v>
          </cell>
          <cell r="C55">
            <v>0</v>
          </cell>
          <cell r="E55">
            <v>0</v>
          </cell>
          <cell r="F55">
            <v>97</v>
          </cell>
          <cell r="G55">
            <v>71.17</v>
          </cell>
          <cell r="H55">
            <v>0</v>
          </cell>
          <cell r="I55">
            <v>0</v>
          </cell>
        </row>
        <row r="56">
          <cell r="A56">
            <v>2022</v>
          </cell>
          <cell r="B56" t="str">
            <v>Kern_Greater_Carrizo</v>
          </cell>
          <cell r="C56">
            <v>0</v>
          </cell>
          <cell r="E56">
            <v>0</v>
          </cell>
          <cell r="F56">
            <v>784</v>
          </cell>
          <cell r="G56">
            <v>60</v>
          </cell>
          <cell r="H56">
            <v>700</v>
          </cell>
          <cell r="I56">
            <v>0</v>
          </cell>
        </row>
        <row r="57">
          <cell r="A57">
            <v>2022</v>
          </cell>
          <cell r="B57" t="str">
            <v>Kramer_Inyokern_Ex</v>
          </cell>
          <cell r="C57">
            <v>0</v>
          </cell>
          <cell r="E57">
            <v>0</v>
          </cell>
          <cell r="F57">
            <v>860.4</v>
          </cell>
          <cell r="G57">
            <v>806.54</v>
          </cell>
          <cell r="H57">
            <v>0</v>
          </cell>
          <cell r="I57">
            <v>0</v>
          </cell>
        </row>
        <row r="58">
          <cell r="A58">
            <v>2022</v>
          </cell>
          <cell r="B58" t="str">
            <v>Mountain_Pass_El_Dorado</v>
          </cell>
          <cell r="C58">
            <v>0</v>
          </cell>
          <cell r="E58">
            <v>0</v>
          </cell>
          <cell r="F58">
            <v>250</v>
          </cell>
          <cell r="G58">
            <v>0</v>
          </cell>
          <cell r="H58">
            <v>2150</v>
          </cell>
          <cell r="I58">
            <v>0</v>
          </cell>
        </row>
        <row r="59">
          <cell r="A59">
            <v>2022</v>
          </cell>
          <cell r="B59" t="str">
            <v>None</v>
          </cell>
          <cell r="C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</row>
        <row r="60">
          <cell r="A60">
            <v>2022</v>
          </cell>
          <cell r="B60" t="str">
            <v>North_Victor</v>
          </cell>
          <cell r="C60">
            <v>0</v>
          </cell>
          <cell r="E60">
            <v>0</v>
          </cell>
          <cell r="F60">
            <v>300</v>
          </cell>
          <cell r="G60">
            <v>232.29</v>
          </cell>
          <cell r="H60">
            <v>0</v>
          </cell>
          <cell r="I60">
            <v>0</v>
          </cell>
        </row>
        <row r="61">
          <cell r="A61">
            <v>2022</v>
          </cell>
          <cell r="B61" t="str">
            <v>Northern_California_Ex</v>
          </cell>
          <cell r="C61">
            <v>0</v>
          </cell>
          <cell r="E61">
            <v>0</v>
          </cell>
          <cell r="F61">
            <v>865.9</v>
          </cell>
          <cell r="G61">
            <v>865.9</v>
          </cell>
          <cell r="H61">
            <v>0</v>
          </cell>
          <cell r="I61">
            <v>0</v>
          </cell>
        </row>
        <row r="62">
          <cell r="A62">
            <v>2022</v>
          </cell>
          <cell r="B62" t="str">
            <v>Riverside_Palm_Springs</v>
          </cell>
          <cell r="C62">
            <v>0</v>
          </cell>
          <cell r="E62">
            <v>0</v>
          </cell>
          <cell r="F62">
            <v>2665</v>
          </cell>
          <cell r="G62">
            <v>0</v>
          </cell>
          <cell r="H62">
            <v>2550</v>
          </cell>
          <cell r="I62">
            <v>0</v>
          </cell>
        </row>
        <row r="63">
          <cell r="A63">
            <v>2022</v>
          </cell>
          <cell r="B63" t="str">
            <v>Sacramento_River</v>
          </cell>
          <cell r="C63">
            <v>0</v>
          </cell>
          <cell r="E63">
            <v>0</v>
          </cell>
          <cell r="F63">
            <v>1995.02</v>
          </cell>
          <cell r="G63">
            <v>572.27</v>
          </cell>
          <cell r="H63">
            <v>2600</v>
          </cell>
          <cell r="I63">
            <v>34</v>
          </cell>
        </row>
        <row r="64">
          <cell r="A64">
            <v>2022</v>
          </cell>
          <cell r="B64" t="str">
            <v>SCADSNV</v>
          </cell>
          <cell r="C64">
            <v>0</v>
          </cell>
          <cell r="E64">
            <v>0</v>
          </cell>
          <cell r="F64">
            <v>2434.08</v>
          </cell>
          <cell r="G64">
            <v>442.03</v>
          </cell>
          <cell r="H64">
            <v>6600</v>
          </cell>
          <cell r="I64">
            <v>0</v>
          </cell>
        </row>
        <row r="65">
          <cell r="A65">
            <v>2022</v>
          </cell>
          <cell r="B65" t="str">
            <v>Solano</v>
          </cell>
          <cell r="C65">
            <v>0</v>
          </cell>
          <cell r="E65">
            <v>0</v>
          </cell>
          <cell r="F65">
            <v>599</v>
          </cell>
          <cell r="G65">
            <v>542</v>
          </cell>
          <cell r="H65">
            <v>700</v>
          </cell>
          <cell r="I65">
            <v>0</v>
          </cell>
        </row>
        <row r="66">
          <cell r="A66">
            <v>2022</v>
          </cell>
          <cell r="B66" t="str">
            <v>Solano_subzone</v>
          </cell>
          <cell r="C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</row>
        <row r="67">
          <cell r="A67">
            <v>2022</v>
          </cell>
          <cell r="B67" t="str">
            <v>Southern_California_Desert_Ex</v>
          </cell>
          <cell r="C67">
            <v>0</v>
          </cell>
          <cell r="E67">
            <v>0</v>
          </cell>
          <cell r="F67">
            <v>862</v>
          </cell>
          <cell r="G67">
            <v>0</v>
          </cell>
          <cell r="H67">
            <v>0</v>
          </cell>
          <cell r="I67">
            <v>0</v>
          </cell>
        </row>
        <row r="68">
          <cell r="A68">
            <v>2022</v>
          </cell>
          <cell r="B68" t="str">
            <v>SPGE</v>
          </cell>
          <cell r="C68">
            <v>0</v>
          </cell>
          <cell r="E68">
            <v>0</v>
          </cell>
          <cell r="F68">
            <v>674.94</v>
          </cell>
          <cell r="G68">
            <v>233</v>
          </cell>
          <cell r="H68">
            <v>700</v>
          </cell>
          <cell r="I68">
            <v>0</v>
          </cell>
        </row>
        <row r="69">
          <cell r="A69">
            <v>2022</v>
          </cell>
          <cell r="B69" t="str">
            <v>Tehachapi</v>
          </cell>
          <cell r="C69">
            <v>0</v>
          </cell>
          <cell r="E69">
            <v>0</v>
          </cell>
          <cell r="F69">
            <v>3677</v>
          </cell>
          <cell r="G69">
            <v>3677</v>
          </cell>
          <cell r="H69">
            <v>800</v>
          </cell>
          <cell r="I69">
            <v>0</v>
          </cell>
        </row>
        <row r="70">
          <cell r="A70">
            <v>2022</v>
          </cell>
          <cell r="B70" t="str">
            <v>Tehachapi_Ex</v>
          </cell>
          <cell r="C70">
            <v>0</v>
          </cell>
          <cell r="E70">
            <v>0</v>
          </cell>
          <cell r="F70">
            <v>1870</v>
          </cell>
          <cell r="G70">
            <v>1488</v>
          </cell>
          <cell r="H70">
            <v>0</v>
          </cell>
          <cell r="I70">
            <v>0</v>
          </cell>
        </row>
        <row r="71">
          <cell r="A71">
            <v>2022</v>
          </cell>
          <cell r="B71" t="str">
            <v>Westlands_Ex</v>
          </cell>
          <cell r="C71">
            <v>0</v>
          </cell>
          <cell r="E71">
            <v>0</v>
          </cell>
          <cell r="F71">
            <v>1778.57</v>
          </cell>
          <cell r="G71">
            <v>0</v>
          </cell>
          <cell r="H71">
            <v>0</v>
          </cell>
          <cell r="I71">
            <v>0</v>
          </cell>
        </row>
        <row r="72">
          <cell r="A72">
            <v>2023</v>
          </cell>
          <cell r="B72" t="str">
            <v>Carrizo</v>
          </cell>
          <cell r="C72">
            <v>0</v>
          </cell>
          <cell r="E72">
            <v>0</v>
          </cell>
          <cell r="F72">
            <v>187</v>
          </cell>
          <cell r="G72">
            <v>187</v>
          </cell>
          <cell r="H72">
            <v>0</v>
          </cell>
          <cell r="I72">
            <v>0</v>
          </cell>
        </row>
        <row r="73">
          <cell r="A73">
            <v>2023</v>
          </cell>
          <cell r="B73" t="str">
            <v>Central_Valley_North_Los_Banos</v>
          </cell>
          <cell r="C73">
            <v>0</v>
          </cell>
          <cell r="E73">
            <v>0</v>
          </cell>
          <cell r="F73">
            <v>790.94</v>
          </cell>
          <cell r="G73">
            <v>173</v>
          </cell>
          <cell r="H73">
            <v>0</v>
          </cell>
          <cell r="I73">
            <v>0</v>
          </cell>
        </row>
        <row r="74">
          <cell r="A74">
            <v>2023</v>
          </cell>
          <cell r="B74" t="str">
            <v>GLW_VEA</v>
          </cell>
          <cell r="C74">
            <v>0</v>
          </cell>
          <cell r="E74">
            <v>0</v>
          </cell>
          <cell r="F74">
            <v>596</v>
          </cell>
          <cell r="G74">
            <v>442.03</v>
          </cell>
          <cell r="H74">
            <v>0</v>
          </cell>
          <cell r="I74">
            <v>0</v>
          </cell>
        </row>
        <row r="75">
          <cell r="A75">
            <v>2023</v>
          </cell>
          <cell r="B75" t="str">
            <v>Greater_Imperial</v>
          </cell>
          <cell r="C75">
            <v>0</v>
          </cell>
          <cell r="E75">
            <v>0</v>
          </cell>
          <cell r="F75">
            <v>919.08</v>
          </cell>
          <cell r="G75">
            <v>266.49</v>
          </cell>
          <cell r="H75">
            <v>1900</v>
          </cell>
          <cell r="I75">
            <v>0</v>
          </cell>
        </row>
        <row r="76">
          <cell r="A76">
            <v>2023</v>
          </cell>
          <cell r="B76" t="str">
            <v>Greater_Kramer</v>
          </cell>
          <cell r="C76">
            <v>0</v>
          </cell>
          <cell r="E76">
            <v>0</v>
          </cell>
          <cell r="F76">
            <v>597</v>
          </cell>
          <cell r="G76">
            <v>397</v>
          </cell>
          <cell r="H76">
            <v>0</v>
          </cell>
          <cell r="I76">
            <v>0</v>
          </cell>
        </row>
        <row r="77">
          <cell r="A77">
            <v>2023</v>
          </cell>
          <cell r="B77" t="str">
            <v>Humboldt</v>
          </cell>
          <cell r="C77">
            <v>0</v>
          </cell>
          <cell r="E77">
            <v>0</v>
          </cell>
          <cell r="F77">
            <v>0</v>
          </cell>
          <cell r="G77">
            <v>0</v>
          </cell>
          <cell r="H77">
            <v>100</v>
          </cell>
          <cell r="I77">
            <v>34</v>
          </cell>
        </row>
        <row r="78">
          <cell r="A78">
            <v>2023</v>
          </cell>
          <cell r="B78" t="str">
            <v>Inyokern_North_Kramer</v>
          </cell>
          <cell r="C78">
            <v>0</v>
          </cell>
          <cell r="E78">
            <v>0</v>
          </cell>
          <cell r="F78">
            <v>97</v>
          </cell>
          <cell r="G78">
            <v>97</v>
          </cell>
          <cell r="H78">
            <v>0</v>
          </cell>
          <cell r="I78">
            <v>0</v>
          </cell>
        </row>
        <row r="79">
          <cell r="A79">
            <v>2023</v>
          </cell>
          <cell r="B79" t="str">
            <v>Kern_Greater_Carrizo</v>
          </cell>
          <cell r="C79">
            <v>0</v>
          </cell>
          <cell r="E79">
            <v>0</v>
          </cell>
          <cell r="F79">
            <v>784</v>
          </cell>
          <cell r="G79">
            <v>247</v>
          </cell>
          <cell r="H79">
            <v>700</v>
          </cell>
          <cell r="I79">
            <v>0</v>
          </cell>
        </row>
        <row r="80">
          <cell r="A80">
            <v>2023</v>
          </cell>
          <cell r="B80" t="str">
            <v>Kramer_Inyokern_Ex</v>
          </cell>
          <cell r="C80">
            <v>0</v>
          </cell>
          <cell r="E80">
            <v>0</v>
          </cell>
          <cell r="F80">
            <v>860.4</v>
          </cell>
          <cell r="G80">
            <v>860.4</v>
          </cell>
          <cell r="H80">
            <v>0</v>
          </cell>
          <cell r="I80">
            <v>0</v>
          </cell>
        </row>
        <row r="81">
          <cell r="A81">
            <v>2023</v>
          </cell>
          <cell r="B81" t="str">
            <v>Mountain_Pass_El_Dorado</v>
          </cell>
          <cell r="C81">
            <v>0</v>
          </cell>
          <cell r="E81">
            <v>0</v>
          </cell>
          <cell r="F81">
            <v>250</v>
          </cell>
          <cell r="G81">
            <v>0</v>
          </cell>
          <cell r="H81">
            <v>2150</v>
          </cell>
          <cell r="I81">
            <v>0</v>
          </cell>
        </row>
        <row r="82">
          <cell r="A82">
            <v>2023</v>
          </cell>
          <cell r="B82" t="str">
            <v>None</v>
          </cell>
          <cell r="C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</row>
        <row r="83">
          <cell r="A83">
            <v>2023</v>
          </cell>
          <cell r="B83" t="str">
            <v>North_Victor</v>
          </cell>
          <cell r="C83">
            <v>0</v>
          </cell>
          <cell r="E83">
            <v>0</v>
          </cell>
          <cell r="F83">
            <v>300</v>
          </cell>
          <cell r="G83">
            <v>300</v>
          </cell>
          <cell r="H83">
            <v>0</v>
          </cell>
          <cell r="I83">
            <v>0</v>
          </cell>
        </row>
        <row r="84">
          <cell r="A84">
            <v>2023</v>
          </cell>
          <cell r="B84" t="str">
            <v>Northern_California_Ex</v>
          </cell>
          <cell r="C84">
            <v>0</v>
          </cell>
          <cell r="E84">
            <v>0</v>
          </cell>
          <cell r="F84">
            <v>865.9</v>
          </cell>
          <cell r="G84">
            <v>865.9</v>
          </cell>
          <cell r="H84">
            <v>0</v>
          </cell>
          <cell r="I84">
            <v>0</v>
          </cell>
        </row>
        <row r="85">
          <cell r="A85">
            <v>2023</v>
          </cell>
          <cell r="B85" t="str">
            <v>Riverside_Palm_Springs</v>
          </cell>
          <cell r="C85">
            <v>0</v>
          </cell>
          <cell r="E85">
            <v>0</v>
          </cell>
          <cell r="F85">
            <v>2665</v>
          </cell>
          <cell r="G85">
            <v>1125.56</v>
          </cell>
          <cell r="H85">
            <v>2550</v>
          </cell>
          <cell r="I85">
            <v>0</v>
          </cell>
        </row>
        <row r="86">
          <cell r="A86">
            <v>2023</v>
          </cell>
          <cell r="B86" t="str">
            <v>Sacramento_River</v>
          </cell>
          <cell r="C86">
            <v>0</v>
          </cell>
          <cell r="E86">
            <v>0</v>
          </cell>
          <cell r="F86">
            <v>1995.02</v>
          </cell>
          <cell r="G86">
            <v>572.27</v>
          </cell>
          <cell r="H86">
            <v>2600</v>
          </cell>
          <cell r="I86">
            <v>34</v>
          </cell>
        </row>
        <row r="87">
          <cell r="A87">
            <v>2023</v>
          </cell>
          <cell r="B87" t="str">
            <v>SCADSNV</v>
          </cell>
          <cell r="C87">
            <v>0</v>
          </cell>
          <cell r="E87">
            <v>0</v>
          </cell>
          <cell r="F87">
            <v>2434.08</v>
          </cell>
          <cell r="G87">
            <v>1834.08</v>
          </cell>
          <cell r="H87">
            <v>6600</v>
          </cell>
          <cell r="I87">
            <v>0</v>
          </cell>
        </row>
        <row r="88">
          <cell r="A88">
            <v>2023</v>
          </cell>
          <cell r="B88" t="str">
            <v>Solano</v>
          </cell>
          <cell r="C88">
            <v>0</v>
          </cell>
          <cell r="E88">
            <v>0</v>
          </cell>
          <cell r="F88">
            <v>599</v>
          </cell>
          <cell r="G88">
            <v>542</v>
          </cell>
          <cell r="H88">
            <v>700</v>
          </cell>
          <cell r="I88">
            <v>0</v>
          </cell>
        </row>
        <row r="89">
          <cell r="A89">
            <v>2023</v>
          </cell>
          <cell r="B89" t="str">
            <v>Solano_subzone</v>
          </cell>
          <cell r="C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2023</v>
          </cell>
          <cell r="B90" t="str">
            <v>Southern_California_Desert_Ex</v>
          </cell>
          <cell r="C90">
            <v>0</v>
          </cell>
          <cell r="E90">
            <v>0</v>
          </cell>
          <cell r="F90">
            <v>862</v>
          </cell>
          <cell r="G90">
            <v>460.55</v>
          </cell>
          <cell r="H90">
            <v>0</v>
          </cell>
          <cell r="I90">
            <v>0</v>
          </cell>
        </row>
        <row r="91">
          <cell r="A91">
            <v>2023</v>
          </cell>
          <cell r="B91" t="str">
            <v>SPGE</v>
          </cell>
          <cell r="C91">
            <v>0</v>
          </cell>
          <cell r="E91">
            <v>0</v>
          </cell>
          <cell r="F91">
            <v>674.94</v>
          </cell>
          <cell r="G91">
            <v>420</v>
          </cell>
          <cell r="H91">
            <v>700</v>
          </cell>
          <cell r="I91">
            <v>0</v>
          </cell>
        </row>
        <row r="92">
          <cell r="A92">
            <v>2023</v>
          </cell>
          <cell r="B92" t="str">
            <v>Tehachapi</v>
          </cell>
          <cell r="C92">
            <v>0</v>
          </cell>
          <cell r="E92">
            <v>0</v>
          </cell>
          <cell r="F92">
            <v>3677</v>
          </cell>
          <cell r="G92">
            <v>3677</v>
          </cell>
          <cell r="H92">
            <v>800</v>
          </cell>
          <cell r="I92">
            <v>0</v>
          </cell>
        </row>
        <row r="93">
          <cell r="A93">
            <v>2023</v>
          </cell>
          <cell r="B93" t="str">
            <v>Tehachapi_Ex</v>
          </cell>
          <cell r="C93">
            <v>0</v>
          </cell>
          <cell r="E93">
            <v>0</v>
          </cell>
          <cell r="F93">
            <v>1870</v>
          </cell>
          <cell r="G93">
            <v>1488</v>
          </cell>
          <cell r="H93">
            <v>0</v>
          </cell>
          <cell r="I93">
            <v>0</v>
          </cell>
        </row>
        <row r="94">
          <cell r="A94">
            <v>2023</v>
          </cell>
          <cell r="B94" t="str">
            <v>Westlands_Ex</v>
          </cell>
          <cell r="C94">
            <v>0</v>
          </cell>
          <cell r="E94">
            <v>0</v>
          </cell>
          <cell r="F94">
            <v>1778.57</v>
          </cell>
          <cell r="G94">
            <v>0</v>
          </cell>
          <cell r="H94">
            <v>0</v>
          </cell>
          <cell r="I94">
            <v>0</v>
          </cell>
        </row>
        <row r="95">
          <cell r="A95">
            <v>2024</v>
          </cell>
          <cell r="B95" t="str">
            <v>Carrizo</v>
          </cell>
          <cell r="C95">
            <v>0</v>
          </cell>
          <cell r="E95">
            <v>0</v>
          </cell>
          <cell r="F95">
            <v>187</v>
          </cell>
          <cell r="G95">
            <v>187</v>
          </cell>
          <cell r="H95">
            <v>0</v>
          </cell>
          <cell r="I95">
            <v>0</v>
          </cell>
        </row>
        <row r="96">
          <cell r="A96">
            <v>2024</v>
          </cell>
          <cell r="B96" t="str">
            <v>Central_Valley_North_Los_Banos</v>
          </cell>
          <cell r="C96">
            <v>0</v>
          </cell>
          <cell r="E96">
            <v>0</v>
          </cell>
          <cell r="F96">
            <v>790.94</v>
          </cell>
          <cell r="G96">
            <v>269.7</v>
          </cell>
          <cell r="H96">
            <v>0</v>
          </cell>
          <cell r="I96">
            <v>0</v>
          </cell>
        </row>
        <row r="97">
          <cell r="A97">
            <v>2024</v>
          </cell>
          <cell r="B97" t="str">
            <v>GLW_VEA</v>
          </cell>
          <cell r="C97">
            <v>0</v>
          </cell>
          <cell r="E97">
            <v>0</v>
          </cell>
          <cell r="F97">
            <v>596</v>
          </cell>
          <cell r="G97">
            <v>442.03</v>
          </cell>
          <cell r="H97">
            <v>0</v>
          </cell>
          <cell r="I97">
            <v>0</v>
          </cell>
        </row>
        <row r="98">
          <cell r="A98">
            <v>2024</v>
          </cell>
          <cell r="B98" t="str">
            <v>Greater_Imperial</v>
          </cell>
          <cell r="C98">
            <v>0</v>
          </cell>
          <cell r="E98">
            <v>0</v>
          </cell>
          <cell r="F98">
            <v>919.08</v>
          </cell>
          <cell r="G98">
            <v>866.49</v>
          </cell>
          <cell r="H98">
            <v>1900</v>
          </cell>
          <cell r="I98">
            <v>0</v>
          </cell>
        </row>
        <row r="99">
          <cell r="A99">
            <v>2024</v>
          </cell>
          <cell r="B99" t="str">
            <v>Greater_Kramer</v>
          </cell>
          <cell r="C99">
            <v>0</v>
          </cell>
          <cell r="E99">
            <v>0</v>
          </cell>
          <cell r="F99">
            <v>597</v>
          </cell>
          <cell r="G99">
            <v>397</v>
          </cell>
          <cell r="H99">
            <v>0</v>
          </cell>
          <cell r="I99">
            <v>0</v>
          </cell>
        </row>
        <row r="100">
          <cell r="A100">
            <v>2024</v>
          </cell>
          <cell r="B100" t="str">
            <v>Humboldt</v>
          </cell>
          <cell r="C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100</v>
          </cell>
          <cell r="I100">
            <v>34</v>
          </cell>
        </row>
        <row r="101">
          <cell r="A101">
            <v>2024</v>
          </cell>
          <cell r="B101" t="str">
            <v>Inyokern_North_Kramer</v>
          </cell>
          <cell r="C101">
            <v>0</v>
          </cell>
          <cell r="E101">
            <v>0</v>
          </cell>
          <cell r="F101">
            <v>97</v>
          </cell>
          <cell r="G101">
            <v>97</v>
          </cell>
          <cell r="H101">
            <v>0</v>
          </cell>
          <cell r="I101">
            <v>0</v>
          </cell>
        </row>
        <row r="102">
          <cell r="A102">
            <v>2024</v>
          </cell>
          <cell r="B102" t="str">
            <v>Kern_Greater_Carrizo</v>
          </cell>
          <cell r="C102">
            <v>0</v>
          </cell>
          <cell r="E102">
            <v>0</v>
          </cell>
          <cell r="F102">
            <v>784</v>
          </cell>
          <cell r="G102">
            <v>405.24</v>
          </cell>
          <cell r="H102">
            <v>700</v>
          </cell>
          <cell r="I102">
            <v>0</v>
          </cell>
        </row>
        <row r="103">
          <cell r="A103">
            <v>2024</v>
          </cell>
          <cell r="B103" t="str">
            <v>Kramer_Inyokern_Ex</v>
          </cell>
          <cell r="C103">
            <v>0</v>
          </cell>
          <cell r="E103">
            <v>0</v>
          </cell>
          <cell r="F103">
            <v>860.4</v>
          </cell>
          <cell r="G103">
            <v>860.4</v>
          </cell>
          <cell r="H103">
            <v>0</v>
          </cell>
          <cell r="I103">
            <v>0</v>
          </cell>
        </row>
        <row r="104">
          <cell r="A104">
            <v>2024</v>
          </cell>
          <cell r="B104" t="str">
            <v>Mountain_Pass_El_Dorado</v>
          </cell>
          <cell r="C104">
            <v>0</v>
          </cell>
          <cell r="E104">
            <v>0</v>
          </cell>
          <cell r="F104">
            <v>250</v>
          </cell>
          <cell r="G104">
            <v>0</v>
          </cell>
          <cell r="H104">
            <v>2150</v>
          </cell>
          <cell r="I104">
            <v>0</v>
          </cell>
        </row>
        <row r="105">
          <cell r="A105">
            <v>2024</v>
          </cell>
          <cell r="B105" t="str">
            <v>None</v>
          </cell>
          <cell r="C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A106">
            <v>2024</v>
          </cell>
          <cell r="B106" t="str">
            <v>North_Victor</v>
          </cell>
          <cell r="C106">
            <v>0</v>
          </cell>
          <cell r="E106">
            <v>0</v>
          </cell>
          <cell r="F106">
            <v>300</v>
          </cell>
          <cell r="G106">
            <v>300</v>
          </cell>
          <cell r="H106">
            <v>0</v>
          </cell>
          <cell r="I106">
            <v>0</v>
          </cell>
        </row>
        <row r="107">
          <cell r="A107">
            <v>2024</v>
          </cell>
          <cell r="B107" t="str">
            <v>Northern_California_Ex</v>
          </cell>
          <cell r="C107">
            <v>0</v>
          </cell>
          <cell r="E107">
            <v>0</v>
          </cell>
          <cell r="F107">
            <v>865.9</v>
          </cell>
          <cell r="G107">
            <v>865.9</v>
          </cell>
          <cell r="H107">
            <v>0</v>
          </cell>
          <cell r="I107">
            <v>0</v>
          </cell>
        </row>
        <row r="108">
          <cell r="A108">
            <v>2024</v>
          </cell>
          <cell r="B108" t="str">
            <v>Riverside_Palm_Springs</v>
          </cell>
          <cell r="C108">
            <v>0</v>
          </cell>
          <cell r="E108">
            <v>0</v>
          </cell>
          <cell r="F108">
            <v>2665</v>
          </cell>
          <cell r="G108">
            <v>1125.56</v>
          </cell>
          <cell r="H108">
            <v>2550</v>
          </cell>
          <cell r="I108">
            <v>0</v>
          </cell>
        </row>
        <row r="109">
          <cell r="A109">
            <v>2024</v>
          </cell>
          <cell r="B109" t="str">
            <v>Sacramento_River</v>
          </cell>
          <cell r="C109">
            <v>0</v>
          </cell>
          <cell r="E109">
            <v>0</v>
          </cell>
          <cell r="F109">
            <v>1995.02</v>
          </cell>
          <cell r="G109">
            <v>572.27</v>
          </cell>
          <cell r="H109">
            <v>2600</v>
          </cell>
          <cell r="I109">
            <v>34</v>
          </cell>
        </row>
        <row r="110">
          <cell r="A110">
            <v>2024</v>
          </cell>
          <cell r="B110" t="str">
            <v>SCADSNV</v>
          </cell>
          <cell r="C110">
            <v>0</v>
          </cell>
          <cell r="E110">
            <v>0</v>
          </cell>
          <cell r="F110">
            <v>2434.08</v>
          </cell>
          <cell r="G110">
            <v>2434.08</v>
          </cell>
          <cell r="H110">
            <v>6600</v>
          </cell>
          <cell r="I110">
            <v>0</v>
          </cell>
        </row>
        <row r="111">
          <cell r="A111">
            <v>2024</v>
          </cell>
          <cell r="B111" t="str">
            <v>Solano</v>
          </cell>
          <cell r="C111">
            <v>0</v>
          </cell>
          <cell r="E111">
            <v>0</v>
          </cell>
          <cell r="F111">
            <v>599</v>
          </cell>
          <cell r="G111">
            <v>542</v>
          </cell>
          <cell r="H111">
            <v>700</v>
          </cell>
          <cell r="I111">
            <v>0</v>
          </cell>
        </row>
        <row r="112">
          <cell r="A112">
            <v>2024</v>
          </cell>
          <cell r="B112" t="str">
            <v>Solano_subzone</v>
          </cell>
          <cell r="C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</row>
        <row r="113">
          <cell r="A113">
            <v>2024</v>
          </cell>
          <cell r="B113" t="str">
            <v>Southern_California_Desert_Ex</v>
          </cell>
          <cell r="C113">
            <v>0</v>
          </cell>
          <cell r="E113">
            <v>0</v>
          </cell>
          <cell r="F113">
            <v>862</v>
          </cell>
          <cell r="G113">
            <v>862</v>
          </cell>
          <cell r="H113">
            <v>0</v>
          </cell>
          <cell r="I113">
            <v>0</v>
          </cell>
        </row>
        <row r="114">
          <cell r="A114">
            <v>2024</v>
          </cell>
          <cell r="B114" t="str">
            <v>SPGE</v>
          </cell>
          <cell r="C114">
            <v>0</v>
          </cell>
          <cell r="E114">
            <v>0</v>
          </cell>
          <cell r="F114">
            <v>674.94</v>
          </cell>
          <cell r="G114">
            <v>674.94</v>
          </cell>
          <cell r="H114">
            <v>700</v>
          </cell>
          <cell r="I114">
            <v>0</v>
          </cell>
        </row>
        <row r="115">
          <cell r="A115">
            <v>2024</v>
          </cell>
          <cell r="B115" t="str">
            <v>Tehachapi</v>
          </cell>
          <cell r="C115">
            <v>0</v>
          </cell>
          <cell r="E115">
            <v>0</v>
          </cell>
          <cell r="F115">
            <v>3677</v>
          </cell>
          <cell r="G115">
            <v>3677</v>
          </cell>
          <cell r="H115">
            <v>800</v>
          </cell>
          <cell r="I115">
            <v>0</v>
          </cell>
        </row>
        <row r="116">
          <cell r="A116">
            <v>2024</v>
          </cell>
          <cell r="B116" t="str">
            <v>Tehachapi_Ex</v>
          </cell>
          <cell r="C116">
            <v>0</v>
          </cell>
          <cell r="E116">
            <v>0</v>
          </cell>
          <cell r="F116">
            <v>1870</v>
          </cell>
          <cell r="G116">
            <v>1488</v>
          </cell>
          <cell r="H116">
            <v>0</v>
          </cell>
          <cell r="I116">
            <v>0</v>
          </cell>
        </row>
        <row r="117">
          <cell r="A117">
            <v>2024</v>
          </cell>
          <cell r="B117" t="str">
            <v>Westlands_Ex</v>
          </cell>
          <cell r="C117">
            <v>0</v>
          </cell>
          <cell r="E117">
            <v>0</v>
          </cell>
          <cell r="F117">
            <v>1778.57</v>
          </cell>
          <cell r="G117">
            <v>1778.57</v>
          </cell>
          <cell r="H117">
            <v>0</v>
          </cell>
          <cell r="I117">
            <v>0</v>
          </cell>
        </row>
        <row r="118">
          <cell r="A118">
            <v>2026</v>
          </cell>
          <cell r="B118" t="str">
            <v>Carrizo</v>
          </cell>
          <cell r="C118">
            <v>1002894</v>
          </cell>
          <cell r="E118">
            <v>100</v>
          </cell>
          <cell r="F118">
            <v>187</v>
          </cell>
          <cell r="G118">
            <v>287</v>
          </cell>
          <cell r="H118">
            <v>0</v>
          </cell>
          <cell r="I118">
            <v>0</v>
          </cell>
        </row>
        <row r="119">
          <cell r="A119">
            <v>2026</v>
          </cell>
          <cell r="B119" t="str">
            <v>Central_Valley_North_Los_Banos</v>
          </cell>
          <cell r="C119">
            <v>0</v>
          </cell>
          <cell r="E119">
            <v>0</v>
          </cell>
          <cell r="F119">
            <v>790.94</v>
          </cell>
          <cell r="G119">
            <v>396.94</v>
          </cell>
          <cell r="H119">
            <v>0</v>
          </cell>
          <cell r="I119">
            <v>0</v>
          </cell>
        </row>
        <row r="120">
          <cell r="A120">
            <v>2026</v>
          </cell>
          <cell r="B120" t="str">
            <v>GLW_VEA</v>
          </cell>
          <cell r="C120">
            <v>0</v>
          </cell>
          <cell r="E120">
            <v>0</v>
          </cell>
          <cell r="F120">
            <v>596</v>
          </cell>
          <cell r="G120">
            <v>442.03</v>
          </cell>
          <cell r="H120">
            <v>0</v>
          </cell>
          <cell r="I120">
            <v>0</v>
          </cell>
        </row>
        <row r="121">
          <cell r="A121">
            <v>2026</v>
          </cell>
          <cell r="B121" t="str">
            <v>Greater_Imperial</v>
          </cell>
          <cell r="C121">
            <v>0</v>
          </cell>
          <cell r="E121">
            <v>0</v>
          </cell>
          <cell r="F121">
            <v>919.08</v>
          </cell>
          <cell r="G121">
            <v>866.49</v>
          </cell>
          <cell r="H121">
            <v>1900</v>
          </cell>
          <cell r="I121">
            <v>1900</v>
          </cell>
        </row>
        <row r="122">
          <cell r="A122">
            <v>2026</v>
          </cell>
          <cell r="B122" t="str">
            <v>Greater_Kramer</v>
          </cell>
          <cell r="C122">
            <v>0</v>
          </cell>
          <cell r="E122">
            <v>0</v>
          </cell>
          <cell r="F122">
            <v>597</v>
          </cell>
          <cell r="G122">
            <v>397</v>
          </cell>
          <cell r="H122">
            <v>0</v>
          </cell>
          <cell r="I122">
            <v>0</v>
          </cell>
        </row>
        <row r="123">
          <cell r="A123">
            <v>2026</v>
          </cell>
          <cell r="B123" t="str">
            <v>Humboldt</v>
          </cell>
          <cell r="C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100</v>
          </cell>
          <cell r="I123">
            <v>34</v>
          </cell>
        </row>
        <row r="124">
          <cell r="A124">
            <v>2026</v>
          </cell>
          <cell r="B124" t="str">
            <v>Inyokern_North_Kramer</v>
          </cell>
          <cell r="C124">
            <v>0</v>
          </cell>
          <cell r="E124">
            <v>0</v>
          </cell>
          <cell r="F124">
            <v>97</v>
          </cell>
          <cell r="G124">
            <v>97</v>
          </cell>
          <cell r="H124">
            <v>0</v>
          </cell>
          <cell r="I124">
            <v>0</v>
          </cell>
        </row>
        <row r="125">
          <cell r="A125">
            <v>2026</v>
          </cell>
          <cell r="B125" t="str">
            <v>Kern_Greater_Carrizo</v>
          </cell>
          <cell r="C125">
            <v>0</v>
          </cell>
          <cell r="E125">
            <v>0</v>
          </cell>
          <cell r="F125">
            <v>784</v>
          </cell>
          <cell r="G125">
            <v>505.24</v>
          </cell>
          <cell r="H125">
            <v>700</v>
          </cell>
          <cell r="I125">
            <v>700</v>
          </cell>
        </row>
        <row r="126">
          <cell r="A126">
            <v>2026</v>
          </cell>
          <cell r="B126" t="str">
            <v>Kramer_Inyokern_Ex</v>
          </cell>
          <cell r="C126">
            <v>0</v>
          </cell>
          <cell r="E126">
            <v>0</v>
          </cell>
          <cell r="F126">
            <v>860.4</v>
          </cell>
          <cell r="G126">
            <v>860.4</v>
          </cell>
          <cell r="H126">
            <v>0</v>
          </cell>
          <cell r="I126">
            <v>0</v>
          </cell>
        </row>
        <row r="127">
          <cell r="A127">
            <v>2026</v>
          </cell>
          <cell r="B127" t="str">
            <v>Mountain_Pass_El_Dorado</v>
          </cell>
          <cell r="C127">
            <v>0</v>
          </cell>
          <cell r="E127">
            <v>0</v>
          </cell>
          <cell r="F127">
            <v>250</v>
          </cell>
          <cell r="G127">
            <v>0</v>
          </cell>
          <cell r="H127">
            <v>2150</v>
          </cell>
          <cell r="I127">
            <v>0</v>
          </cell>
        </row>
        <row r="128">
          <cell r="A128">
            <v>2026</v>
          </cell>
          <cell r="B128" t="str">
            <v>None</v>
          </cell>
          <cell r="C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</row>
        <row r="129">
          <cell r="A129">
            <v>2026</v>
          </cell>
          <cell r="B129" t="str">
            <v>North_Victor</v>
          </cell>
          <cell r="C129">
            <v>0</v>
          </cell>
          <cell r="E129">
            <v>0</v>
          </cell>
          <cell r="F129">
            <v>300</v>
          </cell>
          <cell r="G129">
            <v>300</v>
          </cell>
          <cell r="H129">
            <v>0</v>
          </cell>
          <cell r="I129">
            <v>0</v>
          </cell>
        </row>
        <row r="130">
          <cell r="A130">
            <v>2026</v>
          </cell>
          <cell r="B130" t="str">
            <v>Northern_California_Ex</v>
          </cell>
          <cell r="C130">
            <v>0</v>
          </cell>
          <cell r="E130">
            <v>0</v>
          </cell>
          <cell r="F130">
            <v>865.9</v>
          </cell>
          <cell r="G130">
            <v>865.9</v>
          </cell>
          <cell r="H130">
            <v>0</v>
          </cell>
          <cell r="I130">
            <v>0</v>
          </cell>
        </row>
        <row r="131">
          <cell r="A131">
            <v>2026</v>
          </cell>
          <cell r="B131" t="str">
            <v>Riverside_Palm_Springs</v>
          </cell>
          <cell r="C131">
            <v>0</v>
          </cell>
          <cell r="E131">
            <v>0</v>
          </cell>
          <cell r="F131">
            <v>2665</v>
          </cell>
          <cell r="G131">
            <v>1125.56</v>
          </cell>
          <cell r="H131">
            <v>2550</v>
          </cell>
          <cell r="I131">
            <v>1050</v>
          </cell>
        </row>
        <row r="132">
          <cell r="A132">
            <v>2026</v>
          </cell>
          <cell r="B132" t="str">
            <v>Sacramento_River</v>
          </cell>
          <cell r="C132">
            <v>0</v>
          </cell>
          <cell r="E132">
            <v>0</v>
          </cell>
          <cell r="F132">
            <v>1995.02</v>
          </cell>
          <cell r="G132">
            <v>629.27</v>
          </cell>
          <cell r="H132">
            <v>2600</v>
          </cell>
          <cell r="I132">
            <v>34</v>
          </cell>
        </row>
        <row r="133">
          <cell r="A133">
            <v>2026</v>
          </cell>
          <cell r="B133" t="str">
            <v>SCADSNV</v>
          </cell>
          <cell r="C133">
            <v>0</v>
          </cell>
          <cell r="E133">
            <v>0</v>
          </cell>
          <cell r="F133">
            <v>2434.08</v>
          </cell>
          <cell r="G133">
            <v>2434.08</v>
          </cell>
          <cell r="H133">
            <v>6600</v>
          </cell>
          <cell r="I133">
            <v>5100</v>
          </cell>
        </row>
        <row r="134">
          <cell r="A134">
            <v>2026</v>
          </cell>
          <cell r="B134" t="str">
            <v>Solano</v>
          </cell>
          <cell r="C134">
            <v>0</v>
          </cell>
          <cell r="E134">
            <v>0</v>
          </cell>
          <cell r="F134">
            <v>599</v>
          </cell>
          <cell r="G134">
            <v>599</v>
          </cell>
          <cell r="H134">
            <v>700</v>
          </cell>
          <cell r="I134">
            <v>0</v>
          </cell>
        </row>
        <row r="135">
          <cell r="A135">
            <v>2026</v>
          </cell>
          <cell r="B135" t="str">
            <v>Solano_subzone</v>
          </cell>
          <cell r="C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A136">
            <v>2026</v>
          </cell>
          <cell r="B136" t="str">
            <v>Southern_California_Desert_Ex</v>
          </cell>
          <cell r="C136">
            <v>0</v>
          </cell>
          <cell r="E136">
            <v>0</v>
          </cell>
          <cell r="F136">
            <v>862</v>
          </cell>
          <cell r="G136">
            <v>862</v>
          </cell>
          <cell r="H136">
            <v>0</v>
          </cell>
          <cell r="I136">
            <v>0</v>
          </cell>
        </row>
        <row r="137">
          <cell r="A137">
            <v>2026</v>
          </cell>
          <cell r="B137" t="str">
            <v>SPGE</v>
          </cell>
          <cell r="C137">
            <v>1655456.27</v>
          </cell>
          <cell r="E137">
            <v>227.24</v>
          </cell>
          <cell r="F137">
            <v>674.94</v>
          </cell>
          <cell r="G137">
            <v>902.18</v>
          </cell>
          <cell r="H137">
            <v>700</v>
          </cell>
          <cell r="I137">
            <v>700</v>
          </cell>
        </row>
        <row r="138">
          <cell r="A138">
            <v>2026</v>
          </cell>
          <cell r="B138" t="str">
            <v>Tehachapi</v>
          </cell>
          <cell r="C138">
            <v>0</v>
          </cell>
          <cell r="E138">
            <v>0</v>
          </cell>
          <cell r="F138">
            <v>3677</v>
          </cell>
          <cell r="G138">
            <v>3677</v>
          </cell>
          <cell r="H138">
            <v>800</v>
          </cell>
          <cell r="I138">
            <v>399</v>
          </cell>
        </row>
        <row r="139">
          <cell r="A139">
            <v>2026</v>
          </cell>
          <cell r="B139" t="str">
            <v>Tehachapi_Ex</v>
          </cell>
          <cell r="C139">
            <v>0</v>
          </cell>
          <cell r="E139">
            <v>0</v>
          </cell>
          <cell r="F139">
            <v>1870</v>
          </cell>
          <cell r="G139">
            <v>1488</v>
          </cell>
          <cell r="H139">
            <v>0</v>
          </cell>
          <cell r="I139">
            <v>0</v>
          </cell>
        </row>
        <row r="140">
          <cell r="A140">
            <v>2026</v>
          </cell>
          <cell r="B140" t="str">
            <v>Westlands_Ex</v>
          </cell>
          <cell r="C140">
            <v>0</v>
          </cell>
          <cell r="E140">
            <v>0</v>
          </cell>
          <cell r="F140">
            <v>1778.57</v>
          </cell>
          <cell r="G140">
            <v>1778.57</v>
          </cell>
          <cell r="H140">
            <v>0</v>
          </cell>
          <cell r="I140">
            <v>0</v>
          </cell>
        </row>
        <row r="141">
          <cell r="A141">
            <v>2030</v>
          </cell>
          <cell r="B141" t="str">
            <v>Carrizo</v>
          </cell>
          <cell r="C141">
            <v>1002894</v>
          </cell>
          <cell r="E141">
            <v>100</v>
          </cell>
          <cell r="F141">
            <v>187</v>
          </cell>
          <cell r="G141">
            <v>287</v>
          </cell>
          <cell r="H141">
            <v>0</v>
          </cell>
          <cell r="I141">
            <v>0</v>
          </cell>
        </row>
        <row r="142">
          <cell r="A142">
            <v>2030</v>
          </cell>
          <cell r="B142" t="str">
            <v>Central_Valley_North_Los_Banos</v>
          </cell>
          <cell r="C142">
            <v>0</v>
          </cell>
          <cell r="E142">
            <v>0</v>
          </cell>
          <cell r="F142">
            <v>790.94</v>
          </cell>
          <cell r="G142">
            <v>790.94</v>
          </cell>
          <cell r="H142">
            <v>0</v>
          </cell>
          <cell r="I142">
            <v>0</v>
          </cell>
        </row>
        <row r="143">
          <cell r="A143">
            <v>2030</v>
          </cell>
          <cell r="B143" t="str">
            <v>GLW_VEA</v>
          </cell>
          <cell r="C143">
            <v>0</v>
          </cell>
          <cell r="E143">
            <v>0</v>
          </cell>
          <cell r="F143">
            <v>596</v>
          </cell>
          <cell r="G143">
            <v>442.03</v>
          </cell>
          <cell r="H143">
            <v>0</v>
          </cell>
          <cell r="I143">
            <v>0</v>
          </cell>
        </row>
        <row r="144">
          <cell r="A144">
            <v>2030</v>
          </cell>
          <cell r="B144" t="str">
            <v>Greater_Imperial</v>
          </cell>
          <cell r="C144">
            <v>0</v>
          </cell>
          <cell r="E144">
            <v>0</v>
          </cell>
          <cell r="F144">
            <v>919.08</v>
          </cell>
          <cell r="G144">
            <v>866.49</v>
          </cell>
          <cell r="H144">
            <v>1900</v>
          </cell>
          <cell r="I144">
            <v>1900</v>
          </cell>
        </row>
        <row r="145">
          <cell r="A145">
            <v>2030</v>
          </cell>
          <cell r="B145" t="str">
            <v>Greater_Kramer</v>
          </cell>
          <cell r="C145">
            <v>0</v>
          </cell>
          <cell r="E145">
            <v>0</v>
          </cell>
          <cell r="F145">
            <v>597</v>
          </cell>
          <cell r="G145">
            <v>397</v>
          </cell>
          <cell r="H145">
            <v>0</v>
          </cell>
          <cell r="I145">
            <v>0</v>
          </cell>
        </row>
        <row r="146">
          <cell r="A146">
            <v>2030</v>
          </cell>
          <cell r="B146" t="str">
            <v>Humboldt</v>
          </cell>
          <cell r="C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100</v>
          </cell>
          <cell r="I146">
            <v>34</v>
          </cell>
        </row>
        <row r="147">
          <cell r="A147">
            <v>2030</v>
          </cell>
          <cell r="B147" t="str">
            <v>Inyokern_North_Kramer</v>
          </cell>
          <cell r="C147">
            <v>0</v>
          </cell>
          <cell r="E147">
            <v>0</v>
          </cell>
          <cell r="F147">
            <v>97</v>
          </cell>
          <cell r="G147">
            <v>97</v>
          </cell>
          <cell r="H147">
            <v>0</v>
          </cell>
          <cell r="I147">
            <v>0</v>
          </cell>
        </row>
        <row r="148">
          <cell r="A148">
            <v>2030</v>
          </cell>
          <cell r="B148" t="str">
            <v>Kern_Greater_Carrizo</v>
          </cell>
          <cell r="C148">
            <v>88973834.310000002</v>
          </cell>
          <cell r="E148">
            <v>4180.8</v>
          </cell>
          <cell r="F148">
            <v>784</v>
          </cell>
          <cell r="G148">
            <v>4964.8</v>
          </cell>
          <cell r="H148">
            <v>700</v>
          </cell>
          <cell r="I148">
            <v>700</v>
          </cell>
        </row>
        <row r="149">
          <cell r="A149">
            <v>2030</v>
          </cell>
          <cell r="B149" t="str">
            <v>Kramer_Inyokern_Ex</v>
          </cell>
          <cell r="C149">
            <v>0</v>
          </cell>
          <cell r="E149">
            <v>0</v>
          </cell>
          <cell r="F149">
            <v>860.4</v>
          </cell>
          <cell r="G149">
            <v>860.4</v>
          </cell>
          <cell r="H149">
            <v>0</v>
          </cell>
          <cell r="I149">
            <v>0</v>
          </cell>
        </row>
        <row r="150">
          <cell r="A150">
            <v>2030</v>
          </cell>
          <cell r="B150" t="str">
            <v>Mountain_Pass_El_Dorado</v>
          </cell>
          <cell r="C150">
            <v>0</v>
          </cell>
          <cell r="E150">
            <v>0</v>
          </cell>
          <cell r="F150">
            <v>250</v>
          </cell>
          <cell r="G150">
            <v>0</v>
          </cell>
          <cell r="H150">
            <v>2150</v>
          </cell>
          <cell r="I150">
            <v>0</v>
          </cell>
        </row>
        <row r="151">
          <cell r="A151">
            <v>2030</v>
          </cell>
          <cell r="B151" t="str">
            <v>None</v>
          </cell>
          <cell r="C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</row>
        <row r="152">
          <cell r="A152">
            <v>2030</v>
          </cell>
          <cell r="B152" t="str">
            <v>North_Victor</v>
          </cell>
          <cell r="C152">
            <v>0</v>
          </cell>
          <cell r="E152">
            <v>0</v>
          </cell>
          <cell r="F152">
            <v>300</v>
          </cell>
          <cell r="G152">
            <v>300</v>
          </cell>
          <cell r="H152">
            <v>0</v>
          </cell>
          <cell r="I152">
            <v>0</v>
          </cell>
        </row>
        <row r="153">
          <cell r="A153">
            <v>2030</v>
          </cell>
          <cell r="B153" t="str">
            <v>Northern_California_Ex</v>
          </cell>
          <cell r="C153">
            <v>0</v>
          </cell>
          <cell r="E153">
            <v>0</v>
          </cell>
          <cell r="F153">
            <v>865.9</v>
          </cell>
          <cell r="G153">
            <v>865.9</v>
          </cell>
          <cell r="H153">
            <v>0</v>
          </cell>
          <cell r="I153">
            <v>0</v>
          </cell>
        </row>
        <row r="154">
          <cell r="A154">
            <v>2030</v>
          </cell>
          <cell r="B154" t="str">
            <v>Riverside_Palm_Springs</v>
          </cell>
          <cell r="C154">
            <v>0</v>
          </cell>
          <cell r="E154">
            <v>0</v>
          </cell>
          <cell r="F154">
            <v>2665</v>
          </cell>
          <cell r="G154">
            <v>1125.56</v>
          </cell>
          <cell r="H154">
            <v>2550</v>
          </cell>
          <cell r="I154">
            <v>2550</v>
          </cell>
        </row>
        <row r="155">
          <cell r="A155">
            <v>2030</v>
          </cell>
          <cell r="B155" t="str">
            <v>Sacramento_River</v>
          </cell>
          <cell r="C155">
            <v>0</v>
          </cell>
          <cell r="E155">
            <v>0</v>
          </cell>
          <cell r="F155">
            <v>1995.02</v>
          </cell>
          <cell r="G155">
            <v>1995.02</v>
          </cell>
          <cell r="H155">
            <v>2600</v>
          </cell>
          <cell r="I155">
            <v>2600</v>
          </cell>
        </row>
        <row r="156">
          <cell r="A156">
            <v>2030</v>
          </cell>
          <cell r="B156" t="str">
            <v>SCADSNV</v>
          </cell>
          <cell r="C156">
            <v>0</v>
          </cell>
          <cell r="E156">
            <v>0</v>
          </cell>
          <cell r="F156">
            <v>2434.08</v>
          </cell>
          <cell r="G156">
            <v>2434.08</v>
          </cell>
          <cell r="H156">
            <v>6600</v>
          </cell>
          <cell r="I156">
            <v>6600</v>
          </cell>
        </row>
        <row r="157">
          <cell r="A157">
            <v>2030</v>
          </cell>
          <cell r="B157" t="str">
            <v>Solano</v>
          </cell>
          <cell r="C157">
            <v>0</v>
          </cell>
          <cell r="E157">
            <v>0</v>
          </cell>
          <cell r="F157">
            <v>599</v>
          </cell>
          <cell r="G157">
            <v>599</v>
          </cell>
          <cell r="H157">
            <v>700</v>
          </cell>
          <cell r="I157">
            <v>700</v>
          </cell>
        </row>
        <row r="158">
          <cell r="A158">
            <v>2030</v>
          </cell>
          <cell r="B158" t="str">
            <v>Solano_subzone</v>
          </cell>
          <cell r="C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</row>
        <row r="159">
          <cell r="A159">
            <v>2030</v>
          </cell>
          <cell r="B159" t="str">
            <v>Southern_California_Desert_Ex</v>
          </cell>
          <cell r="C159">
            <v>0</v>
          </cell>
          <cell r="E159">
            <v>0</v>
          </cell>
          <cell r="F159">
            <v>862</v>
          </cell>
          <cell r="G159">
            <v>862</v>
          </cell>
          <cell r="H159">
            <v>0</v>
          </cell>
          <cell r="I159">
            <v>0</v>
          </cell>
        </row>
        <row r="160">
          <cell r="A160">
            <v>2030</v>
          </cell>
          <cell r="B160" t="str">
            <v>SPGE</v>
          </cell>
          <cell r="C160">
            <v>37014496.420000002</v>
          </cell>
          <cell r="E160">
            <v>5080.8</v>
          </cell>
          <cell r="F160">
            <v>674.94</v>
          </cell>
          <cell r="G160">
            <v>5755.74</v>
          </cell>
          <cell r="H160">
            <v>700</v>
          </cell>
          <cell r="I160">
            <v>700</v>
          </cell>
        </row>
        <row r="161">
          <cell r="A161">
            <v>2030</v>
          </cell>
          <cell r="B161" t="str">
            <v>Tehachapi</v>
          </cell>
          <cell r="C161">
            <v>0</v>
          </cell>
          <cell r="E161">
            <v>0</v>
          </cell>
          <cell r="F161">
            <v>3677</v>
          </cell>
          <cell r="G161">
            <v>3677</v>
          </cell>
          <cell r="H161">
            <v>800</v>
          </cell>
          <cell r="I161">
            <v>399</v>
          </cell>
        </row>
        <row r="162">
          <cell r="A162">
            <v>2030</v>
          </cell>
          <cell r="B162" t="str">
            <v>Tehachapi_Ex</v>
          </cell>
          <cell r="C162">
            <v>0</v>
          </cell>
          <cell r="E162">
            <v>0</v>
          </cell>
          <cell r="F162">
            <v>1870</v>
          </cell>
          <cell r="G162">
            <v>1488</v>
          </cell>
          <cell r="H162">
            <v>0</v>
          </cell>
          <cell r="I162">
            <v>0</v>
          </cell>
        </row>
        <row r="163">
          <cell r="A163">
            <v>2030</v>
          </cell>
          <cell r="B163" t="str">
            <v>Westlands_Ex</v>
          </cell>
          <cell r="C163">
            <v>19126682.02</v>
          </cell>
          <cell r="E163">
            <v>2625.43</v>
          </cell>
          <cell r="F163">
            <v>1778.57</v>
          </cell>
          <cell r="G163">
            <v>4404</v>
          </cell>
          <cell r="H163">
            <v>0</v>
          </cell>
          <cell r="I163">
            <v>0</v>
          </cell>
        </row>
      </sheetData>
      <sheetData sheetId="18">
        <row r="2">
          <cell r="A2" t="str">
            <v>transmission_line</v>
          </cell>
          <cell r="D2" t="str">
            <v>period</v>
          </cell>
          <cell r="F2" t="str">
            <v>unspecified_power_positive_mwh_per_year</v>
          </cell>
          <cell r="G2" t="str">
            <v>unspecified_power_negative_mwh_per_year</v>
          </cell>
          <cell r="R2" t="str">
            <v>hurdle_cost_positive_direction_$_per_year</v>
          </cell>
          <cell r="S2" t="str">
            <v>hurdle_cost_negative_direction_$_per_year</v>
          </cell>
        </row>
        <row r="3">
          <cell r="A3" t="str">
            <v>BANC_to_CAISO</v>
          </cell>
          <cell r="D3">
            <v>2020</v>
          </cell>
          <cell r="F3">
            <v>1691113.1969146901</v>
          </cell>
          <cell r="G3">
            <v>51068.865401103103</v>
          </cell>
          <cell r="R3">
            <v>4096526.3615967799</v>
          </cell>
          <cell r="S3">
            <v>530529.06739425205</v>
          </cell>
        </row>
        <row r="4">
          <cell r="A4" t="str">
            <v>BANC_to_CAISO</v>
          </cell>
          <cell r="D4">
            <v>2021</v>
          </cell>
          <cell r="F4">
            <v>1480781.6637182101</v>
          </cell>
          <cell r="G4">
            <v>36881.2485154682</v>
          </cell>
          <cell r="R4">
            <v>3587023.4146205299</v>
          </cell>
          <cell r="S4">
            <v>383138.18104029202</v>
          </cell>
        </row>
        <row r="5">
          <cell r="A5" t="str">
            <v>BANC_to_CAISO</v>
          </cell>
          <cell r="D5">
            <v>2022</v>
          </cell>
          <cell r="F5">
            <v>1264953.557516</v>
          </cell>
          <cell r="G5">
            <v>16376.9419195519</v>
          </cell>
          <cell r="R5">
            <v>3064205.7985799299</v>
          </cell>
          <cell r="S5">
            <v>170130.44838909901</v>
          </cell>
        </row>
        <row r="6">
          <cell r="A6" t="str">
            <v>BANC_to_CAISO</v>
          </cell>
          <cell r="D6">
            <v>2023</v>
          </cell>
          <cell r="F6">
            <v>1468391.16398777</v>
          </cell>
          <cell r="G6">
            <v>12764.8376928369</v>
          </cell>
          <cell r="R6">
            <v>3557007.00172152</v>
          </cell>
          <cell r="S6">
            <v>132607.71085482399</v>
          </cell>
        </row>
        <row r="7">
          <cell r="A7" t="str">
            <v>BANC_to_CAISO</v>
          </cell>
          <cell r="D7">
            <v>2024</v>
          </cell>
          <cell r="F7">
            <v>1905624.2456229001</v>
          </cell>
          <cell r="G7">
            <v>7428.9138525075496</v>
          </cell>
          <cell r="R7">
            <v>4616154.8210721798</v>
          </cell>
          <cell r="S7">
            <v>77175.317897145302</v>
          </cell>
        </row>
        <row r="8">
          <cell r="A8" t="str">
            <v>BANC_to_CAISO</v>
          </cell>
          <cell r="D8">
            <v>2026</v>
          </cell>
          <cell r="F8">
            <v>1880968.4111597501</v>
          </cell>
          <cell r="G8">
            <v>299.58509856678501</v>
          </cell>
          <cell r="R8">
            <v>4556427.7430661498</v>
          </cell>
          <cell r="S8">
            <v>3112.5056146192201</v>
          </cell>
        </row>
        <row r="9">
          <cell r="A9" t="str">
            <v>BANC_to_CAISO</v>
          </cell>
          <cell r="D9">
            <v>2030</v>
          </cell>
          <cell r="F9">
            <v>1075306.4702745001</v>
          </cell>
          <cell r="G9">
            <v>6315.34464742212</v>
          </cell>
          <cell r="R9">
            <v>2604807.0121263098</v>
          </cell>
          <cell r="S9">
            <v>65606.806025640704</v>
          </cell>
        </row>
        <row r="10">
          <cell r="A10" t="str">
            <v>IID_to_BANC</v>
          </cell>
          <cell r="D10">
            <v>2020</v>
          </cell>
          <cell r="F10">
            <v>0</v>
          </cell>
          <cell r="G10">
            <v>0</v>
          </cell>
          <cell r="R10">
            <v>0</v>
          </cell>
          <cell r="S10">
            <v>0</v>
          </cell>
        </row>
        <row r="11">
          <cell r="A11" t="str">
            <v>IID_to_BANC</v>
          </cell>
          <cell r="D11">
            <v>2021</v>
          </cell>
          <cell r="F11">
            <v>0</v>
          </cell>
          <cell r="G11">
            <v>0</v>
          </cell>
          <cell r="R11">
            <v>0</v>
          </cell>
          <cell r="S11">
            <v>0</v>
          </cell>
        </row>
        <row r="12">
          <cell r="A12" t="str">
            <v>IID_to_BANC</v>
          </cell>
          <cell r="D12">
            <v>2022</v>
          </cell>
          <cell r="F12">
            <v>0</v>
          </cell>
          <cell r="G12">
            <v>0</v>
          </cell>
          <cell r="R12">
            <v>0</v>
          </cell>
          <cell r="S12">
            <v>0</v>
          </cell>
        </row>
        <row r="13">
          <cell r="A13" t="str">
            <v>IID_to_BANC</v>
          </cell>
          <cell r="D13">
            <v>2023</v>
          </cell>
          <cell r="F13">
            <v>0</v>
          </cell>
          <cell r="G13">
            <v>0</v>
          </cell>
          <cell r="R13">
            <v>0</v>
          </cell>
          <cell r="S13">
            <v>0</v>
          </cell>
        </row>
        <row r="14">
          <cell r="A14" t="str">
            <v>IID_to_BANC</v>
          </cell>
          <cell r="D14">
            <v>2024</v>
          </cell>
          <cell r="F14">
            <v>0</v>
          </cell>
          <cell r="G14">
            <v>0</v>
          </cell>
          <cell r="R14">
            <v>0</v>
          </cell>
          <cell r="S14">
            <v>0</v>
          </cell>
        </row>
        <row r="15">
          <cell r="A15" t="str">
            <v>IID_to_BANC</v>
          </cell>
          <cell r="D15">
            <v>2026</v>
          </cell>
          <cell r="F15">
            <v>0</v>
          </cell>
          <cell r="G15">
            <v>0</v>
          </cell>
          <cell r="R15">
            <v>0</v>
          </cell>
          <cell r="S15">
            <v>0</v>
          </cell>
        </row>
        <row r="16">
          <cell r="A16" t="str">
            <v>IID_to_BANC</v>
          </cell>
          <cell r="D16">
            <v>2030</v>
          </cell>
          <cell r="F16">
            <v>0</v>
          </cell>
          <cell r="G16">
            <v>0</v>
          </cell>
          <cell r="R16">
            <v>0</v>
          </cell>
          <cell r="S16">
            <v>0</v>
          </cell>
        </row>
        <row r="17">
          <cell r="A17" t="str">
            <v>IID_to_CAISO</v>
          </cell>
          <cell r="D17">
            <v>2020</v>
          </cell>
          <cell r="F17">
            <v>2992493.94236635</v>
          </cell>
          <cell r="G17">
            <v>0</v>
          </cell>
          <cell r="R17">
            <v>9512487.8225974906</v>
          </cell>
          <cell r="S17">
            <v>0</v>
          </cell>
        </row>
        <row r="18">
          <cell r="A18" t="str">
            <v>IID_to_CAISO</v>
          </cell>
          <cell r="D18">
            <v>2021</v>
          </cell>
          <cell r="F18">
            <v>3050238.9291347899</v>
          </cell>
          <cell r="G18">
            <v>0</v>
          </cell>
          <cell r="R18">
            <v>9696045.2469149195</v>
          </cell>
          <cell r="S18">
            <v>0</v>
          </cell>
        </row>
        <row r="19">
          <cell r="A19" t="str">
            <v>IID_to_CAISO</v>
          </cell>
          <cell r="D19">
            <v>2022</v>
          </cell>
          <cell r="F19">
            <v>2820442.6413220302</v>
          </cell>
          <cell r="G19">
            <v>0</v>
          </cell>
          <cell r="R19">
            <v>8965575.0373162497</v>
          </cell>
          <cell r="S19">
            <v>0</v>
          </cell>
        </row>
        <row r="20">
          <cell r="A20" t="str">
            <v>IID_to_CAISO</v>
          </cell>
          <cell r="D20">
            <v>2023</v>
          </cell>
          <cell r="F20">
            <v>2655494.7613252401</v>
          </cell>
          <cell r="G20">
            <v>0</v>
          </cell>
          <cell r="R20">
            <v>8441242.1958276909</v>
          </cell>
          <cell r="S20">
            <v>0</v>
          </cell>
        </row>
        <row r="21">
          <cell r="A21" t="str">
            <v>IID_to_CAISO</v>
          </cell>
          <cell r="D21">
            <v>2024</v>
          </cell>
          <cell r="F21">
            <v>2857076.0964400899</v>
          </cell>
          <cell r="G21">
            <v>0</v>
          </cell>
          <cell r="R21">
            <v>9082020.8273135107</v>
          </cell>
          <cell r="S21">
            <v>0</v>
          </cell>
        </row>
        <row r="22">
          <cell r="A22" t="str">
            <v>IID_to_CAISO</v>
          </cell>
          <cell r="D22">
            <v>2026</v>
          </cell>
          <cell r="F22">
            <v>2117576.7771343999</v>
          </cell>
          <cell r="G22">
            <v>0</v>
          </cell>
          <cell r="R22">
            <v>6731313.3925444698</v>
          </cell>
          <cell r="S22">
            <v>0</v>
          </cell>
        </row>
        <row r="23">
          <cell r="A23" t="str">
            <v>IID_to_CAISO</v>
          </cell>
          <cell r="D23">
            <v>2030</v>
          </cell>
          <cell r="F23">
            <v>1226358.3834591799</v>
          </cell>
          <cell r="G23">
            <v>0</v>
          </cell>
          <cell r="R23">
            <v>3898329.8044167501</v>
          </cell>
          <cell r="S23">
            <v>0</v>
          </cell>
        </row>
        <row r="24">
          <cell r="A24" t="str">
            <v>IID_to_LDWP</v>
          </cell>
          <cell r="D24">
            <v>2020</v>
          </cell>
          <cell r="F24">
            <v>1198522.1380820901</v>
          </cell>
          <cell r="G24">
            <v>35883.982489543901</v>
          </cell>
          <cell r="R24">
            <v>3809839.6351631</v>
          </cell>
          <cell r="S24">
            <v>200650.075120225</v>
          </cell>
        </row>
        <row r="25">
          <cell r="A25" t="str">
            <v>IID_to_LDWP</v>
          </cell>
          <cell r="D25">
            <v>2021</v>
          </cell>
          <cell r="F25">
            <v>1107168.78339772</v>
          </cell>
          <cell r="G25">
            <v>41203.902431456801</v>
          </cell>
          <cell r="R25">
            <v>3519443.8370346599</v>
          </cell>
          <cell r="S25">
            <v>230396.99090046101</v>
          </cell>
        </row>
        <row r="26">
          <cell r="A26" t="str">
            <v>IID_to_LDWP</v>
          </cell>
          <cell r="D26">
            <v>2022</v>
          </cell>
          <cell r="F26">
            <v>1158119.45607931</v>
          </cell>
          <cell r="G26">
            <v>48847.207013453299</v>
          </cell>
          <cell r="R26">
            <v>3681406.43155073</v>
          </cell>
          <cell r="S26">
            <v>273133.66156984097</v>
          </cell>
        </row>
        <row r="27">
          <cell r="A27" t="str">
            <v>IID_to_LDWP</v>
          </cell>
          <cell r="D27">
            <v>2023</v>
          </cell>
          <cell r="F27">
            <v>1273112.75962307</v>
          </cell>
          <cell r="G27">
            <v>40430.655331413698</v>
          </cell>
          <cell r="R27">
            <v>4046945.6185334502</v>
          </cell>
          <cell r="S27">
            <v>226072.06657564201</v>
          </cell>
        </row>
        <row r="28">
          <cell r="A28" t="str">
            <v>IID_to_LDWP</v>
          </cell>
          <cell r="D28">
            <v>2024</v>
          </cell>
          <cell r="F28">
            <v>1096518.4906306099</v>
          </cell>
          <cell r="G28">
            <v>36314.437129626604</v>
          </cell>
          <cell r="R28">
            <v>3485589.0675063599</v>
          </cell>
          <cell r="S28">
            <v>203053.85083035901</v>
          </cell>
        </row>
        <row r="29">
          <cell r="A29" t="str">
            <v>IID_to_LDWP</v>
          </cell>
          <cell r="D29">
            <v>2026</v>
          </cell>
          <cell r="F29">
            <v>1795597.08367308</v>
          </cell>
          <cell r="G29">
            <v>57078.017641220897</v>
          </cell>
          <cell r="R29">
            <v>5707809.8690724699</v>
          </cell>
          <cell r="S29">
            <v>319158.34128314297</v>
          </cell>
        </row>
        <row r="30">
          <cell r="A30" t="str">
            <v>IID_to_LDWP</v>
          </cell>
          <cell r="D30">
            <v>2030</v>
          </cell>
          <cell r="F30">
            <v>2269405.8402779698</v>
          </cell>
          <cell r="G30">
            <v>89435.760389686795</v>
          </cell>
          <cell r="R30">
            <v>7213939.7631835304</v>
          </cell>
          <cell r="S30">
            <v>500087.64070666803</v>
          </cell>
        </row>
        <row r="31">
          <cell r="A31" t="str">
            <v>LDWP_to_CAISO</v>
          </cell>
          <cell r="D31">
            <v>2020</v>
          </cell>
          <cell r="F31">
            <v>266298.778187747</v>
          </cell>
          <cell r="G31">
            <v>18779.062295874101</v>
          </cell>
          <cell r="R31">
            <v>1489032.75468758</v>
          </cell>
          <cell r="S31">
            <v>195085.346832365</v>
          </cell>
        </row>
        <row r="32">
          <cell r="A32" t="str">
            <v>LDWP_to_CAISO</v>
          </cell>
          <cell r="D32">
            <v>2021</v>
          </cell>
          <cell r="F32">
            <v>181743.551994754</v>
          </cell>
          <cell r="G32">
            <v>10308.480245008101</v>
          </cell>
          <cell r="R32">
            <v>1016239.0972431001</v>
          </cell>
          <cell r="S32">
            <v>107087.73403043101</v>
          </cell>
        </row>
        <row r="33">
          <cell r="A33" t="str">
            <v>LDWP_to_CAISO</v>
          </cell>
          <cell r="D33">
            <v>2022</v>
          </cell>
          <cell r="F33">
            <v>157316.39526784801</v>
          </cell>
          <cell r="G33">
            <v>10839.8063420864</v>
          </cell>
          <cell r="R33">
            <v>879647.75603031402</v>
          </cell>
          <cell r="S33">
            <v>112608.28241047999</v>
          </cell>
        </row>
        <row r="34">
          <cell r="A34" t="str">
            <v>LDWP_to_CAISO</v>
          </cell>
          <cell r="D34">
            <v>2023</v>
          </cell>
          <cell r="F34">
            <v>167623.96158296501</v>
          </cell>
          <cell r="G34">
            <v>10007.522505880301</v>
          </cell>
          <cell r="R34">
            <v>937285.53616517095</v>
          </cell>
          <cell r="S34">
            <v>103963.35081487799</v>
          </cell>
        </row>
        <row r="35">
          <cell r="A35" t="str">
            <v>LDWP_to_CAISO</v>
          </cell>
          <cell r="D35">
            <v>2024</v>
          </cell>
          <cell r="F35">
            <v>396481.64437286201</v>
          </cell>
          <cell r="G35">
            <v>800.75686949549095</v>
          </cell>
          <cell r="R35">
            <v>2216963.5631482899</v>
          </cell>
          <cell r="S35">
            <v>8318.5358961132697</v>
          </cell>
        </row>
        <row r="36">
          <cell r="A36" t="str">
            <v>LDWP_to_CAISO</v>
          </cell>
          <cell r="D36">
            <v>2026</v>
          </cell>
          <cell r="F36">
            <v>436149.29695202102</v>
          </cell>
          <cell r="G36">
            <v>615.12443315192002</v>
          </cell>
          <cell r="R36">
            <v>2438771.3126906599</v>
          </cell>
          <cell r="S36">
            <v>6389.9860353780095</v>
          </cell>
        </row>
        <row r="37">
          <cell r="A37" t="str">
            <v>LDWP_to_CAISO</v>
          </cell>
          <cell r="D37">
            <v>2030</v>
          </cell>
          <cell r="F37">
            <v>111075.361995887</v>
          </cell>
          <cell r="G37">
            <v>6052.5119261058699</v>
          </cell>
          <cell r="R37">
            <v>621086.741454334</v>
          </cell>
          <cell r="S37">
            <v>62875.863174124599</v>
          </cell>
        </row>
        <row r="38">
          <cell r="A38" t="str">
            <v>NW_to_BANC</v>
          </cell>
          <cell r="D38">
            <v>2020</v>
          </cell>
          <cell r="F38">
            <v>4727475.16153521</v>
          </cell>
          <cell r="G38">
            <v>60701.568326218003</v>
          </cell>
          <cell r="R38">
            <v>54074142.4706745</v>
          </cell>
          <cell r="S38">
            <v>147042.63081980101</v>
          </cell>
        </row>
        <row r="39">
          <cell r="A39" t="str">
            <v>NW_to_BANC</v>
          </cell>
          <cell r="D39">
            <v>2021</v>
          </cell>
          <cell r="F39">
            <v>3960462.9364870102</v>
          </cell>
          <cell r="G39">
            <v>158451.71818361399</v>
          </cell>
          <cell r="R39">
            <v>46575117.148682497</v>
          </cell>
          <cell r="S39">
            <v>383831.58873646101</v>
          </cell>
        </row>
        <row r="40">
          <cell r="A40" t="str">
            <v>NW_to_BANC</v>
          </cell>
          <cell r="D40">
            <v>2022</v>
          </cell>
          <cell r="F40">
            <v>3468292.1191426399</v>
          </cell>
          <cell r="G40">
            <v>378482.08326242102</v>
          </cell>
          <cell r="R40">
            <v>42028799.124074899</v>
          </cell>
          <cell r="S40">
            <v>916829.67706948298</v>
          </cell>
        </row>
        <row r="41">
          <cell r="A41" t="str">
            <v>NW_to_BANC</v>
          </cell>
          <cell r="D41">
            <v>2023</v>
          </cell>
          <cell r="F41">
            <v>3378231.3797272099</v>
          </cell>
          <cell r="G41">
            <v>558887.50736338203</v>
          </cell>
          <cell r="R41">
            <v>42194033.037285499</v>
          </cell>
          <cell r="S41">
            <v>1353840.547727</v>
          </cell>
        </row>
        <row r="42">
          <cell r="A42" t="str">
            <v>NW_to_BANC</v>
          </cell>
          <cell r="D42">
            <v>2024</v>
          </cell>
          <cell r="F42">
            <v>3194517.3461470501</v>
          </cell>
          <cell r="G42">
            <v>535602.16237958195</v>
          </cell>
          <cell r="R42">
            <v>41155133.0116724</v>
          </cell>
          <cell r="S42">
            <v>1297434.6554129</v>
          </cell>
        </row>
        <row r="43">
          <cell r="A43" t="str">
            <v>NW_to_BANC</v>
          </cell>
          <cell r="D43">
            <v>2026</v>
          </cell>
          <cell r="F43">
            <v>2918452.7721274099</v>
          </cell>
          <cell r="G43">
            <v>1173884.6242596901</v>
          </cell>
          <cell r="R43">
            <v>40056769.4254039</v>
          </cell>
          <cell r="S43">
            <v>2843600.0848570401</v>
          </cell>
        </row>
        <row r="44">
          <cell r="A44" t="str">
            <v>NW_to_BANC</v>
          </cell>
          <cell r="D44">
            <v>2030</v>
          </cell>
          <cell r="F44">
            <v>2877787.4483937402</v>
          </cell>
          <cell r="G44">
            <v>2374169.6423503999</v>
          </cell>
          <cell r="R44">
            <v>45232391.769883901</v>
          </cell>
          <cell r="S44">
            <v>5751154.2776183002</v>
          </cell>
        </row>
        <row r="45">
          <cell r="A45" t="str">
            <v>NW_to_CAISO</v>
          </cell>
          <cell r="D45">
            <v>2020</v>
          </cell>
          <cell r="F45">
            <v>21271348.426414199</v>
          </cell>
          <cell r="G45">
            <v>65705.637809634398</v>
          </cell>
          <cell r="R45">
            <v>104480440.63988</v>
          </cell>
          <cell r="S45">
            <v>682582.782681813</v>
          </cell>
        </row>
        <row r="46">
          <cell r="A46" t="str">
            <v>NW_to_CAISO</v>
          </cell>
          <cell r="D46">
            <v>2021</v>
          </cell>
          <cell r="F46">
            <v>19274627.029283199</v>
          </cell>
          <cell r="G46">
            <v>135407.27354972399</v>
          </cell>
          <cell r="R46">
            <v>94672965.291919097</v>
          </cell>
          <cell r="S46">
            <v>1406676.8943883399</v>
          </cell>
        </row>
        <row r="47">
          <cell r="A47" t="str">
            <v>NW_to_CAISO</v>
          </cell>
          <cell r="D47">
            <v>2022</v>
          </cell>
          <cell r="F47">
            <v>18302317.9287678</v>
          </cell>
          <cell r="G47">
            <v>451738.67866400903</v>
          </cell>
          <cell r="R47">
            <v>89897189.638333499</v>
          </cell>
          <cell r="S47">
            <v>4692880.69343156</v>
          </cell>
        </row>
        <row r="48">
          <cell r="A48" t="str">
            <v>NW_to_CAISO</v>
          </cell>
          <cell r="D48">
            <v>2023</v>
          </cell>
          <cell r="F48">
            <v>17849414.408640102</v>
          </cell>
          <cell r="G48">
            <v>589558.399265707</v>
          </cell>
          <cell r="R48">
            <v>87672619.623739496</v>
          </cell>
          <cell r="S48">
            <v>6124621.7835002597</v>
          </cell>
        </row>
        <row r="49">
          <cell r="A49" t="str">
            <v>NW_to_CAISO</v>
          </cell>
          <cell r="D49">
            <v>2024</v>
          </cell>
          <cell r="F49">
            <v>17261362.088929702</v>
          </cell>
          <cell r="G49">
            <v>354376.40854402498</v>
          </cell>
          <cell r="R49">
            <v>84784225.734361306</v>
          </cell>
          <cell r="S49">
            <v>3681434.8961016899</v>
          </cell>
        </row>
        <row r="50">
          <cell r="A50" t="str">
            <v>NW_to_CAISO</v>
          </cell>
          <cell r="D50">
            <v>2026</v>
          </cell>
          <cell r="F50">
            <v>16031273.0635261</v>
          </cell>
          <cell r="G50">
            <v>652076.87087050197</v>
          </cell>
          <cell r="R50">
            <v>78742290.2334048</v>
          </cell>
          <cell r="S50">
            <v>6774095.9252293399</v>
          </cell>
        </row>
        <row r="51">
          <cell r="A51" t="str">
            <v>NW_to_CAISO</v>
          </cell>
          <cell r="D51">
            <v>2030</v>
          </cell>
          <cell r="F51">
            <v>14659283.7470327</v>
          </cell>
          <cell r="G51">
            <v>1465374.72248175</v>
          </cell>
          <cell r="R51">
            <v>72003366.5100995</v>
          </cell>
          <cell r="S51">
            <v>15223025.1654239</v>
          </cell>
        </row>
        <row r="52">
          <cell r="A52" t="str">
            <v>NW_to_CAISO_Unspecified</v>
          </cell>
          <cell r="D52">
            <v>2020</v>
          </cell>
          <cell r="F52">
            <v>10676364.8119475</v>
          </cell>
          <cell r="G52">
            <v>1371217.12575667</v>
          </cell>
          <cell r="R52">
            <v>69679067.704495907</v>
          </cell>
          <cell r="S52">
            <v>0</v>
          </cell>
        </row>
        <row r="53">
          <cell r="A53" t="str">
            <v>NW_to_CAISO_Unspecified</v>
          </cell>
          <cell r="D53">
            <v>2021</v>
          </cell>
          <cell r="F53">
            <v>8534755.1247452702</v>
          </cell>
          <cell r="G53">
            <v>1296029.5011100899</v>
          </cell>
          <cell r="R53">
            <v>58447941.536221899</v>
          </cell>
          <cell r="S53">
            <v>0</v>
          </cell>
        </row>
        <row r="54">
          <cell r="A54" t="str">
            <v>NW_to_CAISO_Unspecified</v>
          </cell>
          <cell r="D54">
            <v>2022</v>
          </cell>
          <cell r="F54">
            <v>7599299.4404316302</v>
          </cell>
          <cell r="G54">
            <v>1649214.6360324901</v>
          </cell>
          <cell r="R54">
            <v>54762224.020436801</v>
          </cell>
          <cell r="S54">
            <v>0</v>
          </cell>
        </row>
        <row r="55">
          <cell r="A55" t="str">
            <v>NW_to_CAISO_Unspecified</v>
          </cell>
          <cell r="D55">
            <v>2023</v>
          </cell>
          <cell r="F55">
            <v>7079095.8776653204</v>
          </cell>
          <cell r="G55">
            <v>1719733.3539419801</v>
          </cell>
          <cell r="R55">
            <v>53646687.047049202</v>
          </cell>
          <cell r="S55">
            <v>0</v>
          </cell>
        </row>
        <row r="56">
          <cell r="A56" t="str">
            <v>NW_to_CAISO_Unspecified</v>
          </cell>
          <cell r="D56">
            <v>2024</v>
          </cell>
          <cell r="F56">
            <v>6430951.0946431998</v>
          </cell>
          <cell r="G56">
            <v>1424461.1938637199</v>
          </cell>
          <cell r="R56">
            <v>51262819.824559197</v>
          </cell>
          <cell r="S56">
            <v>0</v>
          </cell>
        </row>
        <row r="57">
          <cell r="A57" t="str">
            <v>NW_to_CAISO_Unspecified</v>
          </cell>
          <cell r="D57">
            <v>2026</v>
          </cell>
          <cell r="F57">
            <v>4607376.5557510201</v>
          </cell>
          <cell r="G57">
            <v>1128673.2950835801</v>
          </cell>
          <cell r="R57">
            <v>40607392.263130598</v>
          </cell>
          <cell r="S57">
            <v>0</v>
          </cell>
        </row>
        <row r="58">
          <cell r="A58" t="str">
            <v>NW_to_CAISO_Unspecified</v>
          </cell>
          <cell r="D58">
            <v>2030</v>
          </cell>
          <cell r="F58">
            <v>3413092.4317643899</v>
          </cell>
          <cell r="G58">
            <v>2119676.3159301602</v>
          </cell>
          <cell r="R58">
            <v>36881807.046180397</v>
          </cell>
          <cell r="S58">
            <v>0</v>
          </cell>
        </row>
        <row r="59">
          <cell r="A59" t="str">
            <v>NW_to_LDWP</v>
          </cell>
          <cell r="D59">
            <v>2020</v>
          </cell>
          <cell r="F59">
            <v>6574532.6648173602</v>
          </cell>
          <cell r="G59">
            <v>26629.348968578201</v>
          </cell>
          <cell r="R59">
            <v>75201301.517287597</v>
          </cell>
          <cell r="S59">
            <v>148900.431152014</v>
          </cell>
        </row>
        <row r="60">
          <cell r="A60" t="str">
            <v>NW_to_LDWP</v>
          </cell>
          <cell r="D60">
            <v>2021</v>
          </cell>
          <cell r="F60">
            <v>5439180.12337544</v>
          </cell>
          <cell r="G60">
            <v>60966.464567796</v>
          </cell>
          <cell r="R60">
            <v>63964857.2786709</v>
          </cell>
          <cell r="S60">
            <v>340899.37966769101</v>
          </cell>
        </row>
        <row r="61">
          <cell r="A61" t="str">
            <v>NW_to_LDWP</v>
          </cell>
          <cell r="D61">
            <v>2022</v>
          </cell>
          <cell r="F61">
            <v>4449154.4372293903</v>
          </cell>
          <cell r="G61">
            <v>182016.70613363601</v>
          </cell>
          <cell r="R61">
            <v>53914912.5216818</v>
          </cell>
          <cell r="S61">
            <v>1017762.75709598</v>
          </cell>
        </row>
        <row r="62">
          <cell r="A62" t="str">
            <v>NW_to_LDWP</v>
          </cell>
          <cell r="D62">
            <v>2023</v>
          </cell>
          <cell r="F62">
            <v>4394550.2978481296</v>
          </cell>
          <cell r="G62">
            <v>417053.42324581603</v>
          </cell>
          <cell r="R62">
            <v>54887830.582995497</v>
          </cell>
          <cell r="S62">
            <v>2331992.0092108799</v>
          </cell>
        </row>
        <row r="63">
          <cell r="A63" t="str">
            <v>NW_to_LDWP</v>
          </cell>
          <cell r="D63">
            <v>2024</v>
          </cell>
          <cell r="F63">
            <v>4406689.9609506801</v>
          </cell>
          <cell r="G63">
            <v>298366.413358683</v>
          </cell>
          <cell r="R63">
            <v>56771641.5325948</v>
          </cell>
          <cell r="S63">
            <v>1668341.5781775599</v>
          </cell>
        </row>
        <row r="64">
          <cell r="A64" t="str">
            <v>NW_to_LDWP</v>
          </cell>
          <cell r="D64">
            <v>2026</v>
          </cell>
          <cell r="F64">
            <v>4068978.3129027099</v>
          </cell>
          <cell r="G64">
            <v>868149.76563145802</v>
          </cell>
          <cell r="R64">
            <v>55848170.836265698</v>
          </cell>
          <cell r="S64">
            <v>4854338.1941272002</v>
          </cell>
        </row>
        <row r="65">
          <cell r="A65" t="str">
            <v>NW_to_LDWP</v>
          </cell>
          <cell r="D65">
            <v>2030</v>
          </cell>
          <cell r="F65">
            <v>3284772.09892515</v>
          </cell>
          <cell r="G65">
            <v>1528321.6454429501</v>
          </cell>
          <cell r="R65">
            <v>51629281.473513298</v>
          </cell>
          <cell r="S65">
            <v>8545744.4293636493</v>
          </cell>
        </row>
        <row r="66">
          <cell r="A66" t="str">
            <v>NW_to_SW</v>
          </cell>
          <cell r="D66">
            <v>2020</v>
          </cell>
          <cell r="F66">
            <v>1732906.6060754899</v>
          </cell>
          <cell r="G66">
            <v>4162527.9373987401</v>
          </cell>
          <cell r="R66">
            <v>8511678.30095792</v>
          </cell>
          <cell r="S66">
            <v>30584515.479983199</v>
          </cell>
        </row>
        <row r="67">
          <cell r="A67" t="str">
            <v>NW_to_SW</v>
          </cell>
          <cell r="D67">
            <v>2021</v>
          </cell>
          <cell r="F67">
            <v>1657181.2574358</v>
          </cell>
          <cell r="G67">
            <v>4839159.6737899296</v>
          </cell>
          <cell r="R67">
            <v>8139732.0371117797</v>
          </cell>
          <cell r="S67">
            <v>35556118.842123397</v>
          </cell>
        </row>
        <row r="68">
          <cell r="A68" t="str">
            <v>NW_to_SW</v>
          </cell>
          <cell r="D68">
            <v>2022</v>
          </cell>
          <cell r="F68">
            <v>1634335.7468531099</v>
          </cell>
          <cell r="G68">
            <v>5464296.5452327197</v>
          </cell>
          <cell r="R68">
            <v>8027519.82343846</v>
          </cell>
          <cell r="S68">
            <v>40149357.944902398</v>
          </cell>
        </row>
        <row r="69">
          <cell r="A69" t="str">
            <v>NW_to_SW</v>
          </cell>
          <cell r="D69">
            <v>2023</v>
          </cell>
          <cell r="F69">
            <v>1641858.2734598001</v>
          </cell>
          <cell r="G69">
            <v>5496583.9218309196</v>
          </cell>
          <cell r="R69">
            <v>8064467.6424081903</v>
          </cell>
          <cell r="S69">
            <v>40386598.000243999</v>
          </cell>
        </row>
        <row r="70">
          <cell r="A70" t="str">
            <v>NW_to_SW</v>
          </cell>
          <cell r="D70">
            <v>2024</v>
          </cell>
          <cell r="F70">
            <v>1680765.1527601101</v>
          </cell>
          <cell r="G70">
            <v>5704553.5849494198</v>
          </cell>
          <cell r="R70">
            <v>8255571.5969992196</v>
          </cell>
          <cell r="S70">
            <v>41914672.109579399</v>
          </cell>
        </row>
        <row r="71">
          <cell r="A71" t="str">
            <v>NW_to_SW</v>
          </cell>
          <cell r="D71">
            <v>2026</v>
          </cell>
          <cell r="F71">
            <v>1657721.8249486</v>
          </cell>
          <cell r="G71">
            <v>6171308.5750425998</v>
          </cell>
          <cell r="R71">
            <v>8142386.2667923998</v>
          </cell>
          <cell r="S71">
            <v>45344192.027038597</v>
          </cell>
        </row>
        <row r="72">
          <cell r="A72" t="str">
            <v>NW_to_SW</v>
          </cell>
          <cell r="D72">
            <v>2030</v>
          </cell>
          <cell r="F72">
            <v>1852613.0493236999</v>
          </cell>
          <cell r="G72">
            <v>6628575.0059104301</v>
          </cell>
          <cell r="R72">
            <v>9099651.0500231702</v>
          </cell>
          <cell r="S72">
            <v>48703994.2488444</v>
          </cell>
        </row>
        <row r="73">
          <cell r="A73" t="str">
            <v>SW_to_BANC</v>
          </cell>
          <cell r="D73">
            <v>2020</v>
          </cell>
          <cell r="F73">
            <v>0</v>
          </cell>
          <cell r="G73">
            <v>0</v>
          </cell>
          <cell r="R73">
            <v>0</v>
          </cell>
          <cell r="S73">
            <v>0</v>
          </cell>
        </row>
        <row r="74">
          <cell r="A74" t="str">
            <v>SW_to_BANC</v>
          </cell>
          <cell r="D74">
            <v>2021</v>
          </cell>
          <cell r="F74">
            <v>0</v>
          </cell>
          <cell r="G74">
            <v>0</v>
          </cell>
          <cell r="R74">
            <v>0</v>
          </cell>
          <cell r="S74">
            <v>0</v>
          </cell>
        </row>
        <row r="75">
          <cell r="A75" t="str">
            <v>SW_to_BANC</v>
          </cell>
          <cell r="D75">
            <v>2022</v>
          </cell>
          <cell r="F75">
            <v>0</v>
          </cell>
          <cell r="G75">
            <v>0</v>
          </cell>
          <cell r="R75">
            <v>0</v>
          </cell>
          <cell r="S75">
            <v>0</v>
          </cell>
        </row>
        <row r="76">
          <cell r="A76" t="str">
            <v>SW_to_BANC</v>
          </cell>
          <cell r="D76">
            <v>2023</v>
          </cell>
          <cell r="F76">
            <v>0</v>
          </cell>
          <cell r="G76">
            <v>0</v>
          </cell>
          <cell r="R76">
            <v>0</v>
          </cell>
          <cell r="S76">
            <v>0</v>
          </cell>
        </row>
        <row r="77">
          <cell r="A77" t="str">
            <v>SW_to_BANC</v>
          </cell>
          <cell r="D77">
            <v>2024</v>
          </cell>
          <cell r="F77">
            <v>0</v>
          </cell>
          <cell r="G77">
            <v>0</v>
          </cell>
          <cell r="R77">
            <v>0</v>
          </cell>
          <cell r="S77">
            <v>0</v>
          </cell>
        </row>
        <row r="78">
          <cell r="A78" t="str">
            <v>SW_to_BANC</v>
          </cell>
          <cell r="D78">
            <v>2026</v>
          </cell>
          <cell r="F78">
            <v>0</v>
          </cell>
          <cell r="G78">
            <v>0</v>
          </cell>
          <cell r="R78">
            <v>0</v>
          </cell>
          <cell r="S78">
            <v>0</v>
          </cell>
        </row>
        <row r="79">
          <cell r="A79" t="str">
            <v>SW_to_BANC</v>
          </cell>
          <cell r="D79">
            <v>2030</v>
          </cell>
          <cell r="F79">
            <v>0</v>
          </cell>
          <cell r="G79">
            <v>0</v>
          </cell>
          <cell r="R79">
            <v>0</v>
          </cell>
          <cell r="S79">
            <v>0</v>
          </cell>
        </row>
        <row r="80">
          <cell r="A80" t="str">
            <v>SW_to_CAISO</v>
          </cell>
          <cell r="D80">
            <v>2020</v>
          </cell>
          <cell r="F80">
            <v>11637973.3863598</v>
          </cell>
          <cell r="G80">
            <v>808821.34976848005</v>
          </cell>
          <cell r="R80">
            <v>161465938.38011399</v>
          </cell>
          <cell r="S80">
            <v>8402432.9063869696</v>
          </cell>
        </row>
        <row r="81">
          <cell r="A81" t="str">
            <v>SW_to_CAISO</v>
          </cell>
          <cell r="D81">
            <v>2021</v>
          </cell>
          <cell r="F81">
            <v>11409938.1020613</v>
          </cell>
          <cell r="G81">
            <v>811443.67919122998</v>
          </cell>
          <cell r="R81">
            <v>161973285.727871</v>
          </cell>
          <cell r="S81">
            <v>8429674.6773551498</v>
          </cell>
        </row>
        <row r="82">
          <cell r="A82" t="str">
            <v>SW_to_CAISO</v>
          </cell>
          <cell r="D82">
            <v>2022</v>
          </cell>
          <cell r="F82">
            <v>13751291.6428844</v>
          </cell>
          <cell r="G82">
            <v>1623231.9593269699</v>
          </cell>
          <cell r="R82">
            <v>200133562.821365</v>
          </cell>
          <cell r="S82">
            <v>16862932.416144401</v>
          </cell>
        </row>
        <row r="83">
          <cell r="A83" t="str">
            <v>SW_to_CAISO</v>
          </cell>
          <cell r="D83">
            <v>2023</v>
          </cell>
          <cell r="F83">
            <v>15791293.2117009</v>
          </cell>
          <cell r="G83">
            <v>1934226.03327414</v>
          </cell>
          <cell r="R83">
            <v>235697117.810377</v>
          </cell>
          <cell r="S83">
            <v>20093684.458928399</v>
          </cell>
        </row>
        <row r="84">
          <cell r="A84" t="str">
            <v>SW_to_CAISO</v>
          </cell>
          <cell r="D84">
            <v>2024</v>
          </cell>
          <cell r="F84">
            <v>15801065.6746007</v>
          </cell>
          <cell r="G84">
            <v>1856852.24447592</v>
          </cell>
          <cell r="R84">
            <v>242054067.42235199</v>
          </cell>
          <cell r="S84">
            <v>19289889.654796999</v>
          </cell>
        </row>
        <row r="85">
          <cell r="A85" t="str">
            <v>SW_to_CAISO</v>
          </cell>
          <cell r="D85">
            <v>2026</v>
          </cell>
          <cell r="F85">
            <v>16535646.4718059</v>
          </cell>
          <cell r="G85">
            <v>2488714.74255053</v>
          </cell>
          <cell r="R85">
            <v>267234843.358933</v>
          </cell>
          <cell r="S85">
            <v>25853982.5544382</v>
          </cell>
        </row>
        <row r="86">
          <cell r="A86" t="str">
            <v>SW_to_CAISO</v>
          </cell>
          <cell r="D86">
            <v>2030</v>
          </cell>
          <cell r="F86">
            <v>15561180.9480423</v>
          </cell>
          <cell r="G86">
            <v>3795914.4060435402</v>
          </cell>
          <cell r="R86">
            <v>282490737.58953601</v>
          </cell>
          <cell r="S86">
            <v>39433813.674167499</v>
          </cell>
        </row>
        <row r="87">
          <cell r="A87" t="str">
            <v>SW_to_IID</v>
          </cell>
          <cell r="D87">
            <v>2020</v>
          </cell>
          <cell r="F87">
            <v>24969.917856144999</v>
          </cell>
          <cell r="G87">
            <v>240478.08682413399</v>
          </cell>
          <cell r="R87">
            <v>346432.77413329302</v>
          </cell>
          <cell r="S87">
            <v>764427.14991333196</v>
          </cell>
        </row>
        <row r="88">
          <cell r="A88" t="str">
            <v>SW_to_IID</v>
          </cell>
          <cell r="D88">
            <v>2021</v>
          </cell>
          <cell r="F88">
            <v>43825.927693768201</v>
          </cell>
          <cell r="G88">
            <v>298636.99547825899</v>
          </cell>
          <cell r="R88">
            <v>622144.11118330795</v>
          </cell>
          <cell r="S88">
            <v>949302.64997662499</v>
          </cell>
        </row>
        <row r="89">
          <cell r="A89" t="str">
            <v>SW_to_IID</v>
          </cell>
          <cell r="D89">
            <v>2022</v>
          </cell>
          <cell r="F89">
            <v>40941.147550249101</v>
          </cell>
          <cell r="G89">
            <v>469927.719479547</v>
          </cell>
          <cell r="R89">
            <v>595852.32537974196</v>
          </cell>
          <cell r="S89">
            <v>1493798.8357058601</v>
          </cell>
        </row>
        <row r="90">
          <cell r="A90" t="str">
            <v>SW_to_IID</v>
          </cell>
          <cell r="D90">
            <v>2023</v>
          </cell>
          <cell r="F90">
            <v>43822.880083524098</v>
          </cell>
          <cell r="G90">
            <v>520268.57030567201</v>
          </cell>
          <cell r="R90">
            <v>654091.53577048494</v>
          </cell>
          <cell r="S90">
            <v>1653821.69547421</v>
          </cell>
        </row>
        <row r="91">
          <cell r="A91" t="str">
            <v>SW_to_IID</v>
          </cell>
          <cell r="D91">
            <v>2024</v>
          </cell>
          <cell r="F91">
            <v>50102.834174856202</v>
          </cell>
          <cell r="G91">
            <v>498682.62108192901</v>
          </cell>
          <cell r="R91">
            <v>767517.02749905805</v>
          </cell>
          <cell r="S91">
            <v>1585203.93331219</v>
          </cell>
        </row>
        <row r="92">
          <cell r="A92" t="str">
            <v>SW_to_IID</v>
          </cell>
          <cell r="D92">
            <v>2026</v>
          </cell>
          <cell r="F92">
            <v>72475.560178052096</v>
          </cell>
          <cell r="G92">
            <v>572124.45866748202</v>
          </cell>
          <cell r="R92">
            <v>1171286.4926120101</v>
          </cell>
          <cell r="S92">
            <v>1818660.5501868599</v>
          </cell>
        </row>
        <row r="93">
          <cell r="A93" t="str">
            <v>SW_to_IID</v>
          </cell>
          <cell r="D93">
            <v>2030</v>
          </cell>
          <cell r="F93">
            <v>52426.124718274797</v>
          </cell>
          <cell r="G93">
            <v>964617.79302938399</v>
          </cell>
          <cell r="R93">
            <v>951709.49152342102</v>
          </cell>
          <cell r="S93">
            <v>3066311.0330704199</v>
          </cell>
        </row>
        <row r="94">
          <cell r="A94" t="str">
            <v>SW_to_LDWP</v>
          </cell>
          <cell r="D94">
            <v>2020</v>
          </cell>
          <cell r="F94">
            <v>220307.76931361601</v>
          </cell>
          <cell r="G94">
            <v>0</v>
          </cell>
          <cell r="R94">
            <v>3056559.9283719799</v>
          </cell>
          <cell r="S94">
            <v>0</v>
          </cell>
        </row>
        <row r="95">
          <cell r="A95" t="str">
            <v>SW_to_LDWP</v>
          </cell>
          <cell r="D95">
            <v>2021</v>
          </cell>
          <cell r="F95">
            <v>214890.883762004</v>
          </cell>
          <cell r="G95">
            <v>0</v>
          </cell>
          <cell r="R95">
            <v>3050546.5025555901</v>
          </cell>
          <cell r="S95">
            <v>0</v>
          </cell>
        </row>
        <row r="96">
          <cell r="A96" t="str">
            <v>SW_to_LDWP</v>
          </cell>
          <cell r="D96">
            <v>2022</v>
          </cell>
          <cell r="F96">
            <v>402628.02983403398</v>
          </cell>
          <cell r="G96">
            <v>0</v>
          </cell>
          <cell r="R96">
            <v>5859763.3742662799</v>
          </cell>
          <cell r="S96">
            <v>0</v>
          </cell>
        </row>
        <row r="97">
          <cell r="A97" t="str">
            <v>SW_to_LDWP</v>
          </cell>
          <cell r="D97">
            <v>2023</v>
          </cell>
          <cell r="F97">
            <v>355047.52197580598</v>
          </cell>
          <cell r="G97">
            <v>0</v>
          </cell>
          <cell r="R97">
            <v>5299350.0391194401</v>
          </cell>
          <cell r="S97">
            <v>0</v>
          </cell>
        </row>
        <row r="98">
          <cell r="A98" t="str">
            <v>SW_to_LDWP</v>
          </cell>
          <cell r="D98">
            <v>2024</v>
          </cell>
          <cell r="F98">
            <v>542488.98188577394</v>
          </cell>
          <cell r="G98">
            <v>0</v>
          </cell>
          <cell r="R98">
            <v>8310306.8321563397</v>
          </cell>
          <cell r="S98">
            <v>0</v>
          </cell>
        </row>
        <row r="99">
          <cell r="A99" t="str">
            <v>SW_to_LDWP</v>
          </cell>
          <cell r="D99">
            <v>2026</v>
          </cell>
          <cell r="F99">
            <v>550714.98416448396</v>
          </cell>
          <cell r="G99">
            <v>0</v>
          </cell>
          <cell r="R99">
            <v>8900168.5956719704</v>
          </cell>
          <cell r="S99">
            <v>0</v>
          </cell>
        </row>
        <row r="100">
          <cell r="A100" t="str">
            <v>SW_to_LDWP</v>
          </cell>
          <cell r="D100">
            <v>2030</v>
          </cell>
          <cell r="F100">
            <v>645823.52795282495</v>
          </cell>
          <cell r="G100">
            <v>0</v>
          </cell>
          <cell r="R100">
            <v>11723984.709896799</v>
          </cell>
          <cell r="S100">
            <v>0</v>
          </cell>
        </row>
      </sheetData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puc.ca.gov/General.aspx?id=644246282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A14" sqref="A11:XFD14"/>
    </sheetView>
  </sheetViews>
  <sheetFormatPr defaultRowHeight="14.25" x14ac:dyDescent="0.45"/>
  <sheetData>
    <row r="1" spans="1:6" ht="15" x14ac:dyDescent="0.25">
      <c r="A1" s="1" t="s">
        <v>0</v>
      </c>
    </row>
    <row r="3" spans="1:6" ht="14.55" x14ac:dyDescent="0.35">
      <c r="A3" s="1" t="s">
        <v>1</v>
      </c>
      <c r="B3" s="7" t="s">
        <v>24</v>
      </c>
      <c r="C3" s="8"/>
      <c r="D3" s="8"/>
      <c r="E3" s="8"/>
    </row>
    <row r="4" spans="1:6" ht="14.55" x14ac:dyDescent="0.35">
      <c r="B4" s="3" t="s">
        <v>25</v>
      </c>
    </row>
    <row r="5" spans="1:6" ht="14.55" x14ac:dyDescent="0.35">
      <c r="B5" s="3" t="s">
        <v>26</v>
      </c>
    </row>
    <row r="6" spans="1:6" ht="14.55" x14ac:dyDescent="0.35">
      <c r="B6" s="3" t="s">
        <v>27</v>
      </c>
    </row>
    <row r="7" spans="1:6" ht="14.55" x14ac:dyDescent="0.35">
      <c r="B7" s="3" t="s">
        <v>28</v>
      </c>
    </row>
    <row r="8" spans="1:6" ht="14.55" x14ac:dyDescent="0.35">
      <c r="B8" s="6" t="s">
        <v>29</v>
      </c>
    </row>
    <row r="9" spans="1:6" s="3" customFormat="1" ht="15" x14ac:dyDescent="0.25">
      <c r="B9" s="4"/>
    </row>
    <row r="10" spans="1:6" ht="15" x14ac:dyDescent="0.25">
      <c r="A10" s="1" t="s">
        <v>2</v>
      </c>
    </row>
    <row r="11" spans="1:6" ht="14.55" x14ac:dyDescent="0.35">
      <c r="A11" s="5" t="s">
        <v>471</v>
      </c>
    </row>
    <row r="12" spans="1:6" ht="14.55" x14ac:dyDescent="0.35">
      <c r="A12" s="5"/>
    </row>
    <row r="13" spans="1:6" x14ac:dyDescent="0.45">
      <c r="A13" s="3" t="s">
        <v>435</v>
      </c>
      <c r="B13" s="3"/>
      <c r="C13" s="3"/>
      <c r="D13" s="3"/>
      <c r="E13" s="3"/>
      <c r="F13" s="3"/>
    </row>
    <row r="14" spans="1:6" x14ac:dyDescent="0.45">
      <c r="A14" s="5" t="s">
        <v>436</v>
      </c>
      <c r="B14" s="3"/>
      <c r="C14" s="3"/>
      <c r="D14" s="3"/>
      <c r="E14" s="3"/>
      <c r="F14" s="3"/>
    </row>
    <row r="15" spans="1:6" x14ac:dyDescent="0.45">
      <c r="A15" s="3" t="s">
        <v>437</v>
      </c>
      <c r="B15" s="3"/>
      <c r="C15" s="3"/>
      <c r="D15" s="3"/>
      <c r="E15" s="3"/>
      <c r="F15" s="3"/>
    </row>
    <row r="16" spans="1:6" x14ac:dyDescent="0.45">
      <c r="A16" s="3" t="s">
        <v>438</v>
      </c>
      <c r="B16" s="3"/>
      <c r="C16" s="3"/>
      <c r="D16" s="3"/>
      <c r="E16" s="3"/>
      <c r="F16" s="3"/>
    </row>
    <row r="17" spans="1:6" x14ac:dyDescent="0.45">
      <c r="A17" s="3" t="s">
        <v>439</v>
      </c>
      <c r="B17" s="3"/>
      <c r="C17" s="3"/>
      <c r="D17" s="3"/>
      <c r="E17" s="3"/>
      <c r="F17" s="3"/>
    </row>
    <row r="18" spans="1:6" x14ac:dyDescent="0.45">
      <c r="A18" s="3" t="s">
        <v>440</v>
      </c>
      <c r="B18" s="3"/>
      <c r="C18" s="3"/>
      <c r="D18" s="3"/>
      <c r="E18" s="3"/>
      <c r="F18" s="3"/>
    </row>
    <row r="19" spans="1:6" x14ac:dyDescent="0.45">
      <c r="A19" s="3" t="s">
        <v>441</v>
      </c>
      <c r="B19" s="3"/>
      <c r="C19" s="3"/>
      <c r="D19" s="3"/>
      <c r="E19" s="3"/>
      <c r="F19" s="3"/>
    </row>
    <row r="20" spans="1:6" x14ac:dyDescent="0.45">
      <c r="A20" s="3"/>
      <c r="B20" s="3"/>
      <c r="C20" s="3"/>
      <c r="D20" s="3"/>
      <c r="E20" s="3"/>
      <c r="F20" s="3"/>
    </row>
    <row r="21" spans="1:6" x14ac:dyDescent="0.45">
      <c r="A21" s="3" t="s">
        <v>442</v>
      </c>
      <c r="B21" s="3"/>
      <c r="C21" s="3"/>
      <c r="D21" s="3"/>
      <c r="E21" s="3"/>
      <c r="F21" s="3"/>
    </row>
    <row r="22" spans="1:6" x14ac:dyDescent="0.45">
      <c r="A22" s="3" t="s">
        <v>443</v>
      </c>
      <c r="B22" s="3"/>
      <c r="C22" s="3"/>
      <c r="D22" s="3"/>
      <c r="E22" s="3"/>
      <c r="F22" s="3"/>
    </row>
    <row r="23" spans="1:6" x14ac:dyDescent="0.45">
      <c r="A23" s="3" t="s">
        <v>444</v>
      </c>
      <c r="B23" s="3"/>
      <c r="C23" s="3"/>
      <c r="D23" s="3"/>
      <c r="E23" s="3"/>
      <c r="F23" s="3"/>
    </row>
    <row r="24" spans="1:6" x14ac:dyDescent="0.45">
      <c r="A24" s="3" t="s">
        <v>445</v>
      </c>
      <c r="B24" s="3"/>
      <c r="C24" s="3"/>
      <c r="D24" s="3"/>
      <c r="E24" s="3"/>
      <c r="F24" s="3"/>
    </row>
    <row r="25" spans="1:6" x14ac:dyDescent="0.45">
      <c r="A25" s="3" t="s">
        <v>446</v>
      </c>
      <c r="B25" s="3"/>
      <c r="C25" s="3"/>
      <c r="D25" s="3"/>
      <c r="E25" s="3"/>
      <c r="F25" s="3"/>
    </row>
    <row r="26" spans="1:6" x14ac:dyDescent="0.45">
      <c r="A26" s="3" t="s">
        <v>447</v>
      </c>
      <c r="B26" s="3"/>
      <c r="C26" s="3"/>
      <c r="D26" s="3"/>
      <c r="E26" s="3"/>
      <c r="F26" s="3"/>
    </row>
    <row r="27" spans="1:6" x14ac:dyDescent="0.45">
      <c r="A27" s="3" t="s">
        <v>448</v>
      </c>
      <c r="B27" s="3"/>
      <c r="C27" s="3"/>
      <c r="D27" s="3"/>
      <c r="E27" s="3"/>
      <c r="F27" s="3"/>
    </row>
    <row r="28" spans="1:6" x14ac:dyDescent="0.45">
      <c r="A28" s="3" t="s">
        <v>449</v>
      </c>
      <c r="B28" s="3"/>
      <c r="C28" s="3"/>
      <c r="D28" s="3"/>
      <c r="E28" s="3"/>
      <c r="F28" s="3"/>
    </row>
    <row r="29" spans="1:6" x14ac:dyDescent="0.45">
      <c r="A29" s="3" t="s">
        <v>450</v>
      </c>
      <c r="B29" s="3"/>
      <c r="C29" s="3"/>
      <c r="D29" s="3"/>
      <c r="E29" s="3"/>
      <c r="F29" s="3"/>
    </row>
    <row r="30" spans="1:6" x14ac:dyDescent="0.45">
      <c r="A30" s="3" t="s">
        <v>451</v>
      </c>
      <c r="B30" s="3"/>
      <c r="C30" s="3"/>
      <c r="D30" s="3"/>
      <c r="E30" s="3"/>
      <c r="F30" s="3"/>
    </row>
    <row r="31" spans="1:6" x14ac:dyDescent="0.45">
      <c r="A31" s="3"/>
      <c r="B31" s="3"/>
      <c r="C31" s="3"/>
      <c r="D31" s="3"/>
      <c r="E31" s="3"/>
      <c r="F31" s="3"/>
    </row>
    <row r="32" spans="1:6" x14ac:dyDescent="0.45">
      <c r="A32" s="3" t="s">
        <v>452</v>
      </c>
      <c r="B32" s="3"/>
      <c r="C32" s="3"/>
      <c r="D32" s="3"/>
      <c r="E32" s="3"/>
      <c r="F32" s="3"/>
    </row>
    <row r="33" spans="1:6" x14ac:dyDescent="0.45">
      <c r="A33" s="3" t="s">
        <v>453</v>
      </c>
      <c r="B33" s="3"/>
      <c r="C33" s="3"/>
      <c r="D33" s="3"/>
      <c r="E33" s="3"/>
      <c r="F33" s="3"/>
    </row>
    <row r="34" spans="1:6" x14ac:dyDescent="0.45">
      <c r="A34" s="3" t="s">
        <v>454</v>
      </c>
      <c r="B34" s="3"/>
      <c r="C34" s="3"/>
      <c r="D34" s="3"/>
      <c r="E34" s="3"/>
      <c r="F34" s="3"/>
    </row>
    <row r="35" spans="1:6" x14ac:dyDescent="0.45">
      <c r="A35" s="3" t="s">
        <v>455</v>
      </c>
      <c r="B35" s="3"/>
      <c r="C35" s="3"/>
      <c r="D35" s="3"/>
      <c r="E35" s="3"/>
      <c r="F35" s="3"/>
    </row>
    <row r="36" spans="1:6" x14ac:dyDescent="0.45">
      <c r="A36" s="3" t="s">
        <v>456</v>
      </c>
      <c r="B36" s="3"/>
      <c r="C36" s="3"/>
      <c r="D36" s="3"/>
      <c r="E36" s="3"/>
      <c r="F36" s="3"/>
    </row>
    <row r="37" spans="1:6" x14ac:dyDescent="0.45">
      <c r="A37" s="3" t="s">
        <v>457</v>
      </c>
      <c r="B37" s="3"/>
      <c r="C37" s="3"/>
      <c r="D37" s="3"/>
      <c r="E37" s="3"/>
      <c r="F37" s="3"/>
    </row>
    <row r="38" spans="1:6" x14ac:dyDescent="0.45">
      <c r="A38" s="3" t="s">
        <v>458</v>
      </c>
      <c r="B38" s="3"/>
      <c r="C38" s="3"/>
      <c r="D38" s="3"/>
      <c r="E38" s="3"/>
      <c r="F38" s="3"/>
    </row>
    <row r="39" spans="1:6" x14ac:dyDescent="0.45">
      <c r="A39" s="3" t="s">
        <v>459</v>
      </c>
      <c r="B39" s="3"/>
      <c r="C39" s="3"/>
      <c r="D39" s="3"/>
      <c r="E39" s="3"/>
      <c r="F39" s="3"/>
    </row>
    <row r="40" spans="1:6" x14ac:dyDescent="0.45">
      <c r="A40" s="3"/>
      <c r="B40" s="3"/>
      <c r="C40" s="3"/>
      <c r="D40" s="3"/>
      <c r="E40" s="3"/>
      <c r="F40" s="3"/>
    </row>
    <row r="41" spans="1:6" x14ac:dyDescent="0.45">
      <c r="A41" s="3" t="s">
        <v>460</v>
      </c>
      <c r="B41" s="3"/>
      <c r="C41" s="3"/>
      <c r="D41" s="3"/>
      <c r="E41" s="3"/>
      <c r="F41" s="3"/>
    </row>
    <row r="42" spans="1:6" x14ac:dyDescent="0.45">
      <c r="A42" s="3" t="s">
        <v>461</v>
      </c>
      <c r="B42" s="3"/>
      <c r="C42" s="3"/>
      <c r="D42" s="3"/>
      <c r="E42" s="3"/>
      <c r="F42" s="3"/>
    </row>
    <row r="43" spans="1:6" x14ac:dyDescent="0.45">
      <c r="A43" s="3" t="s">
        <v>462</v>
      </c>
      <c r="B43" s="3"/>
      <c r="C43" s="3"/>
      <c r="D43" s="3"/>
      <c r="E43" s="3"/>
      <c r="F43" s="3"/>
    </row>
    <row r="44" spans="1:6" x14ac:dyDescent="0.45">
      <c r="A44" s="3" t="s">
        <v>463</v>
      </c>
      <c r="B44" s="3"/>
      <c r="C44" s="3"/>
      <c r="D44" s="3"/>
      <c r="E44" s="3"/>
      <c r="F44" s="3"/>
    </row>
    <row r="45" spans="1:6" x14ac:dyDescent="0.45">
      <c r="A45" s="3" t="s">
        <v>464</v>
      </c>
      <c r="B45" s="3"/>
      <c r="C45" s="3"/>
      <c r="D45" s="3"/>
      <c r="E45" s="3"/>
      <c r="F45" s="3"/>
    </row>
    <row r="46" spans="1:6" x14ac:dyDescent="0.45">
      <c r="A46" s="3" t="s">
        <v>465</v>
      </c>
      <c r="B46" s="3"/>
      <c r="C46" s="3"/>
      <c r="D46" s="3"/>
      <c r="E46" s="3"/>
      <c r="F46" s="3"/>
    </row>
    <row r="47" spans="1:6" x14ac:dyDescent="0.45">
      <c r="A47" s="3" t="s">
        <v>466</v>
      </c>
      <c r="B47" s="3"/>
      <c r="C47" s="3"/>
      <c r="D47" s="3"/>
      <c r="E47" s="3"/>
      <c r="F47" s="3"/>
    </row>
    <row r="48" spans="1:6" x14ac:dyDescent="0.45">
      <c r="A48" s="3" t="s">
        <v>467</v>
      </c>
      <c r="B48" s="3"/>
      <c r="C48" s="3"/>
      <c r="D48" s="3"/>
      <c r="E48" s="3"/>
      <c r="F48" s="3"/>
    </row>
    <row r="49" spans="1:6" x14ac:dyDescent="0.45">
      <c r="A49" s="3" t="s">
        <v>468</v>
      </c>
      <c r="B49" s="3"/>
      <c r="C49" s="3"/>
      <c r="D49" s="3"/>
      <c r="E49" s="3"/>
      <c r="F49" s="3"/>
    </row>
    <row r="50" spans="1:6" x14ac:dyDescent="0.45">
      <c r="A50" s="3" t="s">
        <v>469</v>
      </c>
      <c r="B50" s="3"/>
      <c r="C50" s="3"/>
      <c r="D50" s="3"/>
      <c r="E50" s="3"/>
      <c r="F50" s="3"/>
    </row>
    <row r="51" spans="1:6" x14ac:dyDescent="0.45">
      <c r="A51" s="3" t="s">
        <v>470</v>
      </c>
      <c r="B51" s="3"/>
      <c r="C51" s="3"/>
      <c r="D51" s="3"/>
      <c r="E51" s="3"/>
      <c r="F51" s="3"/>
    </row>
  </sheetData>
  <hyperlinks>
    <hyperlink ref="B8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4"/>
  <sheetViews>
    <sheetView tabSelected="1" workbookViewId="0">
      <selection activeCell="C4" sqref="C4"/>
    </sheetView>
  </sheetViews>
  <sheetFormatPr defaultRowHeight="14.25" x14ac:dyDescent="0.45"/>
  <cols>
    <col min="1" max="1" width="20.796875" bestFit="1" customWidth="1"/>
  </cols>
  <sheetData>
    <row r="1" spans="1:2" x14ac:dyDescent="0.25">
      <c r="B1" s="2" t="s">
        <v>15</v>
      </c>
    </row>
    <row r="2" spans="1:2" x14ac:dyDescent="0.25">
      <c r="A2" t="s">
        <v>16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 s="304">
        <f>'Curtailment shares calculations'!B3</f>
        <v>1</v>
      </c>
    </row>
    <row r="7" spans="1:2" x14ac:dyDescent="0.25">
      <c r="A7" t="s">
        <v>7</v>
      </c>
      <c r="B7" s="304">
        <f>'Curtailment shares calculations'!B4</f>
        <v>1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B3" sqref="B3:B4"/>
    </sheetView>
  </sheetViews>
  <sheetFormatPr defaultRowHeight="14.25" x14ac:dyDescent="0.45"/>
  <cols>
    <col min="1" max="1" width="55.796875" customWidth="1"/>
    <col min="2" max="2" width="21.19921875" customWidth="1"/>
  </cols>
  <sheetData>
    <row r="1" spans="1:18" s="3" customFormat="1" x14ac:dyDescent="0.45">
      <c r="A1" s="1" t="s">
        <v>474</v>
      </c>
    </row>
    <row r="2" spans="1:18" s="3" customFormat="1" x14ac:dyDescent="0.45">
      <c r="A2" s="3" t="s">
        <v>475</v>
      </c>
    </row>
    <row r="3" spans="1:18" s="3" customFormat="1" x14ac:dyDescent="0.45">
      <c r="A3" s="3" t="s">
        <v>476</v>
      </c>
      <c r="B3" s="3">
        <v>1</v>
      </c>
    </row>
    <row r="4" spans="1:18" s="3" customFormat="1" x14ac:dyDescent="0.45">
      <c r="A4" s="3" t="s">
        <v>477</v>
      </c>
      <c r="B4" s="3">
        <v>1</v>
      </c>
    </row>
    <row r="5" spans="1:18" s="3" customFormat="1" x14ac:dyDescent="0.45">
      <c r="A5" s="1" t="s">
        <v>473</v>
      </c>
      <c r="J5" s="3" t="s">
        <v>434</v>
      </c>
    </row>
    <row r="6" spans="1:18" s="3" customFormat="1" x14ac:dyDescent="0.45">
      <c r="A6" s="3" t="s">
        <v>426</v>
      </c>
      <c r="D6" s="3">
        <f>D10/D14</f>
        <v>4.0484982339636585E-3</v>
      </c>
      <c r="E6" s="3">
        <f>E10/E14</f>
        <v>5.0806493083417753E-3</v>
      </c>
      <c r="F6" s="3">
        <f>F10/F14</f>
        <v>8.4404725113351713E-3</v>
      </c>
      <c r="G6" s="3">
        <f>G10/G14</f>
        <v>1.2983033284046873E-2</v>
      </c>
      <c r="H6" s="3">
        <f>H10/H14</f>
        <v>6.587895531384216E-3</v>
      </c>
      <c r="J6" s="3">
        <f>J10/J14</f>
        <v>1.374509104796208E-2</v>
      </c>
      <c r="N6" s="3">
        <f t="shared" ref="K6:N6" si="0">N10/N14</f>
        <v>3.8145198149733731E-2</v>
      </c>
    </row>
    <row r="7" spans="1:18" x14ac:dyDescent="0.45">
      <c r="A7" s="3" t="s">
        <v>425</v>
      </c>
      <c r="D7" s="3">
        <f>D11/D18</f>
        <v>6.6501605405764937E-3</v>
      </c>
      <c r="E7" s="3">
        <f>E11/E18</f>
        <v>7.9847043696388044E-3</v>
      </c>
      <c r="F7" s="3">
        <f>F11/F18</f>
        <v>1.1972465734188328E-2</v>
      </c>
      <c r="G7" s="3">
        <f>G11/G18</f>
        <v>1.649478269273106E-2</v>
      </c>
      <c r="H7" s="3">
        <f>H11/H18</f>
        <v>9.7786753198066054E-3</v>
      </c>
      <c r="I7" s="3"/>
      <c r="J7">
        <f>J11/J18</f>
        <v>1.3474799240802046E-2</v>
      </c>
      <c r="K7" s="3"/>
      <c r="L7" s="3"/>
      <c r="M7" s="3"/>
      <c r="N7" s="3">
        <f t="shared" ref="K7:N7" si="1">N11/N18</f>
        <v>3.6015577927433609E-2</v>
      </c>
    </row>
    <row r="8" spans="1:18" s="3" customFormat="1" x14ac:dyDescent="0.45"/>
    <row r="9" spans="1:18" s="3" customFormat="1" x14ac:dyDescent="0.45">
      <c r="A9" s="1" t="s">
        <v>472</v>
      </c>
      <c r="J9" s="3" t="s">
        <v>433</v>
      </c>
    </row>
    <row r="10" spans="1:18" s="3" customFormat="1" x14ac:dyDescent="0.45">
      <c r="A10" s="3" t="s">
        <v>426</v>
      </c>
      <c r="B10" s="3" t="s">
        <v>427</v>
      </c>
      <c r="D10" s="3">
        <f>D14-D17</f>
        <v>166.90931515197735</v>
      </c>
      <c r="E10" s="3">
        <f t="shared" ref="E10:N10" si="2">E14-E17</f>
        <v>244.1564421677831</v>
      </c>
      <c r="F10" s="3">
        <f t="shared" si="2"/>
        <v>456.88432439325697</v>
      </c>
      <c r="G10" s="3">
        <f t="shared" si="2"/>
        <v>775.45703431353468</v>
      </c>
      <c r="H10" s="3">
        <f t="shared" si="2"/>
        <v>439.83688558950962</v>
      </c>
      <c r="J10" s="3">
        <f t="shared" si="2"/>
        <v>1158.9906156420911</v>
      </c>
      <c r="N10" s="3">
        <f t="shared" si="2"/>
        <v>4243.8360057672107</v>
      </c>
      <c r="R10" s="303"/>
    </row>
    <row r="11" spans="1:18" s="3" customFormat="1" x14ac:dyDescent="0.45">
      <c r="A11" s="3" t="s">
        <v>425</v>
      </c>
      <c r="B11" s="3" t="s">
        <v>428</v>
      </c>
      <c r="D11" s="3">
        <f>D18-D21</f>
        <v>122.41291588855893</v>
      </c>
      <c r="E11" s="3">
        <f t="shared" ref="E11:N11" si="3">E18-E21</f>
        <v>149.73165512499691</v>
      </c>
      <c r="F11" s="3">
        <f t="shared" si="3"/>
        <v>300.61508235512883</v>
      </c>
      <c r="G11" s="3">
        <f t="shared" si="3"/>
        <v>423.19293185768038</v>
      </c>
      <c r="H11" s="3">
        <f t="shared" si="3"/>
        <v>268.59908397637264</v>
      </c>
      <c r="J11" s="3">
        <f t="shared" si="3"/>
        <v>374.07491941171247</v>
      </c>
      <c r="N11" s="3">
        <f t="shared" si="3"/>
        <v>1344.2281150770141</v>
      </c>
      <c r="R11" s="303"/>
    </row>
    <row r="12" spans="1:18" s="3" customFormat="1" x14ac:dyDescent="0.45"/>
    <row r="13" spans="1:18" x14ac:dyDescent="0.45">
      <c r="A13" t="str">
        <f>'IRP modeling- Resolve output'!C250</f>
        <v>Technology</v>
      </c>
      <c r="B13" t="str">
        <f>'IRP modeling- Resolve output'!D250</f>
        <v>Unit</v>
      </c>
      <c r="D13">
        <f>'IRP modeling- Resolve output'!J250</f>
        <v>2020</v>
      </c>
      <c r="E13">
        <f>'IRP modeling- Resolve output'!K250</f>
        <v>2021</v>
      </c>
      <c r="F13">
        <f>'IRP modeling- Resolve output'!L250</f>
        <v>2022</v>
      </c>
      <c r="G13">
        <f>'IRP modeling- Resolve output'!M250</f>
        <v>2023</v>
      </c>
      <c r="H13">
        <f>'IRP modeling- Resolve output'!N250</f>
        <v>2024</v>
      </c>
      <c r="I13">
        <f>'IRP modeling- Resolve output'!O250</f>
        <v>2025</v>
      </c>
      <c r="J13">
        <f>'IRP modeling- Resolve output'!P250</f>
        <v>2026</v>
      </c>
      <c r="K13">
        <f>'IRP modeling- Resolve output'!Q250</f>
        <v>2027</v>
      </c>
      <c r="L13">
        <f>'IRP modeling- Resolve output'!R250</f>
        <v>2028</v>
      </c>
      <c r="M13">
        <f>'IRP modeling- Resolve output'!S250</f>
        <v>2029</v>
      </c>
      <c r="N13">
        <f>'IRP modeling- Resolve output'!T250</f>
        <v>2030</v>
      </c>
    </row>
    <row r="14" spans="1:18" x14ac:dyDescent="0.45">
      <c r="A14" t="str">
        <f>'IRP modeling- Resolve output'!C251</f>
        <v>Solar - Utility Scale Generation Potential (pre-curtailment)</v>
      </c>
      <c r="B14" t="str">
        <f>'IRP modeling- Resolve output'!D251</f>
        <v>GWh</v>
      </c>
      <c r="D14">
        <f>'IRP modeling- Resolve output'!J251</f>
        <v>41227.463989422511</v>
      </c>
      <c r="E14">
        <f>'IRP modeling- Resolve output'!K251</f>
        <v>48056.149391557003</v>
      </c>
      <c r="F14">
        <f>'IRP modeling- Resolve output'!L251</f>
        <v>54130.183325599617</v>
      </c>
      <c r="G14">
        <f>'IRP modeling- Resolve output'!M251</f>
        <v>59728.494670532113</v>
      </c>
      <c r="H14">
        <f>'IRP modeling- Resolve output'!N251</f>
        <v>66764.398963851403</v>
      </c>
      <c r="J14">
        <f>'IRP modeling- Resolve output'!P251</f>
        <v>84320.330189004409</v>
      </c>
      <c r="N14">
        <f>'IRP modeling- Resolve output'!T251</f>
        <v>111254.78989802639</v>
      </c>
    </row>
    <row r="15" spans="1:18" x14ac:dyDescent="0.45">
      <c r="A15" t="str">
        <f>'IRP modeling- Resolve output'!C252</f>
        <v>Solar - Utility Scale Hourly Curtailment</v>
      </c>
      <c r="B15" t="str">
        <f>'IRP modeling- Resolve output'!D252</f>
        <v>GWh</v>
      </c>
      <c r="D15">
        <f>'IRP modeling- Resolve output'!J252</f>
        <v>-46.39348665538207</v>
      </c>
      <c r="E15">
        <f>'IRP modeling- Resolve output'!K252</f>
        <v>-83.515515711405939</v>
      </c>
      <c r="F15">
        <f>'IRP modeling- Resolve output'!L252</f>
        <v>-174.69574586760578</v>
      </c>
      <c r="G15">
        <f>'IRP modeling- Resolve output'!M252</f>
        <v>-383.66523375372185</v>
      </c>
      <c r="H15">
        <f>'IRP modeling- Resolve output'!N252</f>
        <v>-253.23178641539658</v>
      </c>
      <c r="J15">
        <f>'IRP modeling- Resolve output'!P252</f>
        <v>-863.36170009617797</v>
      </c>
      <c r="N15">
        <f>'IRP modeling- Resolve output'!T252</f>
        <v>-3536.8676996251738</v>
      </c>
    </row>
    <row r="16" spans="1:18" x14ac:dyDescent="0.45">
      <c r="A16" t="str">
        <f>'IRP modeling- Resolve output'!C253</f>
        <v>Solar - Utility Scale Sub-Hourly Curtailment</v>
      </c>
      <c r="B16" t="str">
        <f>'IRP modeling- Resolve output'!D253</f>
        <v>GWh</v>
      </c>
      <c r="D16">
        <f>'IRP modeling- Resolve output'!J253</f>
        <v>-120.51582849659447</v>
      </c>
      <c r="E16">
        <f>'IRP modeling- Resolve output'!K253</f>
        <v>-160.64092645637695</v>
      </c>
      <c r="F16">
        <f>'IRP modeling- Resolve output'!L253</f>
        <v>-282.18857852565276</v>
      </c>
      <c r="G16">
        <f>'IRP modeling- Resolve output'!M253</f>
        <v>-391.79180055981379</v>
      </c>
      <c r="H16">
        <f>'IRP modeling- Resolve output'!N253</f>
        <v>-186.6050991741138</v>
      </c>
      <c r="J16">
        <f>'IRP modeling- Resolve output'!P253</f>
        <v>-295.62891554591243</v>
      </c>
      <c r="N16">
        <f>'IRP modeling- Resolve output'!T253</f>
        <v>-706.96830614203191</v>
      </c>
    </row>
    <row r="17" spans="1:14" x14ac:dyDescent="0.45">
      <c r="A17" t="str">
        <f>'IRP modeling- Resolve output'!C254</f>
        <v>Solar - Utility Scale Generation (post-curtailment)</v>
      </c>
      <c r="B17" t="str">
        <f>'IRP modeling- Resolve output'!D254</f>
        <v>GWh</v>
      </c>
      <c r="D17">
        <f>'IRP modeling- Resolve output'!J254</f>
        <v>41060.554674270534</v>
      </c>
      <c r="E17">
        <f>'IRP modeling- Resolve output'!K254</f>
        <v>47811.99294938922</v>
      </c>
      <c r="F17">
        <f>'IRP modeling- Resolve output'!L254</f>
        <v>53673.29900120636</v>
      </c>
      <c r="G17">
        <f>'IRP modeling- Resolve output'!M254</f>
        <v>58953.037636218578</v>
      </c>
      <c r="H17">
        <f>'IRP modeling- Resolve output'!N254</f>
        <v>66324.562078261893</v>
      </c>
      <c r="J17">
        <f>'IRP modeling- Resolve output'!P254</f>
        <v>83161.339573362318</v>
      </c>
      <c r="N17">
        <f>'IRP modeling- Resolve output'!T254</f>
        <v>107010.95389225917</v>
      </c>
    </row>
    <row r="18" spans="1:14" x14ac:dyDescent="0.45">
      <c r="A18" t="str">
        <f>'IRP modeling- Resolve output'!C255</f>
        <v>Wind Generation Potential (pre-curtailment)</v>
      </c>
      <c r="B18" t="str">
        <f>'IRP modeling- Resolve output'!D255</f>
        <v>GWh</v>
      </c>
      <c r="D18">
        <f>'IRP modeling- Resolve output'!J255</f>
        <v>18407.512892605613</v>
      </c>
      <c r="E18">
        <f>'IRP modeling- Resolve output'!K255</f>
        <v>18752.310441741523</v>
      </c>
      <c r="F18">
        <f>'IRP modeling- Resolve output'!L255</f>
        <v>25108.869720687406</v>
      </c>
      <c r="G18">
        <f>'IRP modeling- Resolve output'!M255</f>
        <v>25656.168968153401</v>
      </c>
      <c r="H18">
        <f>'IRP modeling- Resolve output'!N255</f>
        <v>27467.839476409241</v>
      </c>
      <c r="J18">
        <f>'IRP modeling- Resolve output'!P255</f>
        <v>27761.075525266737</v>
      </c>
      <c r="N18">
        <f>'IRP modeling- Resolve output'!T255</f>
        <v>37323.519222305615</v>
      </c>
    </row>
    <row r="19" spans="1:14" x14ac:dyDescent="0.45">
      <c r="A19" t="str">
        <f>'IRP modeling- Resolve output'!C256</f>
        <v>Wind Hourly Curtailment</v>
      </c>
      <c r="B19" t="str">
        <f>'IRP modeling- Resolve output'!D256</f>
        <v>GWh</v>
      </c>
      <c r="D19">
        <f>'IRP modeling- Resolve output'!J256</f>
        <v>-68.604205573919415</v>
      </c>
      <c r="E19">
        <f>'IRP modeling- Resolve output'!K256</f>
        <v>-87.046888228374598</v>
      </c>
      <c r="F19">
        <f>'IRP modeling- Resolve output'!L256</f>
        <v>-169.71886476342388</v>
      </c>
      <c r="G19">
        <f>'IRP modeling- Resolve output'!M256</f>
        <v>-254.9001146529825</v>
      </c>
      <c r="H19">
        <f>'IRP modeling- Resolve output'!N256</f>
        <v>-191.8270469455409</v>
      </c>
      <c r="J19">
        <f>'IRP modeling- Resolve output'!P256</f>
        <v>-276.7439835208458</v>
      </c>
      <c r="N19">
        <f>'IRP modeling- Resolve output'!T256</f>
        <v>-1107.055898150101</v>
      </c>
    </row>
    <row r="20" spans="1:14" x14ac:dyDescent="0.45">
      <c r="A20" t="str">
        <f>'IRP modeling- Resolve output'!C257</f>
        <v>Wind Sub-Hourly Curtailment</v>
      </c>
      <c r="B20" t="str">
        <f>'IRP modeling- Resolve output'!D257</f>
        <v>GWh</v>
      </c>
      <c r="D20">
        <f>'IRP modeling- Resolve output'!J257</f>
        <v>-53.808710314640521</v>
      </c>
      <c r="E20">
        <f>'IRP modeling- Resolve output'!K257</f>
        <v>-62.68476689662107</v>
      </c>
      <c r="F20">
        <f>'IRP modeling- Resolve output'!L257</f>
        <v>-130.89621759170527</v>
      </c>
      <c r="G20">
        <f>'IRP modeling- Resolve output'!M257</f>
        <v>-168.29281720469803</v>
      </c>
      <c r="H20">
        <f>'IRP modeling- Resolve output'!N257</f>
        <v>-76.772037030831143</v>
      </c>
      <c r="J20">
        <f>'IRP modeling- Resolve output'!P257</f>
        <v>-97.330935890867607</v>
      </c>
      <c r="N20">
        <f>'IRP modeling- Resolve output'!T257</f>
        <v>-237.17221692691413</v>
      </c>
    </row>
    <row r="21" spans="1:14" x14ac:dyDescent="0.45">
      <c r="A21" t="str">
        <f>'IRP modeling- Resolve output'!C258</f>
        <v>Wind Generation (post-curtailment)</v>
      </c>
      <c r="B21" t="str">
        <f>'IRP modeling- Resolve output'!D258</f>
        <v>GWh</v>
      </c>
      <c r="D21">
        <f>'IRP modeling- Resolve output'!J258</f>
        <v>18285.099976717054</v>
      </c>
      <c r="E21">
        <f>'IRP modeling- Resolve output'!K258</f>
        <v>18602.578786616526</v>
      </c>
      <c r="F21">
        <f>'IRP modeling- Resolve output'!L258</f>
        <v>24808.254638332277</v>
      </c>
      <c r="G21">
        <f>'IRP modeling- Resolve output'!M258</f>
        <v>25232.97603629572</v>
      </c>
      <c r="H21">
        <f>'IRP modeling- Resolve output'!N258</f>
        <v>27199.240392432868</v>
      </c>
      <c r="J21">
        <f>'IRP modeling- Resolve output'!P258</f>
        <v>27387.000605855024</v>
      </c>
      <c r="N21">
        <f>'IRP modeling- Resolve output'!T258</f>
        <v>35979.291107228601</v>
      </c>
    </row>
    <row r="22" spans="1:14" x14ac:dyDescent="0.45">
      <c r="A22" t="str">
        <f>'IRP modeling- Resolve output'!C259</f>
        <v>Offshore Wind Generation Potential (pre-curtailment)</v>
      </c>
      <c r="B22" t="str">
        <f>'IRP modeling- Resolve output'!D259</f>
        <v>GWh</v>
      </c>
      <c r="D22">
        <f>'IRP modeling- Resolve output'!J259</f>
        <v>0</v>
      </c>
      <c r="E22">
        <f>'IRP modeling- Resolve output'!K259</f>
        <v>0</v>
      </c>
      <c r="F22">
        <f>'IRP modeling- Resolve output'!L259</f>
        <v>0</v>
      </c>
      <c r="G22">
        <f>'IRP modeling- Resolve output'!M259</f>
        <v>0</v>
      </c>
      <c r="H22">
        <f>'IRP modeling- Resolve output'!N259</f>
        <v>0</v>
      </c>
      <c r="J22">
        <f>'IRP modeling- Resolve output'!P259</f>
        <v>0</v>
      </c>
      <c r="N22">
        <f>'IRP modeling- Resolve output'!T259</f>
        <v>0</v>
      </c>
    </row>
    <row r="23" spans="1:14" x14ac:dyDescent="0.45">
      <c r="A23" t="str">
        <f>'IRP modeling- Resolve output'!C260</f>
        <v>Offshore Wind Hourly Curtailment</v>
      </c>
      <c r="B23" t="str">
        <f>'IRP modeling- Resolve output'!D260</f>
        <v>GWh</v>
      </c>
      <c r="D23">
        <f>'IRP modeling- Resolve output'!J260</f>
        <v>0</v>
      </c>
      <c r="E23">
        <f>'IRP modeling- Resolve output'!K260</f>
        <v>0</v>
      </c>
      <c r="F23">
        <f>'IRP modeling- Resolve output'!L260</f>
        <v>0</v>
      </c>
      <c r="G23">
        <f>'IRP modeling- Resolve output'!M260</f>
        <v>0</v>
      </c>
      <c r="H23">
        <f>'IRP modeling- Resolve output'!N260</f>
        <v>0</v>
      </c>
      <c r="J23">
        <f>'IRP modeling- Resolve output'!P260</f>
        <v>0</v>
      </c>
      <c r="N23">
        <f>'IRP modeling- Resolve output'!T260</f>
        <v>0</v>
      </c>
    </row>
    <row r="24" spans="1:14" x14ac:dyDescent="0.45">
      <c r="A24" t="str">
        <f>'IRP modeling- Resolve output'!C261</f>
        <v>Offshore Wind Sub-Hourly Curtailment</v>
      </c>
      <c r="B24" t="str">
        <f>'IRP modeling- Resolve output'!D261</f>
        <v>GWh</v>
      </c>
      <c r="D24">
        <f>'IRP modeling- Resolve output'!J261</f>
        <v>0</v>
      </c>
      <c r="E24">
        <f>'IRP modeling- Resolve output'!K261</f>
        <v>0</v>
      </c>
      <c r="F24">
        <f>'IRP modeling- Resolve output'!L261</f>
        <v>0</v>
      </c>
      <c r="G24">
        <f>'IRP modeling- Resolve output'!M261</f>
        <v>0</v>
      </c>
      <c r="H24">
        <f>'IRP modeling- Resolve output'!N261</f>
        <v>0</v>
      </c>
      <c r="J24">
        <f>'IRP modeling- Resolve output'!P261</f>
        <v>0</v>
      </c>
      <c r="N24">
        <f>'IRP modeling- Resolve output'!T261</f>
        <v>0</v>
      </c>
    </row>
    <row r="25" spans="1:14" x14ac:dyDescent="0.45">
      <c r="A25" t="str">
        <f>'IRP modeling- Resolve output'!C262</f>
        <v>Offshore Wind Generation (post-curtailment)</v>
      </c>
      <c r="B25" t="str">
        <f>'IRP modeling- Resolve output'!D262</f>
        <v>GWh</v>
      </c>
      <c r="D25">
        <f>'IRP modeling- Resolve output'!J262</f>
        <v>0</v>
      </c>
      <c r="E25">
        <f>'IRP modeling- Resolve output'!K262</f>
        <v>0</v>
      </c>
      <c r="F25">
        <f>'IRP modeling- Resolve output'!L262</f>
        <v>0</v>
      </c>
      <c r="G25">
        <f>'IRP modeling- Resolve output'!M262</f>
        <v>0</v>
      </c>
      <c r="H25">
        <f>'IRP modeling- Resolve output'!N262</f>
        <v>0</v>
      </c>
      <c r="J25">
        <f>'IRP modeling- Resolve output'!P262</f>
        <v>0</v>
      </c>
      <c r="N25">
        <f>'IRP modeling- Resolve output'!T262</f>
        <v>0</v>
      </c>
    </row>
    <row r="26" spans="1:14" x14ac:dyDescent="0.45">
      <c r="A26" t="str">
        <f>'IRP modeling- Resolve output'!C263</f>
        <v>Hourly Curtailment Total</v>
      </c>
      <c r="B26" t="str">
        <f>'IRP modeling- Resolve output'!D263</f>
        <v>GWh</v>
      </c>
      <c r="D26">
        <f>'IRP modeling- Resolve output'!J263</f>
        <v>-114.99769222930149</v>
      </c>
      <c r="E26">
        <f>'IRP modeling- Resolve output'!K263</f>
        <v>-170.56240393978055</v>
      </c>
      <c r="F26">
        <f>'IRP modeling- Resolve output'!L263</f>
        <v>-344.41461063102963</v>
      </c>
      <c r="G26">
        <f>'IRP modeling- Resolve output'!M263</f>
        <v>-638.56534840670429</v>
      </c>
      <c r="H26">
        <f>'IRP modeling- Resolve output'!N263</f>
        <v>-445.05883336093746</v>
      </c>
      <c r="J26">
        <f>'IRP modeling- Resolve output'!P263</f>
        <v>-1140.1056836170237</v>
      </c>
      <c r="N26">
        <f>'IRP modeling- Resolve output'!T263</f>
        <v>-4643.9235977752751</v>
      </c>
    </row>
    <row r="27" spans="1:14" x14ac:dyDescent="0.45">
      <c r="A27" t="str">
        <f>'IRP modeling- Resolve output'!C264</f>
        <v>Total Curtailment (Hourly + Subhourly)</v>
      </c>
      <c r="B27" t="str">
        <f>'IRP modeling- Resolve output'!D264</f>
        <v>GWh</v>
      </c>
      <c r="D27">
        <f>'IRP modeling- Resolve output'!J264</f>
        <v>-289.32223104053651</v>
      </c>
      <c r="E27">
        <f>'IRP modeling- Resolve output'!K264</f>
        <v>-393.88809729277853</v>
      </c>
      <c r="F27">
        <f>'IRP modeling- Resolve output'!L264</f>
        <v>-757.49940674838763</v>
      </c>
      <c r="G27">
        <f>'IRP modeling- Resolve output'!M264</f>
        <v>-1198.6499661712162</v>
      </c>
      <c r="H27">
        <f>'IRP modeling- Resolve output'!N264</f>
        <v>-708.43596956588249</v>
      </c>
      <c r="J27">
        <f>'IRP modeling- Resolve output'!P264</f>
        <v>-1533.0655350538036</v>
      </c>
      <c r="N27">
        <f>'IRP modeling- Resolve output'!T264</f>
        <v>-5588.0641208442212</v>
      </c>
    </row>
    <row r="28" spans="1:14" x14ac:dyDescent="0.45">
      <c r="A28" t="str">
        <f>'IRP modeling- Resolve output'!C265</f>
        <v>Total Post-Curtailment Generation</v>
      </c>
      <c r="B28" t="str">
        <f>'IRP modeling- Resolve output'!D265</f>
        <v>GWh</v>
      </c>
      <c r="D28">
        <f>'IRP modeling- Resolve output'!J265</f>
        <v>59345.654650987592</v>
      </c>
      <c r="E28">
        <f>'IRP modeling- Resolve output'!K265</f>
        <v>66414.571736005746</v>
      </c>
      <c r="F28">
        <f>'IRP modeling- Resolve output'!L265</f>
        <v>78481.553639538644</v>
      </c>
      <c r="G28">
        <f>'IRP modeling- Resolve output'!M265</f>
        <v>84186.013672514295</v>
      </c>
      <c r="H28">
        <f>'IRP modeling- Resolve output'!N265</f>
        <v>93523.802470694762</v>
      </c>
      <c r="J28">
        <f>'IRP modeling- Resolve output'!P265</f>
        <v>110548.34017921734</v>
      </c>
      <c r="N28">
        <f>'IRP modeling- Resolve output'!T265</f>
        <v>142990.24499948777</v>
      </c>
    </row>
    <row r="31" spans="1:14" x14ac:dyDescent="0.45">
      <c r="A31" s="1" t="s">
        <v>429</v>
      </c>
    </row>
    <row r="33" spans="1:15" x14ac:dyDescent="0.45">
      <c r="B33" t="s">
        <v>138</v>
      </c>
      <c r="D33">
        <f>'IRP modeling- Resolve output'!J78+'IRP modeling- Resolve output'!J79</f>
        <v>23579.62</v>
      </c>
      <c r="E33" s="3">
        <f>'IRP modeling- Resolve output'!K78+'IRP modeling- Resolve output'!K79</f>
        <v>26035.14</v>
      </c>
      <c r="F33" s="3">
        <f>'IRP modeling- Resolve output'!L78+'IRP modeling- Resolve output'!L79</f>
        <v>28156.74</v>
      </c>
      <c r="G33" s="3">
        <f>'IRP modeling- Resolve output'!M78+'IRP modeling- Resolve output'!M79</f>
        <v>30156.74</v>
      </c>
      <c r="H33" s="3">
        <f>'IRP modeling- Resolve output'!N78+'IRP modeling- Resolve output'!N79</f>
        <v>32839.700000000004</v>
      </c>
      <c r="I33" s="3"/>
      <c r="J33" s="3">
        <f>'IRP modeling- Resolve output'!P78+'IRP modeling- Resolve output'!P79</f>
        <v>39222.94</v>
      </c>
      <c r="K33" s="3"/>
      <c r="L33" s="3"/>
      <c r="M33" s="3"/>
      <c r="N33" s="3">
        <f>'IRP modeling- Resolve output'!T78+'IRP modeling- Resolve output'!T79</f>
        <v>49267.930000000008</v>
      </c>
      <c r="O33" s="3">
        <f>1-O34</f>
        <v>0.80241986905690454</v>
      </c>
    </row>
    <row r="34" spans="1:15" x14ac:dyDescent="0.45">
      <c r="B34" t="s">
        <v>139</v>
      </c>
      <c r="D34">
        <f>'IRP modeling- Resolve output'!J83</f>
        <v>7356.5599999999995</v>
      </c>
      <c r="E34">
        <f>'IRP modeling- Resolve output'!K83</f>
        <v>7490.3099999999995</v>
      </c>
      <c r="F34">
        <f>'IRP modeling- Resolve output'!L83</f>
        <v>9878.51</v>
      </c>
      <c r="G34">
        <f>'IRP modeling- Resolve output'!M83</f>
        <v>10065.51</v>
      </c>
      <c r="H34">
        <f>'IRP modeling- Resolve output'!N83</f>
        <v>10665.51</v>
      </c>
      <c r="J34">
        <f>'IRP modeling- Resolve output'!P83</f>
        <v>10765.51</v>
      </c>
      <c r="N34">
        <f>'IRP modeling- Resolve output'!T83</f>
        <v>12131.26</v>
      </c>
      <c r="O34" s="3">
        <f>N34/(N34+N33)</f>
        <v>0.19758013094309548</v>
      </c>
    </row>
    <row r="36" spans="1:15" s="3" customFormat="1" x14ac:dyDescent="0.45">
      <c r="A36" s="1" t="s">
        <v>431</v>
      </c>
    </row>
    <row r="37" spans="1:15" x14ac:dyDescent="0.45">
      <c r="A37" t="s">
        <v>430</v>
      </c>
      <c r="B37">
        <v>1</v>
      </c>
    </row>
    <row r="38" spans="1:15" x14ac:dyDescent="0.45">
      <c r="A38" t="s">
        <v>432</v>
      </c>
      <c r="B38" t="e">
        <f>O34/O11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theme="0" tint="-0.14999847407452621"/>
  </sheetPr>
  <dimension ref="A2:XFD1182"/>
  <sheetViews>
    <sheetView showGridLines="0" topLeftCell="A200" zoomScale="80" zoomScaleNormal="80" workbookViewId="0">
      <selection activeCell="T213" sqref="C213:T213"/>
    </sheetView>
  </sheetViews>
  <sheetFormatPr defaultColWidth="9.1328125" defaultRowHeight="13.15" outlineLevelRow="1" outlineLevelCol="2" x14ac:dyDescent="0.4"/>
  <cols>
    <col min="1" max="1" width="5.73046875" style="9" customWidth="1"/>
    <col min="2" max="2" width="17.86328125" style="9" customWidth="1"/>
    <col min="3" max="3" width="51.1328125" style="9" customWidth="1"/>
    <col min="4" max="4" width="37.73046875" style="9" customWidth="1"/>
    <col min="5" max="8" width="11.3984375" style="9" hidden="1" customWidth="1" outlineLevel="1"/>
    <col min="9" max="9" width="13" style="9" hidden="1" customWidth="1" outlineLevel="1"/>
    <col min="10" max="10" width="11.3984375" style="9" customWidth="1" collapsed="1"/>
    <col min="11" max="14" width="11.3984375" style="9" customWidth="1"/>
    <col min="15" max="15" width="11.3984375" style="9" hidden="1" customWidth="1" outlineLevel="1"/>
    <col min="16" max="16" width="11.3984375" style="9" customWidth="1" collapsed="1"/>
    <col min="17" max="19" width="11.3984375" style="9" hidden="1" customWidth="1" outlineLevel="1"/>
    <col min="20" max="20" width="12" style="9" bestFit="1" customWidth="1" collapsed="1"/>
    <col min="21" max="24" width="11.3984375" style="9" hidden="1" customWidth="1" outlineLevel="2"/>
    <col min="25" max="25" width="11.3984375" style="9" hidden="1" customWidth="1" outlineLevel="1" collapsed="1"/>
    <col min="26" max="29" width="11.3984375" style="9" hidden="1" customWidth="1" outlineLevel="2"/>
    <col min="30" max="30" width="11.3984375" style="9" hidden="1" customWidth="1" outlineLevel="1" collapsed="1"/>
    <col min="31" max="34" width="11.3984375" style="9" hidden="1" customWidth="1" outlineLevel="2"/>
    <col min="35" max="35" width="11.3984375" style="9" hidden="1" customWidth="1" outlineLevel="1" collapsed="1"/>
    <col min="36" max="40" width="11.3984375" style="9" hidden="1" customWidth="1" outlineLevel="1"/>
    <col min="41" max="41" width="5.1328125" style="9" customWidth="1" collapsed="1"/>
    <col min="42" max="42" width="9.1328125" style="9" customWidth="1"/>
    <col min="43" max="44" width="11" style="9" bestFit="1" customWidth="1"/>
    <col min="45" max="45" width="9.1328125" style="9" customWidth="1"/>
    <col min="46" max="16384" width="9.1328125" style="9"/>
  </cols>
  <sheetData>
    <row r="2" spans="1:41" ht="21" x14ac:dyDescent="0.65">
      <c r="B2" s="10" t="s">
        <v>30</v>
      </c>
    </row>
    <row r="3" spans="1:41" ht="15" customHeight="1" x14ac:dyDescent="0.4">
      <c r="B3" s="11" t="s">
        <v>31</v>
      </c>
    </row>
    <row r="5" spans="1:41" ht="15.75" x14ac:dyDescent="0.5">
      <c r="B5" s="12" t="s">
        <v>32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outlineLevel="1" x14ac:dyDescent="0.4"/>
    <row r="7" spans="1:41" outlineLevel="1" x14ac:dyDescent="0.4">
      <c r="C7" s="14" t="s">
        <v>33</v>
      </c>
      <c r="D7" s="15" t="s">
        <v>34</v>
      </c>
      <c r="E7" s="16">
        <v>2015</v>
      </c>
      <c r="F7" s="16">
        <v>2016</v>
      </c>
      <c r="G7" s="16">
        <v>2017</v>
      </c>
      <c r="H7" s="16">
        <v>2018</v>
      </c>
      <c r="I7" s="16">
        <v>2019</v>
      </c>
      <c r="J7" s="16">
        <v>2020</v>
      </c>
      <c r="K7" s="16">
        <v>2021</v>
      </c>
      <c r="L7" s="16">
        <v>2022</v>
      </c>
      <c r="M7" s="16">
        <v>2023</v>
      </c>
      <c r="N7" s="16">
        <v>2024</v>
      </c>
      <c r="O7" s="16">
        <v>2025</v>
      </c>
      <c r="P7" s="16">
        <v>2026</v>
      </c>
      <c r="Q7" s="16">
        <v>2027</v>
      </c>
      <c r="R7" s="16">
        <v>2028</v>
      </c>
      <c r="S7" s="16">
        <v>2029</v>
      </c>
      <c r="T7" s="16">
        <v>2030</v>
      </c>
      <c r="U7" s="16">
        <f t="shared" ref="U7:AN7" si="0">T7+1</f>
        <v>2031</v>
      </c>
      <c r="V7" s="16">
        <f t="shared" si="0"/>
        <v>2032</v>
      </c>
      <c r="W7" s="16">
        <f t="shared" si="0"/>
        <v>2033</v>
      </c>
      <c r="X7" s="16">
        <f t="shared" si="0"/>
        <v>2034</v>
      </c>
      <c r="Y7" s="16">
        <f t="shared" si="0"/>
        <v>2035</v>
      </c>
      <c r="Z7" s="16">
        <f t="shared" si="0"/>
        <v>2036</v>
      </c>
      <c r="AA7" s="16">
        <f t="shared" si="0"/>
        <v>2037</v>
      </c>
      <c r="AB7" s="16">
        <f t="shared" si="0"/>
        <v>2038</v>
      </c>
      <c r="AC7" s="16">
        <f t="shared" si="0"/>
        <v>2039</v>
      </c>
      <c r="AD7" s="16">
        <f t="shared" si="0"/>
        <v>2040</v>
      </c>
      <c r="AE7" s="16">
        <f t="shared" si="0"/>
        <v>2041</v>
      </c>
      <c r="AF7" s="16">
        <f t="shared" si="0"/>
        <v>2042</v>
      </c>
      <c r="AG7" s="16">
        <f t="shared" si="0"/>
        <v>2043</v>
      </c>
      <c r="AH7" s="16">
        <f t="shared" si="0"/>
        <v>2044</v>
      </c>
      <c r="AI7" s="16">
        <f t="shared" si="0"/>
        <v>2045</v>
      </c>
      <c r="AJ7" s="16">
        <f t="shared" si="0"/>
        <v>2046</v>
      </c>
      <c r="AK7" s="16">
        <f t="shared" si="0"/>
        <v>2047</v>
      </c>
      <c r="AL7" s="16">
        <f t="shared" si="0"/>
        <v>2048</v>
      </c>
      <c r="AM7" s="16">
        <f t="shared" si="0"/>
        <v>2049</v>
      </c>
      <c r="AN7" s="16">
        <f t="shared" si="0"/>
        <v>2050</v>
      </c>
      <c r="AO7" s="17"/>
    </row>
    <row r="8" spans="1:41" outlineLevel="1" x14ac:dyDescent="0.4">
      <c r="C8" s="17" t="s">
        <v>35</v>
      </c>
      <c r="D8" s="18" t="s">
        <v>36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1599.2</v>
      </c>
      <c r="K8" s="19">
        <v>1599.2</v>
      </c>
      <c r="L8" s="19">
        <v>1599.2</v>
      </c>
      <c r="M8" s="19">
        <v>1599.2</v>
      </c>
      <c r="N8" s="19">
        <v>1599.2</v>
      </c>
      <c r="O8" s="19">
        <v>0</v>
      </c>
      <c r="P8" s="19">
        <v>1599.2</v>
      </c>
      <c r="Q8" s="19">
        <v>0</v>
      </c>
      <c r="R8" s="19">
        <v>0</v>
      </c>
      <c r="S8" s="19">
        <v>0</v>
      </c>
      <c r="T8" s="19">
        <v>1599.2</v>
      </c>
      <c r="U8" s="19" t="e">
        <f t="shared" ref="U8:AJ11" si="1">INDEX(U$130:U$157,MATCH($C8,$C$130:$C$157,0))</f>
        <v>#VALUE!</v>
      </c>
      <c r="V8" s="19" t="e">
        <f t="shared" si="1"/>
        <v>#VALUE!</v>
      </c>
      <c r="W8" s="19" t="e">
        <f t="shared" si="1"/>
        <v>#VALUE!</v>
      </c>
      <c r="X8" s="19" t="e">
        <f t="shared" si="1"/>
        <v>#VALUE!</v>
      </c>
      <c r="Y8" s="19" t="e">
        <f t="shared" si="1"/>
        <v>#VALUE!</v>
      </c>
      <c r="Z8" s="19" t="e">
        <f t="shared" si="1"/>
        <v>#VALUE!</v>
      </c>
      <c r="AA8" s="19" t="e">
        <f t="shared" si="1"/>
        <v>#VALUE!</v>
      </c>
      <c r="AB8" s="19" t="e">
        <f t="shared" si="1"/>
        <v>#VALUE!</v>
      </c>
      <c r="AC8" s="19" t="e">
        <f t="shared" si="1"/>
        <v>#VALUE!</v>
      </c>
      <c r="AD8" s="19" t="e">
        <f t="shared" si="1"/>
        <v>#VALUE!</v>
      </c>
      <c r="AE8" s="19" t="e">
        <f t="shared" si="1"/>
        <v>#VALUE!</v>
      </c>
      <c r="AF8" s="19" t="e">
        <f t="shared" si="1"/>
        <v>#VALUE!</v>
      </c>
      <c r="AG8" s="19" t="e">
        <f t="shared" si="1"/>
        <v>#VALUE!</v>
      </c>
      <c r="AH8" s="19" t="e">
        <f t="shared" si="1"/>
        <v>#VALUE!</v>
      </c>
      <c r="AI8" s="19" t="e">
        <f t="shared" si="1"/>
        <v>#VALUE!</v>
      </c>
      <c r="AJ8" s="19" t="e">
        <f t="shared" si="1"/>
        <v>#VALUE!</v>
      </c>
      <c r="AK8" s="19" t="e">
        <f t="shared" ref="AK8:AN11" si="2">INDEX(AK$130:AK$157,MATCH($C8,$C$130:$C$157,0))</f>
        <v>#VALUE!</v>
      </c>
      <c r="AL8" s="19" t="e">
        <f t="shared" si="2"/>
        <v>#VALUE!</v>
      </c>
      <c r="AM8" s="19" t="e">
        <f t="shared" si="2"/>
        <v>#VALUE!</v>
      </c>
      <c r="AN8" s="19" t="e">
        <f t="shared" si="2"/>
        <v>#VALUE!</v>
      </c>
      <c r="AO8" s="17"/>
    </row>
    <row r="9" spans="1:41" outlineLevel="1" x14ac:dyDescent="0.4">
      <c r="A9" s="20"/>
      <c r="B9" s="20"/>
      <c r="C9" s="17" t="s">
        <v>37</v>
      </c>
      <c r="D9" s="18" t="s">
        <v>36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3001.15</v>
      </c>
      <c r="K9" s="19">
        <v>4181.08</v>
      </c>
      <c r="L9" s="19">
        <v>4181.08</v>
      </c>
      <c r="M9" s="19">
        <v>4638.1899999999996</v>
      </c>
      <c r="N9" s="19">
        <v>8444.07</v>
      </c>
      <c r="O9" s="19">
        <v>0</v>
      </c>
      <c r="P9" s="19">
        <v>11600.88</v>
      </c>
      <c r="Q9" s="19">
        <v>0</v>
      </c>
      <c r="R9" s="19">
        <v>0</v>
      </c>
      <c r="S9" s="19">
        <v>0</v>
      </c>
      <c r="T9" s="19">
        <v>16839.07</v>
      </c>
      <c r="U9" s="19">
        <f t="shared" si="1"/>
        <v>0</v>
      </c>
      <c r="V9" s="19">
        <f t="shared" si="1"/>
        <v>0</v>
      </c>
      <c r="W9" s="19">
        <f t="shared" si="1"/>
        <v>0</v>
      </c>
      <c r="X9" s="19">
        <f t="shared" si="1"/>
        <v>0</v>
      </c>
      <c r="Y9" s="19">
        <f t="shared" si="1"/>
        <v>0</v>
      </c>
      <c r="Z9" s="19">
        <f t="shared" si="1"/>
        <v>0</v>
      </c>
      <c r="AA9" s="19">
        <f t="shared" si="1"/>
        <v>0</v>
      </c>
      <c r="AB9" s="19">
        <f t="shared" si="1"/>
        <v>0</v>
      </c>
      <c r="AC9" s="19">
        <f t="shared" si="1"/>
        <v>0</v>
      </c>
      <c r="AD9" s="19">
        <f t="shared" si="1"/>
        <v>0</v>
      </c>
      <c r="AE9" s="19">
        <f t="shared" si="1"/>
        <v>0</v>
      </c>
      <c r="AF9" s="19">
        <f t="shared" si="1"/>
        <v>0</v>
      </c>
      <c r="AG9" s="19">
        <f t="shared" si="1"/>
        <v>0</v>
      </c>
      <c r="AH9" s="19">
        <f t="shared" si="1"/>
        <v>0</v>
      </c>
      <c r="AI9" s="19">
        <f t="shared" si="1"/>
        <v>0</v>
      </c>
      <c r="AJ9" s="19">
        <f t="shared" si="1"/>
        <v>0</v>
      </c>
      <c r="AK9" s="19">
        <f t="shared" si="2"/>
        <v>0</v>
      </c>
      <c r="AL9" s="19">
        <f t="shared" si="2"/>
        <v>0</v>
      </c>
      <c r="AM9" s="19">
        <f t="shared" si="2"/>
        <v>0</v>
      </c>
      <c r="AN9" s="19">
        <f t="shared" si="2"/>
        <v>0</v>
      </c>
      <c r="AO9" s="17"/>
    </row>
    <row r="10" spans="1:41" outlineLevel="1" x14ac:dyDescent="0.4">
      <c r="C10" s="17" t="s">
        <v>38</v>
      </c>
      <c r="D10" s="18" t="s">
        <v>36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92.14</v>
      </c>
      <c r="K10" s="19">
        <v>92.14</v>
      </c>
      <c r="L10" s="19">
        <v>92.14</v>
      </c>
      <c r="M10" s="19">
        <v>92.14</v>
      </c>
      <c r="N10" s="19">
        <v>92.14</v>
      </c>
      <c r="O10" s="19">
        <v>0</v>
      </c>
      <c r="P10" s="19">
        <v>92.14</v>
      </c>
      <c r="Q10" s="19">
        <v>0</v>
      </c>
      <c r="R10" s="19">
        <v>0</v>
      </c>
      <c r="S10" s="19">
        <v>0</v>
      </c>
      <c r="T10" s="19">
        <v>92.14</v>
      </c>
      <c r="U10" s="19" t="e">
        <f t="shared" si="1"/>
        <v>#VALUE!</v>
      </c>
      <c r="V10" s="19" t="e">
        <f t="shared" si="1"/>
        <v>#VALUE!</v>
      </c>
      <c r="W10" s="19" t="e">
        <f t="shared" si="1"/>
        <v>#VALUE!</v>
      </c>
      <c r="X10" s="19" t="e">
        <f t="shared" si="1"/>
        <v>#VALUE!</v>
      </c>
      <c r="Y10" s="19" t="e">
        <f t="shared" si="1"/>
        <v>#VALUE!</v>
      </c>
      <c r="Z10" s="19" t="e">
        <f t="shared" si="1"/>
        <v>#VALUE!</v>
      </c>
      <c r="AA10" s="19" t="e">
        <f t="shared" si="1"/>
        <v>#VALUE!</v>
      </c>
      <c r="AB10" s="19" t="e">
        <f t="shared" si="1"/>
        <v>#VALUE!</v>
      </c>
      <c r="AC10" s="19" t="e">
        <f t="shared" si="1"/>
        <v>#VALUE!</v>
      </c>
      <c r="AD10" s="19" t="e">
        <f t="shared" si="1"/>
        <v>#VALUE!</v>
      </c>
      <c r="AE10" s="19" t="e">
        <f t="shared" si="1"/>
        <v>#VALUE!</v>
      </c>
      <c r="AF10" s="19" t="e">
        <f t="shared" si="1"/>
        <v>#VALUE!</v>
      </c>
      <c r="AG10" s="19" t="e">
        <f t="shared" si="1"/>
        <v>#VALUE!</v>
      </c>
      <c r="AH10" s="19" t="e">
        <f t="shared" si="1"/>
        <v>#VALUE!</v>
      </c>
      <c r="AI10" s="19" t="e">
        <f t="shared" si="1"/>
        <v>#VALUE!</v>
      </c>
      <c r="AJ10" s="19" t="e">
        <f t="shared" si="1"/>
        <v>#VALUE!</v>
      </c>
      <c r="AK10" s="19" t="e">
        <f t="shared" si="2"/>
        <v>#VALUE!</v>
      </c>
      <c r="AL10" s="19" t="e">
        <f t="shared" si="2"/>
        <v>#VALUE!</v>
      </c>
      <c r="AM10" s="19" t="e">
        <f t="shared" si="2"/>
        <v>#VALUE!</v>
      </c>
      <c r="AN10" s="19" t="e">
        <f t="shared" si="2"/>
        <v>#VALUE!</v>
      </c>
      <c r="AO10" s="17"/>
    </row>
    <row r="11" spans="1:41" outlineLevel="1" x14ac:dyDescent="0.4">
      <c r="C11" s="17" t="s">
        <v>39</v>
      </c>
      <c r="D11" s="18" t="s">
        <v>36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 t="e">
        <f t="shared" si="1"/>
        <v>#VALUE!</v>
      </c>
      <c r="V11" s="19" t="e">
        <f t="shared" si="1"/>
        <v>#VALUE!</v>
      </c>
      <c r="W11" s="19" t="e">
        <f t="shared" si="1"/>
        <v>#VALUE!</v>
      </c>
      <c r="X11" s="19" t="e">
        <f t="shared" si="1"/>
        <v>#VALUE!</v>
      </c>
      <c r="Y11" s="19" t="e">
        <f t="shared" si="1"/>
        <v>#VALUE!</v>
      </c>
      <c r="Z11" s="19" t="e">
        <f t="shared" si="1"/>
        <v>#VALUE!</v>
      </c>
      <c r="AA11" s="19" t="e">
        <f t="shared" si="1"/>
        <v>#VALUE!</v>
      </c>
      <c r="AB11" s="19" t="e">
        <f t="shared" si="1"/>
        <v>#VALUE!</v>
      </c>
      <c r="AC11" s="19" t="e">
        <f t="shared" si="1"/>
        <v>#VALUE!</v>
      </c>
      <c r="AD11" s="19" t="e">
        <f t="shared" si="1"/>
        <v>#VALUE!</v>
      </c>
      <c r="AE11" s="19" t="e">
        <f t="shared" si="1"/>
        <v>#VALUE!</v>
      </c>
      <c r="AF11" s="19" t="e">
        <f t="shared" si="1"/>
        <v>#VALUE!</v>
      </c>
      <c r="AG11" s="19" t="e">
        <f t="shared" si="1"/>
        <v>#VALUE!</v>
      </c>
      <c r="AH11" s="19" t="e">
        <f t="shared" si="1"/>
        <v>#VALUE!</v>
      </c>
      <c r="AI11" s="19" t="e">
        <f t="shared" si="1"/>
        <v>#VALUE!</v>
      </c>
      <c r="AJ11" s="19" t="e">
        <f t="shared" si="1"/>
        <v>#VALUE!</v>
      </c>
      <c r="AK11" s="19" t="e">
        <f t="shared" si="2"/>
        <v>#VALUE!</v>
      </c>
      <c r="AL11" s="19" t="e">
        <f t="shared" si="2"/>
        <v>#VALUE!</v>
      </c>
      <c r="AM11" s="19" t="e">
        <f t="shared" si="2"/>
        <v>#VALUE!</v>
      </c>
      <c r="AN11" s="19" t="e">
        <f t="shared" si="2"/>
        <v>#VALUE!</v>
      </c>
      <c r="AO11" s="17"/>
    </row>
    <row r="12" spans="1:41" outlineLevel="1" x14ac:dyDescent="0.4">
      <c r="C12" s="21" t="s">
        <v>35</v>
      </c>
      <c r="D12" s="22" t="s">
        <v>40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252821.12</v>
      </c>
      <c r="K12" s="23">
        <v>252821.12</v>
      </c>
      <c r="L12" s="23">
        <v>252821.12</v>
      </c>
      <c r="M12" s="23">
        <v>252821.12</v>
      </c>
      <c r="N12" s="23">
        <v>252821.12</v>
      </c>
      <c r="O12" s="23">
        <v>0</v>
      </c>
      <c r="P12" s="23">
        <v>252821.12</v>
      </c>
      <c r="Q12" s="23">
        <v>0</v>
      </c>
      <c r="R12" s="23">
        <v>0</v>
      </c>
      <c r="S12" s="23">
        <v>0</v>
      </c>
      <c r="T12" s="23">
        <v>252821.12</v>
      </c>
      <c r="U12" s="23" t="e">
        <v>#VALUE!</v>
      </c>
      <c r="V12" s="23" t="e">
        <v>#VALUE!</v>
      </c>
      <c r="W12" s="23" t="e">
        <v>#VALUE!</v>
      </c>
      <c r="X12" s="23" t="e">
        <v>#VALUE!</v>
      </c>
      <c r="Y12" s="23" t="e">
        <v>#VALUE!</v>
      </c>
      <c r="Z12" s="23" t="e">
        <v>#VALUE!</v>
      </c>
      <c r="AA12" s="23" t="e">
        <v>#VALUE!</v>
      </c>
      <c r="AB12" s="23" t="e">
        <v>#VALUE!</v>
      </c>
      <c r="AC12" s="23" t="e">
        <v>#VALUE!</v>
      </c>
      <c r="AD12" s="23" t="e">
        <v>#VALUE!</v>
      </c>
      <c r="AE12" s="23" t="e">
        <v>#VALUE!</v>
      </c>
      <c r="AF12" s="23" t="e">
        <v>#VALUE!</v>
      </c>
      <c r="AG12" s="23" t="e">
        <v>#VALUE!</v>
      </c>
      <c r="AH12" s="23" t="e">
        <v>#VALUE!</v>
      </c>
      <c r="AI12" s="23" t="e">
        <v>#VALUE!</v>
      </c>
      <c r="AJ12" s="23" t="e">
        <v>#VALUE!</v>
      </c>
      <c r="AK12" s="23" t="e">
        <v>#VALUE!</v>
      </c>
      <c r="AL12" s="23" t="e">
        <v>#VALUE!</v>
      </c>
      <c r="AM12" s="23" t="e">
        <v>#VALUE!</v>
      </c>
      <c r="AN12" s="23" t="e">
        <v>#VALUE!</v>
      </c>
      <c r="AO12" s="17"/>
    </row>
    <row r="13" spans="1:41" outlineLevel="1" x14ac:dyDescent="0.4">
      <c r="C13" s="17" t="s">
        <v>37</v>
      </c>
      <c r="D13" s="18" t="s">
        <v>40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2914.05</v>
      </c>
      <c r="K13" s="24">
        <v>3965.55</v>
      </c>
      <c r="L13" s="24">
        <v>4260.55</v>
      </c>
      <c r="M13" s="24">
        <v>4630.55</v>
      </c>
      <c r="N13" s="24">
        <v>4852.3500000000004</v>
      </c>
      <c r="O13" s="24">
        <v>0</v>
      </c>
      <c r="P13" s="24">
        <v>4852.3500000000004</v>
      </c>
      <c r="Q13" s="24">
        <v>0</v>
      </c>
      <c r="R13" s="24">
        <v>0</v>
      </c>
      <c r="S13" s="24">
        <v>0</v>
      </c>
      <c r="T13" s="24">
        <v>4852.3500000000004</v>
      </c>
      <c r="U13" s="24" t="e">
        <v>#VALUE!</v>
      </c>
      <c r="V13" s="24" t="e">
        <v>#VALUE!</v>
      </c>
      <c r="W13" s="24" t="e">
        <v>#VALUE!</v>
      </c>
      <c r="X13" s="24" t="e">
        <v>#VALUE!</v>
      </c>
      <c r="Y13" s="24" t="e">
        <v>#VALUE!</v>
      </c>
      <c r="Z13" s="24" t="e">
        <v>#VALUE!</v>
      </c>
      <c r="AA13" s="24" t="e">
        <v>#VALUE!</v>
      </c>
      <c r="AB13" s="24" t="e">
        <v>#VALUE!</v>
      </c>
      <c r="AC13" s="24" t="e">
        <v>#VALUE!</v>
      </c>
      <c r="AD13" s="24" t="e">
        <v>#VALUE!</v>
      </c>
      <c r="AE13" s="24" t="e">
        <v>#VALUE!</v>
      </c>
      <c r="AF13" s="24" t="e">
        <v>#VALUE!</v>
      </c>
      <c r="AG13" s="24" t="e">
        <v>#VALUE!</v>
      </c>
      <c r="AH13" s="24" t="e">
        <v>#VALUE!</v>
      </c>
      <c r="AI13" s="24" t="e">
        <v>#VALUE!</v>
      </c>
      <c r="AJ13" s="24" t="e">
        <v>#VALUE!</v>
      </c>
      <c r="AK13" s="24" t="e">
        <v>#VALUE!</v>
      </c>
      <c r="AL13" s="24" t="e">
        <v>#VALUE!</v>
      </c>
      <c r="AM13" s="24" t="e">
        <v>#VALUE!</v>
      </c>
      <c r="AN13" s="24" t="e">
        <v>#VALUE!</v>
      </c>
      <c r="AO13" s="17"/>
    </row>
    <row r="14" spans="1:41" outlineLevel="1" x14ac:dyDescent="0.4">
      <c r="C14" s="17" t="s">
        <v>38</v>
      </c>
      <c r="D14" s="18" t="s">
        <v>40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230.35</v>
      </c>
      <c r="K14" s="24">
        <v>230.35</v>
      </c>
      <c r="L14" s="24">
        <v>230.35</v>
      </c>
      <c r="M14" s="24">
        <v>230.35</v>
      </c>
      <c r="N14" s="24">
        <v>230.35</v>
      </c>
      <c r="O14" s="24">
        <v>0</v>
      </c>
      <c r="P14" s="24">
        <v>230.35</v>
      </c>
      <c r="Q14" s="24">
        <v>0</v>
      </c>
      <c r="R14" s="24">
        <v>0</v>
      </c>
      <c r="S14" s="24">
        <v>0</v>
      </c>
      <c r="T14" s="24">
        <v>230.35</v>
      </c>
      <c r="U14" s="24" t="e">
        <v>#VALUE!</v>
      </c>
      <c r="V14" s="24" t="e">
        <v>#VALUE!</v>
      </c>
      <c r="W14" s="24" t="e">
        <v>#VALUE!</v>
      </c>
      <c r="X14" s="24" t="e">
        <v>#VALUE!</v>
      </c>
      <c r="Y14" s="24" t="e">
        <v>#VALUE!</v>
      </c>
      <c r="Z14" s="24" t="e">
        <v>#VALUE!</v>
      </c>
      <c r="AA14" s="24" t="e">
        <v>#VALUE!</v>
      </c>
      <c r="AB14" s="24" t="e">
        <v>#VALUE!</v>
      </c>
      <c r="AC14" s="24" t="e">
        <v>#VALUE!</v>
      </c>
      <c r="AD14" s="24" t="e">
        <v>#VALUE!</v>
      </c>
      <c r="AE14" s="24" t="e">
        <v>#VALUE!</v>
      </c>
      <c r="AF14" s="24" t="e">
        <v>#VALUE!</v>
      </c>
      <c r="AG14" s="24" t="e">
        <v>#VALUE!</v>
      </c>
      <c r="AH14" s="24" t="e">
        <v>#VALUE!</v>
      </c>
      <c r="AI14" s="24" t="e">
        <v>#VALUE!</v>
      </c>
      <c r="AJ14" s="24" t="e">
        <v>#VALUE!</v>
      </c>
      <c r="AK14" s="24" t="e">
        <v>#VALUE!</v>
      </c>
      <c r="AL14" s="24" t="e">
        <v>#VALUE!</v>
      </c>
      <c r="AM14" s="24" t="e">
        <v>#VALUE!</v>
      </c>
      <c r="AN14" s="24" t="e">
        <v>#VALUE!</v>
      </c>
      <c r="AO14" s="17"/>
    </row>
    <row r="15" spans="1:41" outlineLevel="1" x14ac:dyDescent="0.4">
      <c r="C15" s="25" t="s">
        <v>39</v>
      </c>
      <c r="D15" s="26" t="s">
        <v>40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 t="e">
        <v>#VALUE!</v>
      </c>
      <c r="V15" s="27" t="e">
        <v>#VALUE!</v>
      </c>
      <c r="W15" s="27" t="e">
        <v>#VALUE!</v>
      </c>
      <c r="X15" s="27" t="e">
        <v>#VALUE!</v>
      </c>
      <c r="Y15" s="27" t="e">
        <v>#VALUE!</v>
      </c>
      <c r="Z15" s="27" t="e">
        <v>#VALUE!</v>
      </c>
      <c r="AA15" s="27" t="e">
        <v>#VALUE!</v>
      </c>
      <c r="AB15" s="27" t="e">
        <v>#VALUE!</v>
      </c>
      <c r="AC15" s="27" t="e">
        <v>#VALUE!</v>
      </c>
      <c r="AD15" s="27" t="e">
        <v>#VALUE!</v>
      </c>
      <c r="AE15" s="27" t="e">
        <v>#VALUE!</v>
      </c>
      <c r="AF15" s="27" t="e">
        <v>#VALUE!</v>
      </c>
      <c r="AG15" s="27" t="e">
        <v>#VALUE!</v>
      </c>
      <c r="AH15" s="27" t="e">
        <v>#VALUE!</v>
      </c>
      <c r="AI15" s="27" t="e">
        <v>#VALUE!</v>
      </c>
      <c r="AJ15" s="27" t="e">
        <v>#VALUE!</v>
      </c>
      <c r="AK15" s="27" t="e">
        <v>#VALUE!</v>
      </c>
      <c r="AL15" s="27" t="e">
        <v>#VALUE!</v>
      </c>
      <c r="AM15" s="27" t="e">
        <v>#VALUE!</v>
      </c>
      <c r="AN15" s="27" t="e">
        <v>#VALUE!</v>
      </c>
      <c r="AO15" s="17"/>
    </row>
    <row r="16" spans="1:41" outlineLevel="1" x14ac:dyDescent="0.4">
      <c r="C16" s="21" t="s">
        <v>41</v>
      </c>
      <c r="D16" s="22" t="s">
        <v>42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158.09224612306153</v>
      </c>
      <c r="K16" s="23">
        <v>158.09224612306153</v>
      </c>
      <c r="L16" s="23">
        <v>158.09224612306153</v>
      </c>
      <c r="M16" s="23">
        <v>158.09224612306153</v>
      </c>
      <c r="N16" s="23">
        <v>158.09224612306153</v>
      </c>
      <c r="O16" s="23">
        <v>0</v>
      </c>
      <c r="P16" s="23">
        <v>158.09224612306153</v>
      </c>
      <c r="Q16" s="23">
        <v>0</v>
      </c>
      <c r="R16" s="23">
        <v>0</v>
      </c>
      <c r="S16" s="23">
        <v>0</v>
      </c>
      <c r="T16" s="23">
        <v>158.09224612306153</v>
      </c>
      <c r="U16" s="23">
        <f t="shared" ref="U16:AN19" si="3">IFERROR(U12/U8,0)</f>
        <v>0</v>
      </c>
      <c r="V16" s="23">
        <f t="shared" si="3"/>
        <v>0</v>
      </c>
      <c r="W16" s="23">
        <f t="shared" si="3"/>
        <v>0</v>
      </c>
      <c r="X16" s="23">
        <f t="shared" si="3"/>
        <v>0</v>
      </c>
      <c r="Y16" s="23">
        <f t="shared" si="3"/>
        <v>0</v>
      </c>
      <c r="Z16" s="23">
        <f t="shared" si="3"/>
        <v>0</v>
      </c>
      <c r="AA16" s="23">
        <f t="shared" si="3"/>
        <v>0</v>
      </c>
      <c r="AB16" s="23">
        <f t="shared" si="3"/>
        <v>0</v>
      </c>
      <c r="AC16" s="23">
        <f t="shared" si="3"/>
        <v>0</v>
      </c>
      <c r="AD16" s="23">
        <f t="shared" si="3"/>
        <v>0</v>
      </c>
      <c r="AE16" s="23">
        <f t="shared" si="3"/>
        <v>0</v>
      </c>
      <c r="AF16" s="23">
        <f t="shared" si="3"/>
        <v>0</v>
      </c>
      <c r="AG16" s="23">
        <f t="shared" si="3"/>
        <v>0</v>
      </c>
      <c r="AH16" s="23">
        <f t="shared" si="3"/>
        <v>0</v>
      </c>
      <c r="AI16" s="23">
        <f t="shared" si="3"/>
        <v>0</v>
      </c>
      <c r="AJ16" s="23">
        <f t="shared" si="3"/>
        <v>0</v>
      </c>
      <c r="AK16" s="23">
        <f t="shared" si="3"/>
        <v>0</v>
      </c>
      <c r="AL16" s="23">
        <f t="shared" si="3"/>
        <v>0</v>
      </c>
      <c r="AM16" s="23">
        <f t="shared" si="3"/>
        <v>0</v>
      </c>
      <c r="AN16" s="23">
        <f t="shared" si="3"/>
        <v>0</v>
      </c>
      <c r="AO16" s="17"/>
    </row>
    <row r="17" spans="2:41" outlineLevel="1" x14ac:dyDescent="0.4">
      <c r="C17" s="17" t="s">
        <v>43</v>
      </c>
      <c r="D17" s="18" t="s">
        <v>42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0.97097779184645894</v>
      </c>
      <c r="K17" s="24">
        <v>0.94845111789298464</v>
      </c>
      <c r="L17" s="24">
        <v>1.0190070508098388</v>
      </c>
      <c r="M17" s="24">
        <v>0.99835280572809659</v>
      </c>
      <c r="N17" s="24">
        <v>0.57464587574475345</v>
      </c>
      <c r="O17" s="24">
        <v>0</v>
      </c>
      <c r="P17" s="24">
        <v>0.41827430332871307</v>
      </c>
      <c r="Q17" s="24">
        <v>0</v>
      </c>
      <c r="R17" s="24">
        <v>0</v>
      </c>
      <c r="S17" s="24">
        <v>0</v>
      </c>
      <c r="T17" s="24">
        <v>0.28816021312340884</v>
      </c>
      <c r="U17" s="24">
        <f t="shared" si="3"/>
        <v>0</v>
      </c>
      <c r="V17" s="24">
        <f t="shared" si="3"/>
        <v>0</v>
      </c>
      <c r="W17" s="24">
        <f t="shared" si="3"/>
        <v>0</v>
      </c>
      <c r="X17" s="24">
        <f t="shared" si="3"/>
        <v>0</v>
      </c>
      <c r="Y17" s="24">
        <f t="shared" si="3"/>
        <v>0</v>
      </c>
      <c r="Z17" s="24">
        <f t="shared" si="3"/>
        <v>0</v>
      </c>
      <c r="AA17" s="24">
        <f t="shared" si="3"/>
        <v>0</v>
      </c>
      <c r="AB17" s="24">
        <f t="shared" si="3"/>
        <v>0</v>
      </c>
      <c r="AC17" s="24">
        <f t="shared" si="3"/>
        <v>0</v>
      </c>
      <c r="AD17" s="24">
        <f t="shared" si="3"/>
        <v>0</v>
      </c>
      <c r="AE17" s="24">
        <f t="shared" si="3"/>
        <v>0</v>
      </c>
      <c r="AF17" s="24">
        <f t="shared" si="3"/>
        <v>0</v>
      </c>
      <c r="AG17" s="24">
        <f t="shared" si="3"/>
        <v>0</v>
      </c>
      <c r="AH17" s="24">
        <f t="shared" si="3"/>
        <v>0</v>
      </c>
      <c r="AI17" s="24">
        <f t="shared" si="3"/>
        <v>0</v>
      </c>
      <c r="AJ17" s="24">
        <f t="shared" si="3"/>
        <v>0</v>
      </c>
      <c r="AK17" s="24">
        <f t="shared" si="3"/>
        <v>0</v>
      </c>
      <c r="AL17" s="24">
        <f t="shared" si="3"/>
        <v>0</v>
      </c>
      <c r="AM17" s="24">
        <f t="shared" si="3"/>
        <v>0</v>
      </c>
      <c r="AN17" s="24">
        <f t="shared" si="3"/>
        <v>0</v>
      </c>
      <c r="AO17" s="17"/>
    </row>
    <row r="18" spans="2:41" outlineLevel="1" x14ac:dyDescent="0.4">
      <c r="C18" s="17" t="s">
        <v>38</v>
      </c>
      <c r="D18" s="18" t="s">
        <v>42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2.5</v>
      </c>
      <c r="K18" s="24">
        <v>2.5</v>
      </c>
      <c r="L18" s="24">
        <v>2.5</v>
      </c>
      <c r="M18" s="24">
        <v>2.5</v>
      </c>
      <c r="N18" s="24">
        <v>2.5</v>
      </c>
      <c r="O18" s="24">
        <v>0</v>
      </c>
      <c r="P18" s="24">
        <v>2.5</v>
      </c>
      <c r="Q18" s="24">
        <v>0</v>
      </c>
      <c r="R18" s="24">
        <v>0</v>
      </c>
      <c r="S18" s="24">
        <v>0</v>
      </c>
      <c r="T18" s="24">
        <v>2.5</v>
      </c>
      <c r="U18" s="24">
        <f t="shared" si="3"/>
        <v>0</v>
      </c>
      <c r="V18" s="24">
        <f t="shared" si="3"/>
        <v>0</v>
      </c>
      <c r="W18" s="24">
        <f t="shared" si="3"/>
        <v>0</v>
      </c>
      <c r="X18" s="24">
        <f t="shared" si="3"/>
        <v>0</v>
      </c>
      <c r="Y18" s="24">
        <f t="shared" si="3"/>
        <v>0</v>
      </c>
      <c r="Z18" s="24">
        <f t="shared" si="3"/>
        <v>0</v>
      </c>
      <c r="AA18" s="24">
        <f t="shared" si="3"/>
        <v>0</v>
      </c>
      <c r="AB18" s="24">
        <f t="shared" si="3"/>
        <v>0</v>
      </c>
      <c r="AC18" s="24">
        <f t="shared" si="3"/>
        <v>0</v>
      </c>
      <c r="AD18" s="24">
        <f t="shared" si="3"/>
        <v>0</v>
      </c>
      <c r="AE18" s="24">
        <f t="shared" si="3"/>
        <v>0</v>
      </c>
      <c r="AF18" s="24">
        <f t="shared" si="3"/>
        <v>0</v>
      </c>
      <c r="AG18" s="24">
        <f t="shared" si="3"/>
        <v>0</v>
      </c>
      <c r="AH18" s="24">
        <f t="shared" si="3"/>
        <v>0</v>
      </c>
      <c r="AI18" s="24">
        <f t="shared" si="3"/>
        <v>0</v>
      </c>
      <c r="AJ18" s="24">
        <f t="shared" si="3"/>
        <v>0</v>
      </c>
      <c r="AK18" s="24">
        <f t="shared" si="3"/>
        <v>0</v>
      </c>
      <c r="AL18" s="24">
        <f t="shared" si="3"/>
        <v>0</v>
      </c>
      <c r="AM18" s="24">
        <f t="shared" si="3"/>
        <v>0</v>
      </c>
      <c r="AN18" s="24">
        <f t="shared" si="3"/>
        <v>0</v>
      </c>
      <c r="AO18" s="17"/>
    </row>
    <row r="19" spans="2:41" outlineLevel="1" x14ac:dyDescent="0.4">
      <c r="C19" s="25" t="s">
        <v>44</v>
      </c>
      <c r="D19" s="26" t="s">
        <v>42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f t="shared" si="3"/>
        <v>0</v>
      </c>
      <c r="V19" s="27">
        <f t="shared" si="3"/>
        <v>0</v>
      </c>
      <c r="W19" s="27">
        <f t="shared" si="3"/>
        <v>0</v>
      </c>
      <c r="X19" s="27">
        <f t="shared" si="3"/>
        <v>0</v>
      </c>
      <c r="Y19" s="27">
        <f t="shared" si="3"/>
        <v>0</v>
      </c>
      <c r="Z19" s="27">
        <f t="shared" si="3"/>
        <v>0</v>
      </c>
      <c r="AA19" s="27">
        <f t="shared" si="3"/>
        <v>0</v>
      </c>
      <c r="AB19" s="27">
        <f t="shared" si="3"/>
        <v>0</v>
      </c>
      <c r="AC19" s="27">
        <f t="shared" si="3"/>
        <v>0</v>
      </c>
      <c r="AD19" s="27">
        <f t="shared" si="3"/>
        <v>0</v>
      </c>
      <c r="AE19" s="27">
        <f t="shared" si="3"/>
        <v>0</v>
      </c>
      <c r="AF19" s="27">
        <f t="shared" si="3"/>
        <v>0</v>
      </c>
      <c r="AG19" s="27">
        <f t="shared" si="3"/>
        <v>0</v>
      </c>
      <c r="AH19" s="27">
        <f t="shared" si="3"/>
        <v>0</v>
      </c>
      <c r="AI19" s="27">
        <f t="shared" si="3"/>
        <v>0</v>
      </c>
      <c r="AJ19" s="27">
        <f t="shared" si="3"/>
        <v>0</v>
      </c>
      <c r="AK19" s="27">
        <f t="shared" si="3"/>
        <v>0</v>
      </c>
      <c r="AL19" s="27">
        <f t="shared" si="3"/>
        <v>0</v>
      </c>
      <c r="AM19" s="27">
        <f t="shared" si="3"/>
        <v>0</v>
      </c>
      <c r="AN19" s="27">
        <f t="shared" si="3"/>
        <v>0</v>
      </c>
      <c r="AO19" s="17"/>
    </row>
    <row r="20" spans="2:41" outlineLevel="1" x14ac:dyDescent="0.4">
      <c r="C20" s="14" t="s">
        <v>45</v>
      </c>
      <c r="D20" s="15" t="s">
        <v>34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7"/>
    </row>
    <row r="21" spans="2:41" outlineLevel="1" x14ac:dyDescent="0.4">
      <c r="C21" s="28" t="s">
        <v>35</v>
      </c>
      <c r="D21" s="18" t="s">
        <v>36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 t="e">
        <v>#VALUE!</v>
      </c>
      <c r="V21" s="19" t="e">
        <v>#VALUE!</v>
      </c>
      <c r="W21" s="19" t="e">
        <v>#VALUE!</v>
      </c>
      <c r="X21" s="19" t="e">
        <v>#VALUE!</v>
      </c>
      <c r="Y21" s="19" t="e">
        <v>#VALUE!</v>
      </c>
      <c r="Z21" s="19" t="e">
        <v>#VALUE!</v>
      </c>
      <c r="AA21" s="19" t="e">
        <v>#VALUE!</v>
      </c>
      <c r="AB21" s="19" t="e">
        <v>#VALUE!</v>
      </c>
      <c r="AC21" s="19" t="e">
        <v>#VALUE!</v>
      </c>
      <c r="AD21" s="19" t="e">
        <v>#VALUE!</v>
      </c>
      <c r="AE21" s="19" t="e">
        <v>#VALUE!</v>
      </c>
      <c r="AF21" s="19" t="e">
        <v>#VALUE!</v>
      </c>
      <c r="AG21" s="19" t="e">
        <v>#VALUE!</v>
      </c>
      <c r="AH21" s="19" t="e">
        <v>#VALUE!</v>
      </c>
      <c r="AI21" s="19" t="e">
        <v>#VALUE!</v>
      </c>
      <c r="AJ21" s="19" t="e">
        <v>#VALUE!</v>
      </c>
      <c r="AK21" s="19" t="e">
        <v>#VALUE!</v>
      </c>
      <c r="AL21" s="19" t="e">
        <v>#VALUE!</v>
      </c>
      <c r="AM21" s="19" t="e">
        <v>#VALUE!</v>
      </c>
      <c r="AN21" s="19" t="e">
        <v>#VALUE!</v>
      </c>
      <c r="AO21" s="17"/>
    </row>
    <row r="22" spans="2:41" outlineLevel="1" x14ac:dyDescent="0.4">
      <c r="B22" s="20"/>
      <c r="C22" s="28" t="s">
        <v>37</v>
      </c>
      <c r="D22" s="18" t="s">
        <v>36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2029.8000000000002</v>
      </c>
      <c r="K22" s="19">
        <v>2859.23</v>
      </c>
      <c r="L22" s="19">
        <v>2859.23</v>
      </c>
      <c r="M22" s="19">
        <v>3094.6699999999996</v>
      </c>
      <c r="N22" s="19">
        <v>6826.62</v>
      </c>
      <c r="O22" s="19">
        <v>6826.62</v>
      </c>
      <c r="P22" s="19">
        <v>9983.4299999999985</v>
      </c>
      <c r="Q22" s="19">
        <v>9983.4299999999985</v>
      </c>
      <c r="R22" s="19">
        <v>9983.4299999999985</v>
      </c>
      <c r="S22" s="19">
        <v>9983.4299999999985</v>
      </c>
      <c r="T22" s="19">
        <v>15221.619999999999</v>
      </c>
      <c r="U22" s="19" t="e">
        <v>#VALUE!</v>
      </c>
      <c r="V22" s="19" t="e">
        <v>#VALUE!</v>
      </c>
      <c r="W22" s="19" t="e">
        <v>#VALUE!</v>
      </c>
      <c r="X22" s="19" t="e">
        <v>#VALUE!</v>
      </c>
      <c r="Y22" s="19" t="e">
        <v>#VALUE!</v>
      </c>
      <c r="Z22" s="19" t="e">
        <v>#VALUE!</v>
      </c>
      <c r="AA22" s="19" t="e">
        <v>#VALUE!</v>
      </c>
      <c r="AB22" s="19" t="e">
        <v>#VALUE!</v>
      </c>
      <c r="AC22" s="19" t="e">
        <v>#VALUE!</v>
      </c>
      <c r="AD22" s="19" t="e">
        <v>#VALUE!</v>
      </c>
      <c r="AE22" s="19" t="e">
        <v>#VALUE!</v>
      </c>
      <c r="AF22" s="19" t="e">
        <v>#VALUE!</v>
      </c>
      <c r="AG22" s="19" t="e">
        <v>#VALUE!</v>
      </c>
      <c r="AH22" s="19" t="e">
        <v>#VALUE!</v>
      </c>
      <c r="AI22" s="19" t="e">
        <v>#VALUE!</v>
      </c>
      <c r="AJ22" s="19" t="e">
        <v>#VALUE!</v>
      </c>
      <c r="AK22" s="19" t="e">
        <v>#VALUE!</v>
      </c>
      <c r="AL22" s="19" t="e">
        <v>#VALUE!</v>
      </c>
      <c r="AM22" s="19" t="e">
        <v>#VALUE!</v>
      </c>
      <c r="AN22" s="19" t="e">
        <v>#VALUE!</v>
      </c>
      <c r="AO22" s="17"/>
    </row>
    <row r="23" spans="2:41" outlineLevel="1" x14ac:dyDescent="0.4">
      <c r="C23" s="28" t="s">
        <v>38</v>
      </c>
      <c r="D23" s="18" t="s">
        <v>36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 t="e">
        <v>#VALUE!</v>
      </c>
      <c r="V23" s="19" t="e">
        <v>#VALUE!</v>
      </c>
      <c r="W23" s="19" t="e">
        <v>#VALUE!</v>
      </c>
      <c r="X23" s="19" t="e">
        <v>#VALUE!</v>
      </c>
      <c r="Y23" s="19" t="e">
        <v>#VALUE!</v>
      </c>
      <c r="Z23" s="19" t="e">
        <v>#VALUE!</v>
      </c>
      <c r="AA23" s="19" t="e">
        <v>#VALUE!</v>
      </c>
      <c r="AB23" s="19" t="e">
        <v>#VALUE!</v>
      </c>
      <c r="AC23" s="19" t="e">
        <v>#VALUE!</v>
      </c>
      <c r="AD23" s="19" t="e">
        <v>#VALUE!</v>
      </c>
      <c r="AE23" s="19" t="e">
        <v>#VALUE!</v>
      </c>
      <c r="AF23" s="19" t="e">
        <v>#VALUE!</v>
      </c>
      <c r="AG23" s="19" t="e">
        <v>#VALUE!</v>
      </c>
      <c r="AH23" s="19" t="e">
        <v>#VALUE!</v>
      </c>
      <c r="AI23" s="19" t="e">
        <v>#VALUE!</v>
      </c>
      <c r="AJ23" s="19" t="e">
        <v>#VALUE!</v>
      </c>
      <c r="AK23" s="19" t="e">
        <v>#VALUE!</v>
      </c>
      <c r="AL23" s="19" t="e">
        <v>#VALUE!</v>
      </c>
      <c r="AM23" s="19" t="e">
        <v>#VALUE!</v>
      </c>
      <c r="AN23" s="19" t="e">
        <v>#VALUE!</v>
      </c>
      <c r="AO23" s="17"/>
    </row>
    <row r="24" spans="2:41" outlineLevel="1" x14ac:dyDescent="0.4">
      <c r="C24" s="28" t="s">
        <v>39</v>
      </c>
      <c r="D24" s="18" t="s">
        <v>36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 t="e">
        <v>#VALUE!</v>
      </c>
      <c r="V24" s="19" t="e">
        <v>#VALUE!</v>
      </c>
      <c r="W24" s="19" t="e">
        <v>#VALUE!</v>
      </c>
      <c r="X24" s="19" t="e">
        <v>#VALUE!</v>
      </c>
      <c r="Y24" s="19" t="e">
        <v>#VALUE!</v>
      </c>
      <c r="Z24" s="19" t="e">
        <v>#VALUE!</v>
      </c>
      <c r="AA24" s="19" t="e">
        <v>#VALUE!</v>
      </c>
      <c r="AB24" s="19" t="e">
        <v>#VALUE!</v>
      </c>
      <c r="AC24" s="19" t="e">
        <v>#VALUE!</v>
      </c>
      <c r="AD24" s="19" t="e">
        <v>#VALUE!</v>
      </c>
      <c r="AE24" s="19" t="e">
        <v>#VALUE!</v>
      </c>
      <c r="AF24" s="19" t="e">
        <v>#VALUE!</v>
      </c>
      <c r="AG24" s="19" t="e">
        <v>#VALUE!</v>
      </c>
      <c r="AH24" s="19" t="e">
        <v>#VALUE!</v>
      </c>
      <c r="AI24" s="19" t="e">
        <v>#VALUE!</v>
      </c>
      <c r="AJ24" s="19" t="e">
        <v>#VALUE!</v>
      </c>
      <c r="AK24" s="19" t="e">
        <v>#VALUE!</v>
      </c>
      <c r="AL24" s="19" t="e">
        <v>#VALUE!</v>
      </c>
      <c r="AM24" s="19" t="e">
        <v>#VALUE!</v>
      </c>
      <c r="AN24" s="19" t="e">
        <v>#VALUE!</v>
      </c>
      <c r="AO24" s="17"/>
    </row>
    <row r="25" spans="2:41" outlineLevel="1" x14ac:dyDescent="0.4">
      <c r="C25" s="29" t="s">
        <v>35</v>
      </c>
      <c r="D25" s="22" t="s">
        <v>40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 t="e">
        <v>#VALUE!</v>
      </c>
      <c r="V25" s="23" t="e">
        <v>#VALUE!</v>
      </c>
      <c r="W25" s="23" t="e">
        <v>#VALUE!</v>
      </c>
      <c r="X25" s="23" t="e">
        <v>#VALUE!</v>
      </c>
      <c r="Y25" s="23" t="e">
        <v>#VALUE!</v>
      </c>
      <c r="Z25" s="23" t="e">
        <v>#VALUE!</v>
      </c>
      <c r="AA25" s="23" t="e">
        <v>#VALUE!</v>
      </c>
      <c r="AB25" s="23" t="e">
        <v>#VALUE!</v>
      </c>
      <c r="AC25" s="23" t="e">
        <v>#VALUE!</v>
      </c>
      <c r="AD25" s="23" t="e">
        <v>#VALUE!</v>
      </c>
      <c r="AE25" s="23" t="e">
        <v>#VALUE!</v>
      </c>
      <c r="AF25" s="23" t="e">
        <v>#VALUE!</v>
      </c>
      <c r="AG25" s="23" t="e">
        <v>#VALUE!</v>
      </c>
      <c r="AH25" s="23" t="e">
        <v>#VALUE!</v>
      </c>
      <c r="AI25" s="23" t="e">
        <v>#VALUE!</v>
      </c>
      <c r="AJ25" s="23" t="e">
        <v>#VALUE!</v>
      </c>
      <c r="AK25" s="23" t="e">
        <v>#VALUE!</v>
      </c>
      <c r="AL25" s="23" t="e">
        <v>#VALUE!</v>
      </c>
      <c r="AM25" s="23" t="e">
        <v>#VALUE!</v>
      </c>
      <c r="AN25" s="23" t="e">
        <v>#VALUE!</v>
      </c>
      <c r="AO25" s="17"/>
    </row>
    <row r="26" spans="2:41" outlineLevel="1" x14ac:dyDescent="0.4">
      <c r="C26" s="28" t="s">
        <v>37</v>
      </c>
      <c r="D26" s="18" t="s">
        <v>40</v>
      </c>
      <c r="E26" s="24">
        <v>0</v>
      </c>
      <c r="F26" s="24" t="e">
        <v>#VALUE!</v>
      </c>
      <c r="G26" s="24" t="e">
        <v>#VALUE!</v>
      </c>
      <c r="H26" s="24" t="e">
        <v>#VALUE!</v>
      </c>
      <c r="I26" s="24" t="e">
        <v>#VALUE!</v>
      </c>
      <c r="J26" s="24">
        <v>8119.18</v>
      </c>
      <c r="K26" s="24">
        <v>11436.91</v>
      </c>
      <c r="L26" s="24">
        <v>11436.91</v>
      </c>
      <c r="M26" s="24">
        <v>12378.699999999999</v>
      </c>
      <c r="N26" s="24">
        <v>27306.489999999998</v>
      </c>
      <c r="O26" s="24">
        <v>0</v>
      </c>
      <c r="P26" s="24">
        <v>39933.710000000006</v>
      </c>
      <c r="Q26" s="24">
        <v>0</v>
      </c>
      <c r="R26" s="24">
        <v>0</v>
      </c>
      <c r="S26" s="24">
        <v>0</v>
      </c>
      <c r="T26" s="24">
        <v>57037.279999999999</v>
      </c>
      <c r="U26" s="24" t="e">
        <v>#VALUE!</v>
      </c>
      <c r="V26" s="24" t="e">
        <v>#VALUE!</v>
      </c>
      <c r="W26" s="24" t="e">
        <v>#VALUE!</v>
      </c>
      <c r="X26" s="24" t="e">
        <v>#VALUE!</v>
      </c>
      <c r="Y26" s="24" t="e">
        <v>#VALUE!</v>
      </c>
      <c r="Z26" s="24" t="e">
        <v>#VALUE!</v>
      </c>
      <c r="AA26" s="24" t="e">
        <v>#VALUE!</v>
      </c>
      <c r="AB26" s="24" t="e">
        <v>#VALUE!</v>
      </c>
      <c r="AC26" s="24" t="e">
        <v>#VALUE!</v>
      </c>
      <c r="AD26" s="24" t="e">
        <v>#VALUE!</v>
      </c>
      <c r="AE26" s="24" t="e">
        <v>#VALUE!</v>
      </c>
      <c r="AF26" s="24" t="e">
        <v>#VALUE!</v>
      </c>
      <c r="AG26" s="24" t="e">
        <v>#VALUE!</v>
      </c>
      <c r="AH26" s="24" t="e">
        <v>#VALUE!</v>
      </c>
      <c r="AI26" s="24" t="e">
        <v>#VALUE!</v>
      </c>
      <c r="AJ26" s="24" t="e">
        <v>#VALUE!</v>
      </c>
      <c r="AK26" s="24" t="e">
        <v>#VALUE!</v>
      </c>
      <c r="AL26" s="24" t="e">
        <v>#VALUE!</v>
      </c>
      <c r="AM26" s="24" t="e">
        <v>#VALUE!</v>
      </c>
      <c r="AN26" s="24" t="e">
        <v>#VALUE!</v>
      </c>
      <c r="AO26" s="17"/>
    </row>
    <row r="27" spans="2:41" outlineLevel="1" x14ac:dyDescent="0.4">
      <c r="C27" s="28" t="s">
        <v>38</v>
      </c>
      <c r="D27" s="18" t="s">
        <v>40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 t="e">
        <v>#VALUE!</v>
      </c>
      <c r="V27" s="24" t="e">
        <v>#VALUE!</v>
      </c>
      <c r="W27" s="24" t="e">
        <v>#VALUE!</v>
      </c>
      <c r="X27" s="24" t="e">
        <v>#VALUE!</v>
      </c>
      <c r="Y27" s="24" t="e">
        <v>#VALUE!</v>
      </c>
      <c r="Z27" s="24" t="e">
        <v>#VALUE!</v>
      </c>
      <c r="AA27" s="24" t="e">
        <v>#VALUE!</v>
      </c>
      <c r="AB27" s="24" t="e">
        <v>#VALUE!</v>
      </c>
      <c r="AC27" s="24" t="e">
        <v>#VALUE!</v>
      </c>
      <c r="AD27" s="24" t="e">
        <v>#VALUE!</v>
      </c>
      <c r="AE27" s="24" t="e">
        <v>#VALUE!</v>
      </c>
      <c r="AF27" s="24" t="e">
        <v>#VALUE!</v>
      </c>
      <c r="AG27" s="24" t="e">
        <v>#VALUE!</v>
      </c>
      <c r="AH27" s="24" t="e">
        <v>#VALUE!</v>
      </c>
      <c r="AI27" s="24" t="e">
        <v>#VALUE!</v>
      </c>
      <c r="AJ27" s="24" t="e">
        <v>#VALUE!</v>
      </c>
      <c r="AK27" s="24" t="e">
        <v>#VALUE!</v>
      </c>
      <c r="AL27" s="24" t="e">
        <v>#VALUE!</v>
      </c>
      <c r="AM27" s="24" t="e">
        <v>#VALUE!</v>
      </c>
      <c r="AN27" s="24" t="e">
        <v>#VALUE!</v>
      </c>
      <c r="AO27" s="17"/>
    </row>
    <row r="28" spans="2:41" outlineLevel="1" x14ac:dyDescent="0.4">
      <c r="C28" s="30" t="s">
        <v>39</v>
      </c>
      <c r="D28" s="26" t="s">
        <v>40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 t="e">
        <v>#VALUE!</v>
      </c>
      <c r="V28" s="27" t="e">
        <v>#VALUE!</v>
      </c>
      <c r="W28" s="27" t="e">
        <v>#VALUE!</v>
      </c>
      <c r="X28" s="27" t="e">
        <v>#VALUE!</v>
      </c>
      <c r="Y28" s="27" t="e">
        <v>#VALUE!</v>
      </c>
      <c r="Z28" s="27" t="e">
        <v>#VALUE!</v>
      </c>
      <c r="AA28" s="27" t="e">
        <v>#VALUE!</v>
      </c>
      <c r="AB28" s="27" t="e">
        <v>#VALUE!</v>
      </c>
      <c r="AC28" s="27" t="e">
        <v>#VALUE!</v>
      </c>
      <c r="AD28" s="27" t="e">
        <v>#VALUE!</v>
      </c>
      <c r="AE28" s="27" t="e">
        <v>#VALUE!</v>
      </c>
      <c r="AF28" s="27" t="e">
        <v>#VALUE!</v>
      </c>
      <c r="AG28" s="27" t="e">
        <v>#VALUE!</v>
      </c>
      <c r="AH28" s="27" t="e">
        <v>#VALUE!</v>
      </c>
      <c r="AI28" s="27" t="e">
        <v>#VALUE!</v>
      </c>
      <c r="AJ28" s="27" t="e">
        <v>#VALUE!</v>
      </c>
      <c r="AK28" s="27" t="e">
        <v>#VALUE!</v>
      </c>
      <c r="AL28" s="27" t="e">
        <v>#VALUE!</v>
      </c>
      <c r="AM28" s="27" t="e">
        <v>#VALUE!</v>
      </c>
      <c r="AN28" s="27" t="e">
        <v>#VALUE!</v>
      </c>
      <c r="AO28" s="17"/>
    </row>
    <row r="29" spans="2:41" outlineLevel="1" x14ac:dyDescent="0.4">
      <c r="C29" s="21" t="s">
        <v>41</v>
      </c>
      <c r="D29" s="22" t="s">
        <v>42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f t="shared" ref="U29:AN32" si="4">IFERROR(U25/U21,0)</f>
        <v>0</v>
      </c>
      <c r="V29" s="31">
        <f t="shared" si="4"/>
        <v>0</v>
      </c>
      <c r="W29" s="31">
        <f t="shared" si="4"/>
        <v>0</v>
      </c>
      <c r="X29" s="31">
        <f t="shared" si="4"/>
        <v>0</v>
      </c>
      <c r="Y29" s="31">
        <f t="shared" si="4"/>
        <v>0</v>
      </c>
      <c r="Z29" s="31">
        <f t="shared" si="4"/>
        <v>0</v>
      </c>
      <c r="AA29" s="31">
        <f t="shared" si="4"/>
        <v>0</v>
      </c>
      <c r="AB29" s="31">
        <f t="shared" si="4"/>
        <v>0</v>
      </c>
      <c r="AC29" s="31">
        <f t="shared" si="4"/>
        <v>0</v>
      </c>
      <c r="AD29" s="31">
        <f t="shared" si="4"/>
        <v>0</v>
      </c>
      <c r="AE29" s="31">
        <f t="shared" si="4"/>
        <v>0</v>
      </c>
      <c r="AF29" s="31">
        <f t="shared" si="4"/>
        <v>0</v>
      </c>
      <c r="AG29" s="31">
        <f t="shared" si="4"/>
        <v>0</v>
      </c>
      <c r="AH29" s="31">
        <f t="shared" si="4"/>
        <v>0</v>
      </c>
      <c r="AI29" s="31">
        <f t="shared" si="4"/>
        <v>0</v>
      </c>
      <c r="AJ29" s="31">
        <f t="shared" si="4"/>
        <v>0</v>
      </c>
      <c r="AK29" s="31">
        <f t="shared" si="4"/>
        <v>0</v>
      </c>
      <c r="AL29" s="31">
        <f t="shared" si="4"/>
        <v>0</v>
      </c>
      <c r="AM29" s="31">
        <f t="shared" si="4"/>
        <v>0</v>
      </c>
      <c r="AN29" s="31">
        <f t="shared" si="4"/>
        <v>0</v>
      </c>
      <c r="AO29" s="17"/>
    </row>
    <row r="30" spans="2:41" outlineLevel="1" x14ac:dyDescent="0.4">
      <c r="C30" s="28" t="s">
        <v>43</v>
      </c>
      <c r="D30" s="18" t="s">
        <v>42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f t="shared" si="4"/>
        <v>0</v>
      </c>
      <c r="V30" s="32">
        <f t="shared" si="4"/>
        <v>0</v>
      </c>
      <c r="W30" s="32">
        <f t="shared" si="4"/>
        <v>0</v>
      </c>
      <c r="X30" s="32">
        <f t="shared" si="4"/>
        <v>0</v>
      </c>
      <c r="Y30" s="32">
        <f t="shared" si="4"/>
        <v>0</v>
      </c>
      <c r="Z30" s="32">
        <f t="shared" si="4"/>
        <v>0</v>
      </c>
      <c r="AA30" s="32">
        <f t="shared" si="4"/>
        <v>0</v>
      </c>
      <c r="AB30" s="32">
        <f t="shared" si="4"/>
        <v>0</v>
      </c>
      <c r="AC30" s="32">
        <f t="shared" si="4"/>
        <v>0</v>
      </c>
      <c r="AD30" s="32">
        <f t="shared" si="4"/>
        <v>0</v>
      </c>
      <c r="AE30" s="32">
        <f t="shared" si="4"/>
        <v>0</v>
      </c>
      <c r="AF30" s="32">
        <f t="shared" si="4"/>
        <v>0</v>
      </c>
      <c r="AG30" s="32">
        <f t="shared" si="4"/>
        <v>0</v>
      </c>
      <c r="AH30" s="32">
        <f t="shared" si="4"/>
        <v>0</v>
      </c>
      <c r="AI30" s="32">
        <f t="shared" si="4"/>
        <v>0</v>
      </c>
      <c r="AJ30" s="32">
        <f t="shared" si="4"/>
        <v>0</v>
      </c>
      <c r="AK30" s="32">
        <f t="shared" si="4"/>
        <v>0</v>
      </c>
      <c r="AL30" s="32">
        <f t="shared" si="4"/>
        <v>0</v>
      </c>
      <c r="AM30" s="32">
        <f t="shared" si="4"/>
        <v>0</v>
      </c>
      <c r="AN30" s="32">
        <f t="shared" si="4"/>
        <v>0</v>
      </c>
      <c r="AO30" s="17"/>
    </row>
    <row r="31" spans="2:41" outlineLevel="1" x14ac:dyDescent="0.4">
      <c r="C31" s="17" t="s">
        <v>38</v>
      </c>
      <c r="D31" s="18" t="s">
        <v>42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f t="shared" si="4"/>
        <v>0</v>
      </c>
      <c r="V31" s="32">
        <f t="shared" si="4"/>
        <v>0</v>
      </c>
      <c r="W31" s="32">
        <f t="shared" si="4"/>
        <v>0</v>
      </c>
      <c r="X31" s="32">
        <f t="shared" si="4"/>
        <v>0</v>
      </c>
      <c r="Y31" s="32">
        <f t="shared" si="4"/>
        <v>0</v>
      </c>
      <c r="Z31" s="32">
        <f t="shared" si="4"/>
        <v>0</v>
      </c>
      <c r="AA31" s="32">
        <f t="shared" si="4"/>
        <v>0</v>
      </c>
      <c r="AB31" s="32">
        <f t="shared" si="4"/>
        <v>0</v>
      </c>
      <c r="AC31" s="32">
        <f t="shared" si="4"/>
        <v>0</v>
      </c>
      <c r="AD31" s="32">
        <f t="shared" si="4"/>
        <v>0</v>
      </c>
      <c r="AE31" s="32">
        <f t="shared" si="4"/>
        <v>0</v>
      </c>
      <c r="AF31" s="32">
        <f t="shared" si="4"/>
        <v>0</v>
      </c>
      <c r="AG31" s="32">
        <f t="shared" si="4"/>
        <v>0</v>
      </c>
      <c r="AH31" s="32">
        <f t="shared" si="4"/>
        <v>0</v>
      </c>
      <c r="AI31" s="32">
        <f t="shared" si="4"/>
        <v>0</v>
      </c>
      <c r="AJ31" s="32">
        <f t="shared" si="4"/>
        <v>0</v>
      </c>
      <c r="AK31" s="32">
        <f t="shared" si="4"/>
        <v>0</v>
      </c>
      <c r="AL31" s="32">
        <f t="shared" si="4"/>
        <v>0</v>
      </c>
      <c r="AM31" s="32">
        <f t="shared" si="4"/>
        <v>0</v>
      </c>
      <c r="AN31" s="32">
        <f t="shared" si="4"/>
        <v>0</v>
      </c>
      <c r="AO31" s="17"/>
    </row>
    <row r="32" spans="2:41" outlineLevel="1" x14ac:dyDescent="0.4">
      <c r="C32" s="25" t="s">
        <v>44</v>
      </c>
      <c r="D32" s="26" t="s">
        <v>42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f t="shared" si="4"/>
        <v>0</v>
      </c>
      <c r="V32" s="33">
        <f t="shared" si="4"/>
        <v>0</v>
      </c>
      <c r="W32" s="33">
        <f t="shared" si="4"/>
        <v>0</v>
      </c>
      <c r="X32" s="33">
        <f t="shared" si="4"/>
        <v>0</v>
      </c>
      <c r="Y32" s="33">
        <f t="shared" si="4"/>
        <v>0</v>
      </c>
      <c r="Z32" s="33">
        <f t="shared" si="4"/>
        <v>0</v>
      </c>
      <c r="AA32" s="33">
        <f t="shared" si="4"/>
        <v>0</v>
      </c>
      <c r="AB32" s="33">
        <f t="shared" si="4"/>
        <v>0</v>
      </c>
      <c r="AC32" s="33">
        <f t="shared" si="4"/>
        <v>0</v>
      </c>
      <c r="AD32" s="33">
        <f t="shared" si="4"/>
        <v>0</v>
      </c>
      <c r="AE32" s="33">
        <f t="shared" si="4"/>
        <v>0</v>
      </c>
      <c r="AF32" s="33">
        <f t="shared" si="4"/>
        <v>0</v>
      </c>
      <c r="AG32" s="33">
        <f t="shared" si="4"/>
        <v>0</v>
      </c>
      <c r="AH32" s="33">
        <f t="shared" si="4"/>
        <v>0</v>
      </c>
      <c r="AI32" s="33">
        <f t="shared" si="4"/>
        <v>0</v>
      </c>
      <c r="AJ32" s="33">
        <f t="shared" si="4"/>
        <v>0</v>
      </c>
      <c r="AK32" s="33">
        <f t="shared" si="4"/>
        <v>0</v>
      </c>
      <c r="AL32" s="33">
        <f t="shared" si="4"/>
        <v>0</v>
      </c>
      <c r="AM32" s="33">
        <f t="shared" si="4"/>
        <v>0</v>
      </c>
      <c r="AN32" s="33">
        <f t="shared" si="4"/>
        <v>0</v>
      </c>
      <c r="AO32" s="17"/>
    </row>
    <row r="33" spans="3:41" outlineLevel="1" x14ac:dyDescent="0.4">
      <c r="C33" s="14" t="s">
        <v>46</v>
      </c>
      <c r="D33" s="15" t="s">
        <v>34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7"/>
    </row>
    <row r="34" spans="3:41" outlineLevel="1" x14ac:dyDescent="0.4">
      <c r="C34" s="17" t="s">
        <v>35</v>
      </c>
      <c r="D34" s="18" t="s">
        <v>36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 t="e">
        <f>'IRP modeling- Resolve output'!U872</f>
        <v>#VALUE!</v>
      </c>
      <c r="V34" s="19" t="e">
        <f>'IRP modeling- Resolve output'!V872</f>
        <v>#VALUE!</v>
      </c>
      <c r="W34" s="19" t="e">
        <f>'IRP modeling- Resolve output'!W872</f>
        <v>#VALUE!</v>
      </c>
      <c r="X34" s="19" t="e">
        <f>'IRP modeling- Resolve output'!X872</f>
        <v>#VALUE!</v>
      </c>
      <c r="Y34" s="19" t="e">
        <f>'IRP modeling- Resolve output'!Y872</f>
        <v>#VALUE!</v>
      </c>
      <c r="Z34" s="19" t="e">
        <f>'IRP modeling- Resolve output'!Z872</f>
        <v>#VALUE!</v>
      </c>
      <c r="AA34" s="19" t="e">
        <f>'IRP modeling- Resolve output'!AA872</f>
        <v>#VALUE!</v>
      </c>
      <c r="AB34" s="19" t="e">
        <f>'IRP modeling- Resolve output'!AB872</f>
        <v>#VALUE!</v>
      </c>
      <c r="AC34" s="19" t="e">
        <f>'IRP modeling- Resolve output'!AC872</f>
        <v>#VALUE!</v>
      </c>
      <c r="AD34" s="19" t="e">
        <f>'IRP modeling- Resolve output'!AD872</f>
        <v>#VALUE!</v>
      </c>
      <c r="AE34" s="19" t="e">
        <f>'IRP modeling- Resolve output'!AE872</f>
        <v>#VALUE!</v>
      </c>
      <c r="AF34" s="19" t="e">
        <f>'IRP modeling- Resolve output'!AF872</f>
        <v>#VALUE!</v>
      </c>
      <c r="AG34" s="19" t="e">
        <f>'IRP modeling- Resolve output'!AG872</f>
        <v>#VALUE!</v>
      </c>
      <c r="AH34" s="19" t="e">
        <f>'IRP modeling- Resolve output'!AH872</f>
        <v>#VALUE!</v>
      </c>
      <c r="AI34" s="19" t="e">
        <f>'IRP modeling- Resolve output'!AI872</f>
        <v>#VALUE!</v>
      </c>
      <c r="AJ34" s="19" t="e">
        <f>'IRP modeling- Resolve output'!AJ872</f>
        <v>#VALUE!</v>
      </c>
      <c r="AK34" s="19" t="e">
        <f>'IRP modeling- Resolve output'!AK872</f>
        <v>#VALUE!</v>
      </c>
      <c r="AL34" s="19" t="e">
        <f>'IRP modeling- Resolve output'!AL872</f>
        <v>#VALUE!</v>
      </c>
      <c r="AM34" s="19" t="e">
        <f>'IRP modeling- Resolve output'!AM872</f>
        <v>#VALUE!</v>
      </c>
      <c r="AN34" s="19" t="e">
        <f>'IRP modeling- Resolve output'!AN872</f>
        <v>#VALUE!</v>
      </c>
      <c r="AO34" s="17"/>
    </row>
    <row r="35" spans="3:41" outlineLevel="1" x14ac:dyDescent="0.4">
      <c r="C35" s="17" t="s">
        <v>37</v>
      </c>
      <c r="D35" s="18" t="s">
        <v>36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 t="e">
        <f>'IRP modeling- Resolve output'!U873</f>
        <v>#VALUE!</v>
      </c>
      <c r="V35" s="19" t="e">
        <f>'IRP modeling- Resolve output'!V873</f>
        <v>#VALUE!</v>
      </c>
      <c r="W35" s="19" t="e">
        <f>'IRP modeling- Resolve output'!W873</f>
        <v>#VALUE!</v>
      </c>
      <c r="X35" s="19" t="e">
        <f>'IRP modeling- Resolve output'!X873</f>
        <v>#VALUE!</v>
      </c>
      <c r="Y35" s="19" t="e">
        <f>'IRP modeling- Resolve output'!Y873</f>
        <v>#VALUE!</v>
      </c>
      <c r="Z35" s="19" t="e">
        <f>'IRP modeling- Resolve output'!Z873</f>
        <v>#VALUE!</v>
      </c>
      <c r="AA35" s="19" t="e">
        <f>'IRP modeling- Resolve output'!AA873</f>
        <v>#VALUE!</v>
      </c>
      <c r="AB35" s="19" t="e">
        <f>'IRP modeling- Resolve output'!AB873</f>
        <v>#VALUE!</v>
      </c>
      <c r="AC35" s="19" t="e">
        <f>'IRP modeling- Resolve output'!AC873</f>
        <v>#VALUE!</v>
      </c>
      <c r="AD35" s="19" t="e">
        <f>'IRP modeling- Resolve output'!AD873</f>
        <v>#VALUE!</v>
      </c>
      <c r="AE35" s="19" t="e">
        <f>'IRP modeling- Resolve output'!AE873</f>
        <v>#VALUE!</v>
      </c>
      <c r="AF35" s="19" t="e">
        <f>'IRP modeling- Resolve output'!AF873</f>
        <v>#VALUE!</v>
      </c>
      <c r="AG35" s="19" t="e">
        <f>'IRP modeling- Resolve output'!AG873</f>
        <v>#VALUE!</v>
      </c>
      <c r="AH35" s="19" t="e">
        <f>'IRP modeling- Resolve output'!AH873</f>
        <v>#VALUE!</v>
      </c>
      <c r="AI35" s="19" t="e">
        <f>'IRP modeling- Resolve output'!AI873</f>
        <v>#VALUE!</v>
      </c>
      <c r="AJ35" s="19" t="e">
        <f>'IRP modeling- Resolve output'!AJ873</f>
        <v>#VALUE!</v>
      </c>
      <c r="AK35" s="19" t="e">
        <f>'IRP modeling- Resolve output'!AK873</f>
        <v>#VALUE!</v>
      </c>
      <c r="AL35" s="19" t="e">
        <f>'IRP modeling- Resolve output'!AL873</f>
        <v>#VALUE!</v>
      </c>
      <c r="AM35" s="19" t="e">
        <f>'IRP modeling- Resolve output'!AM873</f>
        <v>#VALUE!</v>
      </c>
      <c r="AN35" s="19" t="e">
        <f>'IRP modeling- Resolve output'!AN873</f>
        <v>#VALUE!</v>
      </c>
      <c r="AO35" s="17"/>
    </row>
    <row r="36" spans="3:41" outlineLevel="1" x14ac:dyDescent="0.4">
      <c r="C36" s="17" t="s">
        <v>38</v>
      </c>
      <c r="D36" s="18" t="s">
        <v>36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 t="e">
        <f>'IRP modeling- Resolve output'!AE874</f>
        <v>#VALUE!</v>
      </c>
      <c r="AF36" s="19" t="e">
        <f>'IRP modeling- Resolve output'!AF874</f>
        <v>#VALUE!</v>
      </c>
      <c r="AG36" s="19" t="e">
        <f>'IRP modeling- Resolve output'!AG874</f>
        <v>#VALUE!</v>
      </c>
      <c r="AH36" s="19" t="e">
        <f>'IRP modeling- Resolve output'!AH874</f>
        <v>#VALUE!</v>
      </c>
      <c r="AI36" s="19" t="e">
        <f>'IRP modeling- Resolve output'!AI874</f>
        <v>#VALUE!</v>
      </c>
      <c r="AJ36" s="19"/>
      <c r="AK36" s="19"/>
      <c r="AL36" s="19"/>
      <c r="AM36" s="19"/>
      <c r="AN36" s="19"/>
      <c r="AO36" s="17"/>
    </row>
    <row r="37" spans="3:41" outlineLevel="1" x14ac:dyDescent="0.4">
      <c r="C37" s="17" t="s">
        <v>39</v>
      </c>
      <c r="D37" s="18" t="s">
        <v>36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 t="e">
        <f>'IRP modeling- Resolve output'!U875</f>
        <v>#VALUE!</v>
      </c>
      <c r="V37" s="19" t="e">
        <f>'IRP modeling- Resolve output'!V875</f>
        <v>#VALUE!</v>
      </c>
      <c r="W37" s="19" t="e">
        <f>'IRP modeling- Resolve output'!W875</f>
        <v>#VALUE!</v>
      </c>
      <c r="X37" s="19" t="e">
        <f>'IRP modeling- Resolve output'!X875</f>
        <v>#VALUE!</v>
      </c>
      <c r="Y37" s="19" t="e">
        <f>'IRP modeling- Resolve output'!Y875</f>
        <v>#VALUE!</v>
      </c>
      <c r="Z37" s="19" t="e">
        <f>'IRP modeling- Resolve output'!Z875</f>
        <v>#VALUE!</v>
      </c>
      <c r="AA37" s="19" t="e">
        <f>'IRP modeling- Resolve output'!AA875</f>
        <v>#VALUE!</v>
      </c>
      <c r="AB37" s="19" t="e">
        <f>'IRP modeling- Resolve output'!AB875</f>
        <v>#VALUE!</v>
      </c>
      <c r="AC37" s="19" t="e">
        <f>'IRP modeling- Resolve output'!AC875</f>
        <v>#VALUE!</v>
      </c>
      <c r="AD37" s="19" t="e">
        <f>'IRP modeling- Resolve output'!AD875</f>
        <v>#VALUE!</v>
      </c>
      <c r="AE37" s="19" t="e">
        <f>'IRP modeling- Resolve output'!AE875</f>
        <v>#VALUE!</v>
      </c>
      <c r="AF37" s="19" t="e">
        <f>'IRP modeling- Resolve output'!AF875</f>
        <v>#VALUE!</v>
      </c>
      <c r="AG37" s="19" t="e">
        <f>'IRP modeling- Resolve output'!AG875</f>
        <v>#VALUE!</v>
      </c>
      <c r="AH37" s="19" t="e">
        <f>'IRP modeling- Resolve output'!AH875</f>
        <v>#VALUE!</v>
      </c>
      <c r="AI37" s="19" t="e">
        <f>'IRP modeling- Resolve output'!AI875</f>
        <v>#VALUE!</v>
      </c>
      <c r="AJ37" s="19" t="e">
        <f>'IRP modeling- Resolve output'!AJ875</f>
        <v>#VALUE!</v>
      </c>
      <c r="AK37" s="19" t="e">
        <f>'IRP modeling- Resolve output'!AK875</f>
        <v>#VALUE!</v>
      </c>
      <c r="AL37" s="19" t="e">
        <f>'IRP modeling- Resolve output'!AL875</f>
        <v>#VALUE!</v>
      </c>
      <c r="AM37" s="19" t="e">
        <f>'IRP modeling- Resolve output'!AM875</f>
        <v>#VALUE!</v>
      </c>
      <c r="AN37" s="19" t="e">
        <f>'IRP modeling- Resolve output'!AN875</f>
        <v>#VALUE!</v>
      </c>
      <c r="AO37" s="17"/>
    </row>
    <row r="38" spans="3:41" outlineLevel="1" x14ac:dyDescent="0.4">
      <c r="C38" s="21" t="s">
        <v>47</v>
      </c>
      <c r="D38" s="22" t="s">
        <v>40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 t="e">
        <f>SUMIFS([1]raw_local_capacity_resources!$G:$G,[1]raw_local_capacity_resources!$A:$A,$C38,[1]raw_local_capacity_resources!$B:$B,U$7)</f>
        <v>#VALUE!</v>
      </c>
      <c r="V38" s="34" t="e">
        <f>SUMIFS([1]raw_local_capacity_resources!$G:$G,[1]raw_local_capacity_resources!$A:$A,$C38,[1]raw_local_capacity_resources!$B:$B,V$7)</f>
        <v>#VALUE!</v>
      </c>
      <c r="W38" s="34" t="e">
        <f>SUMIFS([1]raw_local_capacity_resources!$G:$G,[1]raw_local_capacity_resources!$A:$A,$C38,[1]raw_local_capacity_resources!$B:$B,W$7)</f>
        <v>#VALUE!</v>
      </c>
      <c r="X38" s="34" t="e">
        <f>SUMIFS([1]raw_local_capacity_resources!$G:$G,[1]raw_local_capacity_resources!$A:$A,$C38,[1]raw_local_capacity_resources!$B:$B,X$7)</f>
        <v>#VALUE!</v>
      </c>
      <c r="Y38" s="34" t="e">
        <f>SUMIFS([1]raw_local_capacity_resources!$G:$G,[1]raw_local_capacity_resources!$A:$A,$C38,[1]raw_local_capacity_resources!$B:$B,Y$7)</f>
        <v>#VALUE!</v>
      </c>
      <c r="Z38" s="34" t="e">
        <f>SUMIFS([1]raw_local_capacity_resources!$G:$G,[1]raw_local_capacity_resources!$A:$A,$C38,[1]raw_local_capacity_resources!$B:$B,Z$7)</f>
        <v>#VALUE!</v>
      </c>
      <c r="AA38" s="34" t="e">
        <f>SUMIFS([1]raw_local_capacity_resources!$G:$G,[1]raw_local_capacity_resources!$A:$A,$C38,[1]raw_local_capacity_resources!$B:$B,AA$7)</f>
        <v>#VALUE!</v>
      </c>
      <c r="AB38" s="34" t="e">
        <f>SUMIFS([1]raw_local_capacity_resources!$G:$G,[1]raw_local_capacity_resources!$A:$A,$C38,[1]raw_local_capacity_resources!$B:$B,AB$7)</f>
        <v>#VALUE!</v>
      </c>
      <c r="AC38" s="34" t="e">
        <f>SUMIFS([1]raw_local_capacity_resources!$G:$G,[1]raw_local_capacity_resources!$A:$A,$C38,[1]raw_local_capacity_resources!$B:$B,AC$7)</f>
        <v>#VALUE!</v>
      </c>
      <c r="AD38" s="34" t="e">
        <f>SUMIFS([1]raw_local_capacity_resources!$G:$G,[1]raw_local_capacity_resources!$A:$A,$C38,[1]raw_local_capacity_resources!$B:$B,AD$7)</f>
        <v>#VALUE!</v>
      </c>
      <c r="AE38" s="34" t="e">
        <f>SUMIFS([1]raw_local_capacity_resources!$G:$G,[1]raw_local_capacity_resources!$A:$A,$C38,[1]raw_local_capacity_resources!$B:$B,AE$7)</f>
        <v>#VALUE!</v>
      </c>
      <c r="AF38" s="34" t="e">
        <f>SUMIFS([1]raw_local_capacity_resources!$G:$G,[1]raw_local_capacity_resources!$A:$A,$C38,[1]raw_local_capacity_resources!$B:$B,AF$7)</f>
        <v>#VALUE!</v>
      </c>
      <c r="AG38" s="34" t="e">
        <f>SUMIFS([1]raw_local_capacity_resources!$G:$G,[1]raw_local_capacity_resources!$A:$A,$C38,[1]raw_local_capacity_resources!$B:$B,AG$7)</f>
        <v>#VALUE!</v>
      </c>
      <c r="AH38" s="34" t="e">
        <f>SUMIFS([1]raw_local_capacity_resources!$G:$G,[1]raw_local_capacity_resources!$A:$A,$C38,[1]raw_local_capacity_resources!$B:$B,AH$7)</f>
        <v>#VALUE!</v>
      </c>
      <c r="AI38" s="34" t="e">
        <f>SUMIFS([1]raw_local_capacity_resources!$G:$G,[1]raw_local_capacity_resources!$A:$A,$C38,[1]raw_local_capacity_resources!$B:$B,AI$7)</f>
        <v>#VALUE!</v>
      </c>
      <c r="AJ38" s="34" t="e">
        <f>SUMIFS([1]raw_local_capacity_resources!$G:$G,[1]raw_local_capacity_resources!$A:$A,$C38,[1]raw_local_capacity_resources!$B:$B,AJ$7)</f>
        <v>#VALUE!</v>
      </c>
      <c r="AK38" s="34" t="e">
        <f>SUMIFS([1]raw_local_capacity_resources!$G:$G,[1]raw_local_capacity_resources!$A:$A,$C38,[1]raw_local_capacity_resources!$B:$B,AK$7)</f>
        <v>#VALUE!</v>
      </c>
      <c r="AL38" s="34" t="e">
        <f>SUMIFS([1]raw_local_capacity_resources!$G:$G,[1]raw_local_capacity_resources!$A:$A,$C38,[1]raw_local_capacity_resources!$B:$B,AL$7)</f>
        <v>#VALUE!</v>
      </c>
      <c r="AM38" s="34" t="e">
        <f>SUMIFS([1]raw_local_capacity_resources!$G:$G,[1]raw_local_capacity_resources!$A:$A,$C38,[1]raw_local_capacity_resources!$B:$B,AM$7)</f>
        <v>#VALUE!</v>
      </c>
      <c r="AN38" s="34" t="e">
        <f>SUMIFS([1]raw_local_capacity_resources!$G:$G,[1]raw_local_capacity_resources!$A:$A,$C38,[1]raw_local_capacity_resources!$B:$B,AN$7)</f>
        <v>#VALUE!</v>
      </c>
      <c r="AO38" s="17"/>
    </row>
    <row r="39" spans="3:41" outlineLevel="1" x14ac:dyDescent="0.4">
      <c r="C39" s="17" t="s">
        <v>48</v>
      </c>
      <c r="D39" s="18" t="s">
        <v>40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 t="e">
        <f>SUMIFS([1]raw_local_capacity_resources!$G:$G,[1]raw_local_capacity_resources!$A:$A,$C39,[1]raw_local_capacity_resources!$B:$B,U$7)</f>
        <v>#VALUE!</v>
      </c>
      <c r="V39" s="35" t="e">
        <f>SUMIFS([1]raw_local_capacity_resources!$G:$G,[1]raw_local_capacity_resources!$A:$A,$C39,[1]raw_local_capacity_resources!$B:$B,V$7)</f>
        <v>#VALUE!</v>
      </c>
      <c r="W39" s="35" t="e">
        <f>SUMIFS([1]raw_local_capacity_resources!$G:$G,[1]raw_local_capacity_resources!$A:$A,$C39,[1]raw_local_capacity_resources!$B:$B,W$7)</f>
        <v>#VALUE!</v>
      </c>
      <c r="X39" s="35" t="e">
        <f>SUMIFS([1]raw_local_capacity_resources!$G:$G,[1]raw_local_capacity_resources!$A:$A,$C39,[1]raw_local_capacity_resources!$B:$B,X$7)</f>
        <v>#VALUE!</v>
      </c>
      <c r="Y39" s="35" t="e">
        <f>SUMIFS([1]raw_local_capacity_resources!$G:$G,[1]raw_local_capacity_resources!$A:$A,$C39,[1]raw_local_capacity_resources!$B:$B,Y$7)</f>
        <v>#VALUE!</v>
      </c>
      <c r="Z39" s="35" t="e">
        <f>SUMIFS([1]raw_local_capacity_resources!$G:$G,[1]raw_local_capacity_resources!$A:$A,$C39,[1]raw_local_capacity_resources!$B:$B,Z$7)</f>
        <v>#VALUE!</v>
      </c>
      <c r="AA39" s="35" t="e">
        <f>SUMIFS([1]raw_local_capacity_resources!$G:$G,[1]raw_local_capacity_resources!$A:$A,$C39,[1]raw_local_capacity_resources!$B:$B,AA$7)</f>
        <v>#VALUE!</v>
      </c>
      <c r="AB39" s="35" t="e">
        <f>SUMIFS([1]raw_local_capacity_resources!$G:$G,[1]raw_local_capacity_resources!$A:$A,$C39,[1]raw_local_capacity_resources!$B:$B,AB$7)</f>
        <v>#VALUE!</v>
      </c>
      <c r="AC39" s="35" t="e">
        <f>SUMIFS([1]raw_local_capacity_resources!$G:$G,[1]raw_local_capacity_resources!$A:$A,$C39,[1]raw_local_capacity_resources!$B:$B,AC$7)</f>
        <v>#VALUE!</v>
      </c>
      <c r="AD39" s="35" t="e">
        <f>SUMIFS([1]raw_local_capacity_resources!$G:$G,[1]raw_local_capacity_resources!$A:$A,$C39,[1]raw_local_capacity_resources!$B:$B,AD$7)</f>
        <v>#VALUE!</v>
      </c>
      <c r="AE39" s="35" t="e">
        <f>SUMIFS([1]raw_local_capacity_resources!$G:$G,[1]raw_local_capacity_resources!$A:$A,$C39,[1]raw_local_capacity_resources!$B:$B,AE$7)</f>
        <v>#VALUE!</v>
      </c>
      <c r="AF39" s="35" t="e">
        <f>SUMIFS([1]raw_local_capacity_resources!$G:$G,[1]raw_local_capacity_resources!$A:$A,$C39,[1]raw_local_capacity_resources!$B:$B,AF$7)</f>
        <v>#VALUE!</v>
      </c>
      <c r="AG39" s="35" t="e">
        <f>SUMIFS([1]raw_local_capacity_resources!$G:$G,[1]raw_local_capacity_resources!$A:$A,$C39,[1]raw_local_capacity_resources!$B:$B,AG$7)</f>
        <v>#VALUE!</v>
      </c>
      <c r="AH39" s="35" t="e">
        <f>SUMIFS([1]raw_local_capacity_resources!$G:$G,[1]raw_local_capacity_resources!$A:$A,$C39,[1]raw_local_capacity_resources!$B:$B,AH$7)</f>
        <v>#VALUE!</v>
      </c>
      <c r="AI39" s="35" t="e">
        <f>SUMIFS([1]raw_local_capacity_resources!$G:$G,[1]raw_local_capacity_resources!$A:$A,$C39,[1]raw_local_capacity_resources!$B:$B,AI$7)</f>
        <v>#VALUE!</v>
      </c>
      <c r="AJ39" s="35" t="e">
        <f>SUMIFS([1]raw_local_capacity_resources!$G:$G,[1]raw_local_capacity_resources!$A:$A,$C39,[1]raw_local_capacity_resources!$B:$B,AJ$7)</f>
        <v>#VALUE!</v>
      </c>
      <c r="AK39" s="35" t="e">
        <f>SUMIFS([1]raw_local_capacity_resources!$G:$G,[1]raw_local_capacity_resources!$A:$A,$C39,[1]raw_local_capacity_resources!$B:$B,AK$7)</f>
        <v>#VALUE!</v>
      </c>
      <c r="AL39" s="35" t="e">
        <f>SUMIFS([1]raw_local_capacity_resources!$G:$G,[1]raw_local_capacity_resources!$A:$A,$C39,[1]raw_local_capacity_resources!$B:$B,AL$7)</f>
        <v>#VALUE!</v>
      </c>
      <c r="AM39" s="35" t="e">
        <f>SUMIFS([1]raw_local_capacity_resources!$G:$G,[1]raw_local_capacity_resources!$A:$A,$C39,[1]raw_local_capacity_resources!$B:$B,AM$7)</f>
        <v>#VALUE!</v>
      </c>
      <c r="AN39" s="35" t="e">
        <f>SUMIFS([1]raw_local_capacity_resources!$G:$G,[1]raw_local_capacity_resources!$A:$A,$C39,[1]raw_local_capacity_resources!$B:$B,AN$7)</f>
        <v>#VALUE!</v>
      </c>
      <c r="AO39" s="17"/>
    </row>
    <row r="40" spans="3:41" outlineLevel="1" x14ac:dyDescent="0.4">
      <c r="C40" s="17" t="s">
        <v>38</v>
      </c>
      <c r="D40" s="36" t="s">
        <v>40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37">
        <v>0</v>
      </c>
      <c r="P40" s="37">
        <v>0</v>
      </c>
      <c r="Q40" s="37">
        <v>0</v>
      </c>
      <c r="R40" s="37">
        <v>0</v>
      </c>
      <c r="S40" s="37">
        <v>0</v>
      </c>
      <c r="T40" s="37">
        <v>0</v>
      </c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 t="e">
        <f>SUMIFS([1]raw_local_capacity_resources!$G:$G,[1]raw_local_capacity_resources!$A:$A,$C40,[1]raw_local_capacity_resources!$B:$B,AE$7)</f>
        <v>#VALUE!</v>
      </c>
      <c r="AF40" s="35" t="e">
        <f>SUMIFS([1]raw_local_capacity_resources!$G:$G,[1]raw_local_capacity_resources!$A:$A,$C40,[1]raw_local_capacity_resources!$B:$B,AF$7)</f>
        <v>#VALUE!</v>
      </c>
      <c r="AG40" s="35" t="e">
        <f>SUMIFS([1]raw_local_capacity_resources!$G:$G,[1]raw_local_capacity_resources!$A:$A,$C40,[1]raw_local_capacity_resources!$B:$B,AG$7)</f>
        <v>#VALUE!</v>
      </c>
      <c r="AH40" s="35" t="e">
        <f>SUMIFS([1]raw_local_capacity_resources!$G:$G,[1]raw_local_capacity_resources!$A:$A,$C40,[1]raw_local_capacity_resources!$B:$B,AH$7)</f>
        <v>#VALUE!</v>
      </c>
      <c r="AI40" s="35" t="e">
        <f>SUMIFS([1]raw_local_capacity_resources!$G:$G,[1]raw_local_capacity_resources!$A:$A,$C40,[1]raw_local_capacity_resources!$B:$B,AI$7)</f>
        <v>#VALUE!</v>
      </c>
      <c r="AJ40" s="35"/>
      <c r="AK40" s="35"/>
      <c r="AL40" s="35"/>
      <c r="AM40" s="35"/>
      <c r="AN40" s="35"/>
      <c r="AO40" s="17"/>
    </row>
    <row r="41" spans="3:41" outlineLevel="1" x14ac:dyDescent="0.4">
      <c r="C41" s="25" t="s">
        <v>49</v>
      </c>
      <c r="D41" s="26" t="s">
        <v>40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v>0</v>
      </c>
      <c r="Q41" s="38">
        <v>0</v>
      </c>
      <c r="R41" s="38">
        <v>0</v>
      </c>
      <c r="S41" s="38">
        <v>0</v>
      </c>
      <c r="T41" s="38">
        <v>0</v>
      </c>
      <c r="U41" s="38" t="e">
        <f>SUMIFS([1]raw_local_capacity_resources!$G:$G,[1]raw_local_capacity_resources!$A:$A,$C41,[1]raw_local_capacity_resources!$B:$B,U$7)</f>
        <v>#VALUE!</v>
      </c>
      <c r="V41" s="38" t="e">
        <f>SUMIFS([1]raw_local_capacity_resources!$G:$G,[1]raw_local_capacity_resources!$A:$A,$C41,[1]raw_local_capacity_resources!$B:$B,V$7)</f>
        <v>#VALUE!</v>
      </c>
      <c r="W41" s="38" t="e">
        <f>SUMIFS([1]raw_local_capacity_resources!$G:$G,[1]raw_local_capacity_resources!$A:$A,$C41,[1]raw_local_capacity_resources!$B:$B,W$7)</f>
        <v>#VALUE!</v>
      </c>
      <c r="X41" s="38" t="e">
        <f>SUMIFS([1]raw_local_capacity_resources!$G:$G,[1]raw_local_capacity_resources!$A:$A,$C41,[1]raw_local_capacity_resources!$B:$B,X$7)</f>
        <v>#VALUE!</v>
      </c>
      <c r="Y41" s="38" t="e">
        <f>SUMIFS([1]raw_local_capacity_resources!$G:$G,[1]raw_local_capacity_resources!$A:$A,$C41,[1]raw_local_capacity_resources!$B:$B,Y$7)</f>
        <v>#VALUE!</v>
      </c>
      <c r="Z41" s="38" t="e">
        <f>SUMIFS([1]raw_local_capacity_resources!$G:$G,[1]raw_local_capacity_resources!$A:$A,$C41,[1]raw_local_capacity_resources!$B:$B,Z$7)</f>
        <v>#VALUE!</v>
      </c>
      <c r="AA41" s="38" t="e">
        <f>SUMIFS([1]raw_local_capacity_resources!$G:$G,[1]raw_local_capacity_resources!$A:$A,$C41,[1]raw_local_capacity_resources!$B:$B,AA$7)</f>
        <v>#VALUE!</v>
      </c>
      <c r="AB41" s="38" t="e">
        <f>SUMIFS([1]raw_local_capacity_resources!$G:$G,[1]raw_local_capacity_resources!$A:$A,$C41,[1]raw_local_capacity_resources!$B:$B,AB$7)</f>
        <v>#VALUE!</v>
      </c>
      <c r="AC41" s="38" t="e">
        <f>SUMIFS([1]raw_local_capacity_resources!$G:$G,[1]raw_local_capacity_resources!$A:$A,$C41,[1]raw_local_capacity_resources!$B:$B,AC$7)</f>
        <v>#VALUE!</v>
      </c>
      <c r="AD41" s="38" t="e">
        <f>SUMIFS([1]raw_local_capacity_resources!$G:$G,[1]raw_local_capacity_resources!$A:$A,$C41,[1]raw_local_capacity_resources!$B:$B,AD$7)</f>
        <v>#VALUE!</v>
      </c>
      <c r="AE41" s="38" t="e">
        <f>SUMIFS([1]raw_local_capacity_resources!$G:$G,[1]raw_local_capacity_resources!$A:$A,$C41,[1]raw_local_capacity_resources!$B:$B,AE$7)</f>
        <v>#VALUE!</v>
      </c>
      <c r="AF41" s="38" t="e">
        <f>SUMIFS([1]raw_local_capacity_resources!$G:$G,[1]raw_local_capacity_resources!$A:$A,$C41,[1]raw_local_capacity_resources!$B:$B,AF$7)</f>
        <v>#VALUE!</v>
      </c>
      <c r="AG41" s="38" t="e">
        <f>SUMIFS([1]raw_local_capacity_resources!$G:$G,[1]raw_local_capacity_resources!$A:$A,$C41,[1]raw_local_capacity_resources!$B:$B,AG$7)</f>
        <v>#VALUE!</v>
      </c>
      <c r="AH41" s="38" t="e">
        <f>SUMIFS([1]raw_local_capacity_resources!$G:$G,[1]raw_local_capacity_resources!$A:$A,$C41,[1]raw_local_capacity_resources!$B:$B,AH$7)</f>
        <v>#VALUE!</v>
      </c>
      <c r="AI41" s="38" t="e">
        <f>SUMIFS([1]raw_local_capacity_resources!$G:$G,[1]raw_local_capacity_resources!$A:$A,$C41,[1]raw_local_capacity_resources!$B:$B,AI$7)</f>
        <v>#VALUE!</v>
      </c>
      <c r="AJ41" s="38" t="e">
        <f>SUMIFS([1]raw_local_capacity_resources!$G:$G,[1]raw_local_capacity_resources!$A:$A,$C41,[1]raw_local_capacity_resources!$B:$B,AJ$7)</f>
        <v>#VALUE!</v>
      </c>
      <c r="AK41" s="38" t="e">
        <f>SUMIFS([1]raw_local_capacity_resources!$G:$G,[1]raw_local_capacity_resources!$A:$A,$C41,[1]raw_local_capacity_resources!$B:$B,AK$7)</f>
        <v>#VALUE!</v>
      </c>
      <c r="AL41" s="38" t="e">
        <f>SUMIFS([1]raw_local_capacity_resources!$G:$G,[1]raw_local_capacity_resources!$A:$A,$C41,[1]raw_local_capacity_resources!$B:$B,AL$7)</f>
        <v>#VALUE!</v>
      </c>
      <c r="AM41" s="38" t="e">
        <f>SUMIFS([1]raw_local_capacity_resources!$G:$G,[1]raw_local_capacity_resources!$A:$A,$C41,[1]raw_local_capacity_resources!$B:$B,AM$7)</f>
        <v>#VALUE!</v>
      </c>
      <c r="AN41" s="38" t="e">
        <f>SUMIFS([1]raw_local_capacity_resources!$G:$G,[1]raw_local_capacity_resources!$A:$A,$C41,[1]raw_local_capacity_resources!$B:$B,AN$7)</f>
        <v>#VALUE!</v>
      </c>
      <c r="AO41" s="17"/>
    </row>
    <row r="42" spans="3:41" outlineLevel="1" x14ac:dyDescent="0.4">
      <c r="C42" s="21" t="s">
        <v>41</v>
      </c>
      <c r="D42" s="22" t="s">
        <v>42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f t="shared" ref="U42:AN45" si="5">IFERROR(U38/U34,0)</f>
        <v>0</v>
      </c>
      <c r="V42" s="31">
        <f t="shared" si="5"/>
        <v>0</v>
      </c>
      <c r="W42" s="31">
        <f t="shared" si="5"/>
        <v>0</v>
      </c>
      <c r="X42" s="31">
        <f t="shared" si="5"/>
        <v>0</v>
      </c>
      <c r="Y42" s="31">
        <f t="shared" si="5"/>
        <v>0</v>
      </c>
      <c r="Z42" s="31">
        <f t="shared" si="5"/>
        <v>0</v>
      </c>
      <c r="AA42" s="31">
        <f t="shared" si="5"/>
        <v>0</v>
      </c>
      <c r="AB42" s="31">
        <f t="shared" si="5"/>
        <v>0</v>
      </c>
      <c r="AC42" s="31">
        <f t="shared" si="5"/>
        <v>0</v>
      </c>
      <c r="AD42" s="31">
        <f t="shared" si="5"/>
        <v>0</v>
      </c>
      <c r="AE42" s="31">
        <f t="shared" si="5"/>
        <v>0</v>
      </c>
      <c r="AF42" s="31">
        <f t="shared" si="5"/>
        <v>0</v>
      </c>
      <c r="AG42" s="31">
        <f t="shared" si="5"/>
        <v>0</v>
      </c>
      <c r="AH42" s="31">
        <f t="shared" si="5"/>
        <v>0</v>
      </c>
      <c r="AI42" s="31">
        <f t="shared" si="5"/>
        <v>0</v>
      </c>
      <c r="AJ42" s="31">
        <f t="shared" si="5"/>
        <v>0</v>
      </c>
      <c r="AK42" s="31">
        <f t="shared" si="5"/>
        <v>0</v>
      </c>
      <c r="AL42" s="31">
        <f t="shared" si="5"/>
        <v>0</v>
      </c>
      <c r="AM42" s="31">
        <f t="shared" si="5"/>
        <v>0</v>
      </c>
      <c r="AN42" s="31">
        <f t="shared" si="5"/>
        <v>0</v>
      </c>
      <c r="AO42" s="17"/>
    </row>
    <row r="43" spans="3:41" outlineLevel="1" x14ac:dyDescent="0.4">
      <c r="C43" s="17" t="s">
        <v>43</v>
      </c>
      <c r="D43" s="18" t="s">
        <v>42</v>
      </c>
      <c r="E43" s="32">
        <v>0</v>
      </c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32">
        <v>0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0</v>
      </c>
      <c r="S43" s="32">
        <v>0</v>
      </c>
      <c r="T43" s="32">
        <v>0</v>
      </c>
      <c r="U43" s="32">
        <f t="shared" si="5"/>
        <v>0</v>
      </c>
      <c r="V43" s="32">
        <f t="shared" si="5"/>
        <v>0</v>
      </c>
      <c r="W43" s="32">
        <f t="shared" si="5"/>
        <v>0</v>
      </c>
      <c r="X43" s="32">
        <f t="shared" si="5"/>
        <v>0</v>
      </c>
      <c r="Y43" s="32">
        <f t="shared" si="5"/>
        <v>0</v>
      </c>
      <c r="Z43" s="32">
        <f t="shared" si="5"/>
        <v>0</v>
      </c>
      <c r="AA43" s="32">
        <f t="shared" si="5"/>
        <v>0</v>
      </c>
      <c r="AB43" s="32">
        <f t="shared" si="5"/>
        <v>0</v>
      </c>
      <c r="AC43" s="32">
        <f t="shared" si="5"/>
        <v>0</v>
      </c>
      <c r="AD43" s="32">
        <f t="shared" si="5"/>
        <v>0</v>
      </c>
      <c r="AE43" s="32">
        <f t="shared" si="5"/>
        <v>0</v>
      </c>
      <c r="AF43" s="32">
        <f t="shared" si="5"/>
        <v>0</v>
      </c>
      <c r="AG43" s="32">
        <f t="shared" si="5"/>
        <v>0</v>
      </c>
      <c r="AH43" s="32">
        <f t="shared" si="5"/>
        <v>0</v>
      </c>
      <c r="AI43" s="32">
        <f t="shared" si="5"/>
        <v>0</v>
      </c>
      <c r="AJ43" s="32">
        <f t="shared" si="5"/>
        <v>0</v>
      </c>
      <c r="AK43" s="32">
        <f t="shared" si="5"/>
        <v>0</v>
      </c>
      <c r="AL43" s="32">
        <f t="shared" si="5"/>
        <v>0</v>
      </c>
      <c r="AM43" s="32">
        <f t="shared" si="5"/>
        <v>0</v>
      </c>
      <c r="AN43" s="32">
        <f t="shared" si="5"/>
        <v>0</v>
      </c>
      <c r="AO43" s="17"/>
    </row>
    <row r="44" spans="3:41" outlineLevel="1" x14ac:dyDescent="0.4">
      <c r="C44" s="17" t="s">
        <v>38</v>
      </c>
      <c r="D44" s="18" t="s">
        <v>42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0</v>
      </c>
      <c r="S44" s="32">
        <v>0</v>
      </c>
      <c r="T44" s="32">
        <v>0</v>
      </c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>
        <f>IFERROR(AE40/AE36,0)</f>
        <v>0</v>
      </c>
      <c r="AF44" s="32">
        <f>IFERROR(AF40/AF36,0)</f>
        <v>0</v>
      </c>
      <c r="AG44" s="32">
        <f>IFERROR(AG40/AG36,0)</f>
        <v>0</v>
      </c>
      <c r="AH44" s="32">
        <f>IFERROR(AH40/AH36,0)</f>
        <v>0</v>
      </c>
      <c r="AI44" s="32">
        <f>IFERROR(AI40/AI36,0)</f>
        <v>0</v>
      </c>
      <c r="AJ44" s="32"/>
      <c r="AK44" s="32"/>
      <c r="AL44" s="32"/>
      <c r="AM44" s="32"/>
      <c r="AN44" s="32"/>
      <c r="AO44" s="17"/>
    </row>
    <row r="45" spans="3:41" outlineLevel="1" x14ac:dyDescent="0.4">
      <c r="C45" s="25" t="s">
        <v>44</v>
      </c>
      <c r="D45" s="26" t="s">
        <v>42</v>
      </c>
      <c r="E45" s="33">
        <v>0</v>
      </c>
      <c r="F45" s="33">
        <v>0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>
        <f t="shared" si="5"/>
        <v>0</v>
      </c>
      <c r="V45" s="33">
        <f t="shared" si="5"/>
        <v>0</v>
      </c>
      <c r="W45" s="33">
        <f t="shared" si="5"/>
        <v>0</v>
      </c>
      <c r="X45" s="33">
        <f t="shared" si="5"/>
        <v>0</v>
      </c>
      <c r="Y45" s="33">
        <f t="shared" si="5"/>
        <v>0</v>
      </c>
      <c r="Z45" s="33">
        <f t="shared" si="5"/>
        <v>0</v>
      </c>
      <c r="AA45" s="33">
        <f t="shared" si="5"/>
        <v>0</v>
      </c>
      <c r="AB45" s="33">
        <f t="shared" si="5"/>
        <v>0</v>
      </c>
      <c r="AC45" s="33">
        <f t="shared" si="5"/>
        <v>0</v>
      </c>
      <c r="AD45" s="33">
        <f t="shared" si="5"/>
        <v>0</v>
      </c>
      <c r="AE45" s="33">
        <f t="shared" si="5"/>
        <v>0</v>
      </c>
      <c r="AF45" s="33">
        <f t="shared" si="5"/>
        <v>0</v>
      </c>
      <c r="AG45" s="33">
        <f t="shared" si="5"/>
        <v>0</v>
      </c>
      <c r="AH45" s="33">
        <f t="shared" si="5"/>
        <v>0</v>
      </c>
      <c r="AI45" s="33">
        <f t="shared" si="5"/>
        <v>0</v>
      </c>
      <c r="AJ45" s="33">
        <f t="shared" si="5"/>
        <v>0</v>
      </c>
      <c r="AK45" s="33">
        <f t="shared" si="5"/>
        <v>0</v>
      </c>
      <c r="AL45" s="33">
        <f t="shared" si="5"/>
        <v>0</v>
      </c>
      <c r="AM45" s="33">
        <f t="shared" si="5"/>
        <v>0</v>
      </c>
      <c r="AN45" s="33">
        <f t="shared" si="5"/>
        <v>0</v>
      </c>
      <c r="AO45" s="17"/>
    </row>
    <row r="46" spans="3:41" outlineLevel="1" x14ac:dyDescent="0.4">
      <c r="C46" s="14" t="s">
        <v>50</v>
      </c>
      <c r="D46" s="15" t="s">
        <v>34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7"/>
    </row>
    <row r="47" spans="3:41" outlineLevel="1" x14ac:dyDescent="0.4">
      <c r="C47" s="17" t="s">
        <v>35</v>
      </c>
      <c r="D47" s="18" t="s">
        <v>36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 t="e">
        <f t="shared" ref="U47:AN54" si="6">U21-U34</f>
        <v>#VALUE!</v>
      </c>
      <c r="V47" s="19" t="e">
        <f t="shared" si="6"/>
        <v>#VALUE!</v>
      </c>
      <c r="W47" s="19" t="e">
        <f t="shared" si="6"/>
        <v>#VALUE!</v>
      </c>
      <c r="X47" s="19" t="e">
        <f t="shared" si="6"/>
        <v>#VALUE!</v>
      </c>
      <c r="Y47" s="19" t="e">
        <f t="shared" si="6"/>
        <v>#VALUE!</v>
      </c>
      <c r="Z47" s="19" t="e">
        <f t="shared" si="6"/>
        <v>#VALUE!</v>
      </c>
      <c r="AA47" s="19" t="e">
        <f t="shared" si="6"/>
        <v>#VALUE!</v>
      </c>
      <c r="AB47" s="19" t="e">
        <f t="shared" si="6"/>
        <v>#VALUE!</v>
      </c>
      <c r="AC47" s="19" t="e">
        <f t="shared" si="6"/>
        <v>#VALUE!</v>
      </c>
      <c r="AD47" s="19" t="e">
        <f t="shared" si="6"/>
        <v>#VALUE!</v>
      </c>
      <c r="AE47" s="19" t="e">
        <f t="shared" si="6"/>
        <v>#VALUE!</v>
      </c>
      <c r="AF47" s="19" t="e">
        <f t="shared" si="6"/>
        <v>#VALUE!</v>
      </c>
      <c r="AG47" s="19" t="e">
        <f t="shared" si="6"/>
        <v>#VALUE!</v>
      </c>
      <c r="AH47" s="19" t="e">
        <f t="shared" si="6"/>
        <v>#VALUE!</v>
      </c>
      <c r="AI47" s="19" t="e">
        <f t="shared" si="6"/>
        <v>#VALUE!</v>
      </c>
      <c r="AJ47" s="19" t="e">
        <f t="shared" si="6"/>
        <v>#VALUE!</v>
      </c>
      <c r="AK47" s="19" t="e">
        <f t="shared" si="6"/>
        <v>#VALUE!</v>
      </c>
      <c r="AL47" s="19" t="e">
        <f t="shared" si="6"/>
        <v>#VALUE!</v>
      </c>
      <c r="AM47" s="19" t="e">
        <f t="shared" si="6"/>
        <v>#VALUE!</v>
      </c>
      <c r="AN47" s="19" t="e">
        <f t="shared" si="6"/>
        <v>#VALUE!</v>
      </c>
      <c r="AO47" s="17"/>
    </row>
    <row r="48" spans="3:41" outlineLevel="1" x14ac:dyDescent="0.4">
      <c r="C48" s="28" t="s">
        <v>37</v>
      </c>
      <c r="D48" s="18" t="s">
        <v>36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2029.8000000000002</v>
      </c>
      <c r="K48" s="19">
        <v>2859.23</v>
      </c>
      <c r="L48" s="19">
        <v>2859.23</v>
      </c>
      <c r="M48" s="19">
        <v>3094.6699999999996</v>
      </c>
      <c r="N48" s="19">
        <v>6826.62</v>
      </c>
      <c r="O48" s="19">
        <v>6826.62</v>
      </c>
      <c r="P48" s="19">
        <v>9983.4299999999985</v>
      </c>
      <c r="Q48" s="19">
        <v>9983.4299999999985</v>
      </c>
      <c r="R48" s="19">
        <v>9983.4299999999985</v>
      </c>
      <c r="S48" s="19">
        <v>9983.4299999999985</v>
      </c>
      <c r="T48" s="19">
        <v>15221.619999999999</v>
      </c>
      <c r="U48" s="19" t="e">
        <f t="shared" si="6"/>
        <v>#VALUE!</v>
      </c>
      <c r="V48" s="19" t="e">
        <f t="shared" si="6"/>
        <v>#VALUE!</v>
      </c>
      <c r="W48" s="19" t="e">
        <f t="shared" si="6"/>
        <v>#VALUE!</v>
      </c>
      <c r="X48" s="19" t="e">
        <f t="shared" si="6"/>
        <v>#VALUE!</v>
      </c>
      <c r="Y48" s="19" t="e">
        <f t="shared" si="6"/>
        <v>#VALUE!</v>
      </c>
      <c r="Z48" s="19" t="e">
        <f t="shared" si="6"/>
        <v>#VALUE!</v>
      </c>
      <c r="AA48" s="19" t="e">
        <f t="shared" si="6"/>
        <v>#VALUE!</v>
      </c>
      <c r="AB48" s="19" t="e">
        <f t="shared" si="6"/>
        <v>#VALUE!</v>
      </c>
      <c r="AC48" s="19" t="e">
        <f t="shared" si="6"/>
        <v>#VALUE!</v>
      </c>
      <c r="AD48" s="19" t="e">
        <f t="shared" si="6"/>
        <v>#VALUE!</v>
      </c>
      <c r="AE48" s="19" t="e">
        <f t="shared" si="6"/>
        <v>#VALUE!</v>
      </c>
      <c r="AF48" s="19" t="e">
        <f t="shared" si="6"/>
        <v>#VALUE!</v>
      </c>
      <c r="AG48" s="19" t="e">
        <f t="shared" si="6"/>
        <v>#VALUE!</v>
      </c>
      <c r="AH48" s="19" t="e">
        <f t="shared" si="6"/>
        <v>#VALUE!</v>
      </c>
      <c r="AI48" s="19" t="e">
        <f t="shared" si="6"/>
        <v>#VALUE!</v>
      </c>
      <c r="AJ48" s="19" t="e">
        <f t="shared" si="6"/>
        <v>#VALUE!</v>
      </c>
      <c r="AK48" s="19" t="e">
        <f t="shared" si="6"/>
        <v>#VALUE!</v>
      </c>
      <c r="AL48" s="19" t="e">
        <f t="shared" si="6"/>
        <v>#VALUE!</v>
      </c>
      <c r="AM48" s="19" t="e">
        <f t="shared" si="6"/>
        <v>#VALUE!</v>
      </c>
      <c r="AN48" s="19" t="e">
        <f t="shared" si="6"/>
        <v>#VALUE!</v>
      </c>
      <c r="AO48" s="17"/>
    </row>
    <row r="49" spans="1:41" outlineLevel="1" x14ac:dyDescent="0.4">
      <c r="C49" s="28" t="s">
        <v>38</v>
      </c>
      <c r="D49" s="18" t="s">
        <v>36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 t="e">
        <f>AE23-AE36</f>
        <v>#VALUE!</v>
      </c>
      <c r="AF49" s="19" t="e">
        <f>AF23-AF36</f>
        <v>#VALUE!</v>
      </c>
      <c r="AG49" s="19" t="e">
        <f>AG23-AG36</f>
        <v>#VALUE!</v>
      </c>
      <c r="AH49" s="19" t="e">
        <f>AH23-AH36</f>
        <v>#VALUE!</v>
      </c>
      <c r="AI49" s="19" t="e">
        <f>AI23-AI36</f>
        <v>#VALUE!</v>
      </c>
      <c r="AJ49" s="19"/>
      <c r="AK49" s="19"/>
      <c r="AL49" s="19"/>
      <c r="AM49" s="19"/>
      <c r="AN49" s="19"/>
      <c r="AO49" s="17"/>
    </row>
    <row r="50" spans="1:41" outlineLevel="1" x14ac:dyDescent="0.4">
      <c r="C50" s="28" t="s">
        <v>39</v>
      </c>
      <c r="D50" s="18" t="s">
        <v>36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 t="e">
        <f t="shared" si="6"/>
        <v>#VALUE!</v>
      </c>
      <c r="V50" s="19" t="e">
        <f t="shared" si="6"/>
        <v>#VALUE!</v>
      </c>
      <c r="W50" s="19" t="e">
        <f t="shared" si="6"/>
        <v>#VALUE!</v>
      </c>
      <c r="X50" s="19" t="e">
        <f t="shared" si="6"/>
        <v>#VALUE!</v>
      </c>
      <c r="Y50" s="19" t="e">
        <f t="shared" si="6"/>
        <v>#VALUE!</v>
      </c>
      <c r="Z50" s="19" t="e">
        <f t="shared" si="6"/>
        <v>#VALUE!</v>
      </c>
      <c r="AA50" s="19" t="e">
        <f t="shared" si="6"/>
        <v>#VALUE!</v>
      </c>
      <c r="AB50" s="19" t="e">
        <f t="shared" si="6"/>
        <v>#VALUE!</v>
      </c>
      <c r="AC50" s="19" t="e">
        <f t="shared" si="6"/>
        <v>#VALUE!</v>
      </c>
      <c r="AD50" s="19" t="e">
        <f t="shared" si="6"/>
        <v>#VALUE!</v>
      </c>
      <c r="AE50" s="19" t="e">
        <f t="shared" si="6"/>
        <v>#VALUE!</v>
      </c>
      <c r="AF50" s="19" t="e">
        <f t="shared" si="6"/>
        <v>#VALUE!</v>
      </c>
      <c r="AG50" s="19" t="e">
        <f t="shared" si="6"/>
        <v>#VALUE!</v>
      </c>
      <c r="AH50" s="19" t="e">
        <f t="shared" si="6"/>
        <v>#VALUE!</v>
      </c>
      <c r="AI50" s="19" t="e">
        <f t="shared" si="6"/>
        <v>#VALUE!</v>
      </c>
      <c r="AJ50" s="19" t="e">
        <f t="shared" si="6"/>
        <v>#VALUE!</v>
      </c>
      <c r="AK50" s="19" t="e">
        <f t="shared" si="6"/>
        <v>#VALUE!</v>
      </c>
      <c r="AL50" s="19" t="e">
        <f t="shared" si="6"/>
        <v>#VALUE!</v>
      </c>
      <c r="AM50" s="19" t="e">
        <f t="shared" si="6"/>
        <v>#VALUE!</v>
      </c>
      <c r="AN50" s="19" t="e">
        <f t="shared" si="6"/>
        <v>#VALUE!</v>
      </c>
      <c r="AO50" s="17"/>
    </row>
    <row r="51" spans="1:41" outlineLevel="1" x14ac:dyDescent="0.4">
      <c r="C51" s="29" t="s">
        <v>35</v>
      </c>
      <c r="D51" s="22" t="s">
        <v>40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  <c r="K51" s="39">
        <v>0</v>
      </c>
      <c r="L51" s="39">
        <v>0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>
        <v>0</v>
      </c>
      <c r="S51" s="39">
        <v>0</v>
      </c>
      <c r="T51" s="39">
        <v>0</v>
      </c>
      <c r="U51" s="39" t="e">
        <f t="shared" si="6"/>
        <v>#VALUE!</v>
      </c>
      <c r="V51" s="39" t="e">
        <f t="shared" si="6"/>
        <v>#VALUE!</v>
      </c>
      <c r="W51" s="39" t="e">
        <f t="shared" si="6"/>
        <v>#VALUE!</v>
      </c>
      <c r="X51" s="39" t="e">
        <f t="shared" si="6"/>
        <v>#VALUE!</v>
      </c>
      <c r="Y51" s="39" t="e">
        <f t="shared" si="6"/>
        <v>#VALUE!</v>
      </c>
      <c r="Z51" s="39" t="e">
        <f t="shared" si="6"/>
        <v>#VALUE!</v>
      </c>
      <c r="AA51" s="39" t="e">
        <f t="shared" si="6"/>
        <v>#VALUE!</v>
      </c>
      <c r="AB51" s="39" t="e">
        <f t="shared" si="6"/>
        <v>#VALUE!</v>
      </c>
      <c r="AC51" s="39" t="e">
        <f t="shared" si="6"/>
        <v>#VALUE!</v>
      </c>
      <c r="AD51" s="39" t="e">
        <f t="shared" si="6"/>
        <v>#VALUE!</v>
      </c>
      <c r="AE51" s="39" t="e">
        <f t="shared" si="6"/>
        <v>#VALUE!</v>
      </c>
      <c r="AF51" s="39" t="e">
        <f t="shared" si="6"/>
        <v>#VALUE!</v>
      </c>
      <c r="AG51" s="39" t="e">
        <f t="shared" si="6"/>
        <v>#VALUE!</v>
      </c>
      <c r="AH51" s="39" t="e">
        <f t="shared" si="6"/>
        <v>#VALUE!</v>
      </c>
      <c r="AI51" s="39" t="e">
        <f t="shared" si="6"/>
        <v>#VALUE!</v>
      </c>
      <c r="AJ51" s="39" t="e">
        <f t="shared" si="6"/>
        <v>#VALUE!</v>
      </c>
      <c r="AK51" s="39" t="e">
        <f t="shared" si="6"/>
        <v>#VALUE!</v>
      </c>
      <c r="AL51" s="39" t="e">
        <f t="shared" si="6"/>
        <v>#VALUE!</v>
      </c>
      <c r="AM51" s="39" t="e">
        <f t="shared" si="6"/>
        <v>#VALUE!</v>
      </c>
      <c r="AN51" s="39" t="e">
        <f t="shared" si="6"/>
        <v>#VALUE!</v>
      </c>
      <c r="AO51" s="17"/>
    </row>
    <row r="52" spans="1:41" outlineLevel="1" x14ac:dyDescent="0.4">
      <c r="C52" s="28" t="s">
        <v>37</v>
      </c>
      <c r="D52" s="18" t="s">
        <v>40</v>
      </c>
      <c r="E52" s="19">
        <v>0</v>
      </c>
      <c r="F52" s="19" t="e">
        <v>#VALUE!</v>
      </c>
      <c r="G52" s="19" t="e">
        <v>#VALUE!</v>
      </c>
      <c r="H52" s="19" t="e">
        <v>#VALUE!</v>
      </c>
      <c r="I52" s="19" t="e">
        <v>#VALUE!</v>
      </c>
      <c r="J52" s="19">
        <v>8119.18</v>
      </c>
      <c r="K52" s="19">
        <v>11436.91</v>
      </c>
      <c r="L52" s="19">
        <v>11436.91</v>
      </c>
      <c r="M52" s="19">
        <v>12378.699999999999</v>
      </c>
      <c r="N52" s="19">
        <v>27306.489999999998</v>
      </c>
      <c r="O52" s="19">
        <v>0</v>
      </c>
      <c r="P52" s="19">
        <v>39933.710000000006</v>
      </c>
      <c r="Q52" s="19">
        <v>0</v>
      </c>
      <c r="R52" s="19">
        <v>0</v>
      </c>
      <c r="S52" s="19">
        <v>0</v>
      </c>
      <c r="T52" s="19">
        <v>57037.279999999999</v>
      </c>
      <c r="U52" s="19" t="e">
        <f t="shared" si="6"/>
        <v>#VALUE!</v>
      </c>
      <c r="V52" s="19" t="e">
        <f t="shared" si="6"/>
        <v>#VALUE!</v>
      </c>
      <c r="W52" s="19" t="e">
        <f t="shared" si="6"/>
        <v>#VALUE!</v>
      </c>
      <c r="X52" s="19" t="e">
        <f t="shared" si="6"/>
        <v>#VALUE!</v>
      </c>
      <c r="Y52" s="19" t="e">
        <f t="shared" si="6"/>
        <v>#VALUE!</v>
      </c>
      <c r="Z52" s="19" t="e">
        <f t="shared" si="6"/>
        <v>#VALUE!</v>
      </c>
      <c r="AA52" s="19" t="e">
        <f t="shared" si="6"/>
        <v>#VALUE!</v>
      </c>
      <c r="AB52" s="19" t="e">
        <f t="shared" si="6"/>
        <v>#VALUE!</v>
      </c>
      <c r="AC52" s="19" t="e">
        <f t="shared" si="6"/>
        <v>#VALUE!</v>
      </c>
      <c r="AD52" s="19" t="e">
        <f t="shared" si="6"/>
        <v>#VALUE!</v>
      </c>
      <c r="AE52" s="19" t="e">
        <f t="shared" si="6"/>
        <v>#VALUE!</v>
      </c>
      <c r="AF52" s="19" t="e">
        <f t="shared" si="6"/>
        <v>#VALUE!</v>
      </c>
      <c r="AG52" s="19" t="e">
        <f t="shared" si="6"/>
        <v>#VALUE!</v>
      </c>
      <c r="AH52" s="19" t="e">
        <f t="shared" si="6"/>
        <v>#VALUE!</v>
      </c>
      <c r="AI52" s="19" t="e">
        <f t="shared" si="6"/>
        <v>#VALUE!</v>
      </c>
      <c r="AJ52" s="19" t="e">
        <f t="shared" si="6"/>
        <v>#VALUE!</v>
      </c>
      <c r="AK52" s="19" t="e">
        <f t="shared" si="6"/>
        <v>#VALUE!</v>
      </c>
      <c r="AL52" s="19" t="e">
        <f t="shared" si="6"/>
        <v>#VALUE!</v>
      </c>
      <c r="AM52" s="19" t="e">
        <f t="shared" si="6"/>
        <v>#VALUE!</v>
      </c>
      <c r="AN52" s="19" t="e">
        <f t="shared" si="6"/>
        <v>#VALUE!</v>
      </c>
      <c r="AO52" s="17"/>
    </row>
    <row r="53" spans="1:41" outlineLevel="1" x14ac:dyDescent="0.4">
      <c r="C53" s="28" t="s">
        <v>38</v>
      </c>
      <c r="D53" s="18" t="s">
        <v>40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 t="e">
        <f>AE27-AE40</f>
        <v>#VALUE!</v>
      </c>
      <c r="AF53" s="19" t="e">
        <f>AF27-AF40</f>
        <v>#VALUE!</v>
      </c>
      <c r="AG53" s="19" t="e">
        <f>AG27-AG40</f>
        <v>#VALUE!</v>
      </c>
      <c r="AH53" s="19" t="e">
        <f>AH27-AH40</f>
        <v>#VALUE!</v>
      </c>
      <c r="AI53" s="19" t="e">
        <f>AI27-AI40</f>
        <v>#VALUE!</v>
      </c>
      <c r="AJ53" s="19"/>
      <c r="AK53" s="19"/>
      <c r="AL53" s="19"/>
      <c r="AM53" s="19"/>
      <c r="AN53" s="19"/>
      <c r="AO53" s="17"/>
    </row>
    <row r="54" spans="1:41" outlineLevel="1" x14ac:dyDescent="0.4">
      <c r="C54" s="25" t="s">
        <v>39</v>
      </c>
      <c r="D54" s="26" t="s">
        <v>40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 t="e">
        <f t="shared" si="6"/>
        <v>#VALUE!</v>
      </c>
      <c r="V54" s="40" t="e">
        <f t="shared" si="6"/>
        <v>#VALUE!</v>
      </c>
      <c r="W54" s="40" t="e">
        <f t="shared" si="6"/>
        <v>#VALUE!</v>
      </c>
      <c r="X54" s="40" t="e">
        <f t="shared" si="6"/>
        <v>#VALUE!</v>
      </c>
      <c r="Y54" s="40" t="e">
        <f t="shared" si="6"/>
        <v>#VALUE!</v>
      </c>
      <c r="Z54" s="40" t="e">
        <f t="shared" si="6"/>
        <v>#VALUE!</v>
      </c>
      <c r="AA54" s="40" t="e">
        <f t="shared" si="6"/>
        <v>#VALUE!</v>
      </c>
      <c r="AB54" s="40" t="e">
        <f t="shared" si="6"/>
        <v>#VALUE!</v>
      </c>
      <c r="AC54" s="40" t="e">
        <f t="shared" si="6"/>
        <v>#VALUE!</v>
      </c>
      <c r="AD54" s="40" t="e">
        <f t="shared" si="6"/>
        <v>#VALUE!</v>
      </c>
      <c r="AE54" s="40" t="e">
        <f t="shared" si="6"/>
        <v>#VALUE!</v>
      </c>
      <c r="AF54" s="40" t="e">
        <f t="shared" si="6"/>
        <v>#VALUE!</v>
      </c>
      <c r="AG54" s="40" t="e">
        <f t="shared" si="6"/>
        <v>#VALUE!</v>
      </c>
      <c r="AH54" s="40" t="e">
        <f t="shared" si="6"/>
        <v>#VALUE!</v>
      </c>
      <c r="AI54" s="40" t="e">
        <f t="shared" si="6"/>
        <v>#VALUE!</v>
      </c>
      <c r="AJ54" s="40" t="e">
        <f t="shared" si="6"/>
        <v>#VALUE!</v>
      </c>
      <c r="AK54" s="40" t="e">
        <f t="shared" si="6"/>
        <v>#VALUE!</v>
      </c>
      <c r="AL54" s="40" t="e">
        <f t="shared" si="6"/>
        <v>#VALUE!</v>
      </c>
      <c r="AM54" s="40" t="e">
        <f t="shared" si="6"/>
        <v>#VALUE!</v>
      </c>
      <c r="AN54" s="40" t="e">
        <f t="shared" si="6"/>
        <v>#VALUE!</v>
      </c>
      <c r="AO54" s="17"/>
    </row>
    <row r="55" spans="1:41" outlineLevel="1" x14ac:dyDescent="0.4">
      <c r="C55" s="21" t="s">
        <v>41</v>
      </c>
      <c r="D55" s="22" t="s">
        <v>42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</v>
      </c>
      <c r="S55" s="31">
        <v>0</v>
      </c>
      <c r="T55" s="31">
        <v>0</v>
      </c>
      <c r="U55" s="31">
        <f t="shared" ref="U55:AN58" si="7">IFERROR(U51/U47,0)</f>
        <v>0</v>
      </c>
      <c r="V55" s="31">
        <f t="shared" si="7"/>
        <v>0</v>
      </c>
      <c r="W55" s="31">
        <f t="shared" si="7"/>
        <v>0</v>
      </c>
      <c r="X55" s="31">
        <f t="shared" si="7"/>
        <v>0</v>
      </c>
      <c r="Y55" s="31">
        <f t="shared" si="7"/>
        <v>0</v>
      </c>
      <c r="Z55" s="31">
        <f t="shared" si="7"/>
        <v>0</v>
      </c>
      <c r="AA55" s="31">
        <f t="shared" si="7"/>
        <v>0</v>
      </c>
      <c r="AB55" s="31">
        <f t="shared" si="7"/>
        <v>0</v>
      </c>
      <c r="AC55" s="31">
        <f t="shared" si="7"/>
        <v>0</v>
      </c>
      <c r="AD55" s="31">
        <f t="shared" si="7"/>
        <v>0</v>
      </c>
      <c r="AE55" s="31">
        <f t="shared" si="7"/>
        <v>0</v>
      </c>
      <c r="AF55" s="31">
        <f t="shared" si="7"/>
        <v>0</v>
      </c>
      <c r="AG55" s="31">
        <f t="shared" si="7"/>
        <v>0</v>
      </c>
      <c r="AH55" s="31">
        <f t="shared" si="7"/>
        <v>0</v>
      </c>
      <c r="AI55" s="31">
        <f t="shared" si="7"/>
        <v>0</v>
      </c>
      <c r="AJ55" s="31">
        <f t="shared" si="7"/>
        <v>0</v>
      </c>
      <c r="AK55" s="31">
        <f t="shared" si="7"/>
        <v>0</v>
      </c>
      <c r="AL55" s="31">
        <f t="shared" si="7"/>
        <v>0</v>
      </c>
      <c r="AM55" s="31">
        <f t="shared" si="7"/>
        <v>0</v>
      </c>
      <c r="AN55" s="31">
        <f t="shared" si="7"/>
        <v>0</v>
      </c>
      <c r="AO55" s="17"/>
    </row>
    <row r="56" spans="1:41" outlineLevel="1" x14ac:dyDescent="0.4">
      <c r="C56" s="17" t="s">
        <v>43</v>
      </c>
      <c r="D56" s="18" t="s">
        <v>42</v>
      </c>
      <c r="E56" s="32">
        <v>0</v>
      </c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0</v>
      </c>
      <c r="S56" s="32">
        <v>0</v>
      </c>
      <c r="T56" s="32">
        <v>0</v>
      </c>
      <c r="U56" s="32">
        <f t="shared" si="7"/>
        <v>0</v>
      </c>
      <c r="V56" s="32">
        <f t="shared" si="7"/>
        <v>0</v>
      </c>
      <c r="W56" s="32">
        <f t="shared" si="7"/>
        <v>0</v>
      </c>
      <c r="X56" s="32">
        <f t="shared" si="7"/>
        <v>0</v>
      </c>
      <c r="Y56" s="32">
        <f t="shared" si="7"/>
        <v>0</v>
      </c>
      <c r="Z56" s="32">
        <f t="shared" si="7"/>
        <v>0</v>
      </c>
      <c r="AA56" s="32">
        <f t="shared" si="7"/>
        <v>0</v>
      </c>
      <c r="AB56" s="32">
        <f t="shared" si="7"/>
        <v>0</v>
      </c>
      <c r="AC56" s="32">
        <f t="shared" si="7"/>
        <v>0</v>
      </c>
      <c r="AD56" s="32">
        <f t="shared" si="7"/>
        <v>0</v>
      </c>
      <c r="AE56" s="32">
        <f t="shared" si="7"/>
        <v>0</v>
      </c>
      <c r="AF56" s="32">
        <f t="shared" si="7"/>
        <v>0</v>
      </c>
      <c r="AG56" s="32">
        <f t="shared" si="7"/>
        <v>0</v>
      </c>
      <c r="AH56" s="32">
        <f t="shared" si="7"/>
        <v>0</v>
      </c>
      <c r="AI56" s="32">
        <f t="shared" si="7"/>
        <v>0</v>
      </c>
      <c r="AJ56" s="32">
        <f t="shared" si="7"/>
        <v>0</v>
      </c>
      <c r="AK56" s="32">
        <f t="shared" si="7"/>
        <v>0</v>
      </c>
      <c r="AL56" s="32">
        <f t="shared" si="7"/>
        <v>0</v>
      </c>
      <c r="AM56" s="32">
        <f t="shared" si="7"/>
        <v>0</v>
      </c>
      <c r="AN56" s="32">
        <f t="shared" si="7"/>
        <v>0</v>
      </c>
      <c r="AO56" s="17"/>
    </row>
    <row r="57" spans="1:41" outlineLevel="1" x14ac:dyDescent="0.4">
      <c r="C57" s="17" t="s">
        <v>38</v>
      </c>
      <c r="D57" s="18" t="s">
        <v>42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2">
        <v>0</v>
      </c>
      <c r="O57" s="32">
        <v>0</v>
      </c>
      <c r="P57" s="32">
        <v>0</v>
      </c>
      <c r="Q57" s="32">
        <v>0</v>
      </c>
      <c r="R57" s="32">
        <v>0</v>
      </c>
      <c r="S57" s="32">
        <v>0</v>
      </c>
      <c r="T57" s="32">
        <v>0</v>
      </c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>
        <f>IFERROR(AE53/AE49,0)</f>
        <v>0</v>
      </c>
      <c r="AF57" s="32">
        <f>IFERROR(AF53/AF49,0)</f>
        <v>0</v>
      </c>
      <c r="AG57" s="32">
        <f>IFERROR(AG53/AG49,0)</f>
        <v>0</v>
      </c>
      <c r="AH57" s="32">
        <f>IFERROR(AH53/AH49,0)</f>
        <v>0</v>
      </c>
      <c r="AI57" s="32">
        <f>IFERROR(AI53/AI49,0)</f>
        <v>0</v>
      </c>
      <c r="AJ57" s="32"/>
      <c r="AK57" s="32"/>
      <c r="AL57" s="32"/>
      <c r="AM57" s="32"/>
      <c r="AN57" s="32"/>
      <c r="AO57" s="17"/>
    </row>
    <row r="58" spans="1:41" outlineLevel="1" x14ac:dyDescent="0.4">
      <c r="C58" s="25" t="s">
        <v>44</v>
      </c>
      <c r="D58" s="26" t="s">
        <v>42</v>
      </c>
      <c r="E58" s="32">
        <v>0</v>
      </c>
      <c r="F58" s="32">
        <v>0</v>
      </c>
      <c r="G58" s="32">
        <v>0</v>
      </c>
      <c r="H58" s="32">
        <v>0</v>
      </c>
      <c r="I58" s="32">
        <v>0</v>
      </c>
      <c r="J58" s="32">
        <v>0</v>
      </c>
      <c r="K58" s="32">
        <v>0</v>
      </c>
      <c r="L58" s="32">
        <v>0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2">
        <v>0</v>
      </c>
      <c r="S58" s="32">
        <v>0</v>
      </c>
      <c r="T58" s="32">
        <v>0</v>
      </c>
      <c r="U58" s="32">
        <f t="shared" si="7"/>
        <v>0</v>
      </c>
      <c r="V58" s="32">
        <f t="shared" si="7"/>
        <v>0</v>
      </c>
      <c r="W58" s="32">
        <f t="shared" si="7"/>
        <v>0</v>
      </c>
      <c r="X58" s="32">
        <f t="shared" si="7"/>
        <v>0</v>
      </c>
      <c r="Y58" s="32">
        <f t="shared" si="7"/>
        <v>0</v>
      </c>
      <c r="Z58" s="32">
        <f t="shared" si="7"/>
        <v>0</v>
      </c>
      <c r="AA58" s="32">
        <f t="shared" si="7"/>
        <v>0</v>
      </c>
      <c r="AB58" s="32">
        <f t="shared" si="7"/>
        <v>0</v>
      </c>
      <c r="AC58" s="32">
        <f t="shared" si="7"/>
        <v>0</v>
      </c>
      <c r="AD58" s="32">
        <f t="shared" si="7"/>
        <v>0</v>
      </c>
      <c r="AE58" s="32">
        <f t="shared" si="7"/>
        <v>0</v>
      </c>
      <c r="AF58" s="32">
        <f t="shared" si="7"/>
        <v>0</v>
      </c>
      <c r="AG58" s="32">
        <f t="shared" si="7"/>
        <v>0</v>
      </c>
      <c r="AH58" s="32">
        <f t="shared" si="7"/>
        <v>0</v>
      </c>
      <c r="AI58" s="32">
        <f t="shared" si="7"/>
        <v>0</v>
      </c>
      <c r="AJ58" s="32">
        <f t="shared" si="7"/>
        <v>0</v>
      </c>
      <c r="AK58" s="32">
        <f t="shared" si="7"/>
        <v>0</v>
      </c>
      <c r="AL58" s="32">
        <f t="shared" si="7"/>
        <v>0</v>
      </c>
      <c r="AM58" s="32">
        <f t="shared" si="7"/>
        <v>0</v>
      </c>
      <c r="AN58" s="32">
        <f t="shared" si="7"/>
        <v>0</v>
      </c>
      <c r="AO58" s="17"/>
    </row>
    <row r="59" spans="1:41" outlineLevel="1" x14ac:dyDescent="0.4">
      <c r="C59" s="25" t="s">
        <v>51</v>
      </c>
      <c r="D59" s="26" t="s">
        <v>42</v>
      </c>
      <c r="E59" s="41">
        <v>0</v>
      </c>
      <c r="F59" s="42">
        <v>0</v>
      </c>
      <c r="G59" s="42">
        <v>0</v>
      </c>
      <c r="H59" s="43">
        <v>0</v>
      </c>
      <c r="I59" s="43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2">
        <f t="shared" ref="U59:AN59" si="8">IFERROR(SUM(U51:U54)/SUM(U47:U50),0)</f>
        <v>0</v>
      </c>
      <c r="V59" s="42">
        <f t="shared" si="8"/>
        <v>0</v>
      </c>
      <c r="W59" s="42">
        <f t="shared" si="8"/>
        <v>0</v>
      </c>
      <c r="X59" s="42">
        <f t="shared" si="8"/>
        <v>0</v>
      </c>
      <c r="Y59" s="42">
        <f t="shared" si="8"/>
        <v>0</v>
      </c>
      <c r="Z59" s="42">
        <f t="shared" si="8"/>
        <v>0</v>
      </c>
      <c r="AA59" s="42">
        <f t="shared" si="8"/>
        <v>0</v>
      </c>
      <c r="AB59" s="42">
        <f t="shared" si="8"/>
        <v>0</v>
      </c>
      <c r="AC59" s="42">
        <f t="shared" si="8"/>
        <v>0</v>
      </c>
      <c r="AD59" s="42">
        <f t="shared" si="8"/>
        <v>0</v>
      </c>
      <c r="AE59" s="44">
        <f>IFERROR(SUM(AE51:AE54)/SUM(AE47:AE50),0)</f>
        <v>0</v>
      </c>
      <c r="AF59" s="44">
        <f>IFERROR(SUM(AF51:AF54)/SUM(AF47:AF50),0)</f>
        <v>0</v>
      </c>
      <c r="AG59" s="44">
        <f>IFERROR(SUM(AG51:AG54)/SUM(AG47:AG50),0)</f>
        <v>0</v>
      </c>
      <c r="AH59" s="44">
        <f>IFERROR(SUM(AH51:AH54)/SUM(AH47:AH50),0)</f>
        <v>0</v>
      </c>
      <c r="AI59" s="44">
        <f>IFERROR(SUM(AI51:AI54)/SUM(AI47:AI50),0)</f>
        <v>0</v>
      </c>
      <c r="AJ59" s="42">
        <f t="shared" si="8"/>
        <v>0</v>
      </c>
      <c r="AK59" s="42">
        <f t="shared" si="8"/>
        <v>0</v>
      </c>
      <c r="AL59" s="42">
        <f t="shared" si="8"/>
        <v>0</v>
      </c>
      <c r="AM59" s="42">
        <f t="shared" si="8"/>
        <v>0</v>
      </c>
      <c r="AN59" s="45">
        <f t="shared" si="8"/>
        <v>0</v>
      </c>
      <c r="AO59" s="17"/>
    </row>
    <row r="61" spans="1:41" ht="15.75" x14ac:dyDescent="0.5">
      <c r="A61" s="46"/>
      <c r="B61" s="12" t="s">
        <v>52</v>
      </c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</row>
    <row r="62" spans="1:41" outlineLevel="1" x14ac:dyDescent="0.4"/>
    <row r="63" spans="1:41" outlineLevel="1" x14ac:dyDescent="0.4">
      <c r="A63" s="46"/>
      <c r="C63" s="14" t="s">
        <v>53</v>
      </c>
      <c r="D63" s="15" t="s">
        <v>34</v>
      </c>
      <c r="E63" s="16">
        <v>2015</v>
      </c>
      <c r="F63" s="16">
        <v>2016</v>
      </c>
      <c r="G63" s="16">
        <v>2017</v>
      </c>
      <c r="H63" s="16">
        <v>2018</v>
      </c>
      <c r="I63" s="16">
        <v>2019</v>
      </c>
      <c r="J63" s="16">
        <v>2020</v>
      </c>
      <c r="K63" s="16">
        <v>2021</v>
      </c>
      <c r="L63" s="16">
        <v>2022</v>
      </c>
      <c r="M63" s="16">
        <v>2023</v>
      </c>
      <c r="N63" s="16">
        <v>2024</v>
      </c>
      <c r="O63" s="16">
        <v>2025</v>
      </c>
      <c r="P63" s="16">
        <v>2026</v>
      </c>
      <c r="Q63" s="16">
        <v>2027</v>
      </c>
      <c r="R63" s="16">
        <v>2028</v>
      </c>
      <c r="S63" s="16">
        <v>2029</v>
      </c>
      <c r="T63" s="16">
        <v>2030</v>
      </c>
      <c r="U63" s="16">
        <f t="shared" ref="U63:AN63" si="9">T63+1</f>
        <v>2031</v>
      </c>
      <c r="V63" s="16">
        <f t="shared" si="9"/>
        <v>2032</v>
      </c>
      <c r="W63" s="16">
        <f t="shared" si="9"/>
        <v>2033</v>
      </c>
      <c r="X63" s="16">
        <f t="shared" si="9"/>
        <v>2034</v>
      </c>
      <c r="Y63" s="16">
        <f t="shared" si="9"/>
        <v>2035</v>
      </c>
      <c r="Z63" s="16">
        <f t="shared" si="9"/>
        <v>2036</v>
      </c>
      <c r="AA63" s="16">
        <f t="shared" si="9"/>
        <v>2037</v>
      </c>
      <c r="AB63" s="16">
        <f t="shared" si="9"/>
        <v>2038</v>
      </c>
      <c r="AC63" s="16">
        <f t="shared" si="9"/>
        <v>2039</v>
      </c>
      <c r="AD63" s="16">
        <f t="shared" si="9"/>
        <v>2040</v>
      </c>
      <c r="AE63" s="16">
        <f t="shared" si="9"/>
        <v>2041</v>
      </c>
      <c r="AF63" s="16">
        <f t="shared" si="9"/>
        <v>2042</v>
      </c>
      <c r="AG63" s="16">
        <f t="shared" si="9"/>
        <v>2043</v>
      </c>
      <c r="AH63" s="16">
        <f t="shared" si="9"/>
        <v>2044</v>
      </c>
      <c r="AI63" s="16">
        <f t="shared" si="9"/>
        <v>2045</v>
      </c>
      <c r="AJ63" s="16">
        <f t="shared" si="9"/>
        <v>2046</v>
      </c>
      <c r="AK63" s="16">
        <f t="shared" si="9"/>
        <v>2047</v>
      </c>
      <c r="AL63" s="16">
        <f t="shared" si="9"/>
        <v>2048</v>
      </c>
      <c r="AM63" s="16">
        <f t="shared" si="9"/>
        <v>2049</v>
      </c>
      <c r="AN63" s="47">
        <f t="shared" si="9"/>
        <v>2050</v>
      </c>
      <c r="AO63" s="48"/>
    </row>
    <row r="64" spans="1:41" outlineLevel="1" x14ac:dyDescent="0.4">
      <c r="C64" s="17" t="s">
        <v>92</v>
      </c>
      <c r="D64" s="18" t="s">
        <v>36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4577.22</v>
      </c>
      <c r="K64" s="35">
        <v>2288.61</v>
      </c>
      <c r="L64" s="35">
        <v>2288.61</v>
      </c>
      <c r="M64" s="35">
        <v>2288.61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 t="e">
        <v>#VALUE!</v>
      </c>
      <c r="V64" s="35" t="e">
        <v>#VALUE!</v>
      </c>
      <c r="W64" s="35" t="e">
        <v>#VALUE!</v>
      </c>
      <c r="X64" s="35" t="e">
        <v>#VALUE!</v>
      </c>
      <c r="Y64" s="35" t="e">
        <v>#VALUE!</v>
      </c>
      <c r="Z64" s="35" t="e">
        <v>#VALUE!</v>
      </c>
      <c r="AA64" s="35" t="e">
        <v>#VALUE!</v>
      </c>
      <c r="AB64" s="35" t="e">
        <v>#VALUE!</v>
      </c>
      <c r="AC64" s="35" t="e">
        <v>#VALUE!</v>
      </c>
      <c r="AD64" s="35" t="e">
        <v>#VALUE!</v>
      </c>
      <c r="AE64" s="35" t="e">
        <v>#VALUE!</v>
      </c>
      <c r="AF64" s="35" t="e">
        <v>#VALUE!</v>
      </c>
      <c r="AG64" s="35" t="e">
        <v>#VALUE!</v>
      </c>
      <c r="AH64" s="35" t="e">
        <v>#VALUE!</v>
      </c>
      <c r="AI64" s="35" t="e">
        <v>#VALUE!</v>
      </c>
      <c r="AJ64" s="35" t="e">
        <v>#VALUE!</v>
      </c>
      <c r="AK64" s="35" t="e">
        <v>#VALUE!</v>
      </c>
      <c r="AL64" s="35" t="e">
        <v>#VALUE!</v>
      </c>
      <c r="AM64" s="35" t="e">
        <v>#VALUE!</v>
      </c>
      <c r="AN64" s="49" t="e">
        <v>#VALUE!</v>
      </c>
      <c r="AO64" s="48"/>
    </row>
    <row r="65" spans="1:16384" outlineLevel="1" x14ac:dyDescent="0.4">
      <c r="C65" s="17" t="s">
        <v>85</v>
      </c>
      <c r="D65" s="18" t="s">
        <v>36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12049.47</v>
      </c>
      <c r="K65" s="35">
        <v>13333.47</v>
      </c>
      <c r="L65" s="35">
        <v>13333.47</v>
      </c>
      <c r="M65" s="35">
        <v>13333.47</v>
      </c>
      <c r="N65" s="35">
        <v>13333.47</v>
      </c>
      <c r="O65" s="35">
        <v>0</v>
      </c>
      <c r="P65" s="35">
        <v>13333.47</v>
      </c>
      <c r="Q65" s="35">
        <v>0</v>
      </c>
      <c r="R65" s="35">
        <v>0</v>
      </c>
      <c r="S65" s="35">
        <v>0</v>
      </c>
      <c r="T65" s="35">
        <v>13333.47</v>
      </c>
      <c r="U65" s="35" t="e">
        <v>#VALUE!</v>
      </c>
      <c r="V65" s="35" t="e">
        <v>#VALUE!</v>
      </c>
      <c r="W65" s="35" t="e">
        <v>#VALUE!</v>
      </c>
      <c r="X65" s="35" t="e">
        <v>#VALUE!</v>
      </c>
      <c r="Y65" s="35" t="e">
        <v>#VALUE!</v>
      </c>
      <c r="Z65" s="35" t="e">
        <v>#VALUE!</v>
      </c>
      <c r="AA65" s="35" t="e">
        <v>#VALUE!</v>
      </c>
      <c r="AB65" s="35" t="e">
        <v>#VALUE!</v>
      </c>
      <c r="AC65" s="35" t="e">
        <v>#VALUE!</v>
      </c>
      <c r="AD65" s="35" t="e">
        <v>#VALUE!</v>
      </c>
      <c r="AE65" s="35" t="e">
        <v>#VALUE!</v>
      </c>
      <c r="AF65" s="35" t="e">
        <v>#VALUE!</v>
      </c>
      <c r="AG65" s="35" t="e">
        <v>#VALUE!</v>
      </c>
      <c r="AH65" s="35" t="e">
        <v>#VALUE!</v>
      </c>
      <c r="AI65" s="35" t="e">
        <v>#VALUE!</v>
      </c>
      <c r="AJ65" s="35" t="e">
        <v>#VALUE!</v>
      </c>
      <c r="AK65" s="35" t="e">
        <v>#VALUE!</v>
      </c>
      <c r="AL65" s="35" t="e">
        <v>#VALUE!</v>
      </c>
      <c r="AM65" s="35" t="e">
        <v>#VALUE!</v>
      </c>
      <c r="AN65" s="49" t="e">
        <v>#VALUE!</v>
      </c>
      <c r="AO65" s="48"/>
    </row>
    <row r="66" spans="1:16384" outlineLevel="1" x14ac:dyDescent="0.4">
      <c r="C66" s="50" t="s">
        <v>86</v>
      </c>
      <c r="D66" s="18" t="s">
        <v>36</v>
      </c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2927.93</v>
      </c>
      <c r="K66" s="35">
        <v>2927.93</v>
      </c>
      <c r="L66" s="35">
        <v>2927.93</v>
      </c>
      <c r="M66" s="35">
        <v>2927.93</v>
      </c>
      <c r="N66" s="35">
        <v>2927.93</v>
      </c>
      <c r="O66" s="35">
        <v>0</v>
      </c>
      <c r="P66" s="35">
        <v>2927.93</v>
      </c>
      <c r="Q66" s="35">
        <v>0</v>
      </c>
      <c r="R66" s="35">
        <v>0</v>
      </c>
      <c r="S66" s="35">
        <v>0</v>
      </c>
      <c r="T66" s="35">
        <v>2927.93</v>
      </c>
      <c r="U66" s="35" t="e">
        <v>#VALUE!</v>
      </c>
      <c r="V66" s="35" t="e">
        <v>#VALUE!</v>
      </c>
      <c r="W66" s="35" t="e">
        <v>#VALUE!</v>
      </c>
      <c r="X66" s="35" t="e">
        <v>#VALUE!</v>
      </c>
      <c r="Y66" s="35" t="e">
        <v>#VALUE!</v>
      </c>
      <c r="Z66" s="35" t="e">
        <v>#VALUE!</v>
      </c>
      <c r="AA66" s="35" t="e">
        <v>#VALUE!</v>
      </c>
      <c r="AB66" s="35" t="e">
        <v>#VALUE!</v>
      </c>
      <c r="AC66" s="35" t="e">
        <v>#VALUE!</v>
      </c>
      <c r="AD66" s="35" t="e">
        <v>#VALUE!</v>
      </c>
      <c r="AE66" s="35" t="e">
        <v>#VALUE!</v>
      </c>
      <c r="AF66" s="35" t="e">
        <v>#VALUE!</v>
      </c>
      <c r="AG66" s="35" t="e">
        <v>#VALUE!</v>
      </c>
      <c r="AH66" s="35" t="e">
        <v>#VALUE!</v>
      </c>
      <c r="AI66" s="35" t="e">
        <v>#VALUE!</v>
      </c>
      <c r="AJ66" s="35" t="e">
        <v>#VALUE!</v>
      </c>
      <c r="AK66" s="35" t="e">
        <v>#VALUE!</v>
      </c>
      <c r="AL66" s="35" t="e">
        <v>#VALUE!</v>
      </c>
      <c r="AM66" s="35" t="e">
        <v>#VALUE!</v>
      </c>
      <c r="AN66" s="49" t="e">
        <v>#VALUE!</v>
      </c>
      <c r="AO66" s="48"/>
    </row>
    <row r="67" spans="1:16384" outlineLevel="1" x14ac:dyDescent="0.4">
      <c r="C67" s="17" t="s">
        <v>87</v>
      </c>
      <c r="D67" s="18" t="s">
        <v>36</v>
      </c>
      <c r="E67" s="35">
        <v>0</v>
      </c>
      <c r="F67" s="35">
        <v>0</v>
      </c>
      <c r="G67" s="35">
        <v>0</v>
      </c>
      <c r="H67" s="35">
        <v>0</v>
      </c>
      <c r="I67" s="35">
        <v>0</v>
      </c>
      <c r="J67" s="35">
        <v>4913.93</v>
      </c>
      <c r="K67" s="35">
        <v>4913.93</v>
      </c>
      <c r="L67" s="35">
        <v>4913.93</v>
      </c>
      <c r="M67" s="35">
        <v>4913.93</v>
      </c>
      <c r="N67" s="35">
        <v>4913.93</v>
      </c>
      <c r="O67" s="35">
        <v>0</v>
      </c>
      <c r="P67" s="35">
        <v>4913.93</v>
      </c>
      <c r="Q67" s="35">
        <v>0</v>
      </c>
      <c r="R67" s="35">
        <v>0</v>
      </c>
      <c r="S67" s="35">
        <v>0</v>
      </c>
      <c r="T67" s="35">
        <v>4020.51</v>
      </c>
      <c r="U67" s="35" t="e">
        <v>#VALUE!</v>
      </c>
      <c r="V67" s="35" t="e">
        <v>#VALUE!</v>
      </c>
      <c r="W67" s="35" t="e">
        <v>#VALUE!</v>
      </c>
      <c r="X67" s="35" t="e">
        <v>#VALUE!</v>
      </c>
      <c r="Y67" s="35" t="e">
        <v>#VALUE!</v>
      </c>
      <c r="Z67" s="35" t="e">
        <v>#VALUE!</v>
      </c>
      <c r="AA67" s="35" t="e">
        <v>#VALUE!</v>
      </c>
      <c r="AB67" s="35" t="e">
        <v>#VALUE!</v>
      </c>
      <c r="AC67" s="35" t="e">
        <v>#VALUE!</v>
      </c>
      <c r="AD67" s="35" t="e">
        <v>#VALUE!</v>
      </c>
      <c r="AE67" s="35" t="e">
        <v>#VALUE!</v>
      </c>
      <c r="AF67" s="35" t="e">
        <v>#VALUE!</v>
      </c>
      <c r="AG67" s="35" t="e">
        <v>#VALUE!</v>
      </c>
      <c r="AH67" s="35" t="e">
        <v>#VALUE!</v>
      </c>
      <c r="AI67" s="35" t="e">
        <v>#VALUE!</v>
      </c>
      <c r="AJ67" s="35" t="e">
        <v>#VALUE!</v>
      </c>
      <c r="AK67" s="35" t="e">
        <v>#VALUE!</v>
      </c>
      <c r="AL67" s="35" t="e">
        <v>#VALUE!</v>
      </c>
      <c r="AM67" s="35" t="e">
        <v>#VALUE!</v>
      </c>
      <c r="AN67" s="49" t="e">
        <v>#VALUE!</v>
      </c>
      <c r="AO67" s="48"/>
    </row>
    <row r="68" spans="1:16384" outlineLevel="1" x14ac:dyDescent="0.4">
      <c r="C68" s="17" t="s">
        <v>88</v>
      </c>
      <c r="D68" s="18" t="s">
        <v>36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3682.71</v>
      </c>
      <c r="K68" s="35">
        <v>3682.71</v>
      </c>
      <c r="L68" s="35">
        <v>3682.71</v>
      </c>
      <c r="M68" s="35">
        <v>3682.71</v>
      </c>
      <c r="N68" s="35">
        <v>3682.71</v>
      </c>
      <c r="O68" s="35">
        <v>0</v>
      </c>
      <c r="P68" s="35">
        <v>3682.71</v>
      </c>
      <c r="Q68" s="35">
        <v>0</v>
      </c>
      <c r="R68" s="35">
        <v>0</v>
      </c>
      <c r="S68" s="35">
        <v>0</v>
      </c>
      <c r="T68" s="35">
        <v>3682.71</v>
      </c>
      <c r="U68" s="35" t="e">
        <v>#VALUE!</v>
      </c>
      <c r="V68" s="35" t="e">
        <v>#VALUE!</v>
      </c>
      <c r="W68" s="35" t="e">
        <v>#VALUE!</v>
      </c>
      <c r="X68" s="35" t="e">
        <v>#VALUE!</v>
      </c>
      <c r="Y68" s="35" t="e">
        <v>#VALUE!</v>
      </c>
      <c r="Z68" s="35" t="e">
        <v>#VALUE!</v>
      </c>
      <c r="AA68" s="35" t="e">
        <v>#VALUE!</v>
      </c>
      <c r="AB68" s="35" t="e">
        <v>#VALUE!</v>
      </c>
      <c r="AC68" s="35" t="e">
        <v>#VALUE!</v>
      </c>
      <c r="AD68" s="35" t="e">
        <v>#VALUE!</v>
      </c>
      <c r="AE68" s="35" t="e">
        <v>#VALUE!</v>
      </c>
      <c r="AF68" s="35" t="e">
        <v>#VALUE!</v>
      </c>
      <c r="AG68" s="35" t="e">
        <v>#VALUE!</v>
      </c>
      <c r="AH68" s="35" t="e">
        <v>#VALUE!</v>
      </c>
      <c r="AI68" s="35" t="e">
        <v>#VALUE!</v>
      </c>
      <c r="AJ68" s="35" t="e">
        <v>#VALUE!</v>
      </c>
      <c r="AK68" s="35" t="e">
        <v>#VALUE!</v>
      </c>
      <c r="AL68" s="35" t="e">
        <v>#VALUE!</v>
      </c>
      <c r="AM68" s="35" t="e">
        <v>#VALUE!</v>
      </c>
      <c r="AN68" s="49" t="e">
        <v>#VALUE!</v>
      </c>
      <c r="AO68" s="48"/>
    </row>
    <row r="69" spans="1:16384" s="52" customFormat="1" outlineLevel="1" x14ac:dyDescent="0.4">
      <c r="A69" s="9"/>
      <c r="B69" s="9"/>
      <c r="C69" s="17" t="s">
        <v>89</v>
      </c>
      <c r="D69" s="18" t="s">
        <v>36</v>
      </c>
      <c r="E69" s="35">
        <v>0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 t="e">
        <v>#VALUE!</v>
      </c>
      <c r="V69" s="35" t="e">
        <v>#VALUE!</v>
      </c>
      <c r="W69" s="35" t="e">
        <v>#VALUE!</v>
      </c>
      <c r="X69" s="35" t="e">
        <v>#VALUE!</v>
      </c>
      <c r="Y69" s="35" t="e">
        <v>#VALUE!</v>
      </c>
      <c r="Z69" s="35" t="e">
        <v>#VALUE!</v>
      </c>
      <c r="AA69" s="35" t="e">
        <v>#VALUE!</v>
      </c>
      <c r="AB69" s="35" t="e">
        <v>#VALUE!</v>
      </c>
      <c r="AC69" s="35" t="e">
        <v>#VALUE!</v>
      </c>
      <c r="AD69" s="35" t="e">
        <v>#VALUE!</v>
      </c>
      <c r="AE69" s="35" t="e">
        <v>#VALUE!</v>
      </c>
      <c r="AF69" s="35" t="e">
        <v>#VALUE!</v>
      </c>
      <c r="AG69" s="35" t="e">
        <v>#VALUE!</v>
      </c>
      <c r="AH69" s="35" t="e">
        <v>#VALUE!</v>
      </c>
      <c r="AI69" s="35" t="e">
        <v>#VALUE!</v>
      </c>
      <c r="AJ69" s="35" t="e">
        <v>#VALUE!</v>
      </c>
      <c r="AK69" s="35" t="e">
        <v>#VALUE!</v>
      </c>
      <c r="AL69" s="35" t="e">
        <v>#VALUE!</v>
      </c>
      <c r="AM69" s="35" t="e">
        <v>#VALUE!</v>
      </c>
      <c r="AN69" s="49" t="e">
        <v>#VALUE!</v>
      </c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  <c r="EK69" s="51"/>
      <c r="EL69" s="51"/>
      <c r="EM69" s="51"/>
      <c r="EN69" s="51"/>
      <c r="EO69" s="51"/>
      <c r="EP69" s="51"/>
      <c r="EQ69" s="51"/>
      <c r="ER69" s="51"/>
      <c r="ES69" s="51"/>
      <c r="ET69" s="51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1"/>
      <c r="FJ69" s="51"/>
      <c r="FK69" s="51"/>
      <c r="FL69" s="51"/>
      <c r="FM69" s="51"/>
      <c r="FN69" s="51"/>
      <c r="FO69" s="51"/>
      <c r="FP69" s="51"/>
      <c r="FQ69" s="51"/>
      <c r="FR69" s="51"/>
      <c r="FS69" s="51"/>
      <c r="FT69" s="51"/>
      <c r="FU69" s="51"/>
      <c r="FV69" s="51"/>
      <c r="FW69" s="51"/>
      <c r="FX69" s="51"/>
      <c r="FY69" s="51"/>
      <c r="FZ69" s="51"/>
      <c r="GA69" s="51"/>
      <c r="GB69" s="51"/>
      <c r="GC69" s="51"/>
      <c r="GD69" s="51"/>
      <c r="GE69" s="51"/>
      <c r="GF69" s="51"/>
      <c r="GG69" s="51"/>
      <c r="GH69" s="51"/>
      <c r="GI69" s="51"/>
      <c r="GJ69" s="51"/>
      <c r="GK69" s="51"/>
      <c r="GL69" s="51"/>
      <c r="GM69" s="51"/>
      <c r="GN69" s="51"/>
      <c r="GO69" s="51"/>
      <c r="GP69" s="51"/>
      <c r="GQ69" s="51"/>
      <c r="GR69" s="51"/>
      <c r="GS69" s="51"/>
      <c r="GT69" s="51"/>
      <c r="GU69" s="51"/>
      <c r="GV69" s="51"/>
      <c r="GW69" s="51"/>
      <c r="GX69" s="51"/>
      <c r="GY69" s="51"/>
      <c r="GZ69" s="51"/>
      <c r="HA69" s="51"/>
      <c r="HB69" s="51"/>
      <c r="HC69" s="51"/>
      <c r="HD69" s="51"/>
      <c r="HE69" s="51"/>
      <c r="HF69" s="51"/>
      <c r="HG69" s="51"/>
      <c r="HH69" s="51"/>
      <c r="HI69" s="51"/>
      <c r="HJ69" s="51"/>
      <c r="HK69" s="51"/>
      <c r="HL69" s="51"/>
      <c r="HM69" s="51"/>
      <c r="HN69" s="51"/>
      <c r="HO69" s="51"/>
      <c r="HP69" s="51"/>
      <c r="HQ69" s="51"/>
      <c r="HR69" s="51"/>
      <c r="HS69" s="51"/>
      <c r="HT69" s="51"/>
      <c r="HU69" s="51"/>
      <c r="HV69" s="51"/>
      <c r="HW69" s="51"/>
      <c r="HX69" s="51"/>
      <c r="HY69" s="51"/>
      <c r="HZ69" s="51"/>
      <c r="IA69" s="51"/>
      <c r="IB69" s="51"/>
      <c r="IC69" s="51"/>
      <c r="ID69" s="51"/>
      <c r="IE69" s="51"/>
      <c r="IF69" s="51"/>
      <c r="IG69" s="51"/>
      <c r="IH69" s="51"/>
      <c r="II69" s="51"/>
      <c r="IJ69" s="51"/>
      <c r="IK69" s="51"/>
      <c r="IL69" s="51"/>
      <c r="IM69" s="51"/>
      <c r="IN69" s="51"/>
      <c r="IO69" s="51"/>
      <c r="IP69" s="51"/>
      <c r="IQ69" s="51"/>
      <c r="IR69" s="51"/>
      <c r="IS69" s="51"/>
      <c r="IT69" s="51"/>
      <c r="IU69" s="51"/>
      <c r="IV69" s="51"/>
      <c r="IW69" s="51"/>
      <c r="IX69" s="51"/>
      <c r="IY69" s="51"/>
      <c r="IZ69" s="51"/>
      <c r="JA69" s="51"/>
      <c r="JB69" s="51"/>
      <c r="JC69" s="51"/>
      <c r="JD69" s="51"/>
      <c r="JE69" s="51"/>
      <c r="JF69" s="51"/>
      <c r="JG69" s="51"/>
      <c r="JH69" s="51"/>
      <c r="JI69" s="51"/>
      <c r="JJ69" s="51"/>
      <c r="JK69" s="51"/>
      <c r="JL69" s="51"/>
      <c r="JM69" s="51"/>
      <c r="JN69" s="51"/>
      <c r="JO69" s="51"/>
      <c r="JP69" s="51"/>
      <c r="JQ69" s="51"/>
      <c r="JR69" s="51"/>
      <c r="JS69" s="51"/>
      <c r="JT69" s="51"/>
      <c r="JU69" s="51"/>
      <c r="JV69" s="51"/>
      <c r="JW69" s="51"/>
      <c r="JX69" s="51"/>
      <c r="JY69" s="51"/>
      <c r="JZ69" s="51"/>
      <c r="KA69" s="51"/>
      <c r="KB69" s="51"/>
      <c r="KC69" s="51"/>
      <c r="KD69" s="51"/>
      <c r="KE69" s="51"/>
      <c r="KF69" s="51"/>
      <c r="KG69" s="51"/>
      <c r="KH69" s="51"/>
      <c r="KI69" s="51"/>
      <c r="KJ69" s="51"/>
      <c r="KK69" s="51"/>
      <c r="KL69" s="51"/>
      <c r="KM69" s="51"/>
      <c r="KN69" s="51"/>
      <c r="KO69" s="51"/>
      <c r="KP69" s="51"/>
      <c r="KQ69" s="51"/>
      <c r="KR69" s="51"/>
      <c r="KS69" s="51"/>
      <c r="KT69" s="51"/>
      <c r="KU69" s="51"/>
      <c r="KV69" s="51"/>
      <c r="KW69" s="51"/>
      <c r="KX69" s="51"/>
      <c r="KY69" s="51"/>
      <c r="KZ69" s="51"/>
      <c r="LA69" s="51"/>
      <c r="LB69" s="51"/>
      <c r="LC69" s="51"/>
      <c r="LD69" s="51"/>
      <c r="LE69" s="51"/>
      <c r="LF69" s="51"/>
      <c r="LG69" s="51"/>
      <c r="LH69" s="51"/>
      <c r="LI69" s="51"/>
      <c r="LJ69" s="51"/>
      <c r="LK69" s="51"/>
      <c r="LL69" s="51"/>
      <c r="LM69" s="51"/>
      <c r="LN69" s="51"/>
      <c r="LO69" s="51"/>
      <c r="LP69" s="51"/>
      <c r="LQ69" s="51"/>
      <c r="LR69" s="51"/>
      <c r="LS69" s="51"/>
      <c r="LT69" s="51"/>
      <c r="LU69" s="51"/>
      <c r="LV69" s="51"/>
      <c r="LW69" s="51"/>
      <c r="LX69" s="51"/>
      <c r="LY69" s="51"/>
      <c r="LZ69" s="51"/>
      <c r="MA69" s="51"/>
      <c r="MB69" s="51"/>
      <c r="MC69" s="51"/>
      <c r="MD69" s="51"/>
      <c r="ME69" s="51"/>
      <c r="MF69" s="51"/>
      <c r="MG69" s="51"/>
      <c r="MH69" s="51"/>
      <c r="MI69" s="51"/>
      <c r="MJ69" s="51"/>
      <c r="MK69" s="51"/>
      <c r="ML69" s="51"/>
      <c r="MM69" s="51"/>
      <c r="MN69" s="51"/>
      <c r="MO69" s="51"/>
      <c r="MP69" s="51"/>
      <c r="MQ69" s="51"/>
      <c r="MR69" s="51"/>
      <c r="MS69" s="51"/>
      <c r="MT69" s="51"/>
      <c r="MU69" s="51"/>
      <c r="MV69" s="51"/>
      <c r="MW69" s="51"/>
      <c r="MX69" s="51"/>
      <c r="MY69" s="51"/>
      <c r="MZ69" s="51"/>
      <c r="NA69" s="51"/>
      <c r="NB69" s="51"/>
      <c r="NC69" s="51"/>
      <c r="ND69" s="51"/>
      <c r="NE69" s="51"/>
      <c r="NF69" s="51"/>
      <c r="NG69" s="51"/>
      <c r="NH69" s="51"/>
      <c r="NI69" s="51"/>
      <c r="NJ69" s="51"/>
      <c r="NK69" s="51"/>
      <c r="NL69" s="51"/>
      <c r="NM69" s="51"/>
      <c r="NN69" s="51"/>
      <c r="NO69" s="51"/>
      <c r="NP69" s="51"/>
      <c r="NQ69" s="51"/>
      <c r="NR69" s="51"/>
      <c r="NS69" s="51"/>
      <c r="NT69" s="51"/>
      <c r="NU69" s="51"/>
      <c r="NV69" s="51"/>
      <c r="NW69" s="51"/>
      <c r="NX69" s="51"/>
      <c r="NY69" s="51"/>
      <c r="NZ69" s="51"/>
      <c r="OA69" s="51"/>
      <c r="OB69" s="51"/>
      <c r="OC69" s="51"/>
      <c r="OD69" s="51"/>
      <c r="OE69" s="51"/>
      <c r="OF69" s="51"/>
      <c r="OG69" s="51"/>
      <c r="OH69" s="51"/>
      <c r="OI69" s="51"/>
      <c r="OJ69" s="51"/>
      <c r="OK69" s="51"/>
      <c r="OL69" s="51"/>
      <c r="OM69" s="51"/>
      <c r="ON69" s="51"/>
      <c r="OO69" s="51"/>
      <c r="OP69" s="51"/>
      <c r="OQ69" s="51"/>
      <c r="OR69" s="51"/>
      <c r="OS69" s="51"/>
      <c r="OT69" s="51"/>
      <c r="OU69" s="51"/>
      <c r="OV69" s="51"/>
      <c r="OW69" s="51"/>
      <c r="OX69" s="51"/>
      <c r="OY69" s="51"/>
      <c r="OZ69" s="51"/>
      <c r="PA69" s="51"/>
      <c r="PB69" s="51"/>
      <c r="PC69" s="51"/>
      <c r="PD69" s="51"/>
      <c r="PE69" s="51"/>
      <c r="PF69" s="51"/>
      <c r="PG69" s="51"/>
      <c r="PH69" s="51"/>
      <c r="PI69" s="51"/>
      <c r="PJ69" s="51"/>
      <c r="PK69" s="51"/>
      <c r="PL69" s="51"/>
      <c r="PM69" s="51"/>
      <c r="PN69" s="51"/>
      <c r="PO69" s="51"/>
      <c r="PP69" s="51"/>
      <c r="PQ69" s="51"/>
      <c r="PR69" s="51"/>
      <c r="PS69" s="51"/>
      <c r="PT69" s="51"/>
      <c r="PU69" s="51"/>
      <c r="PV69" s="51"/>
      <c r="PW69" s="51"/>
      <c r="PX69" s="51"/>
      <c r="PY69" s="51"/>
      <c r="PZ69" s="51"/>
      <c r="QA69" s="51"/>
      <c r="QB69" s="51"/>
      <c r="QC69" s="51"/>
      <c r="QD69" s="51"/>
      <c r="QE69" s="51"/>
      <c r="QF69" s="51"/>
      <c r="QG69" s="51"/>
      <c r="QH69" s="51"/>
      <c r="QI69" s="51"/>
      <c r="QJ69" s="51"/>
      <c r="QK69" s="51"/>
      <c r="QL69" s="51"/>
      <c r="QM69" s="51"/>
      <c r="QN69" s="51"/>
      <c r="QO69" s="51"/>
      <c r="QP69" s="51"/>
      <c r="QQ69" s="51"/>
      <c r="QR69" s="51"/>
      <c r="QS69" s="51"/>
      <c r="QT69" s="51"/>
      <c r="QU69" s="51"/>
      <c r="QV69" s="51"/>
      <c r="QW69" s="51"/>
      <c r="QX69" s="51"/>
      <c r="QY69" s="51"/>
      <c r="QZ69" s="51"/>
      <c r="RA69" s="51"/>
      <c r="RB69" s="51"/>
      <c r="RC69" s="51"/>
      <c r="RD69" s="51"/>
      <c r="RE69" s="51"/>
      <c r="RF69" s="51"/>
      <c r="RG69" s="51"/>
      <c r="RH69" s="51"/>
      <c r="RI69" s="51"/>
      <c r="RJ69" s="51"/>
      <c r="RK69" s="51"/>
      <c r="RL69" s="51"/>
      <c r="RM69" s="51"/>
      <c r="RN69" s="51"/>
      <c r="RO69" s="51"/>
      <c r="RP69" s="51"/>
      <c r="RQ69" s="51"/>
      <c r="RR69" s="51"/>
      <c r="RS69" s="51"/>
      <c r="RT69" s="51"/>
      <c r="RU69" s="51"/>
      <c r="RV69" s="51"/>
      <c r="RW69" s="51"/>
      <c r="RX69" s="51"/>
      <c r="RY69" s="51"/>
      <c r="RZ69" s="51"/>
      <c r="SA69" s="51"/>
      <c r="SB69" s="51"/>
      <c r="SC69" s="51"/>
      <c r="SD69" s="51"/>
      <c r="SE69" s="51"/>
      <c r="SF69" s="51"/>
      <c r="SG69" s="51"/>
      <c r="SH69" s="51"/>
      <c r="SI69" s="51"/>
      <c r="SJ69" s="51"/>
      <c r="SK69" s="51"/>
      <c r="SL69" s="51"/>
      <c r="SM69" s="51"/>
      <c r="SN69" s="51"/>
      <c r="SO69" s="51"/>
      <c r="SP69" s="51"/>
      <c r="SQ69" s="51"/>
      <c r="SR69" s="51"/>
      <c r="SS69" s="51"/>
      <c r="ST69" s="51"/>
      <c r="SU69" s="51"/>
      <c r="SV69" s="51"/>
      <c r="SW69" s="51"/>
      <c r="SX69" s="51"/>
      <c r="SY69" s="51"/>
      <c r="SZ69" s="51"/>
      <c r="TA69" s="51"/>
      <c r="TB69" s="51"/>
      <c r="TC69" s="51"/>
      <c r="TD69" s="51"/>
      <c r="TE69" s="51"/>
      <c r="TF69" s="51"/>
      <c r="TG69" s="51"/>
      <c r="TH69" s="51"/>
      <c r="TI69" s="51"/>
      <c r="TJ69" s="51"/>
      <c r="TK69" s="51"/>
      <c r="TL69" s="51"/>
      <c r="TM69" s="51"/>
      <c r="TN69" s="51"/>
      <c r="TO69" s="51"/>
      <c r="TP69" s="51"/>
      <c r="TQ69" s="51"/>
      <c r="TR69" s="51"/>
      <c r="TS69" s="51"/>
      <c r="TT69" s="51"/>
      <c r="TU69" s="51"/>
      <c r="TV69" s="51"/>
      <c r="TW69" s="51"/>
      <c r="TX69" s="51"/>
      <c r="TY69" s="51"/>
      <c r="TZ69" s="51"/>
      <c r="UA69" s="51"/>
      <c r="UB69" s="51"/>
      <c r="UC69" s="51"/>
      <c r="UD69" s="51"/>
      <c r="UE69" s="51"/>
      <c r="UF69" s="51"/>
      <c r="UG69" s="51"/>
      <c r="UH69" s="51"/>
      <c r="UI69" s="51"/>
      <c r="UJ69" s="51"/>
      <c r="UK69" s="51"/>
      <c r="UL69" s="51"/>
      <c r="UM69" s="51"/>
      <c r="UN69" s="51"/>
      <c r="UO69" s="51"/>
      <c r="UP69" s="51"/>
      <c r="UQ69" s="51"/>
      <c r="UR69" s="51"/>
      <c r="US69" s="51"/>
      <c r="UT69" s="51"/>
      <c r="UU69" s="51"/>
      <c r="UV69" s="51"/>
      <c r="UW69" s="51"/>
      <c r="UX69" s="51"/>
      <c r="UY69" s="51"/>
      <c r="UZ69" s="51"/>
      <c r="VA69" s="51"/>
      <c r="VB69" s="51"/>
      <c r="VC69" s="51"/>
      <c r="VD69" s="51"/>
      <c r="VE69" s="51"/>
      <c r="VF69" s="51"/>
      <c r="VG69" s="51"/>
      <c r="VH69" s="51"/>
      <c r="VI69" s="51"/>
      <c r="VJ69" s="51"/>
      <c r="VK69" s="51"/>
      <c r="VL69" s="51"/>
      <c r="VM69" s="51"/>
      <c r="VN69" s="51"/>
      <c r="VO69" s="51"/>
      <c r="VP69" s="51"/>
      <c r="VQ69" s="51"/>
      <c r="VR69" s="51"/>
      <c r="VS69" s="51"/>
      <c r="VT69" s="51"/>
      <c r="VU69" s="51"/>
      <c r="VV69" s="51"/>
      <c r="VW69" s="51"/>
      <c r="VX69" s="51"/>
      <c r="VY69" s="51"/>
      <c r="VZ69" s="51"/>
      <c r="WA69" s="51"/>
      <c r="WB69" s="51"/>
      <c r="WC69" s="51"/>
      <c r="WD69" s="51"/>
      <c r="WE69" s="51"/>
      <c r="WF69" s="51"/>
      <c r="WG69" s="51"/>
      <c r="WH69" s="51"/>
      <c r="WI69" s="51"/>
      <c r="WJ69" s="51"/>
      <c r="WK69" s="51"/>
      <c r="WL69" s="51"/>
      <c r="WM69" s="51"/>
      <c r="WN69" s="51"/>
      <c r="WO69" s="51"/>
      <c r="WP69" s="51"/>
      <c r="WQ69" s="51"/>
      <c r="WR69" s="51"/>
      <c r="WS69" s="51"/>
      <c r="WT69" s="51"/>
      <c r="WU69" s="51"/>
      <c r="WV69" s="51"/>
      <c r="WW69" s="51"/>
      <c r="WX69" s="51"/>
      <c r="WY69" s="51"/>
      <c r="WZ69" s="51"/>
      <c r="XA69" s="51"/>
      <c r="XB69" s="51"/>
      <c r="XC69" s="51"/>
      <c r="XD69" s="51"/>
      <c r="XE69" s="51"/>
      <c r="XF69" s="51"/>
      <c r="XG69" s="51"/>
      <c r="XH69" s="51"/>
      <c r="XI69" s="51"/>
      <c r="XJ69" s="51"/>
      <c r="XK69" s="51"/>
      <c r="XL69" s="51"/>
      <c r="XM69" s="51"/>
      <c r="XN69" s="51"/>
      <c r="XO69" s="51"/>
      <c r="XP69" s="51"/>
      <c r="XQ69" s="51"/>
      <c r="XR69" s="51"/>
      <c r="XS69" s="51"/>
      <c r="XT69" s="51"/>
      <c r="XU69" s="51"/>
      <c r="XV69" s="51"/>
      <c r="XW69" s="51"/>
      <c r="XX69" s="51"/>
      <c r="XY69" s="51"/>
      <c r="XZ69" s="51"/>
      <c r="YA69" s="51"/>
      <c r="YB69" s="51"/>
      <c r="YC69" s="51"/>
      <c r="YD69" s="51"/>
      <c r="YE69" s="51"/>
      <c r="YF69" s="51"/>
      <c r="YG69" s="51"/>
      <c r="YH69" s="51"/>
      <c r="YI69" s="51"/>
      <c r="YJ69" s="51"/>
      <c r="YK69" s="51"/>
      <c r="YL69" s="51"/>
      <c r="YM69" s="51"/>
      <c r="YN69" s="51"/>
      <c r="YO69" s="51"/>
      <c r="YP69" s="51"/>
      <c r="YQ69" s="51"/>
      <c r="YR69" s="51"/>
      <c r="YS69" s="51"/>
      <c r="YT69" s="51"/>
      <c r="YU69" s="51"/>
      <c r="YV69" s="51"/>
      <c r="YW69" s="51"/>
      <c r="YX69" s="51"/>
      <c r="YY69" s="51"/>
      <c r="YZ69" s="51"/>
      <c r="ZA69" s="51"/>
      <c r="ZB69" s="51"/>
      <c r="ZC69" s="51"/>
      <c r="ZD69" s="51"/>
      <c r="ZE69" s="51"/>
      <c r="ZF69" s="51"/>
      <c r="ZG69" s="51"/>
      <c r="ZH69" s="51"/>
      <c r="ZI69" s="51"/>
      <c r="ZJ69" s="51"/>
      <c r="ZK69" s="51"/>
      <c r="ZL69" s="51"/>
      <c r="ZM69" s="51"/>
      <c r="ZN69" s="51"/>
      <c r="ZO69" s="51"/>
      <c r="ZP69" s="51"/>
      <c r="ZQ69" s="51"/>
      <c r="ZR69" s="51"/>
      <c r="ZS69" s="51"/>
      <c r="ZT69" s="51"/>
      <c r="ZU69" s="51"/>
      <c r="ZV69" s="51"/>
      <c r="ZW69" s="51"/>
      <c r="ZX69" s="51"/>
      <c r="ZY69" s="51"/>
      <c r="ZZ69" s="51"/>
      <c r="AAA69" s="51"/>
      <c r="AAB69" s="51"/>
      <c r="AAC69" s="51"/>
      <c r="AAD69" s="51"/>
      <c r="AAE69" s="51"/>
      <c r="AAF69" s="51"/>
      <c r="AAG69" s="51"/>
      <c r="AAH69" s="51"/>
      <c r="AAI69" s="51"/>
      <c r="AAJ69" s="51"/>
      <c r="AAK69" s="51"/>
      <c r="AAL69" s="51"/>
      <c r="AAM69" s="51"/>
      <c r="AAN69" s="51"/>
      <c r="AAO69" s="51"/>
      <c r="AAP69" s="51"/>
      <c r="AAQ69" s="51"/>
      <c r="AAR69" s="51"/>
      <c r="AAS69" s="51"/>
      <c r="AAT69" s="51"/>
      <c r="AAU69" s="51"/>
      <c r="AAV69" s="51"/>
      <c r="AAW69" s="51"/>
      <c r="AAX69" s="51"/>
      <c r="AAY69" s="51"/>
      <c r="AAZ69" s="51"/>
      <c r="ABA69" s="51"/>
      <c r="ABB69" s="51"/>
      <c r="ABC69" s="51"/>
      <c r="ABD69" s="51"/>
      <c r="ABE69" s="51"/>
      <c r="ABF69" s="51"/>
      <c r="ABG69" s="51"/>
      <c r="ABH69" s="51"/>
      <c r="ABI69" s="51"/>
      <c r="ABJ69" s="51"/>
      <c r="ABK69" s="51"/>
      <c r="ABL69" s="51"/>
      <c r="ABM69" s="51"/>
      <c r="ABN69" s="51"/>
      <c r="ABO69" s="51"/>
      <c r="ABP69" s="51"/>
      <c r="ABQ69" s="51"/>
      <c r="ABR69" s="51"/>
      <c r="ABS69" s="51"/>
      <c r="ABT69" s="51"/>
      <c r="ABU69" s="51"/>
      <c r="ABV69" s="51"/>
      <c r="ABW69" s="51"/>
      <c r="ABX69" s="51"/>
      <c r="ABY69" s="51"/>
      <c r="ABZ69" s="51"/>
      <c r="ACA69" s="51"/>
      <c r="ACB69" s="51"/>
      <c r="ACC69" s="51"/>
      <c r="ACD69" s="51"/>
      <c r="ACE69" s="51"/>
      <c r="ACF69" s="51"/>
      <c r="ACG69" s="51"/>
      <c r="ACH69" s="51"/>
      <c r="ACI69" s="51"/>
      <c r="ACJ69" s="51"/>
      <c r="ACK69" s="51"/>
      <c r="ACL69" s="51"/>
      <c r="ACM69" s="51"/>
      <c r="ACN69" s="51"/>
      <c r="ACO69" s="51"/>
      <c r="ACP69" s="51"/>
      <c r="ACQ69" s="51"/>
      <c r="ACR69" s="51"/>
      <c r="ACS69" s="51"/>
      <c r="ACT69" s="51"/>
      <c r="ACU69" s="51"/>
      <c r="ACV69" s="51"/>
      <c r="ACW69" s="51"/>
      <c r="ACX69" s="51"/>
      <c r="ACY69" s="51"/>
      <c r="ACZ69" s="51"/>
      <c r="ADA69" s="51"/>
      <c r="ADB69" s="51"/>
      <c r="ADC69" s="51"/>
      <c r="ADD69" s="51"/>
      <c r="ADE69" s="51"/>
      <c r="ADF69" s="51"/>
      <c r="ADG69" s="51"/>
      <c r="ADH69" s="51"/>
      <c r="ADI69" s="51"/>
      <c r="ADJ69" s="51"/>
      <c r="ADK69" s="51"/>
      <c r="ADL69" s="51"/>
      <c r="ADM69" s="51"/>
      <c r="ADN69" s="51"/>
      <c r="ADO69" s="51"/>
      <c r="ADP69" s="51"/>
      <c r="ADQ69" s="51"/>
      <c r="ADR69" s="51"/>
      <c r="ADS69" s="51"/>
      <c r="ADT69" s="51"/>
      <c r="ADU69" s="51"/>
      <c r="ADV69" s="51"/>
      <c r="ADW69" s="51"/>
      <c r="ADX69" s="51"/>
      <c r="ADY69" s="51"/>
      <c r="ADZ69" s="51"/>
      <c r="AEA69" s="51"/>
      <c r="AEB69" s="51"/>
      <c r="AEC69" s="51"/>
      <c r="AED69" s="51"/>
      <c r="AEE69" s="51"/>
      <c r="AEF69" s="51"/>
      <c r="AEG69" s="51"/>
      <c r="AEH69" s="51"/>
      <c r="AEI69" s="51"/>
      <c r="AEJ69" s="51"/>
      <c r="AEK69" s="51"/>
      <c r="AEL69" s="51"/>
      <c r="AEM69" s="51"/>
      <c r="AEN69" s="51"/>
      <c r="AEO69" s="51"/>
      <c r="AEP69" s="51"/>
      <c r="AEQ69" s="51"/>
      <c r="AER69" s="51"/>
      <c r="AES69" s="51"/>
      <c r="AET69" s="51"/>
      <c r="AEU69" s="51"/>
      <c r="AEV69" s="51"/>
      <c r="AEW69" s="51"/>
      <c r="AEX69" s="51"/>
      <c r="AEY69" s="51"/>
      <c r="AEZ69" s="51"/>
      <c r="AFA69" s="51"/>
      <c r="AFB69" s="51"/>
      <c r="AFC69" s="51"/>
      <c r="AFD69" s="51"/>
      <c r="AFE69" s="51"/>
      <c r="AFF69" s="51"/>
      <c r="AFG69" s="51"/>
      <c r="AFH69" s="51"/>
      <c r="AFI69" s="51"/>
      <c r="AFJ69" s="51"/>
      <c r="AFK69" s="51"/>
      <c r="AFL69" s="51"/>
      <c r="AFM69" s="51"/>
      <c r="AFN69" s="51"/>
      <c r="AFO69" s="51"/>
      <c r="AFP69" s="51"/>
      <c r="AFQ69" s="51"/>
      <c r="AFR69" s="51"/>
      <c r="AFS69" s="51"/>
      <c r="AFT69" s="51"/>
      <c r="AFU69" s="51"/>
      <c r="AFV69" s="51"/>
      <c r="AFW69" s="51"/>
      <c r="AFX69" s="51"/>
      <c r="AFY69" s="51"/>
      <c r="AFZ69" s="51"/>
      <c r="AGA69" s="51"/>
      <c r="AGB69" s="51"/>
      <c r="AGC69" s="51"/>
      <c r="AGD69" s="51"/>
      <c r="AGE69" s="51"/>
      <c r="AGF69" s="51"/>
      <c r="AGG69" s="51"/>
      <c r="AGH69" s="51"/>
      <c r="AGI69" s="51"/>
      <c r="AGJ69" s="51"/>
      <c r="AGK69" s="51"/>
      <c r="AGL69" s="51"/>
      <c r="AGM69" s="51"/>
      <c r="AGN69" s="51"/>
      <c r="AGO69" s="51"/>
      <c r="AGP69" s="51"/>
      <c r="AGQ69" s="51"/>
      <c r="AGR69" s="51"/>
      <c r="AGS69" s="51"/>
      <c r="AGT69" s="51"/>
      <c r="AGU69" s="51"/>
      <c r="AGV69" s="51"/>
      <c r="AGW69" s="51"/>
      <c r="AGX69" s="51"/>
      <c r="AGY69" s="51"/>
      <c r="AGZ69" s="51"/>
      <c r="AHA69" s="51"/>
      <c r="AHB69" s="51"/>
      <c r="AHC69" s="51"/>
      <c r="AHD69" s="51"/>
      <c r="AHE69" s="51"/>
      <c r="AHF69" s="51"/>
      <c r="AHG69" s="51"/>
      <c r="AHH69" s="51"/>
      <c r="AHI69" s="51"/>
      <c r="AHJ69" s="51"/>
      <c r="AHK69" s="51"/>
      <c r="AHL69" s="51"/>
      <c r="AHM69" s="51"/>
      <c r="AHN69" s="51"/>
      <c r="AHO69" s="51"/>
      <c r="AHP69" s="51"/>
      <c r="AHQ69" s="51"/>
      <c r="AHR69" s="51"/>
      <c r="AHS69" s="51"/>
      <c r="AHT69" s="51"/>
      <c r="AHU69" s="51"/>
      <c r="AHV69" s="51"/>
      <c r="AHW69" s="51"/>
      <c r="AHX69" s="51"/>
      <c r="AHY69" s="51"/>
      <c r="AHZ69" s="51"/>
      <c r="AIA69" s="51"/>
      <c r="AIB69" s="51"/>
      <c r="AIC69" s="51"/>
      <c r="AID69" s="51"/>
      <c r="AIE69" s="51"/>
      <c r="AIF69" s="51"/>
      <c r="AIG69" s="51"/>
      <c r="AIH69" s="51"/>
      <c r="AII69" s="51"/>
      <c r="AIJ69" s="51"/>
      <c r="AIK69" s="51"/>
      <c r="AIL69" s="51"/>
      <c r="AIM69" s="51"/>
      <c r="AIN69" s="51"/>
      <c r="AIO69" s="51"/>
      <c r="AIP69" s="51"/>
      <c r="AIQ69" s="51"/>
      <c r="AIR69" s="51"/>
      <c r="AIS69" s="51"/>
      <c r="AIT69" s="51"/>
      <c r="AIU69" s="51"/>
      <c r="AIV69" s="51"/>
      <c r="AIW69" s="51"/>
      <c r="AIX69" s="51"/>
      <c r="AIY69" s="51"/>
      <c r="AIZ69" s="51"/>
      <c r="AJA69" s="51"/>
      <c r="AJB69" s="51"/>
      <c r="AJC69" s="51"/>
      <c r="AJD69" s="51"/>
      <c r="AJE69" s="51"/>
      <c r="AJF69" s="51"/>
      <c r="AJG69" s="51"/>
      <c r="AJH69" s="51"/>
      <c r="AJI69" s="51"/>
      <c r="AJJ69" s="51"/>
      <c r="AJK69" s="51"/>
      <c r="AJL69" s="51"/>
      <c r="AJM69" s="51"/>
      <c r="AJN69" s="51"/>
      <c r="AJO69" s="51"/>
      <c r="AJP69" s="51"/>
      <c r="AJQ69" s="51"/>
      <c r="AJR69" s="51"/>
      <c r="AJS69" s="51"/>
      <c r="AJT69" s="51"/>
      <c r="AJU69" s="51"/>
      <c r="AJV69" s="51"/>
      <c r="AJW69" s="51"/>
      <c r="AJX69" s="51"/>
      <c r="AJY69" s="51"/>
      <c r="AJZ69" s="51"/>
      <c r="AKA69" s="51"/>
      <c r="AKB69" s="51"/>
      <c r="AKC69" s="51"/>
      <c r="AKD69" s="51"/>
      <c r="AKE69" s="51"/>
      <c r="AKF69" s="51"/>
      <c r="AKG69" s="51"/>
      <c r="AKH69" s="51"/>
      <c r="AKI69" s="51"/>
      <c r="AKJ69" s="51"/>
      <c r="AKK69" s="51"/>
      <c r="AKL69" s="51"/>
      <c r="AKM69" s="51"/>
      <c r="AKN69" s="51"/>
      <c r="AKO69" s="51"/>
      <c r="AKP69" s="51"/>
      <c r="AKQ69" s="51"/>
      <c r="AKR69" s="51"/>
      <c r="AKS69" s="51"/>
      <c r="AKT69" s="51"/>
      <c r="AKU69" s="51"/>
      <c r="AKV69" s="51"/>
      <c r="AKW69" s="51"/>
      <c r="AKX69" s="51"/>
      <c r="AKY69" s="51"/>
      <c r="AKZ69" s="51"/>
      <c r="ALA69" s="51"/>
      <c r="ALB69" s="51"/>
      <c r="ALC69" s="51"/>
      <c r="ALD69" s="51"/>
      <c r="ALE69" s="51"/>
      <c r="ALF69" s="51"/>
      <c r="ALG69" s="51"/>
      <c r="ALH69" s="51"/>
      <c r="ALI69" s="51"/>
      <c r="ALJ69" s="51"/>
      <c r="ALK69" s="51"/>
      <c r="ALL69" s="51"/>
      <c r="ALM69" s="51"/>
      <c r="ALN69" s="51"/>
      <c r="ALO69" s="51"/>
      <c r="ALP69" s="51"/>
      <c r="ALQ69" s="51"/>
      <c r="ALR69" s="51"/>
      <c r="ALS69" s="51"/>
      <c r="ALT69" s="51"/>
      <c r="ALU69" s="51"/>
      <c r="ALV69" s="51"/>
      <c r="ALW69" s="51"/>
      <c r="ALX69" s="51"/>
      <c r="ALY69" s="51"/>
      <c r="ALZ69" s="51"/>
      <c r="AMA69" s="51"/>
      <c r="AMB69" s="51"/>
      <c r="AMC69" s="51"/>
      <c r="AMD69" s="51"/>
      <c r="AME69" s="51"/>
      <c r="AMF69" s="51"/>
      <c r="AMG69" s="51"/>
      <c r="AMH69" s="51"/>
      <c r="AMI69" s="51"/>
      <c r="AMJ69" s="51"/>
      <c r="AMK69" s="51"/>
      <c r="AML69" s="51"/>
      <c r="AMM69" s="51"/>
      <c r="AMN69" s="51"/>
      <c r="AMO69" s="51"/>
      <c r="AMP69" s="51"/>
      <c r="AMQ69" s="51"/>
      <c r="AMR69" s="51"/>
      <c r="AMS69" s="51"/>
      <c r="AMT69" s="51"/>
      <c r="AMU69" s="51"/>
      <c r="AMV69" s="51"/>
      <c r="AMW69" s="51"/>
      <c r="AMX69" s="51"/>
      <c r="AMY69" s="51"/>
      <c r="AMZ69" s="51"/>
      <c r="ANA69" s="51"/>
      <c r="ANB69" s="51"/>
      <c r="ANC69" s="51"/>
      <c r="AND69" s="51"/>
      <c r="ANE69" s="51"/>
      <c r="ANF69" s="51"/>
      <c r="ANG69" s="51"/>
      <c r="ANH69" s="51"/>
      <c r="ANI69" s="51"/>
      <c r="ANJ69" s="51"/>
      <c r="ANK69" s="51"/>
      <c r="ANL69" s="51"/>
      <c r="ANM69" s="51"/>
      <c r="ANN69" s="51"/>
      <c r="ANO69" s="51"/>
      <c r="ANP69" s="51"/>
      <c r="ANQ69" s="51"/>
      <c r="ANR69" s="51"/>
      <c r="ANS69" s="51"/>
      <c r="ANT69" s="51"/>
      <c r="ANU69" s="51"/>
      <c r="ANV69" s="51"/>
      <c r="ANW69" s="51"/>
      <c r="ANX69" s="51"/>
      <c r="ANY69" s="51"/>
      <c r="ANZ69" s="51"/>
      <c r="AOA69" s="51"/>
      <c r="AOB69" s="51"/>
      <c r="AOC69" s="51"/>
      <c r="AOD69" s="51"/>
      <c r="AOE69" s="51"/>
      <c r="AOF69" s="51"/>
      <c r="AOG69" s="51"/>
      <c r="AOH69" s="51"/>
      <c r="AOI69" s="51"/>
      <c r="AOJ69" s="51"/>
      <c r="AOK69" s="51"/>
      <c r="AOL69" s="51"/>
      <c r="AOM69" s="51"/>
      <c r="AON69" s="51"/>
      <c r="AOO69" s="51"/>
      <c r="AOP69" s="51"/>
      <c r="AOQ69" s="51"/>
      <c r="AOR69" s="51"/>
      <c r="AOS69" s="51"/>
      <c r="AOT69" s="51"/>
      <c r="AOU69" s="51"/>
      <c r="AOV69" s="51"/>
      <c r="AOW69" s="51"/>
      <c r="AOX69" s="51"/>
      <c r="AOY69" s="51"/>
      <c r="AOZ69" s="51"/>
      <c r="APA69" s="51"/>
      <c r="APB69" s="51"/>
      <c r="APC69" s="51"/>
      <c r="APD69" s="51"/>
      <c r="APE69" s="51"/>
      <c r="APF69" s="51"/>
      <c r="APG69" s="51"/>
      <c r="APH69" s="51"/>
      <c r="API69" s="51"/>
      <c r="APJ69" s="51"/>
      <c r="APK69" s="51"/>
      <c r="APL69" s="51"/>
      <c r="APM69" s="51"/>
      <c r="APN69" s="51"/>
      <c r="APO69" s="51"/>
      <c r="APP69" s="51"/>
      <c r="APQ69" s="51"/>
      <c r="APR69" s="51"/>
      <c r="APS69" s="51"/>
      <c r="APT69" s="51"/>
      <c r="APU69" s="51"/>
      <c r="APV69" s="51"/>
      <c r="APW69" s="51"/>
      <c r="APX69" s="51"/>
      <c r="APY69" s="51"/>
      <c r="APZ69" s="51"/>
      <c r="AQA69" s="51"/>
      <c r="AQB69" s="51"/>
      <c r="AQC69" s="51"/>
      <c r="AQD69" s="51"/>
      <c r="AQE69" s="51"/>
      <c r="AQF69" s="51"/>
      <c r="AQG69" s="51"/>
      <c r="AQH69" s="51"/>
      <c r="AQI69" s="51"/>
      <c r="AQJ69" s="51"/>
      <c r="AQK69" s="51"/>
      <c r="AQL69" s="51"/>
      <c r="AQM69" s="51"/>
      <c r="AQN69" s="51"/>
      <c r="AQO69" s="51"/>
      <c r="AQP69" s="51"/>
      <c r="AQQ69" s="51"/>
      <c r="AQR69" s="51"/>
      <c r="AQS69" s="51"/>
      <c r="AQT69" s="51"/>
      <c r="AQU69" s="51"/>
      <c r="AQV69" s="51"/>
      <c r="AQW69" s="51"/>
      <c r="AQX69" s="51"/>
      <c r="AQY69" s="51"/>
      <c r="AQZ69" s="51"/>
      <c r="ARA69" s="51"/>
      <c r="ARB69" s="51"/>
      <c r="ARC69" s="51"/>
      <c r="ARD69" s="51"/>
      <c r="ARE69" s="51"/>
      <c r="ARF69" s="51"/>
      <c r="ARG69" s="51"/>
      <c r="ARH69" s="51"/>
      <c r="ARI69" s="51"/>
      <c r="ARJ69" s="51"/>
      <c r="ARK69" s="51"/>
      <c r="ARL69" s="51"/>
      <c r="ARM69" s="51"/>
      <c r="ARN69" s="51"/>
      <c r="ARO69" s="51"/>
      <c r="ARP69" s="51"/>
      <c r="ARQ69" s="51"/>
      <c r="ARR69" s="51"/>
      <c r="ARS69" s="51"/>
      <c r="ART69" s="51"/>
      <c r="ARU69" s="51"/>
      <c r="ARV69" s="51"/>
      <c r="ARW69" s="51"/>
      <c r="ARX69" s="51"/>
      <c r="ARY69" s="51"/>
      <c r="ARZ69" s="51"/>
      <c r="ASA69" s="51"/>
      <c r="ASB69" s="51"/>
      <c r="ASC69" s="51"/>
      <c r="ASD69" s="51"/>
      <c r="ASE69" s="51"/>
      <c r="ASF69" s="51"/>
      <c r="ASG69" s="51"/>
      <c r="ASH69" s="51"/>
      <c r="ASI69" s="51"/>
      <c r="ASJ69" s="51"/>
      <c r="ASK69" s="51"/>
      <c r="ASL69" s="51"/>
      <c r="ASM69" s="51"/>
      <c r="ASN69" s="51"/>
      <c r="ASO69" s="51"/>
      <c r="ASP69" s="51"/>
      <c r="ASQ69" s="51"/>
      <c r="ASR69" s="51"/>
      <c r="ASS69" s="51"/>
      <c r="AST69" s="51"/>
      <c r="ASU69" s="51"/>
      <c r="ASV69" s="51"/>
      <c r="ASW69" s="51"/>
      <c r="ASX69" s="51"/>
      <c r="ASY69" s="51"/>
      <c r="ASZ69" s="51"/>
      <c r="ATA69" s="51"/>
      <c r="ATB69" s="51"/>
      <c r="ATC69" s="51"/>
      <c r="ATD69" s="51"/>
      <c r="ATE69" s="51"/>
      <c r="ATF69" s="51"/>
      <c r="ATG69" s="51"/>
      <c r="ATH69" s="51"/>
      <c r="ATI69" s="51"/>
      <c r="ATJ69" s="51"/>
      <c r="ATK69" s="51"/>
      <c r="ATL69" s="51"/>
      <c r="ATM69" s="51"/>
      <c r="ATN69" s="51"/>
      <c r="ATO69" s="51"/>
      <c r="ATP69" s="51"/>
      <c r="ATQ69" s="51"/>
      <c r="ATR69" s="51"/>
      <c r="ATS69" s="51"/>
      <c r="ATT69" s="51"/>
      <c r="ATU69" s="51"/>
      <c r="ATV69" s="51"/>
      <c r="ATW69" s="51"/>
      <c r="ATX69" s="51"/>
      <c r="ATY69" s="51"/>
      <c r="ATZ69" s="51"/>
      <c r="AUA69" s="51"/>
      <c r="AUB69" s="51"/>
      <c r="AUC69" s="51"/>
      <c r="AUD69" s="51"/>
      <c r="AUE69" s="51"/>
      <c r="AUF69" s="51"/>
      <c r="AUG69" s="51"/>
      <c r="AUH69" s="51"/>
      <c r="AUI69" s="51"/>
      <c r="AUJ69" s="51"/>
      <c r="AUK69" s="51"/>
      <c r="AUL69" s="51"/>
      <c r="AUM69" s="51"/>
      <c r="AUN69" s="51"/>
      <c r="AUO69" s="51"/>
      <c r="AUP69" s="51"/>
      <c r="AUQ69" s="51"/>
      <c r="AUR69" s="51"/>
      <c r="AUS69" s="51"/>
      <c r="AUT69" s="51"/>
      <c r="AUU69" s="51"/>
      <c r="AUV69" s="51"/>
      <c r="AUW69" s="51"/>
      <c r="AUX69" s="51"/>
      <c r="AUY69" s="51"/>
      <c r="AUZ69" s="51"/>
      <c r="AVA69" s="51"/>
      <c r="AVB69" s="51"/>
      <c r="AVC69" s="51"/>
      <c r="AVD69" s="51"/>
      <c r="AVE69" s="51"/>
      <c r="AVF69" s="51"/>
      <c r="AVG69" s="51"/>
      <c r="AVH69" s="51"/>
      <c r="AVI69" s="51"/>
      <c r="AVJ69" s="51"/>
      <c r="AVK69" s="51"/>
      <c r="AVL69" s="51"/>
      <c r="AVM69" s="51"/>
      <c r="AVN69" s="51"/>
      <c r="AVO69" s="51"/>
      <c r="AVP69" s="51"/>
      <c r="AVQ69" s="51"/>
      <c r="AVR69" s="51"/>
      <c r="AVS69" s="51"/>
      <c r="AVT69" s="51"/>
      <c r="AVU69" s="51"/>
      <c r="AVV69" s="51"/>
      <c r="AVW69" s="51"/>
      <c r="AVX69" s="51"/>
      <c r="AVY69" s="51"/>
      <c r="AVZ69" s="51"/>
      <c r="AWA69" s="51"/>
      <c r="AWB69" s="51"/>
      <c r="AWC69" s="51"/>
      <c r="AWD69" s="51"/>
      <c r="AWE69" s="51"/>
      <c r="AWF69" s="51"/>
      <c r="AWG69" s="51"/>
      <c r="AWH69" s="51"/>
      <c r="AWI69" s="51"/>
      <c r="AWJ69" s="51"/>
      <c r="AWK69" s="51"/>
      <c r="AWL69" s="51"/>
      <c r="AWM69" s="51"/>
      <c r="AWN69" s="51"/>
      <c r="AWO69" s="51"/>
      <c r="AWP69" s="51"/>
      <c r="AWQ69" s="51"/>
      <c r="AWR69" s="51"/>
      <c r="AWS69" s="51"/>
      <c r="AWT69" s="51"/>
      <c r="AWU69" s="51"/>
      <c r="AWV69" s="51"/>
      <c r="AWW69" s="51"/>
      <c r="AWX69" s="51"/>
      <c r="AWY69" s="51"/>
      <c r="AWZ69" s="51"/>
      <c r="AXA69" s="51"/>
      <c r="AXB69" s="51"/>
      <c r="AXC69" s="51"/>
      <c r="AXD69" s="51"/>
      <c r="AXE69" s="51"/>
      <c r="AXF69" s="51"/>
      <c r="AXG69" s="51"/>
      <c r="AXH69" s="51"/>
      <c r="AXI69" s="51"/>
      <c r="AXJ69" s="51"/>
      <c r="AXK69" s="51"/>
      <c r="AXL69" s="51"/>
      <c r="AXM69" s="51"/>
      <c r="AXN69" s="51"/>
      <c r="AXO69" s="51"/>
      <c r="AXP69" s="51"/>
      <c r="AXQ69" s="51"/>
      <c r="AXR69" s="51"/>
      <c r="AXS69" s="51"/>
      <c r="AXT69" s="51"/>
      <c r="AXU69" s="51"/>
      <c r="AXV69" s="51"/>
      <c r="AXW69" s="51"/>
      <c r="AXX69" s="51"/>
      <c r="AXY69" s="51"/>
      <c r="AXZ69" s="51"/>
      <c r="AYA69" s="51"/>
      <c r="AYB69" s="51"/>
      <c r="AYC69" s="51"/>
      <c r="AYD69" s="51"/>
      <c r="AYE69" s="51"/>
      <c r="AYF69" s="51"/>
      <c r="AYG69" s="51"/>
      <c r="AYH69" s="51"/>
      <c r="AYI69" s="51"/>
      <c r="AYJ69" s="51"/>
      <c r="AYK69" s="51"/>
      <c r="AYL69" s="51"/>
      <c r="AYM69" s="51"/>
      <c r="AYN69" s="51"/>
      <c r="AYO69" s="51"/>
      <c r="AYP69" s="51"/>
      <c r="AYQ69" s="51"/>
      <c r="AYR69" s="51"/>
      <c r="AYS69" s="51"/>
      <c r="AYT69" s="51"/>
      <c r="AYU69" s="51"/>
      <c r="AYV69" s="51"/>
      <c r="AYW69" s="51"/>
      <c r="AYX69" s="51"/>
      <c r="AYY69" s="51"/>
      <c r="AYZ69" s="51"/>
      <c r="AZA69" s="51"/>
      <c r="AZB69" s="51"/>
      <c r="AZC69" s="51"/>
      <c r="AZD69" s="51"/>
      <c r="AZE69" s="51"/>
      <c r="AZF69" s="51"/>
      <c r="AZG69" s="51"/>
      <c r="AZH69" s="51"/>
      <c r="AZI69" s="51"/>
      <c r="AZJ69" s="51"/>
      <c r="AZK69" s="51"/>
      <c r="AZL69" s="51"/>
      <c r="AZM69" s="51"/>
      <c r="AZN69" s="51"/>
      <c r="AZO69" s="51"/>
      <c r="AZP69" s="51"/>
      <c r="AZQ69" s="51"/>
      <c r="AZR69" s="51"/>
      <c r="AZS69" s="51"/>
      <c r="AZT69" s="51"/>
      <c r="AZU69" s="51"/>
      <c r="AZV69" s="51"/>
      <c r="AZW69" s="51"/>
      <c r="AZX69" s="51"/>
      <c r="AZY69" s="51"/>
      <c r="AZZ69" s="51"/>
      <c r="BAA69" s="51"/>
      <c r="BAB69" s="51"/>
      <c r="BAC69" s="51"/>
      <c r="BAD69" s="51"/>
      <c r="BAE69" s="51"/>
      <c r="BAF69" s="51"/>
      <c r="BAG69" s="51"/>
      <c r="BAH69" s="51"/>
      <c r="BAI69" s="51"/>
      <c r="BAJ69" s="51"/>
      <c r="BAK69" s="51"/>
      <c r="BAL69" s="51"/>
      <c r="BAM69" s="51"/>
      <c r="BAN69" s="51"/>
      <c r="BAO69" s="51"/>
      <c r="BAP69" s="51"/>
      <c r="BAQ69" s="51"/>
      <c r="BAR69" s="51"/>
      <c r="BAS69" s="51"/>
      <c r="BAT69" s="51"/>
      <c r="BAU69" s="51"/>
      <c r="BAV69" s="51"/>
      <c r="BAW69" s="51"/>
      <c r="BAX69" s="51"/>
      <c r="BAY69" s="51"/>
      <c r="BAZ69" s="51"/>
      <c r="BBA69" s="51"/>
      <c r="BBB69" s="51"/>
      <c r="BBC69" s="51"/>
      <c r="BBD69" s="51"/>
      <c r="BBE69" s="51"/>
      <c r="BBF69" s="51"/>
      <c r="BBG69" s="51"/>
      <c r="BBH69" s="51"/>
      <c r="BBI69" s="51"/>
      <c r="BBJ69" s="51"/>
      <c r="BBK69" s="51"/>
      <c r="BBL69" s="51"/>
      <c r="BBM69" s="51"/>
      <c r="BBN69" s="51"/>
      <c r="BBO69" s="51"/>
      <c r="BBP69" s="51"/>
      <c r="BBQ69" s="51"/>
      <c r="BBR69" s="51"/>
      <c r="BBS69" s="51"/>
      <c r="BBT69" s="51"/>
      <c r="BBU69" s="51"/>
      <c r="BBV69" s="51"/>
      <c r="BBW69" s="51"/>
      <c r="BBX69" s="51"/>
      <c r="BBY69" s="51"/>
      <c r="BBZ69" s="51"/>
      <c r="BCA69" s="51"/>
      <c r="BCB69" s="51"/>
      <c r="BCC69" s="51"/>
      <c r="BCD69" s="51"/>
      <c r="BCE69" s="51"/>
      <c r="BCF69" s="51"/>
      <c r="BCG69" s="51"/>
      <c r="BCH69" s="51"/>
      <c r="BCI69" s="51"/>
      <c r="BCJ69" s="51"/>
      <c r="BCK69" s="51"/>
      <c r="BCL69" s="51"/>
      <c r="BCM69" s="51"/>
      <c r="BCN69" s="51"/>
      <c r="BCO69" s="51"/>
      <c r="BCP69" s="51"/>
      <c r="BCQ69" s="51"/>
      <c r="BCR69" s="51"/>
      <c r="BCS69" s="51"/>
      <c r="BCT69" s="51"/>
      <c r="BCU69" s="51"/>
      <c r="BCV69" s="51"/>
      <c r="BCW69" s="51"/>
      <c r="BCX69" s="51"/>
      <c r="BCY69" s="51"/>
      <c r="BCZ69" s="51"/>
      <c r="BDA69" s="51"/>
      <c r="BDB69" s="51"/>
      <c r="BDC69" s="51"/>
      <c r="BDD69" s="51"/>
      <c r="BDE69" s="51"/>
      <c r="BDF69" s="51"/>
      <c r="BDG69" s="51"/>
      <c r="BDH69" s="51"/>
      <c r="BDI69" s="51"/>
      <c r="BDJ69" s="51"/>
      <c r="BDK69" s="51"/>
      <c r="BDL69" s="51"/>
      <c r="BDM69" s="51"/>
      <c r="BDN69" s="51"/>
      <c r="BDO69" s="51"/>
      <c r="BDP69" s="51"/>
      <c r="BDQ69" s="51"/>
      <c r="BDR69" s="51"/>
      <c r="BDS69" s="51"/>
      <c r="BDT69" s="51"/>
      <c r="BDU69" s="51"/>
      <c r="BDV69" s="51"/>
      <c r="BDW69" s="51"/>
      <c r="BDX69" s="51"/>
      <c r="BDY69" s="51"/>
      <c r="BDZ69" s="51"/>
      <c r="BEA69" s="51"/>
      <c r="BEB69" s="51"/>
      <c r="BEC69" s="51"/>
      <c r="BED69" s="51"/>
      <c r="BEE69" s="51"/>
      <c r="BEF69" s="51"/>
      <c r="BEG69" s="51"/>
      <c r="BEH69" s="51"/>
      <c r="BEI69" s="51"/>
      <c r="BEJ69" s="51"/>
      <c r="BEK69" s="51"/>
      <c r="BEL69" s="51"/>
      <c r="BEM69" s="51"/>
      <c r="BEN69" s="51"/>
      <c r="BEO69" s="51"/>
      <c r="BEP69" s="51"/>
      <c r="BEQ69" s="51"/>
      <c r="BER69" s="51"/>
      <c r="BES69" s="51"/>
      <c r="BET69" s="51"/>
      <c r="BEU69" s="51"/>
      <c r="BEV69" s="51"/>
      <c r="BEW69" s="51"/>
      <c r="BEX69" s="51"/>
      <c r="BEY69" s="51"/>
      <c r="BEZ69" s="51"/>
      <c r="BFA69" s="51"/>
      <c r="BFB69" s="51"/>
      <c r="BFC69" s="51"/>
      <c r="BFD69" s="51"/>
      <c r="BFE69" s="51"/>
      <c r="BFF69" s="51"/>
      <c r="BFG69" s="51"/>
      <c r="BFH69" s="51"/>
      <c r="BFI69" s="51"/>
      <c r="BFJ69" s="51"/>
      <c r="BFK69" s="51"/>
      <c r="BFL69" s="51"/>
      <c r="BFM69" s="51"/>
      <c r="BFN69" s="51"/>
      <c r="BFO69" s="51"/>
      <c r="BFP69" s="51"/>
      <c r="BFQ69" s="51"/>
      <c r="BFR69" s="51"/>
      <c r="BFS69" s="51"/>
      <c r="BFT69" s="51"/>
      <c r="BFU69" s="51"/>
      <c r="BFV69" s="51"/>
      <c r="BFW69" s="51"/>
      <c r="BFX69" s="51"/>
      <c r="BFY69" s="51"/>
      <c r="BFZ69" s="51"/>
      <c r="BGA69" s="51"/>
      <c r="BGB69" s="51"/>
      <c r="BGC69" s="51"/>
      <c r="BGD69" s="51"/>
      <c r="BGE69" s="51"/>
      <c r="BGF69" s="51"/>
      <c r="BGG69" s="51"/>
      <c r="BGH69" s="51"/>
      <c r="BGI69" s="51"/>
      <c r="BGJ69" s="51"/>
      <c r="BGK69" s="51"/>
      <c r="BGL69" s="51"/>
      <c r="BGM69" s="51"/>
      <c r="BGN69" s="51"/>
      <c r="BGO69" s="51"/>
      <c r="BGP69" s="51"/>
      <c r="BGQ69" s="51"/>
      <c r="BGR69" s="51"/>
      <c r="BGS69" s="51"/>
      <c r="BGT69" s="51"/>
      <c r="BGU69" s="51"/>
      <c r="BGV69" s="51"/>
      <c r="BGW69" s="51"/>
      <c r="BGX69" s="51"/>
      <c r="BGY69" s="51"/>
      <c r="BGZ69" s="51"/>
      <c r="BHA69" s="51"/>
      <c r="BHB69" s="51"/>
      <c r="BHC69" s="51"/>
      <c r="BHD69" s="51"/>
      <c r="BHE69" s="51"/>
      <c r="BHF69" s="51"/>
      <c r="BHG69" s="51"/>
      <c r="BHH69" s="51"/>
      <c r="BHI69" s="51"/>
      <c r="BHJ69" s="51"/>
      <c r="BHK69" s="51"/>
      <c r="BHL69" s="51"/>
      <c r="BHM69" s="51"/>
      <c r="BHN69" s="51"/>
      <c r="BHO69" s="51"/>
      <c r="BHP69" s="51"/>
      <c r="BHQ69" s="51"/>
      <c r="BHR69" s="51"/>
      <c r="BHS69" s="51"/>
      <c r="BHT69" s="51"/>
      <c r="BHU69" s="51"/>
      <c r="BHV69" s="51"/>
      <c r="BHW69" s="51"/>
      <c r="BHX69" s="51"/>
      <c r="BHY69" s="51"/>
      <c r="BHZ69" s="51"/>
      <c r="BIA69" s="51"/>
      <c r="BIB69" s="51"/>
      <c r="BIC69" s="51"/>
      <c r="BID69" s="51"/>
      <c r="BIE69" s="51"/>
      <c r="BIF69" s="51"/>
      <c r="BIG69" s="51"/>
      <c r="BIH69" s="51"/>
      <c r="BII69" s="51"/>
      <c r="BIJ69" s="51"/>
      <c r="BIK69" s="51"/>
      <c r="BIL69" s="51"/>
      <c r="BIM69" s="51"/>
      <c r="BIN69" s="51"/>
      <c r="BIO69" s="51"/>
      <c r="BIP69" s="51"/>
      <c r="BIQ69" s="51"/>
      <c r="BIR69" s="51"/>
      <c r="BIS69" s="51"/>
      <c r="BIT69" s="51"/>
      <c r="BIU69" s="51"/>
      <c r="BIV69" s="51"/>
      <c r="BIW69" s="51"/>
      <c r="BIX69" s="51"/>
      <c r="BIY69" s="51"/>
      <c r="BIZ69" s="51"/>
      <c r="BJA69" s="51"/>
      <c r="BJB69" s="51"/>
      <c r="BJC69" s="51"/>
      <c r="BJD69" s="51"/>
      <c r="BJE69" s="51"/>
      <c r="BJF69" s="51"/>
      <c r="BJG69" s="51"/>
      <c r="BJH69" s="51"/>
      <c r="BJI69" s="51"/>
      <c r="BJJ69" s="51"/>
      <c r="BJK69" s="51"/>
      <c r="BJL69" s="51"/>
      <c r="BJM69" s="51"/>
      <c r="BJN69" s="51"/>
      <c r="BJO69" s="51"/>
      <c r="BJP69" s="51"/>
      <c r="BJQ69" s="51"/>
      <c r="BJR69" s="51"/>
      <c r="BJS69" s="51"/>
      <c r="BJT69" s="51"/>
      <c r="BJU69" s="51"/>
      <c r="BJV69" s="51"/>
      <c r="BJW69" s="51"/>
      <c r="BJX69" s="51"/>
      <c r="BJY69" s="51"/>
      <c r="BJZ69" s="51"/>
      <c r="BKA69" s="51"/>
      <c r="BKB69" s="51"/>
      <c r="BKC69" s="51"/>
      <c r="BKD69" s="51"/>
      <c r="BKE69" s="51"/>
      <c r="BKF69" s="51"/>
      <c r="BKG69" s="51"/>
      <c r="BKH69" s="51"/>
      <c r="BKI69" s="51"/>
      <c r="BKJ69" s="51"/>
      <c r="BKK69" s="51"/>
      <c r="BKL69" s="51"/>
      <c r="BKM69" s="51"/>
      <c r="BKN69" s="51"/>
      <c r="BKO69" s="51"/>
      <c r="BKP69" s="51"/>
      <c r="BKQ69" s="51"/>
      <c r="BKR69" s="51"/>
      <c r="BKS69" s="51"/>
      <c r="BKT69" s="51"/>
      <c r="BKU69" s="51"/>
      <c r="BKV69" s="51"/>
      <c r="BKW69" s="51"/>
      <c r="BKX69" s="51"/>
      <c r="BKY69" s="51"/>
      <c r="BKZ69" s="51"/>
      <c r="BLA69" s="51"/>
      <c r="BLB69" s="51"/>
      <c r="BLC69" s="51"/>
      <c r="BLD69" s="51"/>
      <c r="BLE69" s="51"/>
      <c r="BLF69" s="51"/>
      <c r="BLG69" s="51"/>
      <c r="BLH69" s="51"/>
      <c r="BLI69" s="51"/>
      <c r="BLJ69" s="51"/>
      <c r="BLK69" s="51"/>
      <c r="BLL69" s="51"/>
      <c r="BLM69" s="51"/>
      <c r="BLN69" s="51"/>
      <c r="BLO69" s="51"/>
      <c r="BLP69" s="51"/>
      <c r="BLQ69" s="51"/>
      <c r="BLR69" s="51"/>
      <c r="BLS69" s="51"/>
      <c r="BLT69" s="51"/>
      <c r="BLU69" s="51"/>
      <c r="BLV69" s="51"/>
      <c r="BLW69" s="51"/>
      <c r="BLX69" s="51"/>
      <c r="BLY69" s="51"/>
      <c r="BLZ69" s="51"/>
      <c r="BMA69" s="51"/>
      <c r="BMB69" s="51"/>
      <c r="BMC69" s="51"/>
      <c r="BMD69" s="51"/>
      <c r="BME69" s="51"/>
      <c r="BMF69" s="51"/>
      <c r="BMG69" s="51"/>
      <c r="BMH69" s="51"/>
      <c r="BMI69" s="51"/>
      <c r="BMJ69" s="51"/>
      <c r="BMK69" s="51"/>
      <c r="BML69" s="51"/>
      <c r="BMM69" s="51"/>
      <c r="BMN69" s="51"/>
      <c r="BMO69" s="51"/>
      <c r="BMP69" s="51"/>
      <c r="BMQ69" s="51"/>
      <c r="BMR69" s="51"/>
      <c r="BMS69" s="51"/>
      <c r="BMT69" s="51"/>
      <c r="BMU69" s="51"/>
      <c r="BMV69" s="51"/>
      <c r="BMW69" s="51"/>
      <c r="BMX69" s="51"/>
      <c r="BMY69" s="51"/>
      <c r="BMZ69" s="51"/>
      <c r="BNA69" s="51"/>
      <c r="BNB69" s="51"/>
      <c r="BNC69" s="51"/>
      <c r="BND69" s="51"/>
      <c r="BNE69" s="51"/>
      <c r="BNF69" s="51"/>
      <c r="BNG69" s="51"/>
      <c r="BNH69" s="51"/>
      <c r="BNI69" s="51"/>
      <c r="BNJ69" s="51"/>
      <c r="BNK69" s="51"/>
      <c r="BNL69" s="51"/>
      <c r="BNM69" s="51"/>
      <c r="BNN69" s="51"/>
      <c r="BNO69" s="51"/>
      <c r="BNP69" s="51"/>
      <c r="BNQ69" s="51"/>
      <c r="BNR69" s="51"/>
      <c r="BNS69" s="51"/>
      <c r="BNT69" s="51"/>
      <c r="BNU69" s="51"/>
      <c r="BNV69" s="51"/>
      <c r="BNW69" s="51"/>
      <c r="BNX69" s="51"/>
      <c r="BNY69" s="51"/>
      <c r="BNZ69" s="51"/>
      <c r="BOA69" s="51"/>
      <c r="BOB69" s="51"/>
      <c r="BOC69" s="51"/>
      <c r="BOD69" s="51"/>
      <c r="BOE69" s="51"/>
      <c r="BOF69" s="51"/>
      <c r="BOG69" s="51"/>
      <c r="BOH69" s="51"/>
      <c r="BOI69" s="51"/>
      <c r="BOJ69" s="51"/>
      <c r="BOK69" s="51"/>
      <c r="BOL69" s="51"/>
      <c r="BOM69" s="51"/>
      <c r="BON69" s="51"/>
      <c r="BOO69" s="51"/>
      <c r="BOP69" s="51"/>
      <c r="BOQ69" s="51"/>
      <c r="BOR69" s="51"/>
      <c r="BOS69" s="51"/>
      <c r="BOT69" s="51"/>
      <c r="BOU69" s="51"/>
      <c r="BOV69" s="51"/>
      <c r="BOW69" s="51"/>
      <c r="BOX69" s="51"/>
      <c r="BOY69" s="51"/>
      <c r="BOZ69" s="51"/>
      <c r="BPA69" s="51"/>
      <c r="BPB69" s="51"/>
      <c r="BPC69" s="51"/>
      <c r="BPD69" s="51"/>
      <c r="BPE69" s="51"/>
      <c r="BPF69" s="51"/>
      <c r="BPG69" s="51"/>
      <c r="BPH69" s="51"/>
      <c r="BPI69" s="51"/>
      <c r="BPJ69" s="51"/>
      <c r="BPK69" s="51"/>
      <c r="BPL69" s="51"/>
      <c r="BPM69" s="51"/>
      <c r="BPN69" s="51"/>
      <c r="BPO69" s="51"/>
      <c r="BPP69" s="51"/>
      <c r="BPQ69" s="51"/>
      <c r="BPR69" s="51"/>
      <c r="BPS69" s="51"/>
      <c r="BPT69" s="51"/>
      <c r="BPU69" s="51"/>
      <c r="BPV69" s="51"/>
      <c r="BPW69" s="51"/>
      <c r="BPX69" s="51"/>
      <c r="BPY69" s="51"/>
      <c r="BPZ69" s="51"/>
      <c r="BQA69" s="51"/>
      <c r="BQB69" s="51"/>
      <c r="BQC69" s="51"/>
      <c r="BQD69" s="51"/>
      <c r="BQE69" s="51"/>
      <c r="BQF69" s="51"/>
      <c r="BQG69" s="51"/>
      <c r="BQH69" s="51"/>
      <c r="BQI69" s="51"/>
      <c r="BQJ69" s="51"/>
      <c r="BQK69" s="51"/>
      <c r="BQL69" s="51"/>
      <c r="BQM69" s="51"/>
      <c r="BQN69" s="51"/>
      <c r="BQO69" s="51"/>
      <c r="BQP69" s="51"/>
      <c r="BQQ69" s="51"/>
      <c r="BQR69" s="51"/>
      <c r="BQS69" s="51"/>
      <c r="BQT69" s="51"/>
      <c r="BQU69" s="51"/>
      <c r="BQV69" s="51"/>
      <c r="BQW69" s="51"/>
      <c r="BQX69" s="51"/>
      <c r="BQY69" s="51"/>
      <c r="BQZ69" s="51"/>
      <c r="BRA69" s="51"/>
      <c r="BRB69" s="51"/>
      <c r="BRC69" s="51"/>
      <c r="BRD69" s="51"/>
      <c r="BRE69" s="51"/>
      <c r="BRF69" s="51"/>
      <c r="BRG69" s="51"/>
      <c r="BRH69" s="51"/>
      <c r="BRI69" s="51"/>
      <c r="BRJ69" s="51"/>
      <c r="BRK69" s="51"/>
      <c r="BRL69" s="51"/>
      <c r="BRM69" s="51"/>
      <c r="BRN69" s="51"/>
      <c r="BRO69" s="51"/>
      <c r="BRP69" s="51"/>
      <c r="BRQ69" s="51"/>
      <c r="BRR69" s="51"/>
      <c r="BRS69" s="51"/>
      <c r="BRT69" s="51"/>
      <c r="BRU69" s="51"/>
      <c r="BRV69" s="51"/>
      <c r="BRW69" s="51"/>
      <c r="BRX69" s="51"/>
      <c r="BRY69" s="51"/>
      <c r="BRZ69" s="51"/>
      <c r="BSA69" s="51"/>
      <c r="BSB69" s="51"/>
      <c r="BSC69" s="51"/>
      <c r="BSD69" s="51"/>
      <c r="BSE69" s="51"/>
      <c r="BSF69" s="51"/>
      <c r="BSG69" s="51"/>
      <c r="BSH69" s="51"/>
      <c r="BSI69" s="51"/>
      <c r="BSJ69" s="51"/>
      <c r="BSK69" s="51"/>
      <c r="BSL69" s="51"/>
      <c r="BSM69" s="51"/>
      <c r="BSN69" s="51"/>
      <c r="BSO69" s="51"/>
      <c r="BSP69" s="51"/>
      <c r="BSQ69" s="51"/>
      <c r="BSR69" s="51"/>
      <c r="BSS69" s="51"/>
      <c r="BST69" s="51"/>
      <c r="BSU69" s="51"/>
      <c r="BSV69" s="51"/>
      <c r="BSW69" s="51"/>
      <c r="BSX69" s="51"/>
      <c r="BSY69" s="51"/>
      <c r="BSZ69" s="51"/>
      <c r="BTA69" s="51"/>
      <c r="BTB69" s="51"/>
      <c r="BTC69" s="51"/>
      <c r="BTD69" s="51"/>
      <c r="BTE69" s="51"/>
      <c r="BTF69" s="51"/>
      <c r="BTG69" s="51"/>
      <c r="BTH69" s="51"/>
      <c r="BTI69" s="51"/>
      <c r="BTJ69" s="51"/>
      <c r="BTK69" s="51"/>
      <c r="BTL69" s="51"/>
      <c r="BTM69" s="51"/>
      <c r="BTN69" s="51"/>
      <c r="BTO69" s="51"/>
      <c r="BTP69" s="51"/>
      <c r="BTQ69" s="51"/>
      <c r="BTR69" s="51"/>
      <c r="BTS69" s="51"/>
      <c r="BTT69" s="51"/>
      <c r="BTU69" s="51"/>
      <c r="BTV69" s="51"/>
      <c r="BTW69" s="51"/>
      <c r="BTX69" s="51"/>
      <c r="BTY69" s="51"/>
      <c r="BTZ69" s="51"/>
      <c r="BUA69" s="51"/>
      <c r="BUB69" s="51"/>
      <c r="BUC69" s="51"/>
      <c r="BUD69" s="51"/>
      <c r="BUE69" s="51"/>
      <c r="BUF69" s="51"/>
      <c r="BUG69" s="51"/>
      <c r="BUH69" s="51"/>
      <c r="BUI69" s="51"/>
      <c r="BUJ69" s="51"/>
      <c r="BUK69" s="51"/>
      <c r="BUL69" s="51"/>
      <c r="BUM69" s="51"/>
      <c r="BUN69" s="51"/>
      <c r="BUO69" s="51"/>
      <c r="BUP69" s="51"/>
      <c r="BUQ69" s="51"/>
      <c r="BUR69" s="51"/>
      <c r="BUS69" s="51"/>
      <c r="BUT69" s="51"/>
      <c r="BUU69" s="51"/>
      <c r="BUV69" s="51"/>
      <c r="BUW69" s="51"/>
      <c r="BUX69" s="51"/>
      <c r="BUY69" s="51"/>
      <c r="BUZ69" s="51"/>
      <c r="BVA69" s="51"/>
      <c r="BVB69" s="51"/>
      <c r="BVC69" s="51"/>
      <c r="BVD69" s="51"/>
      <c r="BVE69" s="51"/>
      <c r="BVF69" s="51"/>
      <c r="BVG69" s="51"/>
      <c r="BVH69" s="51"/>
      <c r="BVI69" s="51"/>
      <c r="BVJ69" s="51"/>
      <c r="BVK69" s="51"/>
      <c r="BVL69" s="51"/>
      <c r="BVM69" s="51"/>
      <c r="BVN69" s="51"/>
      <c r="BVO69" s="51"/>
      <c r="BVP69" s="51"/>
      <c r="BVQ69" s="51"/>
      <c r="BVR69" s="51"/>
      <c r="BVS69" s="51"/>
      <c r="BVT69" s="51"/>
      <c r="BVU69" s="51"/>
      <c r="BVV69" s="51"/>
      <c r="BVW69" s="51"/>
      <c r="BVX69" s="51"/>
      <c r="BVY69" s="51"/>
      <c r="BVZ69" s="51"/>
      <c r="BWA69" s="51"/>
      <c r="BWB69" s="51"/>
      <c r="BWC69" s="51"/>
      <c r="BWD69" s="51"/>
      <c r="BWE69" s="51"/>
      <c r="BWF69" s="51"/>
      <c r="BWG69" s="51"/>
      <c r="BWH69" s="51"/>
      <c r="BWI69" s="51"/>
      <c r="BWJ69" s="51"/>
      <c r="BWK69" s="51"/>
      <c r="BWL69" s="51"/>
      <c r="BWM69" s="51"/>
      <c r="BWN69" s="51"/>
      <c r="BWO69" s="51"/>
      <c r="BWP69" s="51"/>
      <c r="BWQ69" s="51"/>
      <c r="BWR69" s="51"/>
      <c r="BWS69" s="51"/>
      <c r="BWT69" s="51"/>
      <c r="BWU69" s="51"/>
      <c r="BWV69" s="51"/>
      <c r="BWW69" s="51"/>
      <c r="BWX69" s="51"/>
      <c r="BWY69" s="51"/>
      <c r="BWZ69" s="51"/>
      <c r="BXA69" s="51"/>
      <c r="BXB69" s="51"/>
      <c r="BXC69" s="51"/>
      <c r="BXD69" s="51"/>
      <c r="BXE69" s="51"/>
      <c r="BXF69" s="51"/>
      <c r="BXG69" s="51"/>
      <c r="BXH69" s="51"/>
      <c r="BXI69" s="51"/>
      <c r="BXJ69" s="51"/>
      <c r="BXK69" s="51"/>
      <c r="BXL69" s="51"/>
      <c r="BXM69" s="51"/>
      <c r="BXN69" s="51"/>
      <c r="BXO69" s="51"/>
      <c r="BXP69" s="51"/>
      <c r="BXQ69" s="51"/>
      <c r="BXR69" s="51"/>
      <c r="BXS69" s="51"/>
      <c r="BXT69" s="51"/>
      <c r="BXU69" s="51"/>
      <c r="BXV69" s="51"/>
      <c r="BXW69" s="51"/>
      <c r="BXX69" s="51"/>
      <c r="BXY69" s="51"/>
      <c r="BXZ69" s="51"/>
      <c r="BYA69" s="51"/>
      <c r="BYB69" s="51"/>
      <c r="BYC69" s="51"/>
      <c r="BYD69" s="51"/>
      <c r="BYE69" s="51"/>
      <c r="BYF69" s="51"/>
      <c r="BYG69" s="51"/>
      <c r="BYH69" s="51"/>
      <c r="BYI69" s="51"/>
      <c r="BYJ69" s="51"/>
      <c r="BYK69" s="51"/>
      <c r="BYL69" s="51"/>
      <c r="BYM69" s="51"/>
      <c r="BYN69" s="51"/>
      <c r="BYO69" s="51"/>
      <c r="BYP69" s="51"/>
      <c r="BYQ69" s="51"/>
      <c r="BYR69" s="51"/>
      <c r="BYS69" s="51"/>
      <c r="BYT69" s="51"/>
      <c r="BYU69" s="51"/>
      <c r="BYV69" s="51"/>
      <c r="BYW69" s="51"/>
      <c r="BYX69" s="51"/>
      <c r="BYY69" s="51"/>
      <c r="BYZ69" s="51"/>
      <c r="BZA69" s="51"/>
      <c r="BZB69" s="51"/>
      <c r="BZC69" s="51"/>
      <c r="BZD69" s="51"/>
      <c r="BZE69" s="51"/>
      <c r="BZF69" s="51"/>
      <c r="BZG69" s="51"/>
      <c r="BZH69" s="51"/>
      <c r="BZI69" s="51"/>
      <c r="BZJ69" s="51"/>
      <c r="BZK69" s="51"/>
      <c r="BZL69" s="51"/>
      <c r="BZM69" s="51"/>
      <c r="BZN69" s="51"/>
      <c r="BZO69" s="51"/>
      <c r="BZP69" s="51"/>
      <c r="BZQ69" s="51"/>
      <c r="BZR69" s="51"/>
      <c r="BZS69" s="51"/>
      <c r="BZT69" s="51"/>
      <c r="BZU69" s="51"/>
      <c r="BZV69" s="51"/>
      <c r="BZW69" s="51"/>
      <c r="BZX69" s="51"/>
      <c r="BZY69" s="51"/>
      <c r="BZZ69" s="51"/>
      <c r="CAA69" s="51"/>
      <c r="CAB69" s="51"/>
      <c r="CAC69" s="51"/>
      <c r="CAD69" s="51"/>
      <c r="CAE69" s="51"/>
      <c r="CAF69" s="51"/>
      <c r="CAG69" s="51"/>
      <c r="CAH69" s="51"/>
      <c r="CAI69" s="51"/>
      <c r="CAJ69" s="51"/>
      <c r="CAK69" s="51"/>
      <c r="CAL69" s="51"/>
      <c r="CAM69" s="51"/>
      <c r="CAN69" s="51"/>
      <c r="CAO69" s="51"/>
      <c r="CAP69" s="51"/>
      <c r="CAQ69" s="51"/>
      <c r="CAR69" s="51"/>
      <c r="CAS69" s="51"/>
      <c r="CAT69" s="51"/>
      <c r="CAU69" s="51"/>
      <c r="CAV69" s="51"/>
      <c r="CAW69" s="51"/>
      <c r="CAX69" s="51"/>
      <c r="CAY69" s="51"/>
      <c r="CAZ69" s="51"/>
      <c r="CBA69" s="51"/>
      <c r="CBB69" s="51"/>
      <c r="CBC69" s="51"/>
      <c r="CBD69" s="51"/>
      <c r="CBE69" s="51"/>
      <c r="CBF69" s="51"/>
      <c r="CBG69" s="51"/>
      <c r="CBH69" s="51"/>
      <c r="CBI69" s="51"/>
      <c r="CBJ69" s="51"/>
      <c r="CBK69" s="51"/>
      <c r="CBL69" s="51"/>
      <c r="CBM69" s="51"/>
      <c r="CBN69" s="51"/>
      <c r="CBO69" s="51"/>
      <c r="CBP69" s="51"/>
      <c r="CBQ69" s="51"/>
      <c r="CBR69" s="51"/>
      <c r="CBS69" s="51"/>
      <c r="CBT69" s="51"/>
      <c r="CBU69" s="51"/>
      <c r="CBV69" s="51"/>
      <c r="CBW69" s="51"/>
      <c r="CBX69" s="51"/>
      <c r="CBY69" s="51"/>
      <c r="CBZ69" s="51"/>
      <c r="CCA69" s="51"/>
      <c r="CCB69" s="51"/>
      <c r="CCC69" s="51"/>
      <c r="CCD69" s="51"/>
      <c r="CCE69" s="51"/>
      <c r="CCF69" s="51"/>
      <c r="CCG69" s="51"/>
      <c r="CCH69" s="51"/>
      <c r="CCI69" s="51"/>
      <c r="CCJ69" s="51"/>
      <c r="CCK69" s="51"/>
      <c r="CCL69" s="51"/>
      <c r="CCM69" s="51"/>
      <c r="CCN69" s="51"/>
      <c r="CCO69" s="51"/>
      <c r="CCP69" s="51"/>
      <c r="CCQ69" s="51"/>
      <c r="CCR69" s="51"/>
      <c r="CCS69" s="51"/>
      <c r="CCT69" s="51"/>
      <c r="CCU69" s="51"/>
      <c r="CCV69" s="51"/>
      <c r="CCW69" s="51"/>
      <c r="CCX69" s="51"/>
      <c r="CCY69" s="51"/>
      <c r="CCZ69" s="51"/>
      <c r="CDA69" s="51"/>
      <c r="CDB69" s="51"/>
      <c r="CDC69" s="51"/>
      <c r="CDD69" s="51"/>
      <c r="CDE69" s="51"/>
      <c r="CDF69" s="51"/>
      <c r="CDG69" s="51"/>
      <c r="CDH69" s="51"/>
      <c r="CDI69" s="51"/>
      <c r="CDJ69" s="51"/>
      <c r="CDK69" s="51"/>
      <c r="CDL69" s="51"/>
      <c r="CDM69" s="51"/>
      <c r="CDN69" s="51"/>
      <c r="CDO69" s="51"/>
      <c r="CDP69" s="51"/>
      <c r="CDQ69" s="51"/>
      <c r="CDR69" s="51"/>
      <c r="CDS69" s="51"/>
      <c r="CDT69" s="51"/>
      <c r="CDU69" s="51"/>
      <c r="CDV69" s="51"/>
      <c r="CDW69" s="51"/>
      <c r="CDX69" s="51"/>
      <c r="CDY69" s="51"/>
      <c r="CDZ69" s="51"/>
      <c r="CEA69" s="51"/>
      <c r="CEB69" s="51"/>
      <c r="CEC69" s="51"/>
      <c r="CED69" s="51"/>
      <c r="CEE69" s="51"/>
      <c r="CEF69" s="51"/>
      <c r="CEG69" s="51"/>
      <c r="CEH69" s="51"/>
      <c r="CEI69" s="51"/>
      <c r="CEJ69" s="51"/>
      <c r="CEK69" s="51"/>
      <c r="CEL69" s="51"/>
      <c r="CEM69" s="51"/>
      <c r="CEN69" s="51"/>
      <c r="CEO69" s="51"/>
      <c r="CEP69" s="51"/>
      <c r="CEQ69" s="51"/>
      <c r="CER69" s="51"/>
      <c r="CES69" s="51"/>
      <c r="CET69" s="51"/>
      <c r="CEU69" s="51"/>
      <c r="CEV69" s="51"/>
      <c r="CEW69" s="51"/>
      <c r="CEX69" s="51"/>
      <c r="CEY69" s="51"/>
      <c r="CEZ69" s="51"/>
      <c r="CFA69" s="51"/>
      <c r="CFB69" s="51"/>
      <c r="CFC69" s="51"/>
      <c r="CFD69" s="51"/>
      <c r="CFE69" s="51"/>
      <c r="CFF69" s="51"/>
      <c r="CFG69" s="51"/>
      <c r="CFH69" s="51"/>
      <c r="CFI69" s="51"/>
      <c r="CFJ69" s="51"/>
      <c r="CFK69" s="51"/>
      <c r="CFL69" s="51"/>
      <c r="CFM69" s="51"/>
      <c r="CFN69" s="51"/>
      <c r="CFO69" s="51"/>
      <c r="CFP69" s="51"/>
      <c r="CFQ69" s="51"/>
      <c r="CFR69" s="51"/>
      <c r="CFS69" s="51"/>
      <c r="CFT69" s="51"/>
      <c r="CFU69" s="51"/>
      <c r="CFV69" s="51"/>
      <c r="CFW69" s="51"/>
      <c r="CFX69" s="51"/>
      <c r="CFY69" s="51"/>
      <c r="CFZ69" s="51"/>
      <c r="CGA69" s="51"/>
      <c r="CGB69" s="51"/>
      <c r="CGC69" s="51"/>
      <c r="CGD69" s="51"/>
      <c r="CGE69" s="51"/>
      <c r="CGF69" s="51"/>
      <c r="CGG69" s="51"/>
      <c r="CGH69" s="51"/>
      <c r="CGI69" s="51"/>
      <c r="CGJ69" s="51"/>
      <c r="CGK69" s="51"/>
      <c r="CGL69" s="51"/>
      <c r="CGM69" s="51"/>
      <c r="CGN69" s="51"/>
      <c r="CGO69" s="51"/>
      <c r="CGP69" s="51"/>
      <c r="CGQ69" s="51"/>
      <c r="CGR69" s="51"/>
      <c r="CGS69" s="51"/>
      <c r="CGT69" s="51"/>
      <c r="CGU69" s="51"/>
      <c r="CGV69" s="51"/>
      <c r="CGW69" s="51"/>
      <c r="CGX69" s="51"/>
      <c r="CGY69" s="51"/>
      <c r="CGZ69" s="51"/>
      <c r="CHA69" s="51"/>
      <c r="CHB69" s="51"/>
      <c r="CHC69" s="51"/>
      <c r="CHD69" s="51"/>
      <c r="CHE69" s="51"/>
      <c r="CHF69" s="51"/>
      <c r="CHG69" s="51"/>
      <c r="CHH69" s="51"/>
      <c r="CHI69" s="51"/>
      <c r="CHJ69" s="51"/>
      <c r="CHK69" s="51"/>
      <c r="CHL69" s="51"/>
      <c r="CHM69" s="51"/>
      <c r="CHN69" s="51"/>
      <c r="CHO69" s="51"/>
      <c r="CHP69" s="51"/>
      <c r="CHQ69" s="51"/>
      <c r="CHR69" s="51"/>
      <c r="CHS69" s="51"/>
      <c r="CHT69" s="51"/>
      <c r="CHU69" s="51"/>
      <c r="CHV69" s="51"/>
      <c r="CHW69" s="51"/>
      <c r="CHX69" s="51"/>
      <c r="CHY69" s="51"/>
      <c r="CHZ69" s="51"/>
      <c r="CIA69" s="51"/>
      <c r="CIB69" s="51"/>
      <c r="CIC69" s="51"/>
      <c r="CID69" s="51"/>
      <c r="CIE69" s="51"/>
      <c r="CIF69" s="51"/>
      <c r="CIG69" s="51"/>
      <c r="CIH69" s="51"/>
      <c r="CII69" s="51"/>
      <c r="CIJ69" s="51"/>
      <c r="CIK69" s="51"/>
      <c r="CIL69" s="51"/>
      <c r="CIM69" s="51"/>
      <c r="CIN69" s="51"/>
      <c r="CIO69" s="51"/>
      <c r="CIP69" s="51"/>
      <c r="CIQ69" s="51"/>
      <c r="CIR69" s="51"/>
      <c r="CIS69" s="51"/>
      <c r="CIT69" s="51"/>
      <c r="CIU69" s="51"/>
      <c r="CIV69" s="51"/>
      <c r="CIW69" s="51"/>
      <c r="CIX69" s="51"/>
      <c r="CIY69" s="51"/>
      <c r="CIZ69" s="51"/>
      <c r="CJA69" s="51"/>
      <c r="CJB69" s="51"/>
      <c r="CJC69" s="51"/>
      <c r="CJD69" s="51"/>
      <c r="CJE69" s="51"/>
      <c r="CJF69" s="51"/>
      <c r="CJG69" s="51"/>
      <c r="CJH69" s="51"/>
      <c r="CJI69" s="51"/>
      <c r="CJJ69" s="51"/>
      <c r="CJK69" s="51"/>
      <c r="CJL69" s="51"/>
      <c r="CJM69" s="51"/>
      <c r="CJN69" s="51"/>
      <c r="CJO69" s="51"/>
      <c r="CJP69" s="51"/>
      <c r="CJQ69" s="51"/>
      <c r="CJR69" s="51"/>
      <c r="CJS69" s="51"/>
      <c r="CJT69" s="51"/>
      <c r="CJU69" s="51"/>
      <c r="CJV69" s="51"/>
      <c r="CJW69" s="51"/>
      <c r="CJX69" s="51"/>
      <c r="CJY69" s="51"/>
      <c r="CJZ69" s="51"/>
      <c r="CKA69" s="51"/>
      <c r="CKB69" s="51"/>
      <c r="CKC69" s="51"/>
      <c r="CKD69" s="51"/>
      <c r="CKE69" s="51"/>
      <c r="CKF69" s="51"/>
      <c r="CKG69" s="51"/>
      <c r="CKH69" s="51"/>
      <c r="CKI69" s="51"/>
      <c r="CKJ69" s="51"/>
      <c r="CKK69" s="51"/>
      <c r="CKL69" s="51"/>
      <c r="CKM69" s="51"/>
      <c r="CKN69" s="51"/>
      <c r="CKO69" s="51"/>
      <c r="CKP69" s="51"/>
      <c r="CKQ69" s="51"/>
      <c r="CKR69" s="51"/>
      <c r="CKS69" s="51"/>
      <c r="CKT69" s="51"/>
      <c r="CKU69" s="51"/>
      <c r="CKV69" s="51"/>
      <c r="CKW69" s="51"/>
      <c r="CKX69" s="51"/>
      <c r="CKY69" s="51"/>
      <c r="CKZ69" s="51"/>
      <c r="CLA69" s="51"/>
      <c r="CLB69" s="51"/>
      <c r="CLC69" s="51"/>
      <c r="CLD69" s="51"/>
      <c r="CLE69" s="51"/>
      <c r="CLF69" s="51"/>
      <c r="CLG69" s="51"/>
      <c r="CLH69" s="51"/>
      <c r="CLI69" s="51"/>
      <c r="CLJ69" s="51"/>
      <c r="CLK69" s="51"/>
      <c r="CLL69" s="51"/>
      <c r="CLM69" s="51"/>
      <c r="CLN69" s="51"/>
      <c r="CLO69" s="51"/>
      <c r="CLP69" s="51"/>
      <c r="CLQ69" s="51"/>
      <c r="CLR69" s="51"/>
      <c r="CLS69" s="51"/>
      <c r="CLT69" s="51"/>
      <c r="CLU69" s="51"/>
      <c r="CLV69" s="51"/>
      <c r="CLW69" s="51"/>
      <c r="CLX69" s="51"/>
      <c r="CLY69" s="51"/>
      <c r="CLZ69" s="51"/>
      <c r="CMA69" s="51"/>
      <c r="CMB69" s="51"/>
      <c r="CMC69" s="51"/>
      <c r="CMD69" s="51"/>
      <c r="CME69" s="51"/>
      <c r="CMF69" s="51"/>
      <c r="CMG69" s="51"/>
      <c r="CMH69" s="51"/>
      <c r="CMI69" s="51"/>
      <c r="CMJ69" s="51"/>
      <c r="CMK69" s="51"/>
      <c r="CML69" s="51"/>
      <c r="CMM69" s="51"/>
      <c r="CMN69" s="51"/>
      <c r="CMO69" s="51"/>
      <c r="CMP69" s="51"/>
      <c r="CMQ69" s="51"/>
      <c r="CMR69" s="51"/>
      <c r="CMS69" s="51"/>
      <c r="CMT69" s="51"/>
      <c r="CMU69" s="51"/>
      <c r="CMV69" s="51"/>
      <c r="CMW69" s="51"/>
      <c r="CMX69" s="51"/>
      <c r="CMY69" s="51"/>
      <c r="CMZ69" s="51"/>
      <c r="CNA69" s="51"/>
      <c r="CNB69" s="51"/>
      <c r="CNC69" s="51"/>
      <c r="CND69" s="51"/>
      <c r="CNE69" s="51"/>
      <c r="CNF69" s="51"/>
      <c r="CNG69" s="51"/>
      <c r="CNH69" s="51"/>
      <c r="CNI69" s="51"/>
      <c r="CNJ69" s="51"/>
      <c r="CNK69" s="51"/>
      <c r="CNL69" s="51"/>
      <c r="CNM69" s="51"/>
      <c r="CNN69" s="51"/>
      <c r="CNO69" s="51"/>
      <c r="CNP69" s="51"/>
      <c r="CNQ69" s="51"/>
      <c r="CNR69" s="51"/>
      <c r="CNS69" s="51"/>
      <c r="CNT69" s="51"/>
      <c r="CNU69" s="51"/>
      <c r="CNV69" s="51"/>
      <c r="CNW69" s="51"/>
      <c r="CNX69" s="51"/>
      <c r="CNY69" s="51"/>
      <c r="CNZ69" s="51"/>
      <c r="COA69" s="51"/>
      <c r="COB69" s="51"/>
      <c r="COC69" s="51"/>
      <c r="COD69" s="51"/>
      <c r="COE69" s="51"/>
      <c r="COF69" s="51"/>
      <c r="COG69" s="51"/>
      <c r="COH69" s="51"/>
      <c r="COI69" s="51"/>
      <c r="COJ69" s="51"/>
      <c r="COK69" s="51"/>
      <c r="COL69" s="51"/>
      <c r="COM69" s="51"/>
      <c r="CON69" s="51"/>
      <c r="COO69" s="51"/>
      <c r="COP69" s="51"/>
      <c r="COQ69" s="51"/>
      <c r="COR69" s="51"/>
      <c r="COS69" s="51"/>
      <c r="COT69" s="51"/>
      <c r="COU69" s="51"/>
      <c r="COV69" s="51"/>
      <c r="COW69" s="51"/>
      <c r="COX69" s="51"/>
      <c r="COY69" s="51"/>
      <c r="COZ69" s="51"/>
      <c r="CPA69" s="51"/>
      <c r="CPB69" s="51"/>
      <c r="CPC69" s="51"/>
      <c r="CPD69" s="51"/>
      <c r="CPE69" s="51"/>
      <c r="CPF69" s="51"/>
      <c r="CPG69" s="51"/>
      <c r="CPH69" s="51"/>
      <c r="CPI69" s="51"/>
      <c r="CPJ69" s="51"/>
      <c r="CPK69" s="51"/>
      <c r="CPL69" s="51"/>
      <c r="CPM69" s="51"/>
      <c r="CPN69" s="51"/>
      <c r="CPO69" s="51"/>
      <c r="CPP69" s="51"/>
      <c r="CPQ69" s="51"/>
      <c r="CPR69" s="51"/>
      <c r="CPS69" s="51"/>
      <c r="CPT69" s="51"/>
      <c r="CPU69" s="51"/>
      <c r="CPV69" s="51"/>
      <c r="CPW69" s="51"/>
      <c r="CPX69" s="51"/>
      <c r="CPY69" s="51"/>
      <c r="CPZ69" s="51"/>
      <c r="CQA69" s="51"/>
      <c r="CQB69" s="51"/>
      <c r="CQC69" s="51"/>
      <c r="CQD69" s="51"/>
      <c r="CQE69" s="51"/>
      <c r="CQF69" s="51"/>
      <c r="CQG69" s="51"/>
      <c r="CQH69" s="51"/>
      <c r="CQI69" s="51"/>
      <c r="CQJ69" s="51"/>
      <c r="CQK69" s="51"/>
      <c r="CQL69" s="51"/>
      <c r="CQM69" s="51"/>
      <c r="CQN69" s="51"/>
      <c r="CQO69" s="51"/>
      <c r="CQP69" s="51"/>
      <c r="CQQ69" s="51"/>
      <c r="CQR69" s="51"/>
      <c r="CQS69" s="51"/>
      <c r="CQT69" s="51"/>
      <c r="CQU69" s="51"/>
      <c r="CQV69" s="51"/>
      <c r="CQW69" s="51"/>
      <c r="CQX69" s="51"/>
      <c r="CQY69" s="51"/>
      <c r="CQZ69" s="51"/>
      <c r="CRA69" s="51"/>
      <c r="CRB69" s="51"/>
      <c r="CRC69" s="51"/>
      <c r="CRD69" s="51"/>
      <c r="CRE69" s="51"/>
      <c r="CRF69" s="51"/>
      <c r="CRG69" s="51"/>
      <c r="CRH69" s="51"/>
      <c r="CRI69" s="51"/>
      <c r="CRJ69" s="51"/>
      <c r="CRK69" s="51"/>
      <c r="CRL69" s="51"/>
      <c r="CRM69" s="51"/>
      <c r="CRN69" s="51"/>
      <c r="CRO69" s="51"/>
      <c r="CRP69" s="51"/>
      <c r="CRQ69" s="51"/>
      <c r="CRR69" s="51"/>
      <c r="CRS69" s="51"/>
      <c r="CRT69" s="51"/>
      <c r="CRU69" s="51"/>
      <c r="CRV69" s="51"/>
      <c r="CRW69" s="51"/>
      <c r="CRX69" s="51"/>
      <c r="CRY69" s="51"/>
      <c r="CRZ69" s="51"/>
      <c r="CSA69" s="51"/>
      <c r="CSB69" s="51"/>
      <c r="CSC69" s="51"/>
      <c r="CSD69" s="51"/>
      <c r="CSE69" s="51"/>
      <c r="CSF69" s="51"/>
      <c r="CSG69" s="51"/>
      <c r="CSH69" s="51"/>
      <c r="CSI69" s="51"/>
      <c r="CSJ69" s="51"/>
      <c r="CSK69" s="51"/>
      <c r="CSL69" s="51"/>
      <c r="CSM69" s="51"/>
      <c r="CSN69" s="51"/>
      <c r="CSO69" s="51"/>
      <c r="CSP69" s="51"/>
      <c r="CSQ69" s="51"/>
      <c r="CSR69" s="51"/>
      <c r="CSS69" s="51"/>
      <c r="CST69" s="51"/>
      <c r="CSU69" s="51"/>
      <c r="CSV69" s="51"/>
      <c r="CSW69" s="51"/>
      <c r="CSX69" s="51"/>
      <c r="CSY69" s="51"/>
      <c r="CSZ69" s="51"/>
      <c r="CTA69" s="51"/>
      <c r="CTB69" s="51"/>
      <c r="CTC69" s="51"/>
      <c r="CTD69" s="51"/>
      <c r="CTE69" s="51"/>
      <c r="CTF69" s="51"/>
      <c r="CTG69" s="51"/>
      <c r="CTH69" s="51"/>
      <c r="CTI69" s="51"/>
      <c r="CTJ69" s="51"/>
      <c r="CTK69" s="51"/>
      <c r="CTL69" s="51"/>
      <c r="CTM69" s="51"/>
      <c r="CTN69" s="51"/>
      <c r="CTO69" s="51"/>
      <c r="CTP69" s="51"/>
      <c r="CTQ69" s="51"/>
      <c r="CTR69" s="51"/>
      <c r="CTS69" s="51"/>
      <c r="CTT69" s="51"/>
      <c r="CTU69" s="51"/>
      <c r="CTV69" s="51"/>
      <c r="CTW69" s="51"/>
      <c r="CTX69" s="51"/>
      <c r="CTY69" s="51"/>
      <c r="CTZ69" s="51"/>
      <c r="CUA69" s="51"/>
      <c r="CUB69" s="51"/>
      <c r="CUC69" s="51"/>
      <c r="CUD69" s="51"/>
      <c r="CUE69" s="51"/>
      <c r="CUF69" s="51"/>
      <c r="CUG69" s="51"/>
      <c r="CUH69" s="51"/>
      <c r="CUI69" s="51"/>
      <c r="CUJ69" s="51"/>
      <c r="CUK69" s="51"/>
      <c r="CUL69" s="51"/>
      <c r="CUM69" s="51"/>
      <c r="CUN69" s="51"/>
      <c r="CUO69" s="51"/>
      <c r="CUP69" s="51"/>
      <c r="CUQ69" s="51"/>
      <c r="CUR69" s="51"/>
      <c r="CUS69" s="51"/>
      <c r="CUT69" s="51"/>
      <c r="CUU69" s="51"/>
      <c r="CUV69" s="51"/>
      <c r="CUW69" s="51"/>
      <c r="CUX69" s="51"/>
      <c r="CUY69" s="51"/>
      <c r="CUZ69" s="51"/>
      <c r="CVA69" s="51"/>
      <c r="CVB69" s="51"/>
      <c r="CVC69" s="51"/>
      <c r="CVD69" s="51"/>
      <c r="CVE69" s="51"/>
      <c r="CVF69" s="51"/>
      <c r="CVG69" s="51"/>
      <c r="CVH69" s="51"/>
      <c r="CVI69" s="51"/>
      <c r="CVJ69" s="51"/>
      <c r="CVK69" s="51"/>
      <c r="CVL69" s="51"/>
      <c r="CVM69" s="51"/>
      <c r="CVN69" s="51"/>
      <c r="CVO69" s="51"/>
      <c r="CVP69" s="51"/>
      <c r="CVQ69" s="51"/>
      <c r="CVR69" s="51"/>
      <c r="CVS69" s="51"/>
      <c r="CVT69" s="51"/>
      <c r="CVU69" s="51"/>
      <c r="CVV69" s="51"/>
      <c r="CVW69" s="51"/>
      <c r="CVX69" s="51"/>
      <c r="CVY69" s="51"/>
      <c r="CVZ69" s="51"/>
      <c r="CWA69" s="51"/>
      <c r="CWB69" s="51"/>
      <c r="CWC69" s="51"/>
      <c r="CWD69" s="51"/>
      <c r="CWE69" s="51"/>
      <c r="CWF69" s="51"/>
      <c r="CWG69" s="51"/>
      <c r="CWH69" s="51"/>
      <c r="CWI69" s="51"/>
      <c r="CWJ69" s="51"/>
      <c r="CWK69" s="51"/>
      <c r="CWL69" s="51"/>
      <c r="CWM69" s="51"/>
      <c r="CWN69" s="51"/>
      <c r="CWO69" s="51"/>
      <c r="CWP69" s="51"/>
      <c r="CWQ69" s="51"/>
      <c r="CWR69" s="51"/>
      <c r="CWS69" s="51"/>
      <c r="CWT69" s="51"/>
      <c r="CWU69" s="51"/>
      <c r="CWV69" s="51"/>
      <c r="CWW69" s="51"/>
      <c r="CWX69" s="51"/>
      <c r="CWY69" s="51"/>
      <c r="CWZ69" s="51"/>
      <c r="CXA69" s="51"/>
      <c r="CXB69" s="51"/>
      <c r="CXC69" s="51"/>
      <c r="CXD69" s="51"/>
      <c r="CXE69" s="51"/>
      <c r="CXF69" s="51"/>
      <c r="CXG69" s="51"/>
      <c r="CXH69" s="51"/>
      <c r="CXI69" s="51"/>
      <c r="CXJ69" s="51"/>
      <c r="CXK69" s="51"/>
      <c r="CXL69" s="51"/>
      <c r="CXM69" s="51"/>
      <c r="CXN69" s="51"/>
      <c r="CXO69" s="51"/>
      <c r="CXP69" s="51"/>
      <c r="CXQ69" s="51"/>
      <c r="CXR69" s="51"/>
      <c r="CXS69" s="51"/>
      <c r="CXT69" s="51"/>
      <c r="CXU69" s="51"/>
      <c r="CXV69" s="51"/>
      <c r="CXW69" s="51"/>
      <c r="CXX69" s="51"/>
      <c r="CXY69" s="51"/>
      <c r="CXZ69" s="51"/>
      <c r="CYA69" s="51"/>
      <c r="CYB69" s="51"/>
      <c r="CYC69" s="51"/>
      <c r="CYD69" s="51"/>
      <c r="CYE69" s="51"/>
      <c r="CYF69" s="51"/>
      <c r="CYG69" s="51"/>
      <c r="CYH69" s="51"/>
      <c r="CYI69" s="51"/>
      <c r="CYJ69" s="51"/>
      <c r="CYK69" s="51"/>
      <c r="CYL69" s="51"/>
      <c r="CYM69" s="51"/>
      <c r="CYN69" s="51"/>
      <c r="CYO69" s="51"/>
      <c r="CYP69" s="51"/>
      <c r="CYQ69" s="51"/>
      <c r="CYR69" s="51"/>
      <c r="CYS69" s="51"/>
      <c r="CYT69" s="51"/>
      <c r="CYU69" s="51"/>
      <c r="CYV69" s="51"/>
      <c r="CYW69" s="51"/>
      <c r="CYX69" s="51"/>
      <c r="CYY69" s="51"/>
      <c r="CYZ69" s="51"/>
      <c r="CZA69" s="51"/>
      <c r="CZB69" s="51"/>
      <c r="CZC69" s="51"/>
      <c r="CZD69" s="51"/>
      <c r="CZE69" s="51"/>
      <c r="CZF69" s="51"/>
      <c r="CZG69" s="51"/>
      <c r="CZH69" s="51"/>
      <c r="CZI69" s="51"/>
      <c r="CZJ69" s="51"/>
      <c r="CZK69" s="51"/>
      <c r="CZL69" s="51"/>
      <c r="CZM69" s="51"/>
      <c r="CZN69" s="51"/>
      <c r="CZO69" s="51"/>
      <c r="CZP69" s="51"/>
      <c r="CZQ69" s="51"/>
      <c r="CZR69" s="51"/>
      <c r="CZS69" s="51"/>
      <c r="CZT69" s="51"/>
      <c r="CZU69" s="51"/>
      <c r="CZV69" s="51"/>
      <c r="CZW69" s="51"/>
      <c r="CZX69" s="51"/>
      <c r="CZY69" s="51"/>
      <c r="CZZ69" s="51"/>
      <c r="DAA69" s="51"/>
      <c r="DAB69" s="51"/>
      <c r="DAC69" s="51"/>
      <c r="DAD69" s="51"/>
      <c r="DAE69" s="51"/>
      <c r="DAF69" s="51"/>
      <c r="DAG69" s="51"/>
      <c r="DAH69" s="51"/>
      <c r="DAI69" s="51"/>
      <c r="DAJ69" s="51"/>
      <c r="DAK69" s="51"/>
      <c r="DAL69" s="51"/>
      <c r="DAM69" s="51"/>
      <c r="DAN69" s="51"/>
      <c r="DAO69" s="51"/>
      <c r="DAP69" s="51"/>
      <c r="DAQ69" s="51"/>
      <c r="DAR69" s="51"/>
      <c r="DAS69" s="51"/>
      <c r="DAT69" s="51"/>
      <c r="DAU69" s="51"/>
      <c r="DAV69" s="51"/>
      <c r="DAW69" s="51"/>
      <c r="DAX69" s="51"/>
      <c r="DAY69" s="51"/>
      <c r="DAZ69" s="51"/>
      <c r="DBA69" s="51"/>
      <c r="DBB69" s="51"/>
      <c r="DBC69" s="51"/>
      <c r="DBD69" s="51"/>
      <c r="DBE69" s="51"/>
      <c r="DBF69" s="51"/>
      <c r="DBG69" s="51"/>
      <c r="DBH69" s="51"/>
      <c r="DBI69" s="51"/>
      <c r="DBJ69" s="51"/>
      <c r="DBK69" s="51"/>
      <c r="DBL69" s="51"/>
      <c r="DBM69" s="51"/>
      <c r="DBN69" s="51"/>
      <c r="DBO69" s="51"/>
      <c r="DBP69" s="51"/>
      <c r="DBQ69" s="51"/>
      <c r="DBR69" s="51"/>
      <c r="DBS69" s="51"/>
      <c r="DBT69" s="51"/>
      <c r="DBU69" s="51"/>
      <c r="DBV69" s="51"/>
      <c r="DBW69" s="51"/>
      <c r="DBX69" s="51"/>
      <c r="DBY69" s="51"/>
      <c r="DBZ69" s="51"/>
      <c r="DCA69" s="51"/>
      <c r="DCB69" s="51"/>
      <c r="DCC69" s="51"/>
      <c r="DCD69" s="51"/>
      <c r="DCE69" s="51"/>
      <c r="DCF69" s="51"/>
      <c r="DCG69" s="51"/>
      <c r="DCH69" s="51"/>
      <c r="DCI69" s="51"/>
      <c r="DCJ69" s="51"/>
      <c r="DCK69" s="51"/>
      <c r="DCL69" s="51"/>
      <c r="DCM69" s="51"/>
      <c r="DCN69" s="51"/>
      <c r="DCO69" s="51"/>
      <c r="DCP69" s="51"/>
      <c r="DCQ69" s="51"/>
      <c r="DCR69" s="51"/>
      <c r="DCS69" s="51"/>
      <c r="DCT69" s="51"/>
      <c r="DCU69" s="51"/>
      <c r="DCV69" s="51"/>
      <c r="DCW69" s="51"/>
      <c r="DCX69" s="51"/>
      <c r="DCY69" s="51"/>
      <c r="DCZ69" s="51"/>
      <c r="DDA69" s="51"/>
      <c r="DDB69" s="51"/>
      <c r="DDC69" s="51"/>
      <c r="DDD69" s="51"/>
      <c r="DDE69" s="51"/>
      <c r="DDF69" s="51"/>
      <c r="DDG69" s="51"/>
      <c r="DDH69" s="51"/>
      <c r="DDI69" s="51"/>
      <c r="DDJ69" s="51"/>
      <c r="DDK69" s="51"/>
      <c r="DDL69" s="51"/>
      <c r="DDM69" s="51"/>
      <c r="DDN69" s="51"/>
      <c r="DDO69" s="51"/>
      <c r="DDP69" s="51"/>
      <c r="DDQ69" s="51"/>
      <c r="DDR69" s="51"/>
      <c r="DDS69" s="51"/>
      <c r="DDT69" s="51"/>
      <c r="DDU69" s="51"/>
      <c r="DDV69" s="51"/>
      <c r="DDW69" s="51"/>
      <c r="DDX69" s="51"/>
      <c r="DDY69" s="51"/>
      <c r="DDZ69" s="51"/>
      <c r="DEA69" s="51"/>
      <c r="DEB69" s="51"/>
      <c r="DEC69" s="51"/>
      <c r="DED69" s="51"/>
      <c r="DEE69" s="51"/>
      <c r="DEF69" s="51"/>
      <c r="DEG69" s="51"/>
      <c r="DEH69" s="51"/>
      <c r="DEI69" s="51"/>
      <c r="DEJ69" s="51"/>
      <c r="DEK69" s="51"/>
      <c r="DEL69" s="51"/>
      <c r="DEM69" s="51"/>
      <c r="DEN69" s="51"/>
      <c r="DEO69" s="51"/>
      <c r="DEP69" s="51"/>
      <c r="DEQ69" s="51"/>
      <c r="DER69" s="51"/>
      <c r="DES69" s="51"/>
      <c r="DET69" s="51"/>
      <c r="DEU69" s="51"/>
      <c r="DEV69" s="51"/>
      <c r="DEW69" s="51"/>
      <c r="DEX69" s="51"/>
      <c r="DEY69" s="51"/>
      <c r="DEZ69" s="51"/>
      <c r="DFA69" s="51"/>
      <c r="DFB69" s="51"/>
      <c r="DFC69" s="51"/>
      <c r="DFD69" s="51"/>
      <c r="DFE69" s="51"/>
      <c r="DFF69" s="51"/>
      <c r="DFG69" s="51"/>
      <c r="DFH69" s="51"/>
      <c r="DFI69" s="51"/>
      <c r="DFJ69" s="51"/>
      <c r="DFK69" s="51"/>
      <c r="DFL69" s="51"/>
      <c r="DFM69" s="51"/>
      <c r="DFN69" s="51"/>
      <c r="DFO69" s="51"/>
      <c r="DFP69" s="51"/>
      <c r="DFQ69" s="51"/>
      <c r="DFR69" s="51"/>
      <c r="DFS69" s="51"/>
      <c r="DFT69" s="51"/>
      <c r="DFU69" s="51"/>
      <c r="DFV69" s="51"/>
      <c r="DFW69" s="51"/>
      <c r="DFX69" s="51"/>
      <c r="DFY69" s="51"/>
      <c r="DFZ69" s="51"/>
      <c r="DGA69" s="51"/>
      <c r="DGB69" s="51"/>
      <c r="DGC69" s="51"/>
      <c r="DGD69" s="51"/>
      <c r="DGE69" s="51"/>
      <c r="DGF69" s="51"/>
      <c r="DGG69" s="51"/>
      <c r="DGH69" s="51"/>
      <c r="DGI69" s="51"/>
      <c r="DGJ69" s="51"/>
      <c r="DGK69" s="51"/>
      <c r="DGL69" s="51"/>
      <c r="DGM69" s="51"/>
      <c r="DGN69" s="51"/>
      <c r="DGO69" s="51"/>
      <c r="DGP69" s="51"/>
      <c r="DGQ69" s="51"/>
      <c r="DGR69" s="51"/>
      <c r="DGS69" s="51"/>
      <c r="DGT69" s="51"/>
      <c r="DGU69" s="51"/>
      <c r="DGV69" s="51"/>
      <c r="DGW69" s="51"/>
      <c r="DGX69" s="51"/>
      <c r="DGY69" s="51"/>
      <c r="DGZ69" s="51"/>
      <c r="DHA69" s="51"/>
      <c r="DHB69" s="51"/>
      <c r="DHC69" s="51"/>
      <c r="DHD69" s="51"/>
      <c r="DHE69" s="51"/>
      <c r="DHF69" s="51"/>
      <c r="DHG69" s="51"/>
      <c r="DHH69" s="51"/>
      <c r="DHI69" s="51"/>
      <c r="DHJ69" s="51"/>
      <c r="DHK69" s="51"/>
      <c r="DHL69" s="51"/>
      <c r="DHM69" s="51"/>
      <c r="DHN69" s="51"/>
      <c r="DHO69" s="51"/>
      <c r="DHP69" s="51"/>
      <c r="DHQ69" s="51"/>
      <c r="DHR69" s="51"/>
      <c r="DHS69" s="51"/>
      <c r="DHT69" s="51"/>
      <c r="DHU69" s="51"/>
      <c r="DHV69" s="51"/>
      <c r="DHW69" s="51"/>
      <c r="DHX69" s="51"/>
      <c r="DHY69" s="51"/>
      <c r="DHZ69" s="51"/>
      <c r="DIA69" s="51"/>
      <c r="DIB69" s="51"/>
      <c r="DIC69" s="51"/>
      <c r="DID69" s="51"/>
      <c r="DIE69" s="51"/>
      <c r="DIF69" s="51"/>
      <c r="DIG69" s="51"/>
      <c r="DIH69" s="51"/>
      <c r="DII69" s="51"/>
      <c r="DIJ69" s="51"/>
      <c r="DIK69" s="51"/>
      <c r="DIL69" s="51"/>
      <c r="DIM69" s="51"/>
      <c r="DIN69" s="51"/>
      <c r="DIO69" s="51"/>
      <c r="DIP69" s="51"/>
      <c r="DIQ69" s="51"/>
      <c r="DIR69" s="51"/>
      <c r="DIS69" s="51"/>
      <c r="DIT69" s="51"/>
      <c r="DIU69" s="51"/>
      <c r="DIV69" s="51"/>
      <c r="DIW69" s="51"/>
      <c r="DIX69" s="51"/>
      <c r="DIY69" s="51"/>
      <c r="DIZ69" s="51"/>
      <c r="DJA69" s="51"/>
      <c r="DJB69" s="51"/>
      <c r="DJC69" s="51"/>
      <c r="DJD69" s="51"/>
      <c r="DJE69" s="51"/>
      <c r="DJF69" s="51"/>
      <c r="DJG69" s="51"/>
      <c r="DJH69" s="51"/>
      <c r="DJI69" s="51"/>
      <c r="DJJ69" s="51"/>
      <c r="DJK69" s="51"/>
      <c r="DJL69" s="51"/>
      <c r="DJM69" s="51"/>
      <c r="DJN69" s="51"/>
      <c r="DJO69" s="51"/>
      <c r="DJP69" s="51"/>
      <c r="DJQ69" s="51"/>
      <c r="DJR69" s="51"/>
      <c r="DJS69" s="51"/>
      <c r="DJT69" s="51"/>
      <c r="DJU69" s="51"/>
      <c r="DJV69" s="51"/>
      <c r="DJW69" s="51"/>
      <c r="DJX69" s="51"/>
      <c r="DJY69" s="51"/>
      <c r="DJZ69" s="51"/>
      <c r="DKA69" s="51"/>
      <c r="DKB69" s="51"/>
      <c r="DKC69" s="51"/>
      <c r="DKD69" s="51"/>
      <c r="DKE69" s="51"/>
      <c r="DKF69" s="51"/>
      <c r="DKG69" s="51"/>
      <c r="DKH69" s="51"/>
      <c r="DKI69" s="51"/>
      <c r="DKJ69" s="51"/>
      <c r="DKK69" s="51"/>
      <c r="DKL69" s="51"/>
      <c r="DKM69" s="51"/>
      <c r="DKN69" s="51"/>
      <c r="DKO69" s="51"/>
      <c r="DKP69" s="51"/>
      <c r="DKQ69" s="51"/>
      <c r="DKR69" s="51"/>
      <c r="DKS69" s="51"/>
      <c r="DKT69" s="51"/>
      <c r="DKU69" s="51"/>
      <c r="DKV69" s="51"/>
      <c r="DKW69" s="51"/>
      <c r="DKX69" s="51"/>
      <c r="DKY69" s="51"/>
      <c r="DKZ69" s="51"/>
      <c r="DLA69" s="51"/>
      <c r="DLB69" s="51"/>
      <c r="DLC69" s="51"/>
      <c r="DLD69" s="51"/>
      <c r="DLE69" s="51"/>
      <c r="DLF69" s="51"/>
      <c r="DLG69" s="51"/>
      <c r="DLH69" s="51"/>
      <c r="DLI69" s="51"/>
      <c r="DLJ69" s="51"/>
      <c r="DLK69" s="51"/>
      <c r="DLL69" s="51"/>
      <c r="DLM69" s="51"/>
      <c r="DLN69" s="51"/>
      <c r="DLO69" s="51"/>
      <c r="DLP69" s="51"/>
      <c r="DLQ69" s="51"/>
      <c r="DLR69" s="51"/>
      <c r="DLS69" s="51"/>
      <c r="DLT69" s="51"/>
      <c r="DLU69" s="51"/>
      <c r="DLV69" s="51"/>
      <c r="DLW69" s="51"/>
      <c r="DLX69" s="51"/>
      <c r="DLY69" s="51"/>
      <c r="DLZ69" s="51"/>
      <c r="DMA69" s="51"/>
      <c r="DMB69" s="51"/>
      <c r="DMC69" s="51"/>
      <c r="DMD69" s="51"/>
      <c r="DME69" s="51"/>
      <c r="DMF69" s="51"/>
      <c r="DMG69" s="51"/>
      <c r="DMH69" s="51"/>
      <c r="DMI69" s="51"/>
      <c r="DMJ69" s="51"/>
      <c r="DMK69" s="51"/>
      <c r="DML69" s="51"/>
      <c r="DMM69" s="51"/>
      <c r="DMN69" s="51"/>
      <c r="DMO69" s="51"/>
      <c r="DMP69" s="51"/>
      <c r="DMQ69" s="51"/>
      <c r="DMR69" s="51"/>
      <c r="DMS69" s="51"/>
      <c r="DMT69" s="51"/>
      <c r="DMU69" s="51"/>
      <c r="DMV69" s="51"/>
      <c r="DMW69" s="51"/>
      <c r="DMX69" s="51"/>
      <c r="DMY69" s="51"/>
      <c r="DMZ69" s="51"/>
      <c r="DNA69" s="51"/>
      <c r="DNB69" s="51"/>
      <c r="DNC69" s="51"/>
      <c r="DND69" s="51"/>
      <c r="DNE69" s="51"/>
      <c r="DNF69" s="51"/>
      <c r="DNG69" s="51"/>
      <c r="DNH69" s="51"/>
      <c r="DNI69" s="51"/>
      <c r="DNJ69" s="51"/>
      <c r="DNK69" s="51"/>
      <c r="DNL69" s="51"/>
      <c r="DNM69" s="51"/>
      <c r="DNN69" s="51"/>
      <c r="DNO69" s="51"/>
      <c r="DNP69" s="51"/>
      <c r="DNQ69" s="51"/>
      <c r="DNR69" s="51"/>
      <c r="DNS69" s="51"/>
      <c r="DNT69" s="51"/>
      <c r="DNU69" s="51"/>
      <c r="DNV69" s="51"/>
      <c r="DNW69" s="51"/>
      <c r="DNX69" s="51"/>
      <c r="DNY69" s="51"/>
      <c r="DNZ69" s="51"/>
      <c r="DOA69" s="51"/>
      <c r="DOB69" s="51"/>
      <c r="DOC69" s="51"/>
      <c r="DOD69" s="51"/>
      <c r="DOE69" s="51"/>
      <c r="DOF69" s="51"/>
      <c r="DOG69" s="51"/>
      <c r="DOH69" s="51"/>
      <c r="DOI69" s="51"/>
      <c r="DOJ69" s="51"/>
      <c r="DOK69" s="51"/>
      <c r="DOL69" s="51"/>
      <c r="DOM69" s="51"/>
      <c r="DON69" s="51"/>
      <c r="DOO69" s="51"/>
      <c r="DOP69" s="51"/>
      <c r="DOQ69" s="51"/>
      <c r="DOR69" s="51"/>
      <c r="DOS69" s="51"/>
      <c r="DOT69" s="51"/>
      <c r="DOU69" s="51"/>
      <c r="DOV69" s="51"/>
      <c r="DOW69" s="51"/>
      <c r="DOX69" s="51"/>
      <c r="DOY69" s="51"/>
      <c r="DOZ69" s="51"/>
      <c r="DPA69" s="51"/>
      <c r="DPB69" s="51"/>
      <c r="DPC69" s="51"/>
      <c r="DPD69" s="51"/>
      <c r="DPE69" s="51"/>
      <c r="DPF69" s="51"/>
      <c r="DPG69" s="51"/>
      <c r="DPH69" s="51"/>
      <c r="DPI69" s="51"/>
      <c r="DPJ69" s="51"/>
      <c r="DPK69" s="51"/>
      <c r="DPL69" s="51"/>
      <c r="DPM69" s="51"/>
      <c r="DPN69" s="51"/>
      <c r="DPO69" s="51"/>
      <c r="DPP69" s="51"/>
      <c r="DPQ69" s="51"/>
      <c r="DPR69" s="51"/>
      <c r="DPS69" s="51"/>
      <c r="DPT69" s="51"/>
      <c r="DPU69" s="51"/>
      <c r="DPV69" s="51"/>
      <c r="DPW69" s="51"/>
      <c r="DPX69" s="51"/>
      <c r="DPY69" s="51"/>
      <c r="DPZ69" s="51"/>
      <c r="DQA69" s="51"/>
      <c r="DQB69" s="51"/>
      <c r="DQC69" s="51"/>
      <c r="DQD69" s="51"/>
      <c r="DQE69" s="51"/>
      <c r="DQF69" s="51"/>
      <c r="DQG69" s="51"/>
      <c r="DQH69" s="51"/>
      <c r="DQI69" s="51"/>
      <c r="DQJ69" s="51"/>
      <c r="DQK69" s="51"/>
      <c r="DQL69" s="51"/>
      <c r="DQM69" s="51"/>
      <c r="DQN69" s="51"/>
      <c r="DQO69" s="51"/>
      <c r="DQP69" s="51"/>
      <c r="DQQ69" s="51"/>
      <c r="DQR69" s="51"/>
      <c r="DQS69" s="51"/>
      <c r="DQT69" s="51"/>
      <c r="DQU69" s="51"/>
      <c r="DQV69" s="51"/>
      <c r="DQW69" s="51"/>
      <c r="DQX69" s="51"/>
      <c r="DQY69" s="51"/>
      <c r="DQZ69" s="51"/>
      <c r="DRA69" s="51"/>
      <c r="DRB69" s="51"/>
      <c r="DRC69" s="51"/>
      <c r="DRD69" s="51"/>
      <c r="DRE69" s="51"/>
      <c r="DRF69" s="51"/>
      <c r="DRG69" s="51"/>
      <c r="DRH69" s="51"/>
      <c r="DRI69" s="51"/>
      <c r="DRJ69" s="51"/>
      <c r="DRK69" s="51"/>
      <c r="DRL69" s="51"/>
      <c r="DRM69" s="51"/>
      <c r="DRN69" s="51"/>
      <c r="DRO69" s="51"/>
      <c r="DRP69" s="51"/>
      <c r="DRQ69" s="51"/>
      <c r="DRR69" s="51"/>
      <c r="DRS69" s="51"/>
      <c r="DRT69" s="51"/>
      <c r="DRU69" s="51"/>
      <c r="DRV69" s="51"/>
      <c r="DRW69" s="51"/>
      <c r="DRX69" s="51"/>
      <c r="DRY69" s="51"/>
      <c r="DRZ69" s="51"/>
      <c r="DSA69" s="51"/>
      <c r="DSB69" s="51"/>
      <c r="DSC69" s="51"/>
      <c r="DSD69" s="51"/>
      <c r="DSE69" s="51"/>
      <c r="DSF69" s="51"/>
      <c r="DSG69" s="51"/>
      <c r="DSH69" s="51"/>
      <c r="DSI69" s="51"/>
      <c r="DSJ69" s="51"/>
      <c r="DSK69" s="51"/>
      <c r="DSL69" s="51"/>
      <c r="DSM69" s="51"/>
      <c r="DSN69" s="51"/>
      <c r="DSO69" s="51"/>
      <c r="DSP69" s="51"/>
      <c r="DSQ69" s="51"/>
      <c r="DSR69" s="51"/>
      <c r="DSS69" s="51"/>
      <c r="DST69" s="51"/>
      <c r="DSU69" s="51"/>
      <c r="DSV69" s="51"/>
      <c r="DSW69" s="51"/>
      <c r="DSX69" s="51"/>
      <c r="DSY69" s="51"/>
      <c r="DSZ69" s="51"/>
      <c r="DTA69" s="51"/>
      <c r="DTB69" s="51"/>
      <c r="DTC69" s="51"/>
      <c r="DTD69" s="51"/>
      <c r="DTE69" s="51"/>
      <c r="DTF69" s="51"/>
      <c r="DTG69" s="51"/>
      <c r="DTH69" s="51"/>
      <c r="DTI69" s="51"/>
      <c r="DTJ69" s="51"/>
      <c r="DTK69" s="51"/>
      <c r="DTL69" s="51"/>
      <c r="DTM69" s="51"/>
      <c r="DTN69" s="51"/>
      <c r="DTO69" s="51"/>
      <c r="DTP69" s="51"/>
      <c r="DTQ69" s="51"/>
      <c r="DTR69" s="51"/>
      <c r="DTS69" s="51"/>
      <c r="DTT69" s="51"/>
      <c r="DTU69" s="51"/>
      <c r="DTV69" s="51"/>
      <c r="DTW69" s="51"/>
      <c r="DTX69" s="51"/>
      <c r="DTY69" s="51"/>
      <c r="DTZ69" s="51"/>
      <c r="DUA69" s="51"/>
      <c r="DUB69" s="51"/>
      <c r="DUC69" s="51"/>
      <c r="DUD69" s="51"/>
      <c r="DUE69" s="51"/>
      <c r="DUF69" s="51"/>
      <c r="DUG69" s="51"/>
      <c r="DUH69" s="51"/>
      <c r="DUI69" s="51"/>
      <c r="DUJ69" s="51"/>
      <c r="DUK69" s="51"/>
      <c r="DUL69" s="51"/>
      <c r="DUM69" s="51"/>
      <c r="DUN69" s="51"/>
      <c r="DUO69" s="51"/>
      <c r="DUP69" s="51"/>
      <c r="DUQ69" s="51"/>
      <c r="DUR69" s="51"/>
      <c r="DUS69" s="51"/>
      <c r="DUT69" s="51"/>
      <c r="DUU69" s="51"/>
      <c r="DUV69" s="51"/>
      <c r="DUW69" s="51"/>
      <c r="DUX69" s="51"/>
      <c r="DUY69" s="51"/>
      <c r="DUZ69" s="51"/>
      <c r="DVA69" s="51"/>
      <c r="DVB69" s="51"/>
      <c r="DVC69" s="51"/>
      <c r="DVD69" s="51"/>
      <c r="DVE69" s="51"/>
      <c r="DVF69" s="51"/>
      <c r="DVG69" s="51"/>
      <c r="DVH69" s="51"/>
      <c r="DVI69" s="51"/>
      <c r="DVJ69" s="51"/>
      <c r="DVK69" s="51"/>
      <c r="DVL69" s="51"/>
      <c r="DVM69" s="51"/>
      <c r="DVN69" s="51"/>
      <c r="DVO69" s="51"/>
      <c r="DVP69" s="51"/>
      <c r="DVQ69" s="51"/>
      <c r="DVR69" s="51"/>
      <c r="DVS69" s="51"/>
      <c r="DVT69" s="51"/>
      <c r="DVU69" s="51"/>
      <c r="DVV69" s="51"/>
      <c r="DVW69" s="51"/>
      <c r="DVX69" s="51"/>
      <c r="DVY69" s="51"/>
      <c r="DVZ69" s="51"/>
      <c r="DWA69" s="51"/>
      <c r="DWB69" s="51"/>
      <c r="DWC69" s="51"/>
      <c r="DWD69" s="51"/>
      <c r="DWE69" s="51"/>
      <c r="DWF69" s="51"/>
      <c r="DWG69" s="51"/>
      <c r="DWH69" s="51"/>
      <c r="DWI69" s="51"/>
      <c r="DWJ69" s="51"/>
      <c r="DWK69" s="51"/>
      <c r="DWL69" s="51"/>
      <c r="DWM69" s="51"/>
      <c r="DWN69" s="51"/>
      <c r="DWO69" s="51"/>
      <c r="DWP69" s="51"/>
      <c r="DWQ69" s="51"/>
      <c r="DWR69" s="51"/>
      <c r="DWS69" s="51"/>
      <c r="DWT69" s="51"/>
      <c r="DWU69" s="51"/>
      <c r="DWV69" s="51"/>
      <c r="DWW69" s="51"/>
      <c r="DWX69" s="51"/>
      <c r="DWY69" s="51"/>
      <c r="DWZ69" s="51"/>
      <c r="DXA69" s="51"/>
      <c r="DXB69" s="51"/>
      <c r="DXC69" s="51"/>
      <c r="DXD69" s="51"/>
      <c r="DXE69" s="51"/>
      <c r="DXF69" s="51"/>
      <c r="DXG69" s="51"/>
      <c r="DXH69" s="51"/>
      <c r="DXI69" s="51"/>
      <c r="DXJ69" s="51"/>
      <c r="DXK69" s="51"/>
      <c r="DXL69" s="51"/>
      <c r="DXM69" s="51"/>
      <c r="DXN69" s="51"/>
      <c r="DXO69" s="51"/>
      <c r="DXP69" s="51"/>
      <c r="DXQ69" s="51"/>
      <c r="DXR69" s="51"/>
      <c r="DXS69" s="51"/>
      <c r="DXT69" s="51"/>
      <c r="DXU69" s="51"/>
      <c r="DXV69" s="51"/>
      <c r="DXW69" s="51"/>
      <c r="DXX69" s="51"/>
      <c r="DXY69" s="51"/>
      <c r="DXZ69" s="51"/>
      <c r="DYA69" s="51"/>
      <c r="DYB69" s="51"/>
      <c r="DYC69" s="51"/>
      <c r="DYD69" s="51"/>
      <c r="DYE69" s="51"/>
      <c r="DYF69" s="51"/>
      <c r="DYG69" s="51"/>
      <c r="DYH69" s="51"/>
      <c r="DYI69" s="51"/>
      <c r="DYJ69" s="51"/>
      <c r="DYK69" s="51"/>
      <c r="DYL69" s="51"/>
      <c r="DYM69" s="51"/>
      <c r="DYN69" s="51"/>
      <c r="DYO69" s="51"/>
      <c r="DYP69" s="51"/>
      <c r="DYQ69" s="51"/>
      <c r="DYR69" s="51"/>
      <c r="DYS69" s="51"/>
      <c r="DYT69" s="51"/>
      <c r="DYU69" s="51"/>
      <c r="DYV69" s="51"/>
      <c r="DYW69" s="51"/>
      <c r="DYX69" s="51"/>
      <c r="DYY69" s="51"/>
      <c r="DYZ69" s="51"/>
      <c r="DZA69" s="51"/>
      <c r="DZB69" s="51"/>
      <c r="DZC69" s="51"/>
      <c r="DZD69" s="51"/>
      <c r="DZE69" s="51"/>
      <c r="DZF69" s="51"/>
      <c r="DZG69" s="51"/>
      <c r="DZH69" s="51"/>
      <c r="DZI69" s="51"/>
      <c r="DZJ69" s="51"/>
      <c r="DZK69" s="51"/>
      <c r="DZL69" s="51"/>
      <c r="DZM69" s="51"/>
      <c r="DZN69" s="51"/>
      <c r="DZO69" s="51"/>
      <c r="DZP69" s="51"/>
      <c r="DZQ69" s="51"/>
      <c r="DZR69" s="51"/>
      <c r="DZS69" s="51"/>
      <c r="DZT69" s="51"/>
      <c r="DZU69" s="51"/>
      <c r="DZV69" s="51"/>
      <c r="DZW69" s="51"/>
      <c r="DZX69" s="51"/>
      <c r="DZY69" s="51"/>
      <c r="DZZ69" s="51"/>
      <c r="EAA69" s="51"/>
      <c r="EAB69" s="51"/>
      <c r="EAC69" s="51"/>
      <c r="EAD69" s="51"/>
      <c r="EAE69" s="51"/>
      <c r="EAF69" s="51"/>
      <c r="EAG69" s="51"/>
      <c r="EAH69" s="51"/>
      <c r="EAI69" s="51"/>
      <c r="EAJ69" s="51"/>
      <c r="EAK69" s="51"/>
      <c r="EAL69" s="51"/>
      <c r="EAM69" s="51"/>
      <c r="EAN69" s="51"/>
      <c r="EAO69" s="51"/>
      <c r="EAP69" s="51"/>
      <c r="EAQ69" s="51"/>
      <c r="EAR69" s="51"/>
      <c r="EAS69" s="51"/>
      <c r="EAT69" s="51"/>
      <c r="EAU69" s="51"/>
      <c r="EAV69" s="51"/>
      <c r="EAW69" s="51"/>
      <c r="EAX69" s="51"/>
      <c r="EAY69" s="51"/>
      <c r="EAZ69" s="51"/>
      <c r="EBA69" s="51"/>
      <c r="EBB69" s="51"/>
      <c r="EBC69" s="51"/>
      <c r="EBD69" s="51"/>
      <c r="EBE69" s="51"/>
      <c r="EBF69" s="51"/>
      <c r="EBG69" s="51"/>
      <c r="EBH69" s="51"/>
      <c r="EBI69" s="51"/>
      <c r="EBJ69" s="51"/>
      <c r="EBK69" s="51"/>
      <c r="EBL69" s="51"/>
      <c r="EBM69" s="51"/>
      <c r="EBN69" s="51"/>
      <c r="EBO69" s="51"/>
      <c r="EBP69" s="51"/>
      <c r="EBQ69" s="51"/>
      <c r="EBR69" s="51"/>
      <c r="EBS69" s="51"/>
      <c r="EBT69" s="51"/>
      <c r="EBU69" s="51"/>
      <c r="EBV69" s="51"/>
      <c r="EBW69" s="51"/>
      <c r="EBX69" s="51"/>
      <c r="EBY69" s="51"/>
      <c r="EBZ69" s="51"/>
      <c r="ECA69" s="51"/>
      <c r="ECB69" s="51"/>
      <c r="ECC69" s="51"/>
      <c r="ECD69" s="51"/>
      <c r="ECE69" s="51"/>
      <c r="ECF69" s="51"/>
      <c r="ECG69" s="51"/>
      <c r="ECH69" s="51"/>
      <c r="ECI69" s="51"/>
      <c r="ECJ69" s="51"/>
      <c r="ECK69" s="51"/>
      <c r="ECL69" s="51"/>
      <c r="ECM69" s="51"/>
      <c r="ECN69" s="51"/>
      <c r="ECO69" s="51"/>
      <c r="ECP69" s="51"/>
      <c r="ECQ69" s="51"/>
      <c r="ECR69" s="51"/>
      <c r="ECS69" s="51"/>
      <c r="ECT69" s="51"/>
      <c r="ECU69" s="51"/>
      <c r="ECV69" s="51"/>
      <c r="ECW69" s="51"/>
      <c r="ECX69" s="51"/>
      <c r="ECY69" s="51"/>
      <c r="ECZ69" s="51"/>
      <c r="EDA69" s="51"/>
      <c r="EDB69" s="51"/>
      <c r="EDC69" s="51"/>
      <c r="EDD69" s="51"/>
      <c r="EDE69" s="51"/>
      <c r="EDF69" s="51"/>
      <c r="EDG69" s="51"/>
      <c r="EDH69" s="51"/>
      <c r="EDI69" s="51"/>
      <c r="EDJ69" s="51"/>
      <c r="EDK69" s="51"/>
      <c r="EDL69" s="51"/>
      <c r="EDM69" s="51"/>
      <c r="EDN69" s="51"/>
      <c r="EDO69" s="51"/>
      <c r="EDP69" s="51"/>
      <c r="EDQ69" s="51"/>
      <c r="EDR69" s="51"/>
      <c r="EDS69" s="51"/>
      <c r="EDT69" s="51"/>
      <c r="EDU69" s="51"/>
      <c r="EDV69" s="51"/>
      <c r="EDW69" s="51"/>
      <c r="EDX69" s="51"/>
      <c r="EDY69" s="51"/>
      <c r="EDZ69" s="51"/>
      <c r="EEA69" s="51"/>
      <c r="EEB69" s="51"/>
      <c r="EEC69" s="51"/>
      <c r="EED69" s="51"/>
      <c r="EEE69" s="51"/>
      <c r="EEF69" s="51"/>
      <c r="EEG69" s="51"/>
      <c r="EEH69" s="51"/>
      <c r="EEI69" s="51"/>
      <c r="EEJ69" s="51"/>
      <c r="EEK69" s="51"/>
      <c r="EEL69" s="51"/>
      <c r="EEM69" s="51"/>
      <c r="EEN69" s="51"/>
      <c r="EEO69" s="51"/>
      <c r="EEP69" s="51"/>
      <c r="EEQ69" s="51"/>
      <c r="EER69" s="51"/>
      <c r="EES69" s="51"/>
      <c r="EET69" s="51"/>
      <c r="EEU69" s="51"/>
      <c r="EEV69" s="51"/>
      <c r="EEW69" s="51"/>
      <c r="EEX69" s="51"/>
      <c r="EEY69" s="51"/>
      <c r="EEZ69" s="51"/>
      <c r="EFA69" s="51"/>
      <c r="EFB69" s="51"/>
      <c r="EFC69" s="51"/>
      <c r="EFD69" s="51"/>
      <c r="EFE69" s="51"/>
      <c r="EFF69" s="51"/>
      <c r="EFG69" s="51"/>
      <c r="EFH69" s="51"/>
      <c r="EFI69" s="51"/>
      <c r="EFJ69" s="51"/>
      <c r="EFK69" s="51"/>
      <c r="EFL69" s="51"/>
      <c r="EFM69" s="51"/>
      <c r="EFN69" s="51"/>
      <c r="EFO69" s="51"/>
      <c r="EFP69" s="51"/>
      <c r="EFQ69" s="51"/>
      <c r="EFR69" s="51"/>
      <c r="EFS69" s="51"/>
      <c r="EFT69" s="51"/>
      <c r="EFU69" s="51"/>
      <c r="EFV69" s="51"/>
      <c r="EFW69" s="51"/>
      <c r="EFX69" s="51"/>
      <c r="EFY69" s="51"/>
      <c r="EFZ69" s="51"/>
      <c r="EGA69" s="51"/>
      <c r="EGB69" s="51"/>
      <c r="EGC69" s="51"/>
      <c r="EGD69" s="51"/>
      <c r="EGE69" s="51"/>
      <c r="EGF69" s="51"/>
      <c r="EGG69" s="51"/>
      <c r="EGH69" s="51"/>
      <c r="EGI69" s="51"/>
      <c r="EGJ69" s="51"/>
      <c r="EGK69" s="51"/>
      <c r="EGL69" s="51"/>
      <c r="EGM69" s="51"/>
      <c r="EGN69" s="51"/>
      <c r="EGO69" s="51"/>
      <c r="EGP69" s="51"/>
      <c r="EGQ69" s="51"/>
      <c r="EGR69" s="51"/>
      <c r="EGS69" s="51"/>
      <c r="EGT69" s="51"/>
      <c r="EGU69" s="51"/>
      <c r="EGV69" s="51"/>
      <c r="EGW69" s="51"/>
      <c r="EGX69" s="51"/>
      <c r="EGY69" s="51"/>
      <c r="EGZ69" s="51"/>
      <c r="EHA69" s="51"/>
      <c r="EHB69" s="51"/>
      <c r="EHC69" s="51"/>
      <c r="EHD69" s="51"/>
      <c r="EHE69" s="51"/>
      <c r="EHF69" s="51"/>
      <c r="EHG69" s="51"/>
      <c r="EHH69" s="51"/>
      <c r="EHI69" s="51"/>
      <c r="EHJ69" s="51"/>
      <c r="EHK69" s="51"/>
      <c r="EHL69" s="51"/>
      <c r="EHM69" s="51"/>
      <c r="EHN69" s="51"/>
      <c r="EHO69" s="51"/>
      <c r="EHP69" s="51"/>
      <c r="EHQ69" s="51"/>
      <c r="EHR69" s="51"/>
      <c r="EHS69" s="51"/>
      <c r="EHT69" s="51"/>
      <c r="EHU69" s="51"/>
      <c r="EHV69" s="51"/>
      <c r="EHW69" s="51"/>
      <c r="EHX69" s="51"/>
      <c r="EHY69" s="51"/>
      <c r="EHZ69" s="51"/>
      <c r="EIA69" s="51"/>
      <c r="EIB69" s="51"/>
      <c r="EIC69" s="51"/>
      <c r="EID69" s="51"/>
      <c r="EIE69" s="51"/>
      <c r="EIF69" s="51"/>
      <c r="EIG69" s="51"/>
      <c r="EIH69" s="51"/>
      <c r="EII69" s="51"/>
      <c r="EIJ69" s="51"/>
      <c r="EIK69" s="51"/>
      <c r="EIL69" s="51"/>
      <c r="EIM69" s="51"/>
      <c r="EIN69" s="51"/>
      <c r="EIO69" s="51"/>
      <c r="EIP69" s="51"/>
      <c r="EIQ69" s="51"/>
      <c r="EIR69" s="51"/>
      <c r="EIS69" s="51"/>
      <c r="EIT69" s="51"/>
      <c r="EIU69" s="51"/>
      <c r="EIV69" s="51"/>
      <c r="EIW69" s="51"/>
      <c r="EIX69" s="51"/>
      <c r="EIY69" s="51"/>
      <c r="EIZ69" s="51"/>
      <c r="EJA69" s="51"/>
      <c r="EJB69" s="51"/>
      <c r="EJC69" s="51"/>
      <c r="EJD69" s="51"/>
      <c r="EJE69" s="51"/>
      <c r="EJF69" s="51"/>
      <c r="EJG69" s="51"/>
      <c r="EJH69" s="51"/>
      <c r="EJI69" s="51"/>
      <c r="EJJ69" s="51"/>
      <c r="EJK69" s="51"/>
      <c r="EJL69" s="51"/>
      <c r="EJM69" s="51"/>
      <c r="EJN69" s="51"/>
      <c r="EJO69" s="51"/>
      <c r="EJP69" s="51"/>
      <c r="EJQ69" s="51"/>
      <c r="EJR69" s="51"/>
      <c r="EJS69" s="51"/>
      <c r="EJT69" s="51"/>
      <c r="EJU69" s="51"/>
      <c r="EJV69" s="51"/>
      <c r="EJW69" s="51"/>
      <c r="EJX69" s="51"/>
      <c r="EJY69" s="51"/>
      <c r="EJZ69" s="51"/>
      <c r="EKA69" s="51"/>
      <c r="EKB69" s="51"/>
      <c r="EKC69" s="51"/>
      <c r="EKD69" s="51"/>
      <c r="EKE69" s="51"/>
      <c r="EKF69" s="51"/>
      <c r="EKG69" s="51"/>
      <c r="EKH69" s="51"/>
      <c r="EKI69" s="51"/>
      <c r="EKJ69" s="51"/>
      <c r="EKK69" s="51"/>
      <c r="EKL69" s="51"/>
      <c r="EKM69" s="51"/>
      <c r="EKN69" s="51"/>
      <c r="EKO69" s="51"/>
      <c r="EKP69" s="51"/>
      <c r="EKQ69" s="51"/>
      <c r="EKR69" s="51"/>
      <c r="EKS69" s="51"/>
      <c r="EKT69" s="51"/>
      <c r="EKU69" s="51"/>
      <c r="EKV69" s="51"/>
      <c r="EKW69" s="51"/>
      <c r="EKX69" s="51"/>
      <c r="EKY69" s="51"/>
      <c r="EKZ69" s="51"/>
      <c r="ELA69" s="51"/>
      <c r="ELB69" s="51"/>
      <c r="ELC69" s="51"/>
      <c r="ELD69" s="51"/>
      <c r="ELE69" s="51"/>
      <c r="ELF69" s="51"/>
      <c r="ELG69" s="51"/>
      <c r="ELH69" s="51"/>
      <c r="ELI69" s="51"/>
      <c r="ELJ69" s="51"/>
      <c r="ELK69" s="51"/>
      <c r="ELL69" s="51"/>
      <c r="ELM69" s="51"/>
      <c r="ELN69" s="51"/>
      <c r="ELO69" s="51"/>
      <c r="ELP69" s="51"/>
      <c r="ELQ69" s="51"/>
      <c r="ELR69" s="51"/>
      <c r="ELS69" s="51"/>
      <c r="ELT69" s="51"/>
      <c r="ELU69" s="51"/>
      <c r="ELV69" s="51"/>
      <c r="ELW69" s="51"/>
      <c r="ELX69" s="51"/>
      <c r="ELY69" s="51"/>
      <c r="ELZ69" s="51"/>
      <c r="EMA69" s="51"/>
      <c r="EMB69" s="51"/>
      <c r="EMC69" s="51"/>
      <c r="EMD69" s="51"/>
      <c r="EME69" s="51"/>
      <c r="EMF69" s="51"/>
      <c r="EMG69" s="51"/>
      <c r="EMH69" s="51"/>
      <c r="EMI69" s="51"/>
      <c r="EMJ69" s="51"/>
      <c r="EMK69" s="51"/>
      <c r="EML69" s="51"/>
      <c r="EMM69" s="51"/>
      <c r="EMN69" s="51"/>
      <c r="EMO69" s="51"/>
      <c r="EMP69" s="51"/>
      <c r="EMQ69" s="51"/>
      <c r="EMR69" s="51"/>
      <c r="EMS69" s="51"/>
      <c r="EMT69" s="51"/>
      <c r="EMU69" s="51"/>
      <c r="EMV69" s="51"/>
      <c r="EMW69" s="51"/>
      <c r="EMX69" s="51"/>
      <c r="EMY69" s="51"/>
      <c r="EMZ69" s="51"/>
      <c r="ENA69" s="51"/>
      <c r="ENB69" s="51"/>
      <c r="ENC69" s="51"/>
      <c r="END69" s="51"/>
      <c r="ENE69" s="51"/>
      <c r="ENF69" s="51"/>
      <c r="ENG69" s="51"/>
      <c r="ENH69" s="51"/>
      <c r="ENI69" s="51"/>
      <c r="ENJ69" s="51"/>
      <c r="ENK69" s="51"/>
      <c r="ENL69" s="51"/>
      <c r="ENM69" s="51"/>
      <c r="ENN69" s="51"/>
      <c r="ENO69" s="51"/>
      <c r="ENP69" s="51"/>
      <c r="ENQ69" s="51"/>
      <c r="ENR69" s="51"/>
      <c r="ENS69" s="51"/>
      <c r="ENT69" s="51"/>
      <c r="ENU69" s="51"/>
      <c r="ENV69" s="51"/>
      <c r="ENW69" s="51"/>
      <c r="ENX69" s="51"/>
      <c r="ENY69" s="51"/>
      <c r="ENZ69" s="51"/>
      <c r="EOA69" s="51"/>
      <c r="EOB69" s="51"/>
      <c r="EOC69" s="51"/>
      <c r="EOD69" s="51"/>
      <c r="EOE69" s="51"/>
      <c r="EOF69" s="51"/>
      <c r="EOG69" s="51"/>
      <c r="EOH69" s="51"/>
      <c r="EOI69" s="51"/>
      <c r="EOJ69" s="51"/>
      <c r="EOK69" s="51"/>
      <c r="EOL69" s="51"/>
      <c r="EOM69" s="51"/>
      <c r="EON69" s="51"/>
      <c r="EOO69" s="51"/>
      <c r="EOP69" s="51"/>
      <c r="EOQ69" s="51"/>
      <c r="EOR69" s="51"/>
      <c r="EOS69" s="51"/>
      <c r="EOT69" s="51"/>
      <c r="EOU69" s="51"/>
      <c r="EOV69" s="51"/>
      <c r="EOW69" s="51"/>
      <c r="EOX69" s="51"/>
      <c r="EOY69" s="51"/>
      <c r="EOZ69" s="51"/>
      <c r="EPA69" s="51"/>
      <c r="EPB69" s="51"/>
      <c r="EPC69" s="51"/>
      <c r="EPD69" s="51"/>
      <c r="EPE69" s="51"/>
      <c r="EPF69" s="51"/>
      <c r="EPG69" s="51"/>
      <c r="EPH69" s="51"/>
      <c r="EPI69" s="51"/>
      <c r="EPJ69" s="51"/>
      <c r="EPK69" s="51"/>
      <c r="EPL69" s="51"/>
      <c r="EPM69" s="51"/>
      <c r="EPN69" s="51"/>
      <c r="EPO69" s="51"/>
      <c r="EPP69" s="51"/>
      <c r="EPQ69" s="51"/>
      <c r="EPR69" s="51"/>
      <c r="EPS69" s="51"/>
      <c r="EPT69" s="51"/>
      <c r="EPU69" s="51"/>
      <c r="EPV69" s="51"/>
      <c r="EPW69" s="51"/>
      <c r="EPX69" s="51"/>
      <c r="EPY69" s="51"/>
      <c r="EPZ69" s="51"/>
      <c r="EQA69" s="51"/>
      <c r="EQB69" s="51"/>
      <c r="EQC69" s="51"/>
      <c r="EQD69" s="51"/>
      <c r="EQE69" s="51"/>
      <c r="EQF69" s="51"/>
      <c r="EQG69" s="51"/>
      <c r="EQH69" s="51"/>
      <c r="EQI69" s="51"/>
      <c r="EQJ69" s="51"/>
      <c r="EQK69" s="51"/>
      <c r="EQL69" s="51"/>
      <c r="EQM69" s="51"/>
      <c r="EQN69" s="51"/>
      <c r="EQO69" s="51"/>
      <c r="EQP69" s="51"/>
      <c r="EQQ69" s="51"/>
      <c r="EQR69" s="51"/>
      <c r="EQS69" s="51"/>
      <c r="EQT69" s="51"/>
      <c r="EQU69" s="51"/>
      <c r="EQV69" s="51"/>
      <c r="EQW69" s="51"/>
      <c r="EQX69" s="51"/>
      <c r="EQY69" s="51"/>
      <c r="EQZ69" s="51"/>
      <c r="ERA69" s="51"/>
      <c r="ERB69" s="51"/>
      <c r="ERC69" s="51"/>
      <c r="ERD69" s="51"/>
      <c r="ERE69" s="51"/>
      <c r="ERF69" s="51"/>
      <c r="ERG69" s="51"/>
      <c r="ERH69" s="51"/>
      <c r="ERI69" s="51"/>
      <c r="ERJ69" s="51"/>
      <c r="ERK69" s="51"/>
      <c r="ERL69" s="51"/>
      <c r="ERM69" s="51"/>
      <c r="ERN69" s="51"/>
      <c r="ERO69" s="51"/>
      <c r="ERP69" s="51"/>
      <c r="ERQ69" s="51"/>
      <c r="ERR69" s="51"/>
      <c r="ERS69" s="51"/>
      <c r="ERT69" s="51"/>
      <c r="ERU69" s="51"/>
      <c r="ERV69" s="51"/>
      <c r="ERW69" s="51"/>
      <c r="ERX69" s="51"/>
      <c r="ERY69" s="51"/>
      <c r="ERZ69" s="51"/>
      <c r="ESA69" s="51"/>
      <c r="ESB69" s="51"/>
      <c r="ESC69" s="51"/>
      <c r="ESD69" s="51"/>
      <c r="ESE69" s="51"/>
      <c r="ESF69" s="51"/>
      <c r="ESG69" s="51"/>
      <c r="ESH69" s="51"/>
      <c r="ESI69" s="51"/>
      <c r="ESJ69" s="51"/>
      <c r="ESK69" s="51"/>
      <c r="ESL69" s="51"/>
      <c r="ESM69" s="51"/>
      <c r="ESN69" s="51"/>
      <c r="ESO69" s="51"/>
      <c r="ESP69" s="51"/>
      <c r="ESQ69" s="51"/>
      <c r="ESR69" s="51"/>
      <c r="ESS69" s="51"/>
      <c r="EST69" s="51"/>
      <c r="ESU69" s="51"/>
      <c r="ESV69" s="51"/>
      <c r="ESW69" s="51"/>
      <c r="ESX69" s="51"/>
      <c r="ESY69" s="51"/>
      <c r="ESZ69" s="51"/>
      <c r="ETA69" s="51"/>
      <c r="ETB69" s="51"/>
      <c r="ETC69" s="51"/>
      <c r="ETD69" s="51"/>
      <c r="ETE69" s="51"/>
      <c r="ETF69" s="51"/>
      <c r="ETG69" s="51"/>
      <c r="ETH69" s="51"/>
      <c r="ETI69" s="51"/>
      <c r="ETJ69" s="51"/>
      <c r="ETK69" s="51"/>
      <c r="ETL69" s="51"/>
      <c r="ETM69" s="51"/>
      <c r="ETN69" s="51"/>
      <c r="ETO69" s="51"/>
      <c r="ETP69" s="51"/>
      <c r="ETQ69" s="51"/>
      <c r="ETR69" s="51"/>
      <c r="ETS69" s="51"/>
      <c r="ETT69" s="51"/>
      <c r="ETU69" s="51"/>
      <c r="ETV69" s="51"/>
      <c r="ETW69" s="51"/>
      <c r="ETX69" s="51"/>
      <c r="ETY69" s="51"/>
      <c r="ETZ69" s="51"/>
      <c r="EUA69" s="51"/>
      <c r="EUB69" s="51"/>
      <c r="EUC69" s="51"/>
      <c r="EUD69" s="51"/>
      <c r="EUE69" s="51"/>
      <c r="EUF69" s="51"/>
      <c r="EUG69" s="51"/>
      <c r="EUH69" s="51"/>
      <c r="EUI69" s="51"/>
      <c r="EUJ69" s="51"/>
      <c r="EUK69" s="51"/>
      <c r="EUL69" s="51"/>
      <c r="EUM69" s="51"/>
      <c r="EUN69" s="51"/>
      <c r="EUO69" s="51"/>
      <c r="EUP69" s="51"/>
      <c r="EUQ69" s="51"/>
      <c r="EUR69" s="51"/>
      <c r="EUS69" s="51"/>
      <c r="EUT69" s="51"/>
      <c r="EUU69" s="51"/>
      <c r="EUV69" s="51"/>
      <c r="EUW69" s="51"/>
      <c r="EUX69" s="51"/>
      <c r="EUY69" s="51"/>
      <c r="EUZ69" s="51"/>
      <c r="EVA69" s="51"/>
      <c r="EVB69" s="51"/>
      <c r="EVC69" s="51"/>
      <c r="EVD69" s="51"/>
      <c r="EVE69" s="51"/>
      <c r="EVF69" s="51"/>
      <c r="EVG69" s="51"/>
      <c r="EVH69" s="51"/>
      <c r="EVI69" s="51"/>
      <c r="EVJ69" s="51"/>
      <c r="EVK69" s="51"/>
      <c r="EVL69" s="51"/>
      <c r="EVM69" s="51"/>
      <c r="EVN69" s="51"/>
      <c r="EVO69" s="51"/>
      <c r="EVP69" s="51"/>
      <c r="EVQ69" s="51"/>
      <c r="EVR69" s="51"/>
      <c r="EVS69" s="51"/>
      <c r="EVT69" s="51"/>
      <c r="EVU69" s="51"/>
      <c r="EVV69" s="51"/>
      <c r="EVW69" s="51"/>
      <c r="EVX69" s="51"/>
      <c r="EVY69" s="51"/>
      <c r="EVZ69" s="51"/>
      <c r="EWA69" s="51"/>
      <c r="EWB69" s="51"/>
      <c r="EWC69" s="51"/>
      <c r="EWD69" s="51"/>
      <c r="EWE69" s="51"/>
      <c r="EWF69" s="51"/>
      <c r="EWG69" s="51"/>
      <c r="EWH69" s="51"/>
      <c r="EWI69" s="51"/>
      <c r="EWJ69" s="51"/>
      <c r="EWK69" s="51"/>
      <c r="EWL69" s="51"/>
      <c r="EWM69" s="51"/>
      <c r="EWN69" s="51"/>
      <c r="EWO69" s="51"/>
      <c r="EWP69" s="51"/>
      <c r="EWQ69" s="51"/>
      <c r="EWR69" s="51"/>
      <c r="EWS69" s="51"/>
      <c r="EWT69" s="51"/>
      <c r="EWU69" s="51"/>
      <c r="EWV69" s="51"/>
      <c r="EWW69" s="51"/>
      <c r="EWX69" s="51"/>
      <c r="EWY69" s="51"/>
      <c r="EWZ69" s="51"/>
      <c r="EXA69" s="51"/>
      <c r="EXB69" s="51"/>
      <c r="EXC69" s="51"/>
      <c r="EXD69" s="51"/>
      <c r="EXE69" s="51"/>
      <c r="EXF69" s="51"/>
      <c r="EXG69" s="51"/>
      <c r="EXH69" s="51"/>
      <c r="EXI69" s="51"/>
      <c r="EXJ69" s="51"/>
      <c r="EXK69" s="51"/>
      <c r="EXL69" s="51"/>
      <c r="EXM69" s="51"/>
      <c r="EXN69" s="51"/>
      <c r="EXO69" s="51"/>
      <c r="EXP69" s="51"/>
      <c r="EXQ69" s="51"/>
      <c r="EXR69" s="51"/>
      <c r="EXS69" s="51"/>
      <c r="EXT69" s="51"/>
      <c r="EXU69" s="51"/>
      <c r="EXV69" s="51"/>
      <c r="EXW69" s="51"/>
      <c r="EXX69" s="51"/>
      <c r="EXY69" s="51"/>
      <c r="EXZ69" s="51"/>
      <c r="EYA69" s="51"/>
      <c r="EYB69" s="51"/>
      <c r="EYC69" s="51"/>
      <c r="EYD69" s="51"/>
      <c r="EYE69" s="51"/>
      <c r="EYF69" s="51"/>
      <c r="EYG69" s="51"/>
      <c r="EYH69" s="51"/>
      <c r="EYI69" s="51"/>
      <c r="EYJ69" s="51"/>
      <c r="EYK69" s="51"/>
      <c r="EYL69" s="51"/>
      <c r="EYM69" s="51"/>
      <c r="EYN69" s="51"/>
      <c r="EYO69" s="51"/>
      <c r="EYP69" s="51"/>
      <c r="EYQ69" s="51"/>
      <c r="EYR69" s="51"/>
      <c r="EYS69" s="51"/>
      <c r="EYT69" s="51"/>
      <c r="EYU69" s="51"/>
      <c r="EYV69" s="51"/>
      <c r="EYW69" s="51"/>
      <c r="EYX69" s="51"/>
      <c r="EYY69" s="51"/>
      <c r="EYZ69" s="51"/>
      <c r="EZA69" s="51"/>
      <c r="EZB69" s="51"/>
      <c r="EZC69" s="51"/>
      <c r="EZD69" s="51"/>
      <c r="EZE69" s="51"/>
      <c r="EZF69" s="51"/>
      <c r="EZG69" s="51"/>
      <c r="EZH69" s="51"/>
      <c r="EZI69" s="51"/>
      <c r="EZJ69" s="51"/>
      <c r="EZK69" s="51"/>
      <c r="EZL69" s="51"/>
      <c r="EZM69" s="51"/>
      <c r="EZN69" s="51"/>
      <c r="EZO69" s="51"/>
      <c r="EZP69" s="51"/>
      <c r="EZQ69" s="51"/>
      <c r="EZR69" s="51"/>
      <c r="EZS69" s="51"/>
      <c r="EZT69" s="51"/>
      <c r="EZU69" s="51"/>
      <c r="EZV69" s="51"/>
      <c r="EZW69" s="51"/>
      <c r="EZX69" s="51"/>
      <c r="EZY69" s="51"/>
      <c r="EZZ69" s="51"/>
      <c r="FAA69" s="51"/>
      <c r="FAB69" s="51"/>
      <c r="FAC69" s="51"/>
      <c r="FAD69" s="51"/>
      <c r="FAE69" s="51"/>
      <c r="FAF69" s="51"/>
      <c r="FAG69" s="51"/>
      <c r="FAH69" s="51"/>
      <c r="FAI69" s="51"/>
      <c r="FAJ69" s="51"/>
      <c r="FAK69" s="51"/>
      <c r="FAL69" s="51"/>
      <c r="FAM69" s="51"/>
      <c r="FAN69" s="51"/>
      <c r="FAO69" s="51"/>
      <c r="FAP69" s="51"/>
      <c r="FAQ69" s="51"/>
      <c r="FAR69" s="51"/>
      <c r="FAS69" s="51"/>
      <c r="FAT69" s="51"/>
      <c r="FAU69" s="51"/>
      <c r="FAV69" s="51"/>
      <c r="FAW69" s="51"/>
      <c r="FAX69" s="51"/>
      <c r="FAY69" s="51"/>
      <c r="FAZ69" s="51"/>
      <c r="FBA69" s="51"/>
      <c r="FBB69" s="51"/>
      <c r="FBC69" s="51"/>
      <c r="FBD69" s="51"/>
      <c r="FBE69" s="51"/>
      <c r="FBF69" s="51"/>
      <c r="FBG69" s="51"/>
      <c r="FBH69" s="51"/>
      <c r="FBI69" s="51"/>
      <c r="FBJ69" s="51"/>
      <c r="FBK69" s="51"/>
      <c r="FBL69" s="51"/>
      <c r="FBM69" s="51"/>
      <c r="FBN69" s="51"/>
      <c r="FBO69" s="51"/>
      <c r="FBP69" s="51"/>
      <c r="FBQ69" s="51"/>
      <c r="FBR69" s="51"/>
      <c r="FBS69" s="51"/>
      <c r="FBT69" s="51"/>
      <c r="FBU69" s="51"/>
      <c r="FBV69" s="51"/>
      <c r="FBW69" s="51"/>
      <c r="FBX69" s="51"/>
      <c r="FBY69" s="51"/>
      <c r="FBZ69" s="51"/>
      <c r="FCA69" s="51"/>
      <c r="FCB69" s="51"/>
      <c r="FCC69" s="51"/>
      <c r="FCD69" s="51"/>
      <c r="FCE69" s="51"/>
      <c r="FCF69" s="51"/>
      <c r="FCG69" s="51"/>
      <c r="FCH69" s="51"/>
      <c r="FCI69" s="51"/>
      <c r="FCJ69" s="51"/>
      <c r="FCK69" s="51"/>
      <c r="FCL69" s="51"/>
      <c r="FCM69" s="51"/>
      <c r="FCN69" s="51"/>
      <c r="FCO69" s="51"/>
      <c r="FCP69" s="51"/>
      <c r="FCQ69" s="51"/>
      <c r="FCR69" s="51"/>
      <c r="FCS69" s="51"/>
      <c r="FCT69" s="51"/>
      <c r="FCU69" s="51"/>
      <c r="FCV69" s="51"/>
      <c r="FCW69" s="51"/>
      <c r="FCX69" s="51"/>
      <c r="FCY69" s="51"/>
      <c r="FCZ69" s="51"/>
      <c r="FDA69" s="51"/>
      <c r="FDB69" s="51"/>
      <c r="FDC69" s="51"/>
      <c r="FDD69" s="51"/>
      <c r="FDE69" s="51"/>
      <c r="FDF69" s="51"/>
      <c r="FDG69" s="51"/>
      <c r="FDH69" s="51"/>
      <c r="FDI69" s="51"/>
      <c r="FDJ69" s="51"/>
      <c r="FDK69" s="51"/>
      <c r="FDL69" s="51"/>
      <c r="FDM69" s="51"/>
      <c r="FDN69" s="51"/>
      <c r="FDO69" s="51"/>
      <c r="FDP69" s="51"/>
      <c r="FDQ69" s="51"/>
      <c r="FDR69" s="51"/>
      <c r="FDS69" s="51"/>
      <c r="FDT69" s="51"/>
      <c r="FDU69" s="51"/>
      <c r="FDV69" s="51"/>
      <c r="FDW69" s="51"/>
      <c r="FDX69" s="51"/>
      <c r="FDY69" s="51"/>
      <c r="FDZ69" s="51"/>
      <c r="FEA69" s="51"/>
      <c r="FEB69" s="51"/>
      <c r="FEC69" s="51"/>
      <c r="FED69" s="51"/>
      <c r="FEE69" s="51"/>
      <c r="FEF69" s="51"/>
      <c r="FEG69" s="51"/>
      <c r="FEH69" s="51"/>
      <c r="FEI69" s="51"/>
      <c r="FEJ69" s="51"/>
      <c r="FEK69" s="51"/>
      <c r="FEL69" s="51"/>
      <c r="FEM69" s="51"/>
      <c r="FEN69" s="51"/>
      <c r="FEO69" s="51"/>
      <c r="FEP69" s="51"/>
      <c r="FEQ69" s="51"/>
      <c r="FER69" s="51"/>
      <c r="FES69" s="51"/>
      <c r="FET69" s="51"/>
      <c r="FEU69" s="51"/>
      <c r="FEV69" s="51"/>
      <c r="FEW69" s="51"/>
      <c r="FEX69" s="51"/>
      <c r="FEY69" s="51"/>
      <c r="FEZ69" s="51"/>
      <c r="FFA69" s="51"/>
      <c r="FFB69" s="51"/>
      <c r="FFC69" s="51"/>
      <c r="FFD69" s="51"/>
      <c r="FFE69" s="51"/>
      <c r="FFF69" s="51"/>
      <c r="FFG69" s="51"/>
      <c r="FFH69" s="51"/>
      <c r="FFI69" s="51"/>
      <c r="FFJ69" s="51"/>
      <c r="FFK69" s="51"/>
      <c r="FFL69" s="51"/>
      <c r="FFM69" s="51"/>
      <c r="FFN69" s="51"/>
      <c r="FFO69" s="51"/>
      <c r="FFP69" s="51"/>
      <c r="FFQ69" s="51"/>
      <c r="FFR69" s="51"/>
      <c r="FFS69" s="51"/>
      <c r="FFT69" s="51"/>
      <c r="FFU69" s="51"/>
      <c r="FFV69" s="51"/>
      <c r="FFW69" s="51"/>
      <c r="FFX69" s="51"/>
      <c r="FFY69" s="51"/>
      <c r="FFZ69" s="51"/>
      <c r="FGA69" s="51"/>
      <c r="FGB69" s="51"/>
      <c r="FGC69" s="51"/>
      <c r="FGD69" s="51"/>
      <c r="FGE69" s="51"/>
      <c r="FGF69" s="51"/>
      <c r="FGG69" s="51"/>
      <c r="FGH69" s="51"/>
      <c r="FGI69" s="51"/>
      <c r="FGJ69" s="51"/>
      <c r="FGK69" s="51"/>
      <c r="FGL69" s="51"/>
      <c r="FGM69" s="51"/>
      <c r="FGN69" s="51"/>
      <c r="FGO69" s="51"/>
      <c r="FGP69" s="51"/>
      <c r="FGQ69" s="51"/>
      <c r="FGR69" s="51"/>
      <c r="FGS69" s="51"/>
      <c r="FGT69" s="51"/>
      <c r="FGU69" s="51"/>
      <c r="FGV69" s="51"/>
      <c r="FGW69" s="51"/>
      <c r="FGX69" s="51"/>
      <c r="FGY69" s="51"/>
      <c r="FGZ69" s="51"/>
      <c r="FHA69" s="51"/>
      <c r="FHB69" s="51"/>
      <c r="FHC69" s="51"/>
      <c r="FHD69" s="51"/>
      <c r="FHE69" s="51"/>
      <c r="FHF69" s="51"/>
      <c r="FHG69" s="51"/>
      <c r="FHH69" s="51"/>
      <c r="FHI69" s="51"/>
      <c r="FHJ69" s="51"/>
      <c r="FHK69" s="51"/>
      <c r="FHL69" s="51"/>
      <c r="FHM69" s="51"/>
      <c r="FHN69" s="51"/>
      <c r="FHO69" s="51"/>
      <c r="FHP69" s="51"/>
      <c r="FHQ69" s="51"/>
      <c r="FHR69" s="51"/>
      <c r="FHS69" s="51"/>
      <c r="FHT69" s="51"/>
      <c r="FHU69" s="51"/>
      <c r="FHV69" s="51"/>
      <c r="FHW69" s="51"/>
      <c r="FHX69" s="51"/>
      <c r="FHY69" s="51"/>
      <c r="FHZ69" s="51"/>
      <c r="FIA69" s="51"/>
      <c r="FIB69" s="51"/>
      <c r="FIC69" s="51"/>
      <c r="FID69" s="51"/>
      <c r="FIE69" s="51"/>
      <c r="FIF69" s="51"/>
      <c r="FIG69" s="51"/>
      <c r="FIH69" s="51"/>
      <c r="FII69" s="51"/>
      <c r="FIJ69" s="51"/>
      <c r="FIK69" s="51"/>
      <c r="FIL69" s="51"/>
      <c r="FIM69" s="51"/>
      <c r="FIN69" s="51"/>
      <c r="FIO69" s="51"/>
      <c r="FIP69" s="51"/>
      <c r="FIQ69" s="51"/>
      <c r="FIR69" s="51"/>
      <c r="FIS69" s="51"/>
      <c r="FIT69" s="51"/>
      <c r="FIU69" s="51"/>
      <c r="FIV69" s="51"/>
      <c r="FIW69" s="51"/>
      <c r="FIX69" s="51"/>
      <c r="FIY69" s="51"/>
      <c r="FIZ69" s="51"/>
      <c r="FJA69" s="51"/>
      <c r="FJB69" s="51"/>
      <c r="FJC69" s="51"/>
      <c r="FJD69" s="51"/>
      <c r="FJE69" s="51"/>
      <c r="FJF69" s="51"/>
      <c r="FJG69" s="51"/>
      <c r="FJH69" s="51"/>
      <c r="FJI69" s="51"/>
      <c r="FJJ69" s="51"/>
      <c r="FJK69" s="51"/>
      <c r="FJL69" s="51"/>
      <c r="FJM69" s="51"/>
      <c r="FJN69" s="51"/>
      <c r="FJO69" s="51"/>
      <c r="FJP69" s="51"/>
      <c r="FJQ69" s="51"/>
      <c r="FJR69" s="51"/>
      <c r="FJS69" s="51"/>
      <c r="FJT69" s="51"/>
      <c r="FJU69" s="51"/>
      <c r="FJV69" s="51"/>
      <c r="FJW69" s="51"/>
      <c r="FJX69" s="51"/>
      <c r="FJY69" s="51"/>
      <c r="FJZ69" s="51"/>
      <c r="FKA69" s="51"/>
      <c r="FKB69" s="51"/>
      <c r="FKC69" s="51"/>
      <c r="FKD69" s="51"/>
      <c r="FKE69" s="51"/>
      <c r="FKF69" s="51"/>
      <c r="FKG69" s="51"/>
      <c r="FKH69" s="51"/>
      <c r="FKI69" s="51"/>
      <c r="FKJ69" s="51"/>
      <c r="FKK69" s="51"/>
      <c r="FKL69" s="51"/>
      <c r="FKM69" s="51"/>
      <c r="FKN69" s="51"/>
      <c r="FKO69" s="51"/>
      <c r="FKP69" s="51"/>
      <c r="FKQ69" s="51"/>
      <c r="FKR69" s="51"/>
      <c r="FKS69" s="51"/>
      <c r="FKT69" s="51"/>
      <c r="FKU69" s="51"/>
      <c r="FKV69" s="51"/>
      <c r="FKW69" s="51"/>
      <c r="FKX69" s="51"/>
      <c r="FKY69" s="51"/>
      <c r="FKZ69" s="51"/>
      <c r="FLA69" s="51"/>
      <c r="FLB69" s="51"/>
      <c r="FLC69" s="51"/>
      <c r="FLD69" s="51"/>
      <c r="FLE69" s="51"/>
      <c r="FLF69" s="51"/>
      <c r="FLG69" s="51"/>
      <c r="FLH69" s="51"/>
      <c r="FLI69" s="51"/>
      <c r="FLJ69" s="51"/>
      <c r="FLK69" s="51"/>
      <c r="FLL69" s="51"/>
      <c r="FLM69" s="51"/>
      <c r="FLN69" s="51"/>
      <c r="FLO69" s="51"/>
      <c r="FLP69" s="51"/>
      <c r="FLQ69" s="51"/>
      <c r="FLR69" s="51"/>
      <c r="FLS69" s="51"/>
      <c r="FLT69" s="51"/>
      <c r="FLU69" s="51"/>
      <c r="FLV69" s="51"/>
      <c r="FLW69" s="51"/>
      <c r="FLX69" s="51"/>
      <c r="FLY69" s="51"/>
      <c r="FLZ69" s="51"/>
      <c r="FMA69" s="51"/>
      <c r="FMB69" s="51"/>
      <c r="FMC69" s="51"/>
      <c r="FMD69" s="51"/>
      <c r="FME69" s="51"/>
      <c r="FMF69" s="51"/>
      <c r="FMG69" s="51"/>
      <c r="FMH69" s="51"/>
      <c r="FMI69" s="51"/>
      <c r="FMJ69" s="51"/>
      <c r="FMK69" s="51"/>
      <c r="FML69" s="51"/>
      <c r="FMM69" s="51"/>
      <c r="FMN69" s="51"/>
      <c r="FMO69" s="51"/>
      <c r="FMP69" s="51"/>
      <c r="FMQ69" s="51"/>
      <c r="FMR69" s="51"/>
      <c r="FMS69" s="51"/>
      <c r="FMT69" s="51"/>
      <c r="FMU69" s="51"/>
      <c r="FMV69" s="51"/>
      <c r="FMW69" s="51"/>
      <c r="FMX69" s="51"/>
      <c r="FMY69" s="51"/>
      <c r="FMZ69" s="51"/>
      <c r="FNA69" s="51"/>
      <c r="FNB69" s="51"/>
      <c r="FNC69" s="51"/>
      <c r="FND69" s="51"/>
      <c r="FNE69" s="51"/>
      <c r="FNF69" s="51"/>
      <c r="FNG69" s="51"/>
      <c r="FNH69" s="51"/>
      <c r="FNI69" s="51"/>
      <c r="FNJ69" s="51"/>
      <c r="FNK69" s="51"/>
      <c r="FNL69" s="51"/>
      <c r="FNM69" s="51"/>
      <c r="FNN69" s="51"/>
      <c r="FNO69" s="51"/>
      <c r="FNP69" s="51"/>
      <c r="FNQ69" s="51"/>
      <c r="FNR69" s="51"/>
      <c r="FNS69" s="51"/>
      <c r="FNT69" s="51"/>
      <c r="FNU69" s="51"/>
      <c r="FNV69" s="51"/>
      <c r="FNW69" s="51"/>
      <c r="FNX69" s="51"/>
      <c r="FNY69" s="51"/>
      <c r="FNZ69" s="51"/>
      <c r="FOA69" s="51"/>
      <c r="FOB69" s="51"/>
      <c r="FOC69" s="51"/>
      <c r="FOD69" s="51"/>
      <c r="FOE69" s="51"/>
      <c r="FOF69" s="51"/>
      <c r="FOG69" s="51"/>
      <c r="FOH69" s="51"/>
      <c r="FOI69" s="51"/>
      <c r="FOJ69" s="51"/>
      <c r="FOK69" s="51"/>
      <c r="FOL69" s="51"/>
      <c r="FOM69" s="51"/>
      <c r="FON69" s="51"/>
      <c r="FOO69" s="51"/>
      <c r="FOP69" s="51"/>
      <c r="FOQ69" s="51"/>
      <c r="FOR69" s="51"/>
      <c r="FOS69" s="51"/>
      <c r="FOT69" s="51"/>
      <c r="FOU69" s="51"/>
      <c r="FOV69" s="51"/>
      <c r="FOW69" s="51"/>
      <c r="FOX69" s="51"/>
      <c r="FOY69" s="51"/>
      <c r="FOZ69" s="51"/>
      <c r="FPA69" s="51"/>
      <c r="FPB69" s="51"/>
      <c r="FPC69" s="51"/>
      <c r="FPD69" s="51"/>
      <c r="FPE69" s="51"/>
      <c r="FPF69" s="51"/>
      <c r="FPG69" s="51"/>
      <c r="FPH69" s="51"/>
      <c r="FPI69" s="51"/>
      <c r="FPJ69" s="51"/>
      <c r="FPK69" s="51"/>
      <c r="FPL69" s="51"/>
      <c r="FPM69" s="51"/>
      <c r="FPN69" s="51"/>
      <c r="FPO69" s="51"/>
      <c r="FPP69" s="51"/>
      <c r="FPQ69" s="51"/>
      <c r="FPR69" s="51"/>
      <c r="FPS69" s="51"/>
      <c r="FPT69" s="51"/>
      <c r="FPU69" s="51"/>
      <c r="FPV69" s="51"/>
      <c r="FPW69" s="51"/>
      <c r="FPX69" s="51"/>
      <c r="FPY69" s="51"/>
      <c r="FPZ69" s="51"/>
      <c r="FQA69" s="51"/>
      <c r="FQB69" s="51"/>
      <c r="FQC69" s="51"/>
      <c r="FQD69" s="51"/>
      <c r="FQE69" s="51"/>
      <c r="FQF69" s="51"/>
      <c r="FQG69" s="51"/>
      <c r="FQH69" s="51"/>
      <c r="FQI69" s="51"/>
      <c r="FQJ69" s="51"/>
      <c r="FQK69" s="51"/>
      <c r="FQL69" s="51"/>
      <c r="FQM69" s="51"/>
      <c r="FQN69" s="51"/>
      <c r="FQO69" s="51"/>
      <c r="FQP69" s="51"/>
      <c r="FQQ69" s="51"/>
      <c r="FQR69" s="51"/>
      <c r="FQS69" s="51"/>
      <c r="FQT69" s="51"/>
      <c r="FQU69" s="51"/>
      <c r="FQV69" s="51"/>
      <c r="FQW69" s="51"/>
      <c r="FQX69" s="51"/>
      <c r="FQY69" s="51"/>
      <c r="FQZ69" s="51"/>
      <c r="FRA69" s="51"/>
      <c r="FRB69" s="51"/>
      <c r="FRC69" s="51"/>
      <c r="FRD69" s="51"/>
      <c r="FRE69" s="51"/>
      <c r="FRF69" s="51"/>
      <c r="FRG69" s="51"/>
      <c r="FRH69" s="51"/>
      <c r="FRI69" s="51"/>
      <c r="FRJ69" s="51"/>
      <c r="FRK69" s="51"/>
      <c r="FRL69" s="51"/>
      <c r="FRM69" s="51"/>
      <c r="FRN69" s="51"/>
      <c r="FRO69" s="51"/>
      <c r="FRP69" s="51"/>
      <c r="FRQ69" s="51"/>
      <c r="FRR69" s="51"/>
      <c r="FRS69" s="51"/>
      <c r="FRT69" s="51"/>
      <c r="FRU69" s="51"/>
      <c r="FRV69" s="51"/>
      <c r="FRW69" s="51"/>
      <c r="FRX69" s="51"/>
      <c r="FRY69" s="51"/>
      <c r="FRZ69" s="51"/>
      <c r="FSA69" s="51"/>
      <c r="FSB69" s="51"/>
      <c r="FSC69" s="51"/>
      <c r="FSD69" s="51"/>
      <c r="FSE69" s="51"/>
      <c r="FSF69" s="51"/>
      <c r="FSG69" s="51"/>
      <c r="FSH69" s="51"/>
      <c r="FSI69" s="51"/>
      <c r="FSJ69" s="51"/>
      <c r="FSK69" s="51"/>
      <c r="FSL69" s="51"/>
      <c r="FSM69" s="51"/>
      <c r="FSN69" s="51"/>
      <c r="FSO69" s="51"/>
      <c r="FSP69" s="51"/>
      <c r="FSQ69" s="51"/>
      <c r="FSR69" s="51"/>
      <c r="FSS69" s="51"/>
      <c r="FST69" s="51"/>
      <c r="FSU69" s="51"/>
      <c r="FSV69" s="51"/>
      <c r="FSW69" s="51"/>
      <c r="FSX69" s="51"/>
      <c r="FSY69" s="51"/>
      <c r="FSZ69" s="51"/>
      <c r="FTA69" s="51"/>
      <c r="FTB69" s="51"/>
      <c r="FTC69" s="51"/>
      <c r="FTD69" s="51"/>
      <c r="FTE69" s="51"/>
      <c r="FTF69" s="51"/>
      <c r="FTG69" s="51"/>
      <c r="FTH69" s="51"/>
      <c r="FTI69" s="51"/>
      <c r="FTJ69" s="51"/>
      <c r="FTK69" s="51"/>
      <c r="FTL69" s="51"/>
      <c r="FTM69" s="51"/>
      <c r="FTN69" s="51"/>
      <c r="FTO69" s="51"/>
      <c r="FTP69" s="51"/>
      <c r="FTQ69" s="51"/>
      <c r="FTR69" s="51"/>
      <c r="FTS69" s="51"/>
      <c r="FTT69" s="51"/>
      <c r="FTU69" s="51"/>
      <c r="FTV69" s="51"/>
      <c r="FTW69" s="51"/>
      <c r="FTX69" s="51"/>
      <c r="FTY69" s="51"/>
      <c r="FTZ69" s="51"/>
      <c r="FUA69" s="51"/>
      <c r="FUB69" s="51"/>
      <c r="FUC69" s="51"/>
      <c r="FUD69" s="51"/>
      <c r="FUE69" s="51"/>
      <c r="FUF69" s="51"/>
      <c r="FUG69" s="51"/>
      <c r="FUH69" s="51"/>
      <c r="FUI69" s="51"/>
      <c r="FUJ69" s="51"/>
      <c r="FUK69" s="51"/>
      <c r="FUL69" s="51"/>
      <c r="FUM69" s="51"/>
      <c r="FUN69" s="51"/>
      <c r="FUO69" s="51"/>
      <c r="FUP69" s="51"/>
      <c r="FUQ69" s="51"/>
      <c r="FUR69" s="51"/>
      <c r="FUS69" s="51"/>
      <c r="FUT69" s="51"/>
      <c r="FUU69" s="51"/>
      <c r="FUV69" s="51"/>
      <c r="FUW69" s="51"/>
      <c r="FUX69" s="51"/>
      <c r="FUY69" s="51"/>
      <c r="FUZ69" s="51"/>
      <c r="FVA69" s="51"/>
      <c r="FVB69" s="51"/>
      <c r="FVC69" s="51"/>
      <c r="FVD69" s="51"/>
      <c r="FVE69" s="51"/>
      <c r="FVF69" s="51"/>
      <c r="FVG69" s="51"/>
      <c r="FVH69" s="51"/>
      <c r="FVI69" s="51"/>
      <c r="FVJ69" s="51"/>
      <c r="FVK69" s="51"/>
      <c r="FVL69" s="51"/>
      <c r="FVM69" s="51"/>
      <c r="FVN69" s="51"/>
      <c r="FVO69" s="51"/>
      <c r="FVP69" s="51"/>
      <c r="FVQ69" s="51"/>
      <c r="FVR69" s="51"/>
      <c r="FVS69" s="51"/>
      <c r="FVT69" s="51"/>
      <c r="FVU69" s="51"/>
      <c r="FVV69" s="51"/>
      <c r="FVW69" s="51"/>
      <c r="FVX69" s="51"/>
      <c r="FVY69" s="51"/>
      <c r="FVZ69" s="51"/>
      <c r="FWA69" s="51"/>
      <c r="FWB69" s="51"/>
      <c r="FWC69" s="51"/>
      <c r="FWD69" s="51"/>
      <c r="FWE69" s="51"/>
      <c r="FWF69" s="51"/>
      <c r="FWG69" s="51"/>
      <c r="FWH69" s="51"/>
      <c r="FWI69" s="51"/>
      <c r="FWJ69" s="51"/>
      <c r="FWK69" s="51"/>
      <c r="FWL69" s="51"/>
      <c r="FWM69" s="51"/>
      <c r="FWN69" s="51"/>
      <c r="FWO69" s="51"/>
      <c r="FWP69" s="51"/>
      <c r="FWQ69" s="51"/>
      <c r="FWR69" s="51"/>
      <c r="FWS69" s="51"/>
      <c r="FWT69" s="51"/>
      <c r="FWU69" s="51"/>
      <c r="FWV69" s="51"/>
      <c r="FWW69" s="51"/>
      <c r="FWX69" s="51"/>
      <c r="FWY69" s="51"/>
      <c r="FWZ69" s="51"/>
      <c r="FXA69" s="51"/>
      <c r="FXB69" s="51"/>
      <c r="FXC69" s="51"/>
      <c r="FXD69" s="51"/>
      <c r="FXE69" s="51"/>
      <c r="FXF69" s="51"/>
      <c r="FXG69" s="51"/>
      <c r="FXH69" s="51"/>
      <c r="FXI69" s="51"/>
      <c r="FXJ69" s="51"/>
      <c r="FXK69" s="51"/>
      <c r="FXL69" s="51"/>
      <c r="FXM69" s="51"/>
      <c r="FXN69" s="51"/>
      <c r="FXO69" s="51"/>
      <c r="FXP69" s="51"/>
      <c r="FXQ69" s="51"/>
      <c r="FXR69" s="51"/>
      <c r="FXS69" s="51"/>
      <c r="FXT69" s="51"/>
      <c r="FXU69" s="51"/>
      <c r="FXV69" s="51"/>
      <c r="FXW69" s="51"/>
      <c r="FXX69" s="51"/>
      <c r="FXY69" s="51"/>
      <c r="FXZ69" s="51"/>
      <c r="FYA69" s="51"/>
      <c r="FYB69" s="51"/>
      <c r="FYC69" s="51"/>
      <c r="FYD69" s="51"/>
      <c r="FYE69" s="51"/>
      <c r="FYF69" s="51"/>
      <c r="FYG69" s="51"/>
      <c r="FYH69" s="51"/>
      <c r="FYI69" s="51"/>
      <c r="FYJ69" s="51"/>
      <c r="FYK69" s="51"/>
      <c r="FYL69" s="51"/>
      <c r="FYM69" s="51"/>
      <c r="FYN69" s="51"/>
      <c r="FYO69" s="51"/>
      <c r="FYP69" s="51"/>
      <c r="FYQ69" s="51"/>
      <c r="FYR69" s="51"/>
      <c r="FYS69" s="51"/>
      <c r="FYT69" s="51"/>
      <c r="FYU69" s="51"/>
      <c r="FYV69" s="51"/>
      <c r="FYW69" s="51"/>
      <c r="FYX69" s="51"/>
      <c r="FYY69" s="51"/>
      <c r="FYZ69" s="51"/>
      <c r="FZA69" s="51"/>
      <c r="FZB69" s="51"/>
      <c r="FZC69" s="51"/>
      <c r="FZD69" s="51"/>
      <c r="FZE69" s="51"/>
      <c r="FZF69" s="51"/>
      <c r="FZG69" s="51"/>
      <c r="FZH69" s="51"/>
      <c r="FZI69" s="51"/>
      <c r="FZJ69" s="51"/>
      <c r="FZK69" s="51"/>
      <c r="FZL69" s="51"/>
      <c r="FZM69" s="51"/>
      <c r="FZN69" s="51"/>
      <c r="FZO69" s="51"/>
      <c r="FZP69" s="51"/>
      <c r="FZQ69" s="51"/>
      <c r="FZR69" s="51"/>
      <c r="FZS69" s="51"/>
      <c r="FZT69" s="51"/>
      <c r="FZU69" s="51"/>
      <c r="FZV69" s="51"/>
      <c r="FZW69" s="51"/>
      <c r="FZX69" s="51"/>
      <c r="FZY69" s="51"/>
      <c r="FZZ69" s="51"/>
      <c r="GAA69" s="51"/>
      <c r="GAB69" s="51"/>
      <c r="GAC69" s="51"/>
      <c r="GAD69" s="51"/>
      <c r="GAE69" s="51"/>
      <c r="GAF69" s="51"/>
      <c r="GAG69" s="51"/>
      <c r="GAH69" s="51"/>
      <c r="GAI69" s="51"/>
      <c r="GAJ69" s="51"/>
      <c r="GAK69" s="51"/>
      <c r="GAL69" s="51"/>
      <c r="GAM69" s="51"/>
      <c r="GAN69" s="51"/>
      <c r="GAO69" s="51"/>
      <c r="GAP69" s="51"/>
      <c r="GAQ69" s="51"/>
      <c r="GAR69" s="51"/>
      <c r="GAS69" s="51"/>
      <c r="GAT69" s="51"/>
      <c r="GAU69" s="51"/>
      <c r="GAV69" s="51"/>
      <c r="GAW69" s="51"/>
      <c r="GAX69" s="51"/>
      <c r="GAY69" s="51"/>
      <c r="GAZ69" s="51"/>
      <c r="GBA69" s="51"/>
      <c r="GBB69" s="51"/>
      <c r="GBC69" s="51"/>
      <c r="GBD69" s="51"/>
      <c r="GBE69" s="51"/>
      <c r="GBF69" s="51"/>
      <c r="GBG69" s="51"/>
      <c r="GBH69" s="51"/>
      <c r="GBI69" s="51"/>
      <c r="GBJ69" s="51"/>
      <c r="GBK69" s="51"/>
      <c r="GBL69" s="51"/>
      <c r="GBM69" s="51"/>
      <c r="GBN69" s="51"/>
      <c r="GBO69" s="51"/>
      <c r="GBP69" s="51"/>
      <c r="GBQ69" s="51"/>
      <c r="GBR69" s="51"/>
      <c r="GBS69" s="51"/>
      <c r="GBT69" s="51"/>
      <c r="GBU69" s="51"/>
      <c r="GBV69" s="51"/>
      <c r="GBW69" s="51"/>
      <c r="GBX69" s="51"/>
      <c r="GBY69" s="51"/>
      <c r="GBZ69" s="51"/>
      <c r="GCA69" s="51"/>
      <c r="GCB69" s="51"/>
      <c r="GCC69" s="51"/>
      <c r="GCD69" s="51"/>
      <c r="GCE69" s="51"/>
      <c r="GCF69" s="51"/>
      <c r="GCG69" s="51"/>
      <c r="GCH69" s="51"/>
      <c r="GCI69" s="51"/>
      <c r="GCJ69" s="51"/>
      <c r="GCK69" s="51"/>
      <c r="GCL69" s="51"/>
      <c r="GCM69" s="51"/>
      <c r="GCN69" s="51"/>
      <c r="GCO69" s="51"/>
      <c r="GCP69" s="51"/>
      <c r="GCQ69" s="51"/>
      <c r="GCR69" s="51"/>
      <c r="GCS69" s="51"/>
      <c r="GCT69" s="51"/>
      <c r="GCU69" s="51"/>
      <c r="GCV69" s="51"/>
      <c r="GCW69" s="51"/>
      <c r="GCX69" s="51"/>
      <c r="GCY69" s="51"/>
      <c r="GCZ69" s="51"/>
      <c r="GDA69" s="51"/>
      <c r="GDB69" s="51"/>
      <c r="GDC69" s="51"/>
      <c r="GDD69" s="51"/>
      <c r="GDE69" s="51"/>
      <c r="GDF69" s="51"/>
      <c r="GDG69" s="51"/>
      <c r="GDH69" s="51"/>
      <c r="GDI69" s="51"/>
      <c r="GDJ69" s="51"/>
      <c r="GDK69" s="51"/>
      <c r="GDL69" s="51"/>
      <c r="GDM69" s="51"/>
      <c r="GDN69" s="51"/>
      <c r="GDO69" s="51"/>
      <c r="GDP69" s="51"/>
      <c r="GDQ69" s="51"/>
      <c r="GDR69" s="51"/>
      <c r="GDS69" s="51"/>
      <c r="GDT69" s="51"/>
      <c r="GDU69" s="51"/>
      <c r="GDV69" s="51"/>
      <c r="GDW69" s="51"/>
      <c r="GDX69" s="51"/>
      <c r="GDY69" s="51"/>
      <c r="GDZ69" s="51"/>
      <c r="GEA69" s="51"/>
      <c r="GEB69" s="51"/>
      <c r="GEC69" s="51"/>
      <c r="GED69" s="51"/>
      <c r="GEE69" s="51"/>
      <c r="GEF69" s="51"/>
      <c r="GEG69" s="51"/>
      <c r="GEH69" s="51"/>
      <c r="GEI69" s="51"/>
      <c r="GEJ69" s="51"/>
      <c r="GEK69" s="51"/>
      <c r="GEL69" s="51"/>
      <c r="GEM69" s="51"/>
      <c r="GEN69" s="51"/>
      <c r="GEO69" s="51"/>
      <c r="GEP69" s="51"/>
      <c r="GEQ69" s="51"/>
      <c r="GER69" s="51"/>
      <c r="GES69" s="51"/>
      <c r="GET69" s="51"/>
      <c r="GEU69" s="51"/>
      <c r="GEV69" s="51"/>
      <c r="GEW69" s="51"/>
      <c r="GEX69" s="51"/>
      <c r="GEY69" s="51"/>
      <c r="GEZ69" s="51"/>
      <c r="GFA69" s="51"/>
      <c r="GFB69" s="51"/>
      <c r="GFC69" s="51"/>
      <c r="GFD69" s="51"/>
      <c r="GFE69" s="51"/>
      <c r="GFF69" s="51"/>
      <c r="GFG69" s="51"/>
      <c r="GFH69" s="51"/>
      <c r="GFI69" s="51"/>
      <c r="GFJ69" s="51"/>
      <c r="GFK69" s="51"/>
      <c r="GFL69" s="51"/>
      <c r="GFM69" s="51"/>
      <c r="GFN69" s="51"/>
      <c r="GFO69" s="51"/>
      <c r="GFP69" s="51"/>
      <c r="GFQ69" s="51"/>
      <c r="GFR69" s="51"/>
      <c r="GFS69" s="51"/>
      <c r="GFT69" s="51"/>
      <c r="GFU69" s="51"/>
      <c r="GFV69" s="51"/>
      <c r="GFW69" s="51"/>
      <c r="GFX69" s="51"/>
      <c r="GFY69" s="51"/>
      <c r="GFZ69" s="51"/>
      <c r="GGA69" s="51"/>
      <c r="GGB69" s="51"/>
      <c r="GGC69" s="51"/>
      <c r="GGD69" s="51"/>
      <c r="GGE69" s="51"/>
      <c r="GGF69" s="51"/>
      <c r="GGG69" s="51"/>
      <c r="GGH69" s="51"/>
      <c r="GGI69" s="51"/>
      <c r="GGJ69" s="51"/>
      <c r="GGK69" s="51"/>
      <c r="GGL69" s="51"/>
      <c r="GGM69" s="51"/>
      <c r="GGN69" s="51"/>
      <c r="GGO69" s="51"/>
      <c r="GGP69" s="51"/>
      <c r="GGQ69" s="51"/>
      <c r="GGR69" s="51"/>
      <c r="GGS69" s="51"/>
      <c r="GGT69" s="51"/>
      <c r="GGU69" s="51"/>
      <c r="GGV69" s="51"/>
      <c r="GGW69" s="51"/>
      <c r="GGX69" s="51"/>
      <c r="GGY69" s="51"/>
      <c r="GGZ69" s="51"/>
      <c r="GHA69" s="51"/>
      <c r="GHB69" s="51"/>
      <c r="GHC69" s="51"/>
      <c r="GHD69" s="51"/>
      <c r="GHE69" s="51"/>
      <c r="GHF69" s="51"/>
      <c r="GHG69" s="51"/>
      <c r="GHH69" s="51"/>
      <c r="GHI69" s="51"/>
      <c r="GHJ69" s="51"/>
      <c r="GHK69" s="51"/>
      <c r="GHL69" s="51"/>
      <c r="GHM69" s="51"/>
      <c r="GHN69" s="51"/>
      <c r="GHO69" s="51"/>
      <c r="GHP69" s="51"/>
      <c r="GHQ69" s="51"/>
      <c r="GHR69" s="51"/>
      <c r="GHS69" s="51"/>
      <c r="GHT69" s="51"/>
      <c r="GHU69" s="51"/>
      <c r="GHV69" s="51"/>
      <c r="GHW69" s="51"/>
      <c r="GHX69" s="51"/>
      <c r="GHY69" s="51"/>
      <c r="GHZ69" s="51"/>
      <c r="GIA69" s="51"/>
      <c r="GIB69" s="51"/>
      <c r="GIC69" s="51"/>
      <c r="GID69" s="51"/>
      <c r="GIE69" s="51"/>
      <c r="GIF69" s="51"/>
      <c r="GIG69" s="51"/>
      <c r="GIH69" s="51"/>
      <c r="GII69" s="51"/>
      <c r="GIJ69" s="51"/>
      <c r="GIK69" s="51"/>
      <c r="GIL69" s="51"/>
      <c r="GIM69" s="51"/>
      <c r="GIN69" s="51"/>
      <c r="GIO69" s="51"/>
      <c r="GIP69" s="51"/>
      <c r="GIQ69" s="51"/>
      <c r="GIR69" s="51"/>
      <c r="GIS69" s="51"/>
      <c r="GIT69" s="51"/>
      <c r="GIU69" s="51"/>
      <c r="GIV69" s="51"/>
      <c r="GIW69" s="51"/>
      <c r="GIX69" s="51"/>
      <c r="GIY69" s="51"/>
      <c r="GIZ69" s="51"/>
      <c r="GJA69" s="51"/>
      <c r="GJB69" s="51"/>
      <c r="GJC69" s="51"/>
      <c r="GJD69" s="51"/>
      <c r="GJE69" s="51"/>
      <c r="GJF69" s="51"/>
      <c r="GJG69" s="51"/>
      <c r="GJH69" s="51"/>
      <c r="GJI69" s="51"/>
      <c r="GJJ69" s="51"/>
      <c r="GJK69" s="51"/>
      <c r="GJL69" s="51"/>
      <c r="GJM69" s="51"/>
      <c r="GJN69" s="51"/>
      <c r="GJO69" s="51"/>
      <c r="GJP69" s="51"/>
      <c r="GJQ69" s="51"/>
      <c r="GJR69" s="51"/>
      <c r="GJS69" s="51"/>
      <c r="GJT69" s="51"/>
      <c r="GJU69" s="51"/>
      <c r="GJV69" s="51"/>
      <c r="GJW69" s="51"/>
      <c r="GJX69" s="51"/>
      <c r="GJY69" s="51"/>
      <c r="GJZ69" s="51"/>
      <c r="GKA69" s="51"/>
      <c r="GKB69" s="51"/>
      <c r="GKC69" s="51"/>
      <c r="GKD69" s="51"/>
      <c r="GKE69" s="51"/>
      <c r="GKF69" s="51"/>
      <c r="GKG69" s="51"/>
      <c r="GKH69" s="51"/>
      <c r="GKI69" s="51"/>
      <c r="GKJ69" s="51"/>
      <c r="GKK69" s="51"/>
      <c r="GKL69" s="51"/>
      <c r="GKM69" s="51"/>
      <c r="GKN69" s="51"/>
      <c r="GKO69" s="51"/>
      <c r="GKP69" s="51"/>
      <c r="GKQ69" s="51"/>
      <c r="GKR69" s="51"/>
      <c r="GKS69" s="51"/>
      <c r="GKT69" s="51"/>
      <c r="GKU69" s="51"/>
      <c r="GKV69" s="51"/>
      <c r="GKW69" s="51"/>
      <c r="GKX69" s="51"/>
      <c r="GKY69" s="51"/>
      <c r="GKZ69" s="51"/>
      <c r="GLA69" s="51"/>
      <c r="GLB69" s="51"/>
      <c r="GLC69" s="51"/>
      <c r="GLD69" s="51"/>
      <c r="GLE69" s="51"/>
      <c r="GLF69" s="51"/>
      <c r="GLG69" s="51"/>
      <c r="GLH69" s="51"/>
      <c r="GLI69" s="51"/>
      <c r="GLJ69" s="51"/>
      <c r="GLK69" s="51"/>
      <c r="GLL69" s="51"/>
      <c r="GLM69" s="51"/>
      <c r="GLN69" s="51"/>
      <c r="GLO69" s="51"/>
      <c r="GLP69" s="51"/>
      <c r="GLQ69" s="51"/>
      <c r="GLR69" s="51"/>
      <c r="GLS69" s="51"/>
      <c r="GLT69" s="51"/>
      <c r="GLU69" s="51"/>
      <c r="GLV69" s="51"/>
      <c r="GLW69" s="51"/>
      <c r="GLX69" s="51"/>
      <c r="GLY69" s="51"/>
      <c r="GLZ69" s="51"/>
      <c r="GMA69" s="51"/>
      <c r="GMB69" s="51"/>
      <c r="GMC69" s="51"/>
      <c r="GMD69" s="51"/>
      <c r="GME69" s="51"/>
      <c r="GMF69" s="51"/>
      <c r="GMG69" s="51"/>
      <c r="GMH69" s="51"/>
      <c r="GMI69" s="51"/>
      <c r="GMJ69" s="51"/>
      <c r="GMK69" s="51"/>
      <c r="GML69" s="51"/>
      <c r="GMM69" s="51"/>
      <c r="GMN69" s="51"/>
      <c r="GMO69" s="51"/>
      <c r="GMP69" s="51"/>
      <c r="GMQ69" s="51"/>
      <c r="GMR69" s="51"/>
      <c r="GMS69" s="51"/>
      <c r="GMT69" s="51"/>
      <c r="GMU69" s="51"/>
      <c r="GMV69" s="51"/>
      <c r="GMW69" s="51"/>
      <c r="GMX69" s="51"/>
      <c r="GMY69" s="51"/>
      <c r="GMZ69" s="51"/>
      <c r="GNA69" s="51"/>
      <c r="GNB69" s="51"/>
      <c r="GNC69" s="51"/>
      <c r="GND69" s="51"/>
      <c r="GNE69" s="51"/>
      <c r="GNF69" s="51"/>
      <c r="GNG69" s="51"/>
      <c r="GNH69" s="51"/>
      <c r="GNI69" s="51"/>
      <c r="GNJ69" s="51"/>
      <c r="GNK69" s="51"/>
      <c r="GNL69" s="51"/>
      <c r="GNM69" s="51"/>
      <c r="GNN69" s="51"/>
      <c r="GNO69" s="51"/>
      <c r="GNP69" s="51"/>
      <c r="GNQ69" s="51"/>
      <c r="GNR69" s="51"/>
      <c r="GNS69" s="51"/>
      <c r="GNT69" s="51"/>
      <c r="GNU69" s="51"/>
      <c r="GNV69" s="51"/>
      <c r="GNW69" s="51"/>
      <c r="GNX69" s="51"/>
      <c r="GNY69" s="51"/>
      <c r="GNZ69" s="51"/>
      <c r="GOA69" s="51"/>
      <c r="GOB69" s="51"/>
      <c r="GOC69" s="51"/>
      <c r="GOD69" s="51"/>
      <c r="GOE69" s="51"/>
      <c r="GOF69" s="51"/>
      <c r="GOG69" s="51"/>
      <c r="GOH69" s="51"/>
      <c r="GOI69" s="51"/>
      <c r="GOJ69" s="51"/>
      <c r="GOK69" s="51"/>
      <c r="GOL69" s="51"/>
      <c r="GOM69" s="51"/>
      <c r="GON69" s="51"/>
      <c r="GOO69" s="51"/>
      <c r="GOP69" s="51"/>
      <c r="GOQ69" s="51"/>
      <c r="GOR69" s="51"/>
      <c r="GOS69" s="51"/>
      <c r="GOT69" s="51"/>
      <c r="GOU69" s="51"/>
      <c r="GOV69" s="51"/>
      <c r="GOW69" s="51"/>
      <c r="GOX69" s="51"/>
      <c r="GOY69" s="51"/>
      <c r="GOZ69" s="51"/>
      <c r="GPA69" s="51"/>
      <c r="GPB69" s="51"/>
      <c r="GPC69" s="51"/>
      <c r="GPD69" s="51"/>
      <c r="GPE69" s="51"/>
      <c r="GPF69" s="51"/>
      <c r="GPG69" s="51"/>
      <c r="GPH69" s="51"/>
      <c r="GPI69" s="51"/>
      <c r="GPJ69" s="51"/>
      <c r="GPK69" s="51"/>
      <c r="GPL69" s="51"/>
      <c r="GPM69" s="51"/>
      <c r="GPN69" s="51"/>
      <c r="GPO69" s="51"/>
      <c r="GPP69" s="51"/>
      <c r="GPQ69" s="51"/>
      <c r="GPR69" s="51"/>
      <c r="GPS69" s="51"/>
      <c r="GPT69" s="51"/>
      <c r="GPU69" s="51"/>
      <c r="GPV69" s="51"/>
      <c r="GPW69" s="51"/>
      <c r="GPX69" s="51"/>
      <c r="GPY69" s="51"/>
      <c r="GPZ69" s="51"/>
      <c r="GQA69" s="51"/>
      <c r="GQB69" s="51"/>
      <c r="GQC69" s="51"/>
      <c r="GQD69" s="51"/>
      <c r="GQE69" s="51"/>
      <c r="GQF69" s="51"/>
      <c r="GQG69" s="51"/>
      <c r="GQH69" s="51"/>
      <c r="GQI69" s="51"/>
      <c r="GQJ69" s="51"/>
      <c r="GQK69" s="51"/>
      <c r="GQL69" s="51"/>
      <c r="GQM69" s="51"/>
      <c r="GQN69" s="51"/>
      <c r="GQO69" s="51"/>
      <c r="GQP69" s="51"/>
      <c r="GQQ69" s="51"/>
      <c r="GQR69" s="51"/>
      <c r="GQS69" s="51"/>
      <c r="GQT69" s="51"/>
      <c r="GQU69" s="51"/>
      <c r="GQV69" s="51"/>
      <c r="GQW69" s="51"/>
      <c r="GQX69" s="51"/>
      <c r="GQY69" s="51"/>
      <c r="GQZ69" s="51"/>
      <c r="GRA69" s="51"/>
      <c r="GRB69" s="51"/>
      <c r="GRC69" s="51"/>
      <c r="GRD69" s="51"/>
      <c r="GRE69" s="51"/>
      <c r="GRF69" s="51"/>
      <c r="GRG69" s="51"/>
      <c r="GRH69" s="51"/>
      <c r="GRI69" s="51"/>
      <c r="GRJ69" s="51"/>
      <c r="GRK69" s="51"/>
      <c r="GRL69" s="51"/>
      <c r="GRM69" s="51"/>
      <c r="GRN69" s="51"/>
      <c r="GRO69" s="51"/>
      <c r="GRP69" s="51"/>
      <c r="GRQ69" s="51"/>
      <c r="GRR69" s="51"/>
      <c r="GRS69" s="51"/>
      <c r="GRT69" s="51"/>
      <c r="GRU69" s="51"/>
      <c r="GRV69" s="51"/>
      <c r="GRW69" s="51"/>
      <c r="GRX69" s="51"/>
      <c r="GRY69" s="51"/>
      <c r="GRZ69" s="51"/>
      <c r="GSA69" s="51"/>
      <c r="GSB69" s="51"/>
      <c r="GSC69" s="51"/>
      <c r="GSD69" s="51"/>
      <c r="GSE69" s="51"/>
      <c r="GSF69" s="51"/>
      <c r="GSG69" s="51"/>
      <c r="GSH69" s="51"/>
      <c r="GSI69" s="51"/>
      <c r="GSJ69" s="51"/>
      <c r="GSK69" s="51"/>
      <c r="GSL69" s="51"/>
      <c r="GSM69" s="51"/>
      <c r="GSN69" s="51"/>
      <c r="GSO69" s="51"/>
      <c r="GSP69" s="51"/>
      <c r="GSQ69" s="51"/>
      <c r="GSR69" s="51"/>
      <c r="GSS69" s="51"/>
      <c r="GST69" s="51"/>
      <c r="GSU69" s="51"/>
      <c r="GSV69" s="51"/>
      <c r="GSW69" s="51"/>
      <c r="GSX69" s="51"/>
      <c r="GSY69" s="51"/>
      <c r="GSZ69" s="51"/>
      <c r="GTA69" s="51"/>
      <c r="GTB69" s="51"/>
      <c r="GTC69" s="51"/>
      <c r="GTD69" s="51"/>
      <c r="GTE69" s="51"/>
      <c r="GTF69" s="51"/>
      <c r="GTG69" s="51"/>
      <c r="GTH69" s="51"/>
      <c r="GTI69" s="51"/>
      <c r="GTJ69" s="51"/>
      <c r="GTK69" s="51"/>
      <c r="GTL69" s="51"/>
      <c r="GTM69" s="51"/>
      <c r="GTN69" s="51"/>
      <c r="GTO69" s="51"/>
      <c r="GTP69" s="51"/>
      <c r="GTQ69" s="51"/>
      <c r="GTR69" s="51"/>
      <c r="GTS69" s="51"/>
      <c r="GTT69" s="51"/>
      <c r="GTU69" s="51"/>
      <c r="GTV69" s="51"/>
      <c r="GTW69" s="51"/>
      <c r="GTX69" s="51"/>
      <c r="GTY69" s="51"/>
      <c r="GTZ69" s="51"/>
      <c r="GUA69" s="51"/>
      <c r="GUB69" s="51"/>
      <c r="GUC69" s="51"/>
      <c r="GUD69" s="51"/>
      <c r="GUE69" s="51"/>
      <c r="GUF69" s="51"/>
      <c r="GUG69" s="51"/>
      <c r="GUH69" s="51"/>
      <c r="GUI69" s="51"/>
      <c r="GUJ69" s="51"/>
      <c r="GUK69" s="51"/>
      <c r="GUL69" s="51"/>
      <c r="GUM69" s="51"/>
      <c r="GUN69" s="51"/>
      <c r="GUO69" s="51"/>
      <c r="GUP69" s="51"/>
      <c r="GUQ69" s="51"/>
      <c r="GUR69" s="51"/>
      <c r="GUS69" s="51"/>
      <c r="GUT69" s="51"/>
      <c r="GUU69" s="51"/>
      <c r="GUV69" s="51"/>
      <c r="GUW69" s="51"/>
      <c r="GUX69" s="51"/>
      <c r="GUY69" s="51"/>
      <c r="GUZ69" s="51"/>
      <c r="GVA69" s="51"/>
      <c r="GVB69" s="51"/>
      <c r="GVC69" s="51"/>
      <c r="GVD69" s="51"/>
      <c r="GVE69" s="51"/>
      <c r="GVF69" s="51"/>
      <c r="GVG69" s="51"/>
      <c r="GVH69" s="51"/>
      <c r="GVI69" s="51"/>
      <c r="GVJ69" s="51"/>
      <c r="GVK69" s="51"/>
      <c r="GVL69" s="51"/>
      <c r="GVM69" s="51"/>
      <c r="GVN69" s="51"/>
      <c r="GVO69" s="51"/>
      <c r="GVP69" s="51"/>
      <c r="GVQ69" s="51"/>
      <c r="GVR69" s="51"/>
      <c r="GVS69" s="51"/>
      <c r="GVT69" s="51"/>
      <c r="GVU69" s="51"/>
      <c r="GVV69" s="51"/>
      <c r="GVW69" s="51"/>
      <c r="GVX69" s="51"/>
      <c r="GVY69" s="51"/>
      <c r="GVZ69" s="51"/>
      <c r="GWA69" s="51"/>
      <c r="GWB69" s="51"/>
      <c r="GWC69" s="51"/>
      <c r="GWD69" s="51"/>
      <c r="GWE69" s="51"/>
      <c r="GWF69" s="51"/>
      <c r="GWG69" s="51"/>
      <c r="GWH69" s="51"/>
      <c r="GWI69" s="51"/>
      <c r="GWJ69" s="51"/>
      <c r="GWK69" s="51"/>
      <c r="GWL69" s="51"/>
      <c r="GWM69" s="51"/>
      <c r="GWN69" s="51"/>
      <c r="GWO69" s="51"/>
      <c r="GWP69" s="51"/>
      <c r="GWQ69" s="51"/>
      <c r="GWR69" s="51"/>
      <c r="GWS69" s="51"/>
      <c r="GWT69" s="51"/>
      <c r="GWU69" s="51"/>
      <c r="GWV69" s="51"/>
      <c r="GWW69" s="51"/>
      <c r="GWX69" s="51"/>
      <c r="GWY69" s="51"/>
      <c r="GWZ69" s="51"/>
      <c r="GXA69" s="51"/>
      <c r="GXB69" s="51"/>
      <c r="GXC69" s="51"/>
      <c r="GXD69" s="51"/>
      <c r="GXE69" s="51"/>
      <c r="GXF69" s="51"/>
      <c r="GXG69" s="51"/>
      <c r="GXH69" s="51"/>
      <c r="GXI69" s="51"/>
      <c r="GXJ69" s="51"/>
      <c r="GXK69" s="51"/>
      <c r="GXL69" s="51"/>
      <c r="GXM69" s="51"/>
      <c r="GXN69" s="51"/>
      <c r="GXO69" s="51"/>
      <c r="GXP69" s="51"/>
      <c r="GXQ69" s="51"/>
      <c r="GXR69" s="51"/>
      <c r="GXS69" s="51"/>
      <c r="GXT69" s="51"/>
      <c r="GXU69" s="51"/>
      <c r="GXV69" s="51"/>
      <c r="GXW69" s="51"/>
      <c r="GXX69" s="51"/>
      <c r="GXY69" s="51"/>
      <c r="GXZ69" s="51"/>
      <c r="GYA69" s="51"/>
      <c r="GYB69" s="51"/>
      <c r="GYC69" s="51"/>
      <c r="GYD69" s="51"/>
      <c r="GYE69" s="51"/>
      <c r="GYF69" s="51"/>
      <c r="GYG69" s="51"/>
      <c r="GYH69" s="51"/>
      <c r="GYI69" s="51"/>
      <c r="GYJ69" s="51"/>
      <c r="GYK69" s="51"/>
      <c r="GYL69" s="51"/>
      <c r="GYM69" s="51"/>
      <c r="GYN69" s="51"/>
      <c r="GYO69" s="51"/>
      <c r="GYP69" s="51"/>
      <c r="GYQ69" s="51"/>
      <c r="GYR69" s="51"/>
      <c r="GYS69" s="51"/>
      <c r="GYT69" s="51"/>
      <c r="GYU69" s="51"/>
      <c r="GYV69" s="51"/>
      <c r="GYW69" s="51"/>
      <c r="GYX69" s="51"/>
      <c r="GYY69" s="51"/>
      <c r="GYZ69" s="51"/>
      <c r="GZA69" s="51"/>
      <c r="GZB69" s="51"/>
      <c r="GZC69" s="51"/>
      <c r="GZD69" s="51"/>
      <c r="GZE69" s="51"/>
      <c r="GZF69" s="51"/>
      <c r="GZG69" s="51"/>
      <c r="GZH69" s="51"/>
      <c r="GZI69" s="51"/>
      <c r="GZJ69" s="51"/>
      <c r="GZK69" s="51"/>
      <c r="GZL69" s="51"/>
      <c r="GZM69" s="51"/>
      <c r="GZN69" s="51"/>
      <c r="GZO69" s="51"/>
      <c r="GZP69" s="51"/>
      <c r="GZQ69" s="51"/>
      <c r="GZR69" s="51"/>
      <c r="GZS69" s="51"/>
      <c r="GZT69" s="51"/>
      <c r="GZU69" s="51"/>
      <c r="GZV69" s="51"/>
      <c r="GZW69" s="51"/>
      <c r="GZX69" s="51"/>
      <c r="GZY69" s="51"/>
      <c r="GZZ69" s="51"/>
      <c r="HAA69" s="51"/>
      <c r="HAB69" s="51"/>
      <c r="HAC69" s="51"/>
      <c r="HAD69" s="51"/>
      <c r="HAE69" s="51"/>
      <c r="HAF69" s="51"/>
      <c r="HAG69" s="51"/>
      <c r="HAH69" s="51"/>
      <c r="HAI69" s="51"/>
      <c r="HAJ69" s="51"/>
      <c r="HAK69" s="51"/>
      <c r="HAL69" s="51"/>
      <c r="HAM69" s="51"/>
      <c r="HAN69" s="51"/>
      <c r="HAO69" s="51"/>
      <c r="HAP69" s="51"/>
      <c r="HAQ69" s="51"/>
      <c r="HAR69" s="51"/>
      <c r="HAS69" s="51"/>
      <c r="HAT69" s="51"/>
      <c r="HAU69" s="51"/>
      <c r="HAV69" s="51"/>
      <c r="HAW69" s="51"/>
      <c r="HAX69" s="51"/>
      <c r="HAY69" s="51"/>
      <c r="HAZ69" s="51"/>
      <c r="HBA69" s="51"/>
      <c r="HBB69" s="51"/>
      <c r="HBC69" s="51"/>
      <c r="HBD69" s="51"/>
      <c r="HBE69" s="51"/>
      <c r="HBF69" s="51"/>
      <c r="HBG69" s="51"/>
      <c r="HBH69" s="51"/>
      <c r="HBI69" s="51"/>
      <c r="HBJ69" s="51"/>
      <c r="HBK69" s="51"/>
      <c r="HBL69" s="51"/>
      <c r="HBM69" s="51"/>
      <c r="HBN69" s="51"/>
      <c r="HBO69" s="51"/>
      <c r="HBP69" s="51"/>
      <c r="HBQ69" s="51"/>
      <c r="HBR69" s="51"/>
      <c r="HBS69" s="51"/>
      <c r="HBT69" s="51"/>
      <c r="HBU69" s="51"/>
      <c r="HBV69" s="51"/>
      <c r="HBW69" s="51"/>
      <c r="HBX69" s="51"/>
      <c r="HBY69" s="51"/>
      <c r="HBZ69" s="51"/>
      <c r="HCA69" s="51"/>
      <c r="HCB69" s="51"/>
      <c r="HCC69" s="51"/>
      <c r="HCD69" s="51"/>
      <c r="HCE69" s="51"/>
      <c r="HCF69" s="51"/>
      <c r="HCG69" s="51"/>
      <c r="HCH69" s="51"/>
      <c r="HCI69" s="51"/>
      <c r="HCJ69" s="51"/>
      <c r="HCK69" s="51"/>
      <c r="HCL69" s="51"/>
      <c r="HCM69" s="51"/>
      <c r="HCN69" s="51"/>
      <c r="HCO69" s="51"/>
      <c r="HCP69" s="51"/>
      <c r="HCQ69" s="51"/>
      <c r="HCR69" s="51"/>
      <c r="HCS69" s="51"/>
      <c r="HCT69" s="51"/>
      <c r="HCU69" s="51"/>
      <c r="HCV69" s="51"/>
      <c r="HCW69" s="51"/>
      <c r="HCX69" s="51"/>
      <c r="HCY69" s="51"/>
      <c r="HCZ69" s="51"/>
      <c r="HDA69" s="51"/>
      <c r="HDB69" s="51"/>
      <c r="HDC69" s="51"/>
      <c r="HDD69" s="51"/>
      <c r="HDE69" s="51"/>
      <c r="HDF69" s="51"/>
      <c r="HDG69" s="51"/>
      <c r="HDH69" s="51"/>
      <c r="HDI69" s="51"/>
      <c r="HDJ69" s="51"/>
      <c r="HDK69" s="51"/>
      <c r="HDL69" s="51"/>
      <c r="HDM69" s="51"/>
      <c r="HDN69" s="51"/>
      <c r="HDO69" s="51"/>
      <c r="HDP69" s="51"/>
      <c r="HDQ69" s="51"/>
      <c r="HDR69" s="51"/>
      <c r="HDS69" s="51"/>
      <c r="HDT69" s="51"/>
      <c r="HDU69" s="51"/>
      <c r="HDV69" s="51"/>
      <c r="HDW69" s="51"/>
      <c r="HDX69" s="51"/>
      <c r="HDY69" s="51"/>
      <c r="HDZ69" s="51"/>
      <c r="HEA69" s="51"/>
      <c r="HEB69" s="51"/>
      <c r="HEC69" s="51"/>
      <c r="HED69" s="51"/>
      <c r="HEE69" s="51"/>
      <c r="HEF69" s="51"/>
      <c r="HEG69" s="51"/>
      <c r="HEH69" s="51"/>
      <c r="HEI69" s="51"/>
      <c r="HEJ69" s="51"/>
      <c r="HEK69" s="51"/>
      <c r="HEL69" s="51"/>
      <c r="HEM69" s="51"/>
      <c r="HEN69" s="51"/>
      <c r="HEO69" s="51"/>
      <c r="HEP69" s="51"/>
      <c r="HEQ69" s="51"/>
      <c r="HER69" s="51"/>
      <c r="HES69" s="51"/>
      <c r="HET69" s="51"/>
      <c r="HEU69" s="51"/>
      <c r="HEV69" s="51"/>
      <c r="HEW69" s="51"/>
      <c r="HEX69" s="51"/>
      <c r="HEY69" s="51"/>
      <c r="HEZ69" s="51"/>
      <c r="HFA69" s="51"/>
      <c r="HFB69" s="51"/>
      <c r="HFC69" s="51"/>
      <c r="HFD69" s="51"/>
      <c r="HFE69" s="51"/>
      <c r="HFF69" s="51"/>
      <c r="HFG69" s="51"/>
      <c r="HFH69" s="51"/>
      <c r="HFI69" s="51"/>
      <c r="HFJ69" s="51"/>
      <c r="HFK69" s="51"/>
      <c r="HFL69" s="51"/>
      <c r="HFM69" s="51"/>
      <c r="HFN69" s="51"/>
      <c r="HFO69" s="51"/>
      <c r="HFP69" s="51"/>
      <c r="HFQ69" s="51"/>
      <c r="HFR69" s="51"/>
      <c r="HFS69" s="51"/>
      <c r="HFT69" s="51"/>
      <c r="HFU69" s="51"/>
      <c r="HFV69" s="51"/>
      <c r="HFW69" s="51"/>
      <c r="HFX69" s="51"/>
      <c r="HFY69" s="51"/>
      <c r="HFZ69" s="51"/>
      <c r="HGA69" s="51"/>
      <c r="HGB69" s="51"/>
      <c r="HGC69" s="51"/>
      <c r="HGD69" s="51"/>
      <c r="HGE69" s="51"/>
      <c r="HGF69" s="51"/>
      <c r="HGG69" s="51"/>
      <c r="HGH69" s="51"/>
      <c r="HGI69" s="51"/>
      <c r="HGJ69" s="51"/>
      <c r="HGK69" s="51"/>
      <c r="HGL69" s="51"/>
      <c r="HGM69" s="51"/>
      <c r="HGN69" s="51"/>
      <c r="HGO69" s="51"/>
      <c r="HGP69" s="51"/>
      <c r="HGQ69" s="51"/>
      <c r="HGR69" s="51"/>
      <c r="HGS69" s="51"/>
      <c r="HGT69" s="51"/>
      <c r="HGU69" s="51"/>
      <c r="HGV69" s="51"/>
      <c r="HGW69" s="51"/>
      <c r="HGX69" s="51"/>
      <c r="HGY69" s="51"/>
      <c r="HGZ69" s="51"/>
      <c r="HHA69" s="51"/>
      <c r="HHB69" s="51"/>
      <c r="HHC69" s="51"/>
      <c r="HHD69" s="51"/>
      <c r="HHE69" s="51"/>
      <c r="HHF69" s="51"/>
      <c r="HHG69" s="51"/>
      <c r="HHH69" s="51"/>
      <c r="HHI69" s="51"/>
      <c r="HHJ69" s="51"/>
      <c r="HHK69" s="51"/>
      <c r="HHL69" s="51"/>
      <c r="HHM69" s="51"/>
      <c r="HHN69" s="51"/>
      <c r="HHO69" s="51"/>
      <c r="HHP69" s="51"/>
      <c r="HHQ69" s="51"/>
      <c r="HHR69" s="51"/>
      <c r="HHS69" s="51"/>
      <c r="HHT69" s="51"/>
      <c r="HHU69" s="51"/>
      <c r="HHV69" s="51"/>
      <c r="HHW69" s="51"/>
      <c r="HHX69" s="51"/>
      <c r="HHY69" s="51"/>
      <c r="HHZ69" s="51"/>
      <c r="HIA69" s="51"/>
      <c r="HIB69" s="51"/>
      <c r="HIC69" s="51"/>
      <c r="HID69" s="51"/>
      <c r="HIE69" s="51"/>
      <c r="HIF69" s="51"/>
      <c r="HIG69" s="51"/>
      <c r="HIH69" s="51"/>
      <c r="HII69" s="51"/>
      <c r="HIJ69" s="51"/>
      <c r="HIK69" s="51"/>
      <c r="HIL69" s="51"/>
      <c r="HIM69" s="51"/>
      <c r="HIN69" s="51"/>
      <c r="HIO69" s="51"/>
      <c r="HIP69" s="51"/>
      <c r="HIQ69" s="51"/>
      <c r="HIR69" s="51"/>
      <c r="HIS69" s="51"/>
      <c r="HIT69" s="51"/>
      <c r="HIU69" s="51"/>
      <c r="HIV69" s="51"/>
      <c r="HIW69" s="51"/>
      <c r="HIX69" s="51"/>
      <c r="HIY69" s="51"/>
      <c r="HIZ69" s="51"/>
      <c r="HJA69" s="51"/>
      <c r="HJB69" s="51"/>
      <c r="HJC69" s="51"/>
      <c r="HJD69" s="51"/>
      <c r="HJE69" s="51"/>
      <c r="HJF69" s="51"/>
      <c r="HJG69" s="51"/>
      <c r="HJH69" s="51"/>
      <c r="HJI69" s="51"/>
      <c r="HJJ69" s="51"/>
      <c r="HJK69" s="51"/>
      <c r="HJL69" s="51"/>
      <c r="HJM69" s="51"/>
      <c r="HJN69" s="51"/>
      <c r="HJO69" s="51"/>
      <c r="HJP69" s="51"/>
      <c r="HJQ69" s="51"/>
      <c r="HJR69" s="51"/>
      <c r="HJS69" s="51"/>
      <c r="HJT69" s="51"/>
      <c r="HJU69" s="51"/>
      <c r="HJV69" s="51"/>
      <c r="HJW69" s="51"/>
      <c r="HJX69" s="51"/>
      <c r="HJY69" s="51"/>
      <c r="HJZ69" s="51"/>
      <c r="HKA69" s="51"/>
      <c r="HKB69" s="51"/>
      <c r="HKC69" s="51"/>
      <c r="HKD69" s="51"/>
      <c r="HKE69" s="51"/>
      <c r="HKF69" s="51"/>
      <c r="HKG69" s="51"/>
      <c r="HKH69" s="51"/>
      <c r="HKI69" s="51"/>
      <c r="HKJ69" s="51"/>
      <c r="HKK69" s="51"/>
      <c r="HKL69" s="51"/>
      <c r="HKM69" s="51"/>
      <c r="HKN69" s="51"/>
      <c r="HKO69" s="51"/>
      <c r="HKP69" s="51"/>
      <c r="HKQ69" s="51"/>
      <c r="HKR69" s="51"/>
      <c r="HKS69" s="51"/>
      <c r="HKT69" s="51"/>
      <c r="HKU69" s="51"/>
      <c r="HKV69" s="51"/>
      <c r="HKW69" s="51"/>
      <c r="HKX69" s="51"/>
      <c r="HKY69" s="51"/>
      <c r="HKZ69" s="51"/>
      <c r="HLA69" s="51"/>
      <c r="HLB69" s="51"/>
      <c r="HLC69" s="51"/>
      <c r="HLD69" s="51"/>
      <c r="HLE69" s="51"/>
      <c r="HLF69" s="51"/>
      <c r="HLG69" s="51"/>
      <c r="HLH69" s="51"/>
      <c r="HLI69" s="51"/>
      <c r="HLJ69" s="51"/>
      <c r="HLK69" s="51"/>
      <c r="HLL69" s="51"/>
      <c r="HLM69" s="51"/>
      <c r="HLN69" s="51"/>
      <c r="HLO69" s="51"/>
      <c r="HLP69" s="51"/>
      <c r="HLQ69" s="51"/>
      <c r="HLR69" s="51"/>
      <c r="HLS69" s="51"/>
      <c r="HLT69" s="51"/>
      <c r="HLU69" s="51"/>
      <c r="HLV69" s="51"/>
      <c r="HLW69" s="51"/>
      <c r="HLX69" s="51"/>
      <c r="HLY69" s="51"/>
      <c r="HLZ69" s="51"/>
      <c r="HMA69" s="51"/>
      <c r="HMB69" s="51"/>
      <c r="HMC69" s="51"/>
      <c r="HMD69" s="51"/>
      <c r="HME69" s="51"/>
      <c r="HMF69" s="51"/>
      <c r="HMG69" s="51"/>
      <c r="HMH69" s="51"/>
      <c r="HMI69" s="51"/>
      <c r="HMJ69" s="51"/>
      <c r="HMK69" s="51"/>
      <c r="HML69" s="51"/>
      <c r="HMM69" s="51"/>
      <c r="HMN69" s="51"/>
      <c r="HMO69" s="51"/>
      <c r="HMP69" s="51"/>
      <c r="HMQ69" s="51"/>
      <c r="HMR69" s="51"/>
      <c r="HMS69" s="51"/>
      <c r="HMT69" s="51"/>
      <c r="HMU69" s="51"/>
      <c r="HMV69" s="51"/>
      <c r="HMW69" s="51"/>
      <c r="HMX69" s="51"/>
      <c r="HMY69" s="51"/>
      <c r="HMZ69" s="51"/>
      <c r="HNA69" s="51"/>
      <c r="HNB69" s="51"/>
      <c r="HNC69" s="51"/>
      <c r="HND69" s="51"/>
      <c r="HNE69" s="51"/>
      <c r="HNF69" s="51"/>
      <c r="HNG69" s="51"/>
      <c r="HNH69" s="51"/>
      <c r="HNI69" s="51"/>
      <c r="HNJ69" s="51"/>
      <c r="HNK69" s="51"/>
      <c r="HNL69" s="51"/>
      <c r="HNM69" s="51"/>
      <c r="HNN69" s="51"/>
      <c r="HNO69" s="51"/>
      <c r="HNP69" s="51"/>
      <c r="HNQ69" s="51"/>
      <c r="HNR69" s="51"/>
      <c r="HNS69" s="51"/>
      <c r="HNT69" s="51"/>
      <c r="HNU69" s="51"/>
      <c r="HNV69" s="51"/>
      <c r="HNW69" s="51"/>
      <c r="HNX69" s="51"/>
      <c r="HNY69" s="51"/>
      <c r="HNZ69" s="51"/>
      <c r="HOA69" s="51"/>
      <c r="HOB69" s="51"/>
      <c r="HOC69" s="51"/>
      <c r="HOD69" s="51"/>
      <c r="HOE69" s="51"/>
      <c r="HOF69" s="51"/>
      <c r="HOG69" s="51"/>
      <c r="HOH69" s="51"/>
      <c r="HOI69" s="51"/>
      <c r="HOJ69" s="51"/>
      <c r="HOK69" s="51"/>
      <c r="HOL69" s="51"/>
      <c r="HOM69" s="51"/>
      <c r="HON69" s="51"/>
      <c r="HOO69" s="51"/>
      <c r="HOP69" s="51"/>
      <c r="HOQ69" s="51"/>
      <c r="HOR69" s="51"/>
      <c r="HOS69" s="51"/>
      <c r="HOT69" s="51"/>
      <c r="HOU69" s="51"/>
      <c r="HOV69" s="51"/>
      <c r="HOW69" s="51"/>
      <c r="HOX69" s="51"/>
      <c r="HOY69" s="51"/>
      <c r="HOZ69" s="51"/>
      <c r="HPA69" s="51"/>
      <c r="HPB69" s="51"/>
      <c r="HPC69" s="51"/>
      <c r="HPD69" s="51"/>
      <c r="HPE69" s="51"/>
      <c r="HPF69" s="51"/>
      <c r="HPG69" s="51"/>
      <c r="HPH69" s="51"/>
      <c r="HPI69" s="51"/>
      <c r="HPJ69" s="51"/>
      <c r="HPK69" s="51"/>
      <c r="HPL69" s="51"/>
      <c r="HPM69" s="51"/>
      <c r="HPN69" s="51"/>
      <c r="HPO69" s="51"/>
      <c r="HPP69" s="51"/>
      <c r="HPQ69" s="51"/>
      <c r="HPR69" s="51"/>
      <c r="HPS69" s="51"/>
      <c r="HPT69" s="51"/>
      <c r="HPU69" s="51"/>
      <c r="HPV69" s="51"/>
      <c r="HPW69" s="51"/>
      <c r="HPX69" s="51"/>
      <c r="HPY69" s="51"/>
      <c r="HPZ69" s="51"/>
      <c r="HQA69" s="51"/>
      <c r="HQB69" s="51"/>
      <c r="HQC69" s="51"/>
      <c r="HQD69" s="51"/>
      <c r="HQE69" s="51"/>
      <c r="HQF69" s="51"/>
      <c r="HQG69" s="51"/>
      <c r="HQH69" s="51"/>
      <c r="HQI69" s="51"/>
      <c r="HQJ69" s="51"/>
      <c r="HQK69" s="51"/>
      <c r="HQL69" s="51"/>
      <c r="HQM69" s="51"/>
      <c r="HQN69" s="51"/>
      <c r="HQO69" s="51"/>
      <c r="HQP69" s="51"/>
      <c r="HQQ69" s="51"/>
      <c r="HQR69" s="51"/>
      <c r="HQS69" s="51"/>
      <c r="HQT69" s="51"/>
      <c r="HQU69" s="51"/>
      <c r="HQV69" s="51"/>
      <c r="HQW69" s="51"/>
      <c r="HQX69" s="51"/>
      <c r="HQY69" s="51"/>
      <c r="HQZ69" s="51"/>
      <c r="HRA69" s="51"/>
      <c r="HRB69" s="51"/>
      <c r="HRC69" s="51"/>
      <c r="HRD69" s="51"/>
      <c r="HRE69" s="51"/>
      <c r="HRF69" s="51"/>
      <c r="HRG69" s="51"/>
      <c r="HRH69" s="51"/>
      <c r="HRI69" s="51"/>
      <c r="HRJ69" s="51"/>
      <c r="HRK69" s="51"/>
      <c r="HRL69" s="51"/>
      <c r="HRM69" s="51"/>
      <c r="HRN69" s="51"/>
      <c r="HRO69" s="51"/>
      <c r="HRP69" s="51"/>
      <c r="HRQ69" s="51"/>
      <c r="HRR69" s="51"/>
      <c r="HRS69" s="51"/>
      <c r="HRT69" s="51"/>
      <c r="HRU69" s="51"/>
      <c r="HRV69" s="51"/>
      <c r="HRW69" s="51"/>
      <c r="HRX69" s="51"/>
      <c r="HRY69" s="51"/>
      <c r="HRZ69" s="51"/>
      <c r="HSA69" s="51"/>
      <c r="HSB69" s="51"/>
      <c r="HSC69" s="51"/>
      <c r="HSD69" s="51"/>
      <c r="HSE69" s="51"/>
      <c r="HSF69" s="51"/>
      <c r="HSG69" s="51"/>
      <c r="HSH69" s="51"/>
      <c r="HSI69" s="51"/>
      <c r="HSJ69" s="51"/>
      <c r="HSK69" s="51"/>
      <c r="HSL69" s="51"/>
      <c r="HSM69" s="51"/>
      <c r="HSN69" s="51"/>
      <c r="HSO69" s="51"/>
      <c r="HSP69" s="51"/>
      <c r="HSQ69" s="51"/>
      <c r="HSR69" s="51"/>
      <c r="HSS69" s="51"/>
      <c r="HST69" s="51"/>
      <c r="HSU69" s="51"/>
      <c r="HSV69" s="51"/>
      <c r="HSW69" s="51"/>
      <c r="HSX69" s="51"/>
      <c r="HSY69" s="51"/>
      <c r="HSZ69" s="51"/>
      <c r="HTA69" s="51"/>
      <c r="HTB69" s="51"/>
      <c r="HTC69" s="51"/>
      <c r="HTD69" s="51"/>
      <c r="HTE69" s="51"/>
      <c r="HTF69" s="51"/>
      <c r="HTG69" s="51"/>
      <c r="HTH69" s="51"/>
      <c r="HTI69" s="51"/>
      <c r="HTJ69" s="51"/>
      <c r="HTK69" s="51"/>
      <c r="HTL69" s="51"/>
      <c r="HTM69" s="51"/>
      <c r="HTN69" s="51"/>
      <c r="HTO69" s="51"/>
      <c r="HTP69" s="51"/>
      <c r="HTQ69" s="51"/>
      <c r="HTR69" s="51"/>
      <c r="HTS69" s="51"/>
      <c r="HTT69" s="51"/>
      <c r="HTU69" s="51"/>
      <c r="HTV69" s="51"/>
      <c r="HTW69" s="51"/>
      <c r="HTX69" s="51"/>
      <c r="HTY69" s="51"/>
      <c r="HTZ69" s="51"/>
      <c r="HUA69" s="51"/>
      <c r="HUB69" s="51"/>
      <c r="HUC69" s="51"/>
      <c r="HUD69" s="51"/>
      <c r="HUE69" s="51"/>
      <c r="HUF69" s="51"/>
      <c r="HUG69" s="51"/>
      <c r="HUH69" s="51"/>
      <c r="HUI69" s="51"/>
      <c r="HUJ69" s="51"/>
      <c r="HUK69" s="51"/>
      <c r="HUL69" s="51"/>
      <c r="HUM69" s="51"/>
      <c r="HUN69" s="51"/>
      <c r="HUO69" s="51"/>
      <c r="HUP69" s="51"/>
      <c r="HUQ69" s="51"/>
      <c r="HUR69" s="51"/>
      <c r="HUS69" s="51"/>
      <c r="HUT69" s="51"/>
      <c r="HUU69" s="51"/>
      <c r="HUV69" s="51"/>
      <c r="HUW69" s="51"/>
      <c r="HUX69" s="51"/>
      <c r="HUY69" s="51"/>
      <c r="HUZ69" s="51"/>
      <c r="HVA69" s="51"/>
      <c r="HVB69" s="51"/>
      <c r="HVC69" s="51"/>
      <c r="HVD69" s="51"/>
      <c r="HVE69" s="51"/>
      <c r="HVF69" s="51"/>
      <c r="HVG69" s="51"/>
      <c r="HVH69" s="51"/>
      <c r="HVI69" s="51"/>
      <c r="HVJ69" s="51"/>
      <c r="HVK69" s="51"/>
      <c r="HVL69" s="51"/>
      <c r="HVM69" s="51"/>
      <c r="HVN69" s="51"/>
      <c r="HVO69" s="51"/>
      <c r="HVP69" s="51"/>
      <c r="HVQ69" s="51"/>
      <c r="HVR69" s="51"/>
      <c r="HVS69" s="51"/>
      <c r="HVT69" s="51"/>
      <c r="HVU69" s="51"/>
      <c r="HVV69" s="51"/>
      <c r="HVW69" s="51"/>
      <c r="HVX69" s="51"/>
      <c r="HVY69" s="51"/>
      <c r="HVZ69" s="51"/>
      <c r="HWA69" s="51"/>
      <c r="HWB69" s="51"/>
      <c r="HWC69" s="51"/>
      <c r="HWD69" s="51"/>
      <c r="HWE69" s="51"/>
      <c r="HWF69" s="51"/>
      <c r="HWG69" s="51"/>
      <c r="HWH69" s="51"/>
      <c r="HWI69" s="51"/>
      <c r="HWJ69" s="51"/>
      <c r="HWK69" s="51"/>
      <c r="HWL69" s="51"/>
      <c r="HWM69" s="51"/>
      <c r="HWN69" s="51"/>
      <c r="HWO69" s="51"/>
      <c r="HWP69" s="51"/>
      <c r="HWQ69" s="51"/>
      <c r="HWR69" s="51"/>
      <c r="HWS69" s="51"/>
      <c r="HWT69" s="51"/>
      <c r="HWU69" s="51"/>
      <c r="HWV69" s="51"/>
      <c r="HWW69" s="51"/>
      <c r="HWX69" s="51"/>
      <c r="HWY69" s="51"/>
      <c r="HWZ69" s="51"/>
      <c r="HXA69" s="51"/>
      <c r="HXB69" s="51"/>
      <c r="HXC69" s="51"/>
      <c r="HXD69" s="51"/>
      <c r="HXE69" s="51"/>
      <c r="HXF69" s="51"/>
      <c r="HXG69" s="51"/>
      <c r="HXH69" s="51"/>
      <c r="HXI69" s="51"/>
      <c r="HXJ69" s="51"/>
      <c r="HXK69" s="51"/>
      <c r="HXL69" s="51"/>
      <c r="HXM69" s="51"/>
      <c r="HXN69" s="51"/>
      <c r="HXO69" s="51"/>
      <c r="HXP69" s="51"/>
      <c r="HXQ69" s="51"/>
      <c r="HXR69" s="51"/>
      <c r="HXS69" s="51"/>
      <c r="HXT69" s="51"/>
      <c r="HXU69" s="51"/>
      <c r="HXV69" s="51"/>
      <c r="HXW69" s="51"/>
      <c r="HXX69" s="51"/>
      <c r="HXY69" s="51"/>
      <c r="HXZ69" s="51"/>
      <c r="HYA69" s="51"/>
      <c r="HYB69" s="51"/>
      <c r="HYC69" s="51"/>
      <c r="HYD69" s="51"/>
      <c r="HYE69" s="51"/>
      <c r="HYF69" s="51"/>
      <c r="HYG69" s="51"/>
      <c r="HYH69" s="51"/>
      <c r="HYI69" s="51"/>
      <c r="HYJ69" s="51"/>
      <c r="HYK69" s="51"/>
      <c r="HYL69" s="51"/>
      <c r="HYM69" s="51"/>
      <c r="HYN69" s="51"/>
      <c r="HYO69" s="51"/>
      <c r="HYP69" s="51"/>
      <c r="HYQ69" s="51"/>
      <c r="HYR69" s="51"/>
      <c r="HYS69" s="51"/>
      <c r="HYT69" s="51"/>
      <c r="HYU69" s="51"/>
      <c r="HYV69" s="51"/>
      <c r="HYW69" s="51"/>
      <c r="HYX69" s="51"/>
      <c r="HYY69" s="51"/>
      <c r="HYZ69" s="51"/>
      <c r="HZA69" s="51"/>
      <c r="HZB69" s="51"/>
      <c r="HZC69" s="51"/>
      <c r="HZD69" s="51"/>
      <c r="HZE69" s="51"/>
      <c r="HZF69" s="51"/>
      <c r="HZG69" s="51"/>
      <c r="HZH69" s="51"/>
      <c r="HZI69" s="51"/>
      <c r="HZJ69" s="51"/>
      <c r="HZK69" s="51"/>
      <c r="HZL69" s="51"/>
      <c r="HZM69" s="51"/>
      <c r="HZN69" s="51"/>
      <c r="HZO69" s="51"/>
      <c r="HZP69" s="51"/>
      <c r="HZQ69" s="51"/>
      <c r="HZR69" s="51"/>
      <c r="HZS69" s="51"/>
      <c r="HZT69" s="51"/>
      <c r="HZU69" s="51"/>
      <c r="HZV69" s="51"/>
      <c r="HZW69" s="51"/>
      <c r="HZX69" s="51"/>
      <c r="HZY69" s="51"/>
      <c r="HZZ69" s="51"/>
      <c r="IAA69" s="51"/>
      <c r="IAB69" s="51"/>
      <c r="IAC69" s="51"/>
      <c r="IAD69" s="51"/>
      <c r="IAE69" s="51"/>
      <c r="IAF69" s="51"/>
      <c r="IAG69" s="51"/>
      <c r="IAH69" s="51"/>
      <c r="IAI69" s="51"/>
      <c r="IAJ69" s="51"/>
      <c r="IAK69" s="51"/>
      <c r="IAL69" s="51"/>
      <c r="IAM69" s="51"/>
      <c r="IAN69" s="51"/>
      <c r="IAO69" s="51"/>
      <c r="IAP69" s="51"/>
      <c r="IAQ69" s="51"/>
      <c r="IAR69" s="51"/>
      <c r="IAS69" s="51"/>
      <c r="IAT69" s="51"/>
      <c r="IAU69" s="51"/>
      <c r="IAV69" s="51"/>
      <c r="IAW69" s="51"/>
      <c r="IAX69" s="51"/>
      <c r="IAY69" s="51"/>
      <c r="IAZ69" s="51"/>
      <c r="IBA69" s="51"/>
      <c r="IBB69" s="51"/>
      <c r="IBC69" s="51"/>
      <c r="IBD69" s="51"/>
      <c r="IBE69" s="51"/>
      <c r="IBF69" s="51"/>
      <c r="IBG69" s="51"/>
      <c r="IBH69" s="51"/>
      <c r="IBI69" s="51"/>
      <c r="IBJ69" s="51"/>
      <c r="IBK69" s="51"/>
      <c r="IBL69" s="51"/>
      <c r="IBM69" s="51"/>
      <c r="IBN69" s="51"/>
      <c r="IBO69" s="51"/>
      <c r="IBP69" s="51"/>
      <c r="IBQ69" s="51"/>
      <c r="IBR69" s="51"/>
      <c r="IBS69" s="51"/>
      <c r="IBT69" s="51"/>
      <c r="IBU69" s="51"/>
      <c r="IBV69" s="51"/>
      <c r="IBW69" s="51"/>
      <c r="IBX69" s="51"/>
      <c r="IBY69" s="51"/>
      <c r="IBZ69" s="51"/>
      <c r="ICA69" s="51"/>
      <c r="ICB69" s="51"/>
      <c r="ICC69" s="51"/>
      <c r="ICD69" s="51"/>
      <c r="ICE69" s="51"/>
      <c r="ICF69" s="51"/>
      <c r="ICG69" s="51"/>
      <c r="ICH69" s="51"/>
      <c r="ICI69" s="51"/>
      <c r="ICJ69" s="51"/>
      <c r="ICK69" s="51"/>
      <c r="ICL69" s="51"/>
      <c r="ICM69" s="51"/>
      <c r="ICN69" s="51"/>
      <c r="ICO69" s="51"/>
      <c r="ICP69" s="51"/>
      <c r="ICQ69" s="51"/>
      <c r="ICR69" s="51"/>
      <c r="ICS69" s="51"/>
      <c r="ICT69" s="51"/>
      <c r="ICU69" s="51"/>
      <c r="ICV69" s="51"/>
      <c r="ICW69" s="51"/>
      <c r="ICX69" s="51"/>
      <c r="ICY69" s="51"/>
      <c r="ICZ69" s="51"/>
      <c r="IDA69" s="51"/>
      <c r="IDB69" s="51"/>
      <c r="IDC69" s="51"/>
      <c r="IDD69" s="51"/>
      <c r="IDE69" s="51"/>
      <c r="IDF69" s="51"/>
      <c r="IDG69" s="51"/>
      <c r="IDH69" s="51"/>
      <c r="IDI69" s="51"/>
      <c r="IDJ69" s="51"/>
      <c r="IDK69" s="51"/>
      <c r="IDL69" s="51"/>
      <c r="IDM69" s="51"/>
      <c r="IDN69" s="51"/>
      <c r="IDO69" s="51"/>
      <c r="IDP69" s="51"/>
      <c r="IDQ69" s="51"/>
      <c r="IDR69" s="51"/>
      <c r="IDS69" s="51"/>
      <c r="IDT69" s="51"/>
      <c r="IDU69" s="51"/>
      <c r="IDV69" s="51"/>
      <c r="IDW69" s="51"/>
      <c r="IDX69" s="51"/>
      <c r="IDY69" s="51"/>
      <c r="IDZ69" s="51"/>
      <c r="IEA69" s="51"/>
      <c r="IEB69" s="51"/>
      <c r="IEC69" s="51"/>
      <c r="IED69" s="51"/>
      <c r="IEE69" s="51"/>
      <c r="IEF69" s="51"/>
      <c r="IEG69" s="51"/>
      <c r="IEH69" s="51"/>
      <c r="IEI69" s="51"/>
      <c r="IEJ69" s="51"/>
      <c r="IEK69" s="51"/>
      <c r="IEL69" s="51"/>
      <c r="IEM69" s="51"/>
      <c r="IEN69" s="51"/>
      <c r="IEO69" s="51"/>
      <c r="IEP69" s="51"/>
      <c r="IEQ69" s="51"/>
      <c r="IER69" s="51"/>
      <c r="IES69" s="51"/>
      <c r="IET69" s="51"/>
      <c r="IEU69" s="51"/>
      <c r="IEV69" s="51"/>
      <c r="IEW69" s="51"/>
      <c r="IEX69" s="51"/>
      <c r="IEY69" s="51"/>
      <c r="IEZ69" s="51"/>
      <c r="IFA69" s="51"/>
      <c r="IFB69" s="51"/>
      <c r="IFC69" s="51"/>
      <c r="IFD69" s="51"/>
      <c r="IFE69" s="51"/>
      <c r="IFF69" s="51"/>
      <c r="IFG69" s="51"/>
      <c r="IFH69" s="51"/>
      <c r="IFI69" s="51"/>
      <c r="IFJ69" s="51"/>
      <c r="IFK69" s="51"/>
      <c r="IFL69" s="51"/>
      <c r="IFM69" s="51"/>
      <c r="IFN69" s="51"/>
      <c r="IFO69" s="51"/>
      <c r="IFP69" s="51"/>
      <c r="IFQ69" s="51"/>
      <c r="IFR69" s="51"/>
      <c r="IFS69" s="51"/>
      <c r="IFT69" s="51"/>
      <c r="IFU69" s="51"/>
      <c r="IFV69" s="51"/>
      <c r="IFW69" s="51"/>
      <c r="IFX69" s="51"/>
      <c r="IFY69" s="51"/>
      <c r="IFZ69" s="51"/>
      <c r="IGA69" s="51"/>
      <c r="IGB69" s="51"/>
      <c r="IGC69" s="51"/>
      <c r="IGD69" s="51"/>
      <c r="IGE69" s="51"/>
      <c r="IGF69" s="51"/>
      <c r="IGG69" s="51"/>
      <c r="IGH69" s="51"/>
      <c r="IGI69" s="51"/>
      <c r="IGJ69" s="51"/>
      <c r="IGK69" s="51"/>
      <c r="IGL69" s="51"/>
      <c r="IGM69" s="51"/>
      <c r="IGN69" s="51"/>
      <c r="IGO69" s="51"/>
      <c r="IGP69" s="51"/>
      <c r="IGQ69" s="51"/>
      <c r="IGR69" s="51"/>
      <c r="IGS69" s="51"/>
      <c r="IGT69" s="51"/>
      <c r="IGU69" s="51"/>
      <c r="IGV69" s="51"/>
      <c r="IGW69" s="51"/>
      <c r="IGX69" s="51"/>
      <c r="IGY69" s="51"/>
      <c r="IGZ69" s="51"/>
      <c r="IHA69" s="51"/>
      <c r="IHB69" s="51"/>
      <c r="IHC69" s="51"/>
      <c r="IHD69" s="51"/>
      <c r="IHE69" s="51"/>
      <c r="IHF69" s="51"/>
      <c r="IHG69" s="51"/>
      <c r="IHH69" s="51"/>
      <c r="IHI69" s="51"/>
      <c r="IHJ69" s="51"/>
      <c r="IHK69" s="51"/>
      <c r="IHL69" s="51"/>
      <c r="IHM69" s="51"/>
      <c r="IHN69" s="51"/>
      <c r="IHO69" s="51"/>
      <c r="IHP69" s="51"/>
      <c r="IHQ69" s="51"/>
      <c r="IHR69" s="51"/>
      <c r="IHS69" s="51"/>
      <c r="IHT69" s="51"/>
      <c r="IHU69" s="51"/>
      <c r="IHV69" s="51"/>
      <c r="IHW69" s="51"/>
      <c r="IHX69" s="51"/>
      <c r="IHY69" s="51"/>
      <c r="IHZ69" s="51"/>
      <c r="IIA69" s="51"/>
      <c r="IIB69" s="51"/>
      <c r="IIC69" s="51"/>
      <c r="IID69" s="51"/>
      <c r="IIE69" s="51"/>
      <c r="IIF69" s="51"/>
      <c r="IIG69" s="51"/>
      <c r="IIH69" s="51"/>
      <c r="III69" s="51"/>
      <c r="IIJ69" s="51"/>
      <c r="IIK69" s="51"/>
      <c r="IIL69" s="51"/>
      <c r="IIM69" s="51"/>
      <c r="IIN69" s="51"/>
      <c r="IIO69" s="51"/>
      <c r="IIP69" s="51"/>
      <c r="IIQ69" s="51"/>
      <c r="IIR69" s="51"/>
      <c r="IIS69" s="51"/>
      <c r="IIT69" s="51"/>
      <c r="IIU69" s="51"/>
      <c r="IIV69" s="51"/>
      <c r="IIW69" s="51"/>
      <c r="IIX69" s="51"/>
      <c r="IIY69" s="51"/>
      <c r="IIZ69" s="51"/>
      <c r="IJA69" s="51"/>
      <c r="IJB69" s="51"/>
      <c r="IJC69" s="51"/>
      <c r="IJD69" s="51"/>
      <c r="IJE69" s="51"/>
      <c r="IJF69" s="51"/>
      <c r="IJG69" s="51"/>
      <c r="IJH69" s="51"/>
      <c r="IJI69" s="51"/>
      <c r="IJJ69" s="51"/>
      <c r="IJK69" s="51"/>
      <c r="IJL69" s="51"/>
      <c r="IJM69" s="51"/>
      <c r="IJN69" s="51"/>
      <c r="IJO69" s="51"/>
      <c r="IJP69" s="51"/>
      <c r="IJQ69" s="51"/>
      <c r="IJR69" s="51"/>
      <c r="IJS69" s="51"/>
      <c r="IJT69" s="51"/>
      <c r="IJU69" s="51"/>
      <c r="IJV69" s="51"/>
      <c r="IJW69" s="51"/>
      <c r="IJX69" s="51"/>
      <c r="IJY69" s="51"/>
      <c r="IJZ69" s="51"/>
      <c r="IKA69" s="51"/>
      <c r="IKB69" s="51"/>
      <c r="IKC69" s="51"/>
      <c r="IKD69" s="51"/>
      <c r="IKE69" s="51"/>
      <c r="IKF69" s="51"/>
      <c r="IKG69" s="51"/>
      <c r="IKH69" s="51"/>
      <c r="IKI69" s="51"/>
      <c r="IKJ69" s="51"/>
      <c r="IKK69" s="51"/>
      <c r="IKL69" s="51"/>
      <c r="IKM69" s="51"/>
      <c r="IKN69" s="51"/>
      <c r="IKO69" s="51"/>
      <c r="IKP69" s="51"/>
      <c r="IKQ69" s="51"/>
      <c r="IKR69" s="51"/>
      <c r="IKS69" s="51"/>
      <c r="IKT69" s="51"/>
      <c r="IKU69" s="51"/>
      <c r="IKV69" s="51"/>
      <c r="IKW69" s="51"/>
      <c r="IKX69" s="51"/>
      <c r="IKY69" s="51"/>
      <c r="IKZ69" s="51"/>
      <c r="ILA69" s="51"/>
      <c r="ILB69" s="51"/>
      <c r="ILC69" s="51"/>
      <c r="ILD69" s="51"/>
      <c r="ILE69" s="51"/>
      <c r="ILF69" s="51"/>
      <c r="ILG69" s="51"/>
      <c r="ILH69" s="51"/>
      <c r="ILI69" s="51"/>
      <c r="ILJ69" s="51"/>
      <c r="ILK69" s="51"/>
      <c r="ILL69" s="51"/>
      <c r="ILM69" s="51"/>
      <c r="ILN69" s="51"/>
      <c r="ILO69" s="51"/>
      <c r="ILP69" s="51"/>
      <c r="ILQ69" s="51"/>
      <c r="ILR69" s="51"/>
      <c r="ILS69" s="51"/>
      <c r="ILT69" s="51"/>
      <c r="ILU69" s="51"/>
      <c r="ILV69" s="51"/>
      <c r="ILW69" s="51"/>
      <c r="ILX69" s="51"/>
      <c r="ILY69" s="51"/>
      <c r="ILZ69" s="51"/>
      <c r="IMA69" s="51"/>
      <c r="IMB69" s="51"/>
      <c r="IMC69" s="51"/>
      <c r="IMD69" s="51"/>
      <c r="IME69" s="51"/>
      <c r="IMF69" s="51"/>
      <c r="IMG69" s="51"/>
      <c r="IMH69" s="51"/>
      <c r="IMI69" s="51"/>
      <c r="IMJ69" s="51"/>
      <c r="IMK69" s="51"/>
      <c r="IML69" s="51"/>
      <c r="IMM69" s="51"/>
      <c r="IMN69" s="51"/>
      <c r="IMO69" s="51"/>
      <c r="IMP69" s="51"/>
      <c r="IMQ69" s="51"/>
      <c r="IMR69" s="51"/>
      <c r="IMS69" s="51"/>
      <c r="IMT69" s="51"/>
      <c r="IMU69" s="51"/>
      <c r="IMV69" s="51"/>
      <c r="IMW69" s="51"/>
      <c r="IMX69" s="51"/>
      <c r="IMY69" s="51"/>
      <c r="IMZ69" s="51"/>
      <c r="INA69" s="51"/>
      <c r="INB69" s="51"/>
      <c r="INC69" s="51"/>
      <c r="IND69" s="51"/>
      <c r="INE69" s="51"/>
      <c r="INF69" s="51"/>
      <c r="ING69" s="51"/>
      <c r="INH69" s="51"/>
      <c r="INI69" s="51"/>
      <c r="INJ69" s="51"/>
      <c r="INK69" s="51"/>
      <c r="INL69" s="51"/>
      <c r="INM69" s="51"/>
      <c r="INN69" s="51"/>
      <c r="INO69" s="51"/>
      <c r="INP69" s="51"/>
      <c r="INQ69" s="51"/>
      <c r="INR69" s="51"/>
      <c r="INS69" s="51"/>
      <c r="INT69" s="51"/>
      <c r="INU69" s="51"/>
      <c r="INV69" s="51"/>
      <c r="INW69" s="51"/>
      <c r="INX69" s="51"/>
      <c r="INY69" s="51"/>
      <c r="INZ69" s="51"/>
      <c r="IOA69" s="51"/>
      <c r="IOB69" s="51"/>
      <c r="IOC69" s="51"/>
      <c r="IOD69" s="51"/>
      <c r="IOE69" s="51"/>
      <c r="IOF69" s="51"/>
      <c r="IOG69" s="51"/>
      <c r="IOH69" s="51"/>
      <c r="IOI69" s="51"/>
      <c r="IOJ69" s="51"/>
      <c r="IOK69" s="51"/>
      <c r="IOL69" s="51"/>
      <c r="IOM69" s="51"/>
      <c r="ION69" s="51"/>
      <c r="IOO69" s="51"/>
      <c r="IOP69" s="51"/>
      <c r="IOQ69" s="51"/>
      <c r="IOR69" s="51"/>
      <c r="IOS69" s="51"/>
      <c r="IOT69" s="51"/>
      <c r="IOU69" s="51"/>
      <c r="IOV69" s="51"/>
      <c r="IOW69" s="51"/>
      <c r="IOX69" s="51"/>
      <c r="IOY69" s="51"/>
      <c r="IOZ69" s="51"/>
      <c r="IPA69" s="51"/>
      <c r="IPB69" s="51"/>
      <c r="IPC69" s="51"/>
      <c r="IPD69" s="51"/>
      <c r="IPE69" s="51"/>
      <c r="IPF69" s="51"/>
      <c r="IPG69" s="51"/>
      <c r="IPH69" s="51"/>
      <c r="IPI69" s="51"/>
      <c r="IPJ69" s="51"/>
      <c r="IPK69" s="51"/>
      <c r="IPL69" s="51"/>
      <c r="IPM69" s="51"/>
      <c r="IPN69" s="51"/>
      <c r="IPO69" s="51"/>
      <c r="IPP69" s="51"/>
      <c r="IPQ69" s="51"/>
      <c r="IPR69" s="51"/>
      <c r="IPS69" s="51"/>
      <c r="IPT69" s="51"/>
      <c r="IPU69" s="51"/>
      <c r="IPV69" s="51"/>
      <c r="IPW69" s="51"/>
      <c r="IPX69" s="51"/>
      <c r="IPY69" s="51"/>
      <c r="IPZ69" s="51"/>
      <c r="IQA69" s="51"/>
      <c r="IQB69" s="51"/>
      <c r="IQC69" s="51"/>
      <c r="IQD69" s="51"/>
      <c r="IQE69" s="51"/>
      <c r="IQF69" s="51"/>
      <c r="IQG69" s="51"/>
      <c r="IQH69" s="51"/>
      <c r="IQI69" s="51"/>
      <c r="IQJ69" s="51"/>
      <c r="IQK69" s="51"/>
      <c r="IQL69" s="51"/>
      <c r="IQM69" s="51"/>
      <c r="IQN69" s="51"/>
      <c r="IQO69" s="51"/>
      <c r="IQP69" s="51"/>
      <c r="IQQ69" s="51"/>
      <c r="IQR69" s="51"/>
      <c r="IQS69" s="51"/>
      <c r="IQT69" s="51"/>
      <c r="IQU69" s="51"/>
      <c r="IQV69" s="51"/>
      <c r="IQW69" s="51"/>
      <c r="IQX69" s="51"/>
      <c r="IQY69" s="51"/>
      <c r="IQZ69" s="51"/>
      <c r="IRA69" s="51"/>
      <c r="IRB69" s="51"/>
      <c r="IRC69" s="51"/>
      <c r="IRD69" s="51"/>
      <c r="IRE69" s="51"/>
      <c r="IRF69" s="51"/>
      <c r="IRG69" s="51"/>
      <c r="IRH69" s="51"/>
      <c r="IRI69" s="51"/>
      <c r="IRJ69" s="51"/>
      <c r="IRK69" s="51"/>
      <c r="IRL69" s="51"/>
      <c r="IRM69" s="51"/>
      <c r="IRN69" s="51"/>
      <c r="IRO69" s="51"/>
      <c r="IRP69" s="51"/>
      <c r="IRQ69" s="51"/>
      <c r="IRR69" s="51"/>
      <c r="IRS69" s="51"/>
      <c r="IRT69" s="51"/>
      <c r="IRU69" s="51"/>
      <c r="IRV69" s="51"/>
      <c r="IRW69" s="51"/>
      <c r="IRX69" s="51"/>
      <c r="IRY69" s="51"/>
      <c r="IRZ69" s="51"/>
      <c r="ISA69" s="51"/>
      <c r="ISB69" s="51"/>
      <c r="ISC69" s="51"/>
      <c r="ISD69" s="51"/>
      <c r="ISE69" s="51"/>
      <c r="ISF69" s="51"/>
      <c r="ISG69" s="51"/>
      <c r="ISH69" s="51"/>
      <c r="ISI69" s="51"/>
      <c r="ISJ69" s="51"/>
      <c r="ISK69" s="51"/>
      <c r="ISL69" s="51"/>
      <c r="ISM69" s="51"/>
      <c r="ISN69" s="51"/>
      <c r="ISO69" s="51"/>
      <c r="ISP69" s="51"/>
      <c r="ISQ69" s="51"/>
      <c r="ISR69" s="51"/>
      <c r="ISS69" s="51"/>
      <c r="IST69" s="51"/>
      <c r="ISU69" s="51"/>
      <c r="ISV69" s="51"/>
      <c r="ISW69" s="51"/>
      <c r="ISX69" s="51"/>
      <c r="ISY69" s="51"/>
      <c r="ISZ69" s="51"/>
      <c r="ITA69" s="51"/>
      <c r="ITB69" s="51"/>
      <c r="ITC69" s="51"/>
      <c r="ITD69" s="51"/>
      <c r="ITE69" s="51"/>
      <c r="ITF69" s="51"/>
      <c r="ITG69" s="51"/>
      <c r="ITH69" s="51"/>
      <c r="ITI69" s="51"/>
      <c r="ITJ69" s="51"/>
      <c r="ITK69" s="51"/>
      <c r="ITL69" s="51"/>
      <c r="ITM69" s="51"/>
      <c r="ITN69" s="51"/>
      <c r="ITO69" s="51"/>
      <c r="ITP69" s="51"/>
      <c r="ITQ69" s="51"/>
      <c r="ITR69" s="51"/>
      <c r="ITS69" s="51"/>
      <c r="ITT69" s="51"/>
      <c r="ITU69" s="51"/>
      <c r="ITV69" s="51"/>
      <c r="ITW69" s="51"/>
      <c r="ITX69" s="51"/>
      <c r="ITY69" s="51"/>
      <c r="ITZ69" s="51"/>
      <c r="IUA69" s="51"/>
      <c r="IUB69" s="51"/>
      <c r="IUC69" s="51"/>
      <c r="IUD69" s="51"/>
      <c r="IUE69" s="51"/>
      <c r="IUF69" s="51"/>
      <c r="IUG69" s="51"/>
      <c r="IUH69" s="51"/>
      <c r="IUI69" s="51"/>
      <c r="IUJ69" s="51"/>
      <c r="IUK69" s="51"/>
      <c r="IUL69" s="51"/>
      <c r="IUM69" s="51"/>
      <c r="IUN69" s="51"/>
      <c r="IUO69" s="51"/>
      <c r="IUP69" s="51"/>
      <c r="IUQ69" s="51"/>
      <c r="IUR69" s="51"/>
      <c r="IUS69" s="51"/>
      <c r="IUT69" s="51"/>
      <c r="IUU69" s="51"/>
      <c r="IUV69" s="51"/>
      <c r="IUW69" s="51"/>
      <c r="IUX69" s="51"/>
      <c r="IUY69" s="51"/>
      <c r="IUZ69" s="51"/>
      <c r="IVA69" s="51"/>
      <c r="IVB69" s="51"/>
      <c r="IVC69" s="51"/>
      <c r="IVD69" s="51"/>
      <c r="IVE69" s="51"/>
      <c r="IVF69" s="51"/>
      <c r="IVG69" s="51"/>
      <c r="IVH69" s="51"/>
      <c r="IVI69" s="51"/>
      <c r="IVJ69" s="51"/>
      <c r="IVK69" s="51"/>
      <c r="IVL69" s="51"/>
      <c r="IVM69" s="51"/>
      <c r="IVN69" s="51"/>
      <c r="IVO69" s="51"/>
      <c r="IVP69" s="51"/>
      <c r="IVQ69" s="51"/>
      <c r="IVR69" s="51"/>
      <c r="IVS69" s="51"/>
      <c r="IVT69" s="51"/>
      <c r="IVU69" s="51"/>
      <c r="IVV69" s="51"/>
      <c r="IVW69" s="51"/>
      <c r="IVX69" s="51"/>
      <c r="IVY69" s="51"/>
      <c r="IVZ69" s="51"/>
      <c r="IWA69" s="51"/>
      <c r="IWB69" s="51"/>
      <c r="IWC69" s="51"/>
      <c r="IWD69" s="51"/>
      <c r="IWE69" s="51"/>
      <c r="IWF69" s="51"/>
      <c r="IWG69" s="51"/>
      <c r="IWH69" s="51"/>
      <c r="IWI69" s="51"/>
      <c r="IWJ69" s="51"/>
      <c r="IWK69" s="51"/>
      <c r="IWL69" s="51"/>
      <c r="IWM69" s="51"/>
      <c r="IWN69" s="51"/>
      <c r="IWO69" s="51"/>
      <c r="IWP69" s="51"/>
      <c r="IWQ69" s="51"/>
      <c r="IWR69" s="51"/>
      <c r="IWS69" s="51"/>
      <c r="IWT69" s="51"/>
      <c r="IWU69" s="51"/>
      <c r="IWV69" s="51"/>
      <c r="IWW69" s="51"/>
      <c r="IWX69" s="51"/>
      <c r="IWY69" s="51"/>
      <c r="IWZ69" s="51"/>
      <c r="IXA69" s="51"/>
      <c r="IXB69" s="51"/>
      <c r="IXC69" s="51"/>
      <c r="IXD69" s="51"/>
      <c r="IXE69" s="51"/>
      <c r="IXF69" s="51"/>
      <c r="IXG69" s="51"/>
      <c r="IXH69" s="51"/>
      <c r="IXI69" s="51"/>
      <c r="IXJ69" s="51"/>
      <c r="IXK69" s="51"/>
      <c r="IXL69" s="51"/>
      <c r="IXM69" s="51"/>
      <c r="IXN69" s="51"/>
      <c r="IXO69" s="51"/>
      <c r="IXP69" s="51"/>
      <c r="IXQ69" s="51"/>
      <c r="IXR69" s="51"/>
      <c r="IXS69" s="51"/>
      <c r="IXT69" s="51"/>
      <c r="IXU69" s="51"/>
      <c r="IXV69" s="51"/>
      <c r="IXW69" s="51"/>
      <c r="IXX69" s="51"/>
      <c r="IXY69" s="51"/>
      <c r="IXZ69" s="51"/>
      <c r="IYA69" s="51"/>
      <c r="IYB69" s="51"/>
      <c r="IYC69" s="51"/>
      <c r="IYD69" s="51"/>
      <c r="IYE69" s="51"/>
      <c r="IYF69" s="51"/>
      <c r="IYG69" s="51"/>
      <c r="IYH69" s="51"/>
      <c r="IYI69" s="51"/>
      <c r="IYJ69" s="51"/>
      <c r="IYK69" s="51"/>
      <c r="IYL69" s="51"/>
      <c r="IYM69" s="51"/>
      <c r="IYN69" s="51"/>
      <c r="IYO69" s="51"/>
      <c r="IYP69" s="51"/>
      <c r="IYQ69" s="51"/>
      <c r="IYR69" s="51"/>
      <c r="IYS69" s="51"/>
      <c r="IYT69" s="51"/>
      <c r="IYU69" s="51"/>
      <c r="IYV69" s="51"/>
      <c r="IYW69" s="51"/>
      <c r="IYX69" s="51"/>
      <c r="IYY69" s="51"/>
      <c r="IYZ69" s="51"/>
      <c r="IZA69" s="51"/>
      <c r="IZB69" s="51"/>
      <c r="IZC69" s="51"/>
      <c r="IZD69" s="51"/>
      <c r="IZE69" s="51"/>
      <c r="IZF69" s="51"/>
      <c r="IZG69" s="51"/>
      <c r="IZH69" s="51"/>
      <c r="IZI69" s="51"/>
      <c r="IZJ69" s="51"/>
      <c r="IZK69" s="51"/>
      <c r="IZL69" s="51"/>
      <c r="IZM69" s="51"/>
      <c r="IZN69" s="51"/>
      <c r="IZO69" s="51"/>
      <c r="IZP69" s="51"/>
      <c r="IZQ69" s="51"/>
      <c r="IZR69" s="51"/>
      <c r="IZS69" s="51"/>
      <c r="IZT69" s="51"/>
      <c r="IZU69" s="51"/>
      <c r="IZV69" s="51"/>
      <c r="IZW69" s="51"/>
      <c r="IZX69" s="51"/>
      <c r="IZY69" s="51"/>
      <c r="IZZ69" s="51"/>
      <c r="JAA69" s="51"/>
      <c r="JAB69" s="51"/>
      <c r="JAC69" s="51"/>
      <c r="JAD69" s="51"/>
      <c r="JAE69" s="51"/>
      <c r="JAF69" s="51"/>
      <c r="JAG69" s="51"/>
      <c r="JAH69" s="51"/>
      <c r="JAI69" s="51"/>
      <c r="JAJ69" s="51"/>
      <c r="JAK69" s="51"/>
      <c r="JAL69" s="51"/>
      <c r="JAM69" s="51"/>
      <c r="JAN69" s="51"/>
      <c r="JAO69" s="51"/>
      <c r="JAP69" s="51"/>
      <c r="JAQ69" s="51"/>
      <c r="JAR69" s="51"/>
      <c r="JAS69" s="51"/>
      <c r="JAT69" s="51"/>
      <c r="JAU69" s="51"/>
      <c r="JAV69" s="51"/>
      <c r="JAW69" s="51"/>
      <c r="JAX69" s="51"/>
      <c r="JAY69" s="51"/>
      <c r="JAZ69" s="51"/>
      <c r="JBA69" s="51"/>
      <c r="JBB69" s="51"/>
      <c r="JBC69" s="51"/>
      <c r="JBD69" s="51"/>
      <c r="JBE69" s="51"/>
      <c r="JBF69" s="51"/>
      <c r="JBG69" s="51"/>
      <c r="JBH69" s="51"/>
      <c r="JBI69" s="51"/>
      <c r="JBJ69" s="51"/>
      <c r="JBK69" s="51"/>
      <c r="JBL69" s="51"/>
      <c r="JBM69" s="51"/>
      <c r="JBN69" s="51"/>
      <c r="JBO69" s="51"/>
      <c r="JBP69" s="51"/>
      <c r="JBQ69" s="51"/>
      <c r="JBR69" s="51"/>
      <c r="JBS69" s="51"/>
      <c r="JBT69" s="51"/>
      <c r="JBU69" s="51"/>
      <c r="JBV69" s="51"/>
      <c r="JBW69" s="51"/>
      <c r="JBX69" s="51"/>
      <c r="JBY69" s="51"/>
      <c r="JBZ69" s="51"/>
      <c r="JCA69" s="51"/>
      <c r="JCB69" s="51"/>
      <c r="JCC69" s="51"/>
      <c r="JCD69" s="51"/>
      <c r="JCE69" s="51"/>
      <c r="JCF69" s="51"/>
      <c r="JCG69" s="51"/>
      <c r="JCH69" s="51"/>
      <c r="JCI69" s="51"/>
      <c r="JCJ69" s="51"/>
      <c r="JCK69" s="51"/>
      <c r="JCL69" s="51"/>
      <c r="JCM69" s="51"/>
      <c r="JCN69" s="51"/>
      <c r="JCO69" s="51"/>
      <c r="JCP69" s="51"/>
      <c r="JCQ69" s="51"/>
      <c r="JCR69" s="51"/>
      <c r="JCS69" s="51"/>
      <c r="JCT69" s="51"/>
      <c r="JCU69" s="51"/>
      <c r="JCV69" s="51"/>
      <c r="JCW69" s="51"/>
      <c r="JCX69" s="51"/>
      <c r="JCY69" s="51"/>
      <c r="JCZ69" s="51"/>
      <c r="JDA69" s="51"/>
      <c r="JDB69" s="51"/>
      <c r="JDC69" s="51"/>
      <c r="JDD69" s="51"/>
      <c r="JDE69" s="51"/>
      <c r="JDF69" s="51"/>
      <c r="JDG69" s="51"/>
      <c r="JDH69" s="51"/>
      <c r="JDI69" s="51"/>
      <c r="JDJ69" s="51"/>
      <c r="JDK69" s="51"/>
      <c r="JDL69" s="51"/>
      <c r="JDM69" s="51"/>
      <c r="JDN69" s="51"/>
      <c r="JDO69" s="51"/>
      <c r="JDP69" s="51"/>
      <c r="JDQ69" s="51"/>
      <c r="JDR69" s="51"/>
      <c r="JDS69" s="51"/>
      <c r="JDT69" s="51"/>
      <c r="JDU69" s="51"/>
      <c r="JDV69" s="51"/>
      <c r="JDW69" s="51"/>
      <c r="JDX69" s="51"/>
      <c r="JDY69" s="51"/>
      <c r="JDZ69" s="51"/>
      <c r="JEA69" s="51"/>
      <c r="JEB69" s="51"/>
      <c r="JEC69" s="51"/>
      <c r="JED69" s="51"/>
      <c r="JEE69" s="51"/>
      <c r="JEF69" s="51"/>
      <c r="JEG69" s="51"/>
      <c r="JEH69" s="51"/>
      <c r="JEI69" s="51"/>
      <c r="JEJ69" s="51"/>
      <c r="JEK69" s="51"/>
      <c r="JEL69" s="51"/>
      <c r="JEM69" s="51"/>
      <c r="JEN69" s="51"/>
      <c r="JEO69" s="51"/>
      <c r="JEP69" s="51"/>
      <c r="JEQ69" s="51"/>
      <c r="JER69" s="51"/>
      <c r="JES69" s="51"/>
      <c r="JET69" s="51"/>
      <c r="JEU69" s="51"/>
      <c r="JEV69" s="51"/>
      <c r="JEW69" s="51"/>
      <c r="JEX69" s="51"/>
      <c r="JEY69" s="51"/>
      <c r="JEZ69" s="51"/>
      <c r="JFA69" s="51"/>
      <c r="JFB69" s="51"/>
      <c r="JFC69" s="51"/>
      <c r="JFD69" s="51"/>
      <c r="JFE69" s="51"/>
      <c r="JFF69" s="51"/>
      <c r="JFG69" s="51"/>
      <c r="JFH69" s="51"/>
      <c r="JFI69" s="51"/>
      <c r="JFJ69" s="51"/>
      <c r="JFK69" s="51"/>
      <c r="JFL69" s="51"/>
      <c r="JFM69" s="51"/>
      <c r="JFN69" s="51"/>
      <c r="JFO69" s="51"/>
      <c r="JFP69" s="51"/>
      <c r="JFQ69" s="51"/>
      <c r="JFR69" s="51"/>
      <c r="JFS69" s="51"/>
      <c r="JFT69" s="51"/>
      <c r="JFU69" s="51"/>
      <c r="JFV69" s="51"/>
      <c r="JFW69" s="51"/>
      <c r="JFX69" s="51"/>
      <c r="JFY69" s="51"/>
      <c r="JFZ69" s="51"/>
      <c r="JGA69" s="51"/>
      <c r="JGB69" s="51"/>
      <c r="JGC69" s="51"/>
      <c r="JGD69" s="51"/>
      <c r="JGE69" s="51"/>
      <c r="JGF69" s="51"/>
      <c r="JGG69" s="51"/>
      <c r="JGH69" s="51"/>
      <c r="JGI69" s="51"/>
      <c r="JGJ69" s="51"/>
      <c r="JGK69" s="51"/>
      <c r="JGL69" s="51"/>
      <c r="JGM69" s="51"/>
      <c r="JGN69" s="51"/>
      <c r="JGO69" s="51"/>
      <c r="JGP69" s="51"/>
      <c r="JGQ69" s="51"/>
      <c r="JGR69" s="51"/>
      <c r="JGS69" s="51"/>
      <c r="JGT69" s="51"/>
      <c r="JGU69" s="51"/>
      <c r="JGV69" s="51"/>
      <c r="JGW69" s="51"/>
      <c r="JGX69" s="51"/>
      <c r="JGY69" s="51"/>
      <c r="JGZ69" s="51"/>
      <c r="JHA69" s="51"/>
      <c r="JHB69" s="51"/>
      <c r="JHC69" s="51"/>
      <c r="JHD69" s="51"/>
      <c r="JHE69" s="51"/>
      <c r="JHF69" s="51"/>
      <c r="JHG69" s="51"/>
      <c r="JHH69" s="51"/>
      <c r="JHI69" s="51"/>
      <c r="JHJ69" s="51"/>
      <c r="JHK69" s="51"/>
      <c r="JHL69" s="51"/>
      <c r="JHM69" s="51"/>
      <c r="JHN69" s="51"/>
      <c r="JHO69" s="51"/>
      <c r="JHP69" s="51"/>
      <c r="JHQ69" s="51"/>
      <c r="JHR69" s="51"/>
      <c r="JHS69" s="51"/>
      <c r="JHT69" s="51"/>
      <c r="JHU69" s="51"/>
      <c r="JHV69" s="51"/>
      <c r="JHW69" s="51"/>
      <c r="JHX69" s="51"/>
      <c r="JHY69" s="51"/>
      <c r="JHZ69" s="51"/>
      <c r="JIA69" s="51"/>
      <c r="JIB69" s="51"/>
      <c r="JIC69" s="51"/>
      <c r="JID69" s="51"/>
      <c r="JIE69" s="51"/>
      <c r="JIF69" s="51"/>
      <c r="JIG69" s="51"/>
      <c r="JIH69" s="51"/>
      <c r="JII69" s="51"/>
      <c r="JIJ69" s="51"/>
      <c r="JIK69" s="51"/>
      <c r="JIL69" s="51"/>
      <c r="JIM69" s="51"/>
      <c r="JIN69" s="51"/>
      <c r="JIO69" s="51"/>
      <c r="JIP69" s="51"/>
      <c r="JIQ69" s="51"/>
      <c r="JIR69" s="51"/>
      <c r="JIS69" s="51"/>
      <c r="JIT69" s="51"/>
      <c r="JIU69" s="51"/>
      <c r="JIV69" s="51"/>
      <c r="JIW69" s="51"/>
      <c r="JIX69" s="51"/>
      <c r="JIY69" s="51"/>
      <c r="JIZ69" s="51"/>
      <c r="JJA69" s="51"/>
      <c r="JJB69" s="51"/>
      <c r="JJC69" s="51"/>
      <c r="JJD69" s="51"/>
      <c r="JJE69" s="51"/>
      <c r="JJF69" s="51"/>
      <c r="JJG69" s="51"/>
      <c r="JJH69" s="51"/>
      <c r="JJI69" s="51"/>
      <c r="JJJ69" s="51"/>
      <c r="JJK69" s="51"/>
      <c r="JJL69" s="51"/>
      <c r="JJM69" s="51"/>
      <c r="JJN69" s="51"/>
      <c r="JJO69" s="51"/>
      <c r="JJP69" s="51"/>
      <c r="JJQ69" s="51"/>
      <c r="JJR69" s="51"/>
      <c r="JJS69" s="51"/>
      <c r="JJT69" s="51"/>
      <c r="JJU69" s="51"/>
      <c r="JJV69" s="51"/>
      <c r="JJW69" s="51"/>
      <c r="JJX69" s="51"/>
      <c r="JJY69" s="51"/>
      <c r="JJZ69" s="51"/>
      <c r="JKA69" s="51"/>
      <c r="JKB69" s="51"/>
      <c r="JKC69" s="51"/>
      <c r="JKD69" s="51"/>
      <c r="JKE69" s="51"/>
      <c r="JKF69" s="51"/>
      <c r="JKG69" s="51"/>
      <c r="JKH69" s="51"/>
      <c r="JKI69" s="51"/>
      <c r="JKJ69" s="51"/>
      <c r="JKK69" s="51"/>
      <c r="JKL69" s="51"/>
      <c r="JKM69" s="51"/>
      <c r="JKN69" s="51"/>
      <c r="JKO69" s="51"/>
      <c r="JKP69" s="51"/>
      <c r="JKQ69" s="51"/>
      <c r="JKR69" s="51"/>
      <c r="JKS69" s="51"/>
      <c r="JKT69" s="51"/>
      <c r="JKU69" s="51"/>
      <c r="JKV69" s="51"/>
      <c r="JKW69" s="51"/>
      <c r="JKX69" s="51"/>
      <c r="JKY69" s="51"/>
      <c r="JKZ69" s="51"/>
      <c r="JLA69" s="51"/>
      <c r="JLB69" s="51"/>
      <c r="JLC69" s="51"/>
      <c r="JLD69" s="51"/>
      <c r="JLE69" s="51"/>
      <c r="JLF69" s="51"/>
      <c r="JLG69" s="51"/>
      <c r="JLH69" s="51"/>
      <c r="JLI69" s="51"/>
      <c r="JLJ69" s="51"/>
      <c r="JLK69" s="51"/>
      <c r="JLL69" s="51"/>
      <c r="JLM69" s="51"/>
      <c r="JLN69" s="51"/>
      <c r="JLO69" s="51"/>
      <c r="JLP69" s="51"/>
      <c r="JLQ69" s="51"/>
      <c r="JLR69" s="51"/>
      <c r="JLS69" s="51"/>
      <c r="JLT69" s="51"/>
      <c r="JLU69" s="51"/>
      <c r="JLV69" s="51"/>
      <c r="JLW69" s="51"/>
      <c r="JLX69" s="51"/>
      <c r="JLY69" s="51"/>
      <c r="JLZ69" s="51"/>
      <c r="JMA69" s="51"/>
      <c r="JMB69" s="51"/>
      <c r="JMC69" s="51"/>
      <c r="JMD69" s="51"/>
      <c r="JME69" s="51"/>
      <c r="JMF69" s="51"/>
      <c r="JMG69" s="51"/>
      <c r="JMH69" s="51"/>
      <c r="JMI69" s="51"/>
      <c r="JMJ69" s="51"/>
      <c r="JMK69" s="51"/>
      <c r="JML69" s="51"/>
      <c r="JMM69" s="51"/>
      <c r="JMN69" s="51"/>
      <c r="JMO69" s="51"/>
      <c r="JMP69" s="51"/>
      <c r="JMQ69" s="51"/>
      <c r="JMR69" s="51"/>
      <c r="JMS69" s="51"/>
      <c r="JMT69" s="51"/>
      <c r="JMU69" s="51"/>
      <c r="JMV69" s="51"/>
      <c r="JMW69" s="51"/>
      <c r="JMX69" s="51"/>
      <c r="JMY69" s="51"/>
      <c r="JMZ69" s="51"/>
      <c r="JNA69" s="51"/>
      <c r="JNB69" s="51"/>
      <c r="JNC69" s="51"/>
      <c r="JND69" s="51"/>
      <c r="JNE69" s="51"/>
      <c r="JNF69" s="51"/>
      <c r="JNG69" s="51"/>
      <c r="JNH69" s="51"/>
      <c r="JNI69" s="51"/>
      <c r="JNJ69" s="51"/>
      <c r="JNK69" s="51"/>
      <c r="JNL69" s="51"/>
      <c r="JNM69" s="51"/>
      <c r="JNN69" s="51"/>
      <c r="JNO69" s="51"/>
      <c r="JNP69" s="51"/>
      <c r="JNQ69" s="51"/>
      <c r="JNR69" s="51"/>
      <c r="JNS69" s="51"/>
      <c r="JNT69" s="51"/>
      <c r="JNU69" s="51"/>
      <c r="JNV69" s="51"/>
      <c r="JNW69" s="51"/>
      <c r="JNX69" s="51"/>
      <c r="JNY69" s="51"/>
      <c r="JNZ69" s="51"/>
      <c r="JOA69" s="51"/>
      <c r="JOB69" s="51"/>
      <c r="JOC69" s="51"/>
      <c r="JOD69" s="51"/>
      <c r="JOE69" s="51"/>
      <c r="JOF69" s="51"/>
      <c r="JOG69" s="51"/>
      <c r="JOH69" s="51"/>
      <c r="JOI69" s="51"/>
      <c r="JOJ69" s="51"/>
      <c r="JOK69" s="51"/>
      <c r="JOL69" s="51"/>
      <c r="JOM69" s="51"/>
      <c r="JON69" s="51"/>
      <c r="JOO69" s="51"/>
      <c r="JOP69" s="51"/>
      <c r="JOQ69" s="51"/>
      <c r="JOR69" s="51"/>
      <c r="JOS69" s="51"/>
      <c r="JOT69" s="51"/>
      <c r="JOU69" s="51"/>
      <c r="JOV69" s="51"/>
      <c r="JOW69" s="51"/>
      <c r="JOX69" s="51"/>
      <c r="JOY69" s="51"/>
      <c r="JOZ69" s="51"/>
      <c r="JPA69" s="51"/>
      <c r="JPB69" s="51"/>
      <c r="JPC69" s="51"/>
      <c r="JPD69" s="51"/>
      <c r="JPE69" s="51"/>
      <c r="JPF69" s="51"/>
      <c r="JPG69" s="51"/>
      <c r="JPH69" s="51"/>
      <c r="JPI69" s="51"/>
      <c r="JPJ69" s="51"/>
      <c r="JPK69" s="51"/>
      <c r="JPL69" s="51"/>
      <c r="JPM69" s="51"/>
      <c r="JPN69" s="51"/>
      <c r="JPO69" s="51"/>
      <c r="JPP69" s="51"/>
      <c r="JPQ69" s="51"/>
      <c r="JPR69" s="51"/>
      <c r="JPS69" s="51"/>
      <c r="JPT69" s="51"/>
      <c r="JPU69" s="51"/>
      <c r="JPV69" s="51"/>
      <c r="JPW69" s="51"/>
      <c r="JPX69" s="51"/>
      <c r="JPY69" s="51"/>
      <c r="JPZ69" s="51"/>
      <c r="JQA69" s="51"/>
      <c r="JQB69" s="51"/>
      <c r="JQC69" s="51"/>
      <c r="JQD69" s="51"/>
      <c r="JQE69" s="51"/>
      <c r="JQF69" s="51"/>
      <c r="JQG69" s="51"/>
      <c r="JQH69" s="51"/>
      <c r="JQI69" s="51"/>
      <c r="JQJ69" s="51"/>
      <c r="JQK69" s="51"/>
      <c r="JQL69" s="51"/>
      <c r="JQM69" s="51"/>
      <c r="JQN69" s="51"/>
      <c r="JQO69" s="51"/>
      <c r="JQP69" s="51"/>
      <c r="JQQ69" s="51"/>
      <c r="JQR69" s="51"/>
      <c r="JQS69" s="51"/>
      <c r="JQT69" s="51"/>
      <c r="JQU69" s="51"/>
      <c r="JQV69" s="51"/>
      <c r="JQW69" s="51"/>
      <c r="JQX69" s="51"/>
      <c r="JQY69" s="51"/>
      <c r="JQZ69" s="51"/>
      <c r="JRA69" s="51"/>
      <c r="JRB69" s="51"/>
      <c r="JRC69" s="51"/>
      <c r="JRD69" s="51"/>
      <c r="JRE69" s="51"/>
      <c r="JRF69" s="51"/>
      <c r="JRG69" s="51"/>
      <c r="JRH69" s="51"/>
      <c r="JRI69" s="51"/>
      <c r="JRJ69" s="51"/>
      <c r="JRK69" s="51"/>
      <c r="JRL69" s="51"/>
      <c r="JRM69" s="51"/>
      <c r="JRN69" s="51"/>
      <c r="JRO69" s="51"/>
      <c r="JRP69" s="51"/>
      <c r="JRQ69" s="51"/>
      <c r="JRR69" s="51"/>
      <c r="JRS69" s="51"/>
      <c r="JRT69" s="51"/>
      <c r="JRU69" s="51"/>
      <c r="JRV69" s="51"/>
      <c r="JRW69" s="51"/>
      <c r="JRX69" s="51"/>
      <c r="JRY69" s="51"/>
      <c r="JRZ69" s="51"/>
      <c r="JSA69" s="51"/>
      <c r="JSB69" s="51"/>
      <c r="JSC69" s="51"/>
      <c r="JSD69" s="51"/>
      <c r="JSE69" s="51"/>
      <c r="JSF69" s="51"/>
      <c r="JSG69" s="51"/>
      <c r="JSH69" s="51"/>
      <c r="JSI69" s="51"/>
      <c r="JSJ69" s="51"/>
      <c r="JSK69" s="51"/>
      <c r="JSL69" s="51"/>
      <c r="JSM69" s="51"/>
      <c r="JSN69" s="51"/>
      <c r="JSO69" s="51"/>
      <c r="JSP69" s="51"/>
      <c r="JSQ69" s="51"/>
      <c r="JSR69" s="51"/>
      <c r="JSS69" s="51"/>
      <c r="JST69" s="51"/>
      <c r="JSU69" s="51"/>
      <c r="JSV69" s="51"/>
      <c r="JSW69" s="51"/>
      <c r="JSX69" s="51"/>
      <c r="JSY69" s="51"/>
      <c r="JSZ69" s="51"/>
      <c r="JTA69" s="51"/>
      <c r="JTB69" s="51"/>
      <c r="JTC69" s="51"/>
      <c r="JTD69" s="51"/>
      <c r="JTE69" s="51"/>
      <c r="JTF69" s="51"/>
      <c r="JTG69" s="51"/>
      <c r="JTH69" s="51"/>
      <c r="JTI69" s="51"/>
      <c r="JTJ69" s="51"/>
      <c r="JTK69" s="51"/>
      <c r="JTL69" s="51"/>
      <c r="JTM69" s="51"/>
      <c r="JTN69" s="51"/>
      <c r="JTO69" s="51"/>
      <c r="JTP69" s="51"/>
      <c r="JTQ69" s="51"/>
      <c r="JTR69" s="51"/>
      <c r="JTS69" s="51"/>
      <c r="JTT69" s="51"/>
      <c r="JTU69" s="51"/>
      <c r="JTV69" s="51"/>
      <c r="JTW69" s="51"/>
      <c r="JTX69" s="51"/>
      <c r="JTY69" s="51"/>
      <c r="JTZ69" s="51"/>
      <c r="JUA69" s="51"/>
      <c r="JUB69" s="51"/>
      <c r="JUC69" s="51"/>
      <c r="JUD69" s="51"/>
      <c r="JUE69" s="51"/>
      <c r="JUF69" s="51"/>
      <c r="JUG69" s="51"/>
      <c r="JUH69" s="51"/>
      <c r="JUI69" s="51"/>
      <c r="JUJ69" s="51"/>
      <c r="JUK69" s="51"/>
      <c r="JUL69" s="51"/>
      <c r="JUM69" s="51"/>
      <c r="JUN69" s="51"/>
      <c r="JUO69" s="51"/>
      <c r="JUP69" s="51"/>
      <c r="JUQ69" s="51"/>
      <c r="JUR69" s="51"/>
      <c r="JUS69" s="51"/>
      <c r="JUT69" s="51"/>
      <c r="JUU69" s="51"/>
      <c r="JUV69" s="51"/>
      <c r="JUW69" s="51"/>
      <c r="JUX69" s="51"/>
      <c r="JUY69" s="51"/>
      <c r="JUZ69" s="51"/>
      <c r="JVA69" s="51"/>
      <c r="JVB69" s="51"/>
      <c r="JVC69" s="51"/>
      <c r="JVD69" s="51"/>
      <c r="JVE69" s="51"/>
      <c r="JVF69" s="51"/>
      <c r="JVG69" s="51"/>
      <c r="JVH69" s="51"/>
      <c r="JVI69" s="51"/>
      <c r="JVJ69" s="51"/>
      <c r="JVK69" s="51"/>
      <c r="JVL69" s="51"/>
      <c r="JVM69" s="51"/>
      <c r="JVN69" s="51"/>
      <c r="JVO69" s="51"/>
      <c r="JVP69" s="51"/>
      <c r="JVQ69" s="51"/>
      <c r="JVR69" s="51"/>
      <c r="JVS69" s="51"/>
      <c r="JVT69" s="51"/>
      <c r="JVU69" s="51"/>
      <c r="JVV69" s="51"/>
      <c r="JVW69" s="51"/>
      <c r="JVX69" s="51"/>
      <c r="JVY69" s="51"/>
      <c r="JVZ69" s="51"/>
      <c r="JWA69" s="51"/>
      <c r="JWB69" s="51"/>
      <c r="JWC69" s="51"/>
      <c r="JWD69" s="51"/>
      <c r="JWE69" s="51"/>
      <c r="JWF69" s="51"/>
      <c r="JWG69" s="51"/>
      <c r="JWH69" s="51"/>
      <c r="JWI69" s="51"/>
      <c r="JWJ69" s="51"/>
      <c r="JWK69" s="51"/>
      <c r="JWL69" s="51"/>
      <c r="JWM69" s="51"/>
      <c r="JWN69" s="51"/>
      <c r="JWO69" s="51"/>
      <c r="JWP69" s="51"/>
      <c r="JWQ69" s="51"/>
      <c r="JWR69" s="51"/>
      <c r="JWS69" s="51"/>
      <c r="JWT69" s="51"/>
      <c r="JWU69" s="51"/>
      <c r="JWV69" s="51"/>
      <c r="JWW69" s="51"/>
      <c r="JWX69" s="51"/>
      <c r="JWY69" s="51"/>
      <c r="JWZ69" s="51"/>
      <c r="JXA69" s="51"/>
      <c r="JXB69" s="51"/>
      <c r="JXC69" s="51"/>
      <c r="JXD69" s="51"/>
      <c r="JXE69" s="51"/>
      <c r="JXF69" s="51"/>
      <c r="JXG69" s="51"/>
      <c r="JXH69" s="51"/>
      <c r="JXI69" s="51"/>
      <c r="JXJ69" s="51"/>
      <c r="JXK69" s="51"/>
      <c r="JXL69" s="51"/>
      <c r="JXM69" s="51"/>
      <c r="JXN69" s="51"/>
      <c r="JXO69" s="51"/>
      <c r="JXP69" s="51"/>
      <c r="JXQ69" s="51"/>
      <c r="JXR69" s="51"/>
      <c r="JXS69" s="51"/>
      <c r="JXT69" s="51"/>
      <c r="JXU69" s="51"/>
      <c r="JXV69" s="51"/>
      <c r="JXW69" s="51"/>
      <c r="JXX69" s="51"/>
      <c r="JXY69" s="51"/>
      <c r="JXZ69" s="51"/>
      <c r="JYA69" s="51"/>
      <c r="JYB69" s="51"/>
      <c r="JYC69" s="51"/>
      <c r="JYD69" s="51"/>
      <c r="JYE69" s="51"/>
      <c r="JYF69" s="51"/>
      <c r="JYG69" s="51"/>
      <c r="JYH69" s="51"/>
      <c r="JYI69" s="51"/>
      <c r="JYJ69" s="51"/>
      <c r="JYK69" s="51"/>
      <c r="JYL69" s="51"/>
      <c r="JYM69" s="51"/>
      <c r="JYN69" s="51"/>
      <c r="JYO69" s="51"/>
      <c r="JYP69" s="51"/>
      <c r="JYQ69" s="51"/>
      <c r="JYR69" s="51"/>
      <c r="JYS69" s="51"/>
      <c r="JYT69" s="51"/>
      <c r="JYU69" s="51"/>
      <c r="JYV69" s="51"/>
      <c r="JYW69" s="51"/>
      <c r="JYX69" s="51"/>
      <c r="JYY69" s="51"/>
      <c r="JYZ69" s="51"/>
      <c r="JZA69" s="51"/>
      <c r="JZB69" s="51"/>
      <c r="JZC69" s="51"/>
      <c r="JZD69" s="51"/>
      <c r="JZE69" s="51"/>
      <c r="JZF69" s="51"/>
      <c r="JZG69" s="51"/>
      <c r="JZH69" s="51"/>
      <c r="JZI69" s="51"/>
      <c r="JZJ69" s="51"/>
      <c r="JZK69" s="51"/>
      <c r="JZL69" s="51"/>
      <c r="JZM69" s="51"/>
      <c r="JZN69" s="51"/>
      <c r="JZO69" s="51"/>
      <c r="JZP69" s="51"/>
      <c r="JZQ69" s="51"/>
      <c r="JZR69" s="51"/>
      <c r="JZS69" s="51"/>
      <c r="JZT69" s="51"/>
      <c r="JZU69" s="51"/>
      <c r="JZV69" s="51"/>
      <c r="JZW69" s="51"/>
      <c r="JZX69" s="51"/>
      <c r="JZY69" s="51"/>
      <c r="JZZ69" s="51"/>
      <c r="KAA69" s="51"/>
      <c r="KAB69" s="51"/>
      <c r="KAC69" s="51"/>
      <c r="KAD69" s="51"/>
      <c r="KAE69" s="51"/>
      <c r="KAF69" s="51"/>
      <c r="KAG69" s="51"/>
      <c r="KAH69" s="51"/>
      <c r="KAI69" s="51"/>
      <c r="KAJ69" s="51"/>
      <c r="KAK69" s="51"/>
      <c r="KAL69" s="51"/>
      <c r="KAM69" s="51"/>
      <c r="KAN69" s="51"/>
      <c r="KAO69" s="51"/>
      <c r="KAP69" s="51"/>
      <c r="KAQ69" s="51"/>
      <c r="KAR69" s="51"/>
      <c r="KAS69" s="51"/>
      <c r="KAT69" s="51"/>
      <c r="KAU69" s="51"/>
      <c r="KAV69" s="51"/>
      <c r="KAW69" s="51"/>
      <c r="KAX69" s="51"/>
      <c r="KAY69" s="51"/>
      <c r="KAZ69" s="51"/>
      <c r="KBA69" s="51"/>
      <c r="KBB69" s="51"/>
      <c r="KBC69" s="51"/>
      <c r="KBD69" s="51"/>
      <c r="KBE69" s="51"/>
      <c r="KBF69" s="51"/>
      <c r="KBG69" s="51"/>
      <c r="KBH69" s="51"/>
      <c r="KBI69" s="51"/>
      <c r="KBJ69" s="51"/>
      <c r="KBK69" s="51"/>
      <c r="KBL69" s="51"/>
      <c r="KBM69" s="51"/>
      <c r="KBN69" s="51"/>
      <c r="KBO69" s="51"/>
      <c r="KBP69" s="51"/>
      <c r="KBQ69" s="51"/>
      <c r="KBR69" s="51"/>
      <c r="KBS69" s="51"/>
      <c r="KBT69" s="51"/>
      <c r="KBU69" s="51"/>
      <c r="KBV69" s="51"/>
      <c r="KBW69" s="51"/>
      <c r="KBX69" s="51"/>
      <c r="KBY69" s="51"/>
      <c r="KBZ69" s="51"/>
      <c r="KCA69" s="51"/>
      <c r="KCB69" s="51"/>
      <c r="KCC69" s="51"/>
      <c r="KCD69" s="51"/>
      <c r="KCE69" s="51"/>
      <c r="KCF69" s="51"/>
      <c r="KCG69" s="51"/>
      <c r="KCH69" s="51"/>
      <c r="KCI69" s="51"/>
      <c r="KCJ69" s="51"/>
      <c r="KCK69" s="51"/>
      <c r="KCL69" s="51"/>
      <c r="KCM69" s="51"/>
      <c r="KCN69" s="51"/>
      <c r="KCO69" s="51"/>
      <c r="KCP69" s="51"/>
      <c r="KCQ69" s="51"/>
      <c r="KCR69" s="51"/>
      <c r="KCS69" s="51"/>
      <c r="KCT69" s="51"/>
      <c r="KCU69" s="51"/>
      <c r="KCV69" s="51"/>
      <c r="KCW69" s="51"/>
      <c r="KCX69" s="51"/>
      <c r="KCY69" s="51"/>
      <c r="KCZ69" s="51"/>
      <c r="KDA69" s="51"/>
      <c r="KDB69" s="51"/>
      <c r="KDC69" s="51"/>
      <c r="KDD69" s="51"/>
      <c r="KDE69" s="51"/>
      <c r="KDF69" s="51"/>
      <c r="KDG69" s="51"/>
      <c r="KDH69" s="51"/>
      <c r="KDI69" s="51"/>
      <c r="KDJ69" s="51"/>
      <c r="KDK69" s="51"/>
      <c r="KDL69" s="51"/>
      <c r="KDM69" s="51"/>
      <c r="KDN69" s="51"/>
      <c r="KDO69" s="51"/>
      <c r="KDP69" s="51"/>
      <c r="KDQ69" s="51"/>
      <c r="KDR69" s="51"/>
      <c r="KDS69" s="51"/>
      <c r="KDT69" s="51"/>
      <c r="KDU69" s="51"/>
      <c r="KDV69" s="51"/>
      <c r="KDW69" s="51"/>
      <c r="KDX69" s="51"/>
      <c r="KDY69" s="51"/>
      <c r="KDZ69" s="51"/>
      <c r="KEA69" s="51"/>
      <c r="KEB69" s="51"/>
      <c r="KEC69" s="51"/>
      <c r="KED69" s="51"/>
      <c r="KEE69" s="51"/>
      <c r="KEF69" s="51"/>
      <c r="KEG69" s="51"/>
      <c r="KEH69" s="51"/>
      <c r="KEI69" s="51"/>
      <c r="KEJ69" s="51"/>
      <c r="KEK69" s="51"/>
      <c r="KEL69" s="51"/>
      <c r="KEM69" s="51"/>
      <c r="KEN69" s="51"/>
      <c r="KEO69" s="51"/>
      <c r="KEP69" s="51"/>
      <c r="KEQ69" s="51"/>
      <c r="KER69" s="51"/>
      <c r="KES69" s="51"/>
      <c r="KET69" s="51"/>
      <c r="KEU69" s="51"/>
      <c r="KEV69" s="51"/>
      <c r="KEW69" s="51"/>
      <c r="KEX69" s="51"/>
      <c r="KEY69" s="51"/>
      <c r="KEZ69" s="51"/>
      <c r="KFA69" s="51"/>
      <c r="KFB69" s="51"/>
      <c r="KFC69" s="51"/>
      <c r="KFD69" s="51"/>
      <c r="KFE69" s="51"/>
      <c r="KFF69" s="51"/>
      <c r="KFG69" s="51"/>
      <c r="KFH69" s="51"/>
      <c r="KFI69" s="51"/>
      <c r="KFJ69" s="51"/>
      <c r="KFK69" s="51"/>
      <c r="KFL69" s="51"/>
      <c r="KFM69" s="51"/>
      <c r="KFN69" s="51"/>
      <c r="KFO69" s="51"/>
      <c r="KFP69" s="51"/>
      <c r="KFQ69" s="51"/>
      <c r="KFR69" s="51"/>
      <c r="KFS69" s="51"/>
      <c r="KFT69" s="51"/>
      <c r="KFU69" s="51"/>
      <c r="KFV69" s="51"/>
      <c r="KFW69" s="51"/>
      <c r="KFX69" s="51"/>
      <c r="KFY69" s="51"/>
      <c r="KFZ69" s="51"/>
      <c r="KGA69" s="51"/>
      <c r="KGB69" s="51"/>
      <c r="KGC69" s="51"/>
      <c r="KGD69" s="51"/>
      <c r="KGE69" s="51"/>
      <c r="KGF69" s="51"/>
      <c r="KGG69" s="51"/>
      <c r="KGH69" s="51"/>
      <c r="KGI69" s="51"/>
      <c r="KGJ69" s="51"/>
      <c r="KGK69" s="51"/>
      <c r="KGL69" s="51"/>
      <c r="KGM69" s="51"/>
      <c r="KGN69" s="51"/>
      <c r="KGO69" s="51"/>
      <c r="KGP69" s="51"/>
      <c r="KGQ69" s="51"/>
      <c r="KGR69" s="51"/>
      <c r="KGS69" s="51"/>
      <c r="KGT69" s="51"/>
      <c r="KGU69" s="51"/>
      <c r="KGV69" s="51"/>
      <c r="KGW69" s="51"/>
      <c r="KGX69" s="51"/>
      <c r="KGY69" s="51"/>
      <c r="KGZ69" s="51"/>
      <c r="KHA69" s="51"/>
      <c r="KHB69" s="51"/>
      <c r="KHC69" s="51"/>
      <c r="KHD69" s="51"/>
      <c r="KHE69" s="51"/>
      <c r="KHF69" s="51"/>
      <c r="KHG69" s="51"/>
      <c r="KHH69" s="51"/>
      <c r="KHI69" s="51"/>
      <c r="KHJ69" s="51"/>
      <c r="KHK69" s="51"/>
      <c r="KHL69" s="51"/>
      <c r="KHM69" s="51"/>
      <c r="KHN69" s="51"/>
      <c r="KHO69" s="51"/>
      <c r="KHP69" s="51"/>
      <c r="KHQ69" s="51"/>
      <c r="KHR69" s="51"/>
      <c r="KHS69" s="51"/>
      <c r="KHT69" s="51"/>
      <c r="KHU69" s="51"/>
      <c r="KHV69" s="51"/>
      <c r="KHW69" s="51"/>
      <c r="KHX69" s="51"/>
      <c r="KHY69" s="51"/>
      <c r="KHZ69" s="51"/>
      <c r="KIA69" s="51"/>
      <c r="KIB69" s="51"/>
      <c r="KIC69" s="51"/>
      <c r="KID69" s="51"/>
      <c r="KIE69" s="51"/>
      <c r="KIF69" s="51"/>
      <c r="KIG69" s="51"/>
      <c r="KIH69" s="51"/>
      <c r="KII69" s="51"/>
      <c r="KIJ69" s="51"/>
      <c r="KIK69" s="51"/>
      <c r="KIL69" s="51"/>
      <c r="KIM69" s="51"/>
      <c r="KIN69" s="51"/>
      <c r="KIO69" s="51"/>
      <c r="KIP69" s="51"/>
      <c r="KIQ69" s="51"/>
      <c r="KIR69" s="51"/>
      <c r="KIS69" s="51"/>
      <c r="KIT69" s="51"/>
      <c r="KIU69" s="51"/>
      <c r="KIV69" s="51"/>
      <c r="KIW69" s="51"/>
      <c r="KIX69" s="51"/>
      <c r="KIY69" s="51"/>
      <c r="KIZ69" s="51"/>
      <c r="KJA69" s="51"/>
      <c r="KJB69" s="51"/>
      <c r="KJC69" s="51"/>
      <c r="KJD69" s="51"/>
      <c r="KJE69" s="51"/>
      <c r="KJF69" s="51"/>
      <c r="KJG69" s="51"/>
      <c r="KJH69" s="51"/>
      <c r="KJI69" s="51"/>
      <c r="KJJ69" s="51"/>
      <c r="KJK69" s="51"/>
      <c r="KJL69" s="51"/>
      <c r="KJM69" s="51"/>
      <c r="KJN69" s="51"/>
      <c r="KJO69" s="51"/>
      <c r="KJP69" s="51"/>
      <c r="KJQ69" s="51"/>
      <c r="KJR69" s="51"/>
      <c r="KJS69" s="51"/>
      <c r="KJT69" s="51"/>
      <c r="KJU69" s="51"/>
      <c r="KJV69" s="51"/>
      <c r="KJW69" s="51"/>
      <c r="KJX69" s="51"/>
      <c r="KJY69" s="51"/>
      <c r="KJZ69" s="51"/>
      <c r="KKA69" s="51"/>
      <c r="KKB69" s="51"/>
      <c r="KKC69" s="51"/>
      <c r="KKD69" s="51"/>
      <c r="KKE69" s="51"/>
      <c r="KKF69" s="51"/>
      <c r="KKG69" s="51"/>
      <c r="KKH69" s="51"/>
      <c r="KKI69" s="51"/>
      <c r="KKJ69" s="51"/>
      <c r="KKK69" s="51"/>
      <c r="KKL69" s="51"/>
      <c r="KKM69" s="51"/>
      <c r="KKN69" s="51"/>
      <c r="KKO69" s="51"/>
      <c r="KKP69" s="51"/>
      <c r="KKQ69" s="51"/>
      <c r="KKR69" s="51"/>
      <c r="KKS69" s="51"/>
      <c r="KKT69" s="51"/>
      <c r="KKU69" s="51"/>
      <c r="KKV69" s="51"/>
      <c r="KKW69" s="51"/>
      <c r="KKX69" s="51"/>
      <c r="KKY69" s="51"/>
      <c r="KKZ69" s="51"/>
      <c r="KLA69" s="51"/>
      <c r="KLB69" s="51"/>
      <c r="KLC69" s="51"/>
      <c r="KLD69" s="51"/>
      <c r="KLE69" s="51"/>
      <c r="KLF69" s="51"/>
      <c r="KLG69" s="51"/>
      <c r="KLH69" s="51"/>
      <c r="KLI69" s="51"/>
      <c r="KLJ69" s="51"/>
      <c r="KLK69" s="51"/>
      <c r="KLL69" s="51"/>
      <c r="KLM69" s="51"/>
      <c r="KLN69" s="51"/>
      <c r="KLO69" s="51"/>
      <c r="KLP69" s="51"/>
      <c r="KLQ69" s="51"/>
      <c r="KLR69" s="51"/>
      <c r="KLS69" s="51"/>
      <c r="KLT69" s="51"/>
      <c r="KLU69" s="51"/>
      <c r="KLV69" s="51"/>
      <c r="KLW69" s="51"/>
      <c r="KLX69" s="51"/>
      <c r="KLY69" s="51"/>
      <c r="KLZ69" s="51"/>
      <c r="KMA69" s="51"/>
      <c r="KMB69" s="51"/>
      <c r="KMC69" s="51"/>
      <c r="KMD69" s="51"/>
      <c r="KME69" s="51"/>
      <c r="KMF69" s="51"/>
      <c r="KMG69" s="51"/>
      <c r="KMH69" s="51"/>
      <c r="KMI69" s="51"/>
      <c r="KMJ69" s="51"/>
      <c r="KMK69" s="51"/>
      <c r="KML69" s="51"/>
      <c r="KMM69" s="51"/>
      <c r="KMN69" s="51"/>
      <c r="KMO69" s="51"/>
      <c r="KMP69" s="51"/>
      <c r="KMQ69" s="51"/>
      <c r="KMR69" s="51"/>
      <c r="KMS69" s="51"/>
      <c r="KMT69" s="51"/>
      <c r="KMU69" s="51"/>
      <c r="KMV69" s="51"/>
      <c r="KMW69" s="51"/>
      <c r="KMX69" s="51"/>
      <c r="KMY69" s="51"/>
      <c r="KMZ69" s="51"/>
      <c r="KNA69" s="51"/>
      <c r="KNB69" s="51"/>
      <c r="KNC69" s="51"/>
      <c r="KND69" s="51"/>
      <c r="KNE69" s="51"/>
      <c r="KNF69" s="51"/>
      <c r="KNG69" s="51"/>
      <c r="KNH69" s="51"/>
      <c r="KNI69" s="51"/>
      <c r="KNJ69" s="51"/>
      <c r="KNK69" s="51"/>
      <c r="KNL69" s="51"/>
      <c r="KNM69" s="51"/>
      <c r="KNN69" s="51"/>
      <c r="KNO69" s="51"/>
      <c r="KNP69" s="51"/>
      <c r="KNQ69" s="51"/>
      <c r="KNR69" s="51"/>
      <c r="KNS69" s="51"/>
      <c r="KNT69" s="51"/>
      <c r="KNU69" s="51"/>
      <c r="KNV69" s="51"/>
      <c r="KNW69" s="51"/>
      <c r="KNX69" s="51"/>
      <c r="KNY69" s="51"/>
      <c r="KNZ69" s="51"/>
      <c r="KOA69" s="51"/>
      <c r="KOB69" s="51"/>
      <c r="KOC69" s="51"/>
      <c r="KOD69" s="51"/>
      <c r="KOE69" s="51"/>
      <c r="KOF69" s="51"/>
      <c r="KOG69" s="51"/>
      <c r="KOH69" s="51"/>
      <c r="KOI69" s="51"/>
      <c r="KOJ69" s="51"/>
      <c r="KOK69" s="51"/>
      <c r="KOL69" s="51"/>
      <c r="KOM69" s="51"/>
      <c r="KON69" s="51"/>
      <c r="KOO69" s="51"/>
      <c r="KOP69" s="51"/>
      <c r="KOQ69" s="51"/>
      <c r="KOR69" s="51"/>
      <c r="KOS69" s="51"/>
      <c r="KOT69" s="51"/>
      <c r="KOU69" s="51"/>
      <c r="KOV69" s="51"/>
      <c r="KOW69" s="51"/>
      <c r="KOX69" s="51"/>
      <c r="KOY69" s="51"/>
      <c r="KOZ69" s="51"/>
      <c r="KPA69" s="51"/>
      <c r="KPB69" s="51"/>
      <c r="KPC69" s="51"/>
      <c r="KPD69" s="51"/>
      <c r="KPE69" s="51"/>
      <c r="KPF69" s="51"/>
      <c r="KPG69" s="51"/>
      <c r="KPH69" s="51"/>
      <c r="KPI69" s="51"/>
      <c r="KPJ69" s="51"/>
      <c r="KPK69" s="51"/>
      <c r="KPL69" s="51"/>
      <c r="KPM69" s="51"/>
      <c r="KPN69" s="51"/>
      <c r="KPO69" s="51"/>
      <c r="KPP69" s="51"/>
      <c r="KPQ69" s="51"/>
      <c r="KPR69" s="51"/>
      <c r="KPS69" s="51"/>
      <c r="KPT69" s="51"/>
      <c r="KPU69" s="51"/>
      <c r="KPV69" s="51"/>
      <c r="KPW69" s="51"/>
      <c r="KPX69" s="51"/>
      <c r="KPY69" s="51"/>
      <c r="KPZ69" s="51"/>
      <c r="KQA69" s="51"/>
      <c r="KQB69" s="51"/>
      <c r="KQC69" s="51"/>
      <c r="KQD69" s="51"/>
      <c r="KQE69" s="51"/>
      <c r="KQF69" s="51"/>
      <c r="KQG69" s="51"/>
      <c r="KQH69" s="51"/>
      <c r="KQI69" s="51"/>
      <c r="KQJ69" s="51"/>
      <c r="KQK69" s="51"/>
      <c r="KQL69" s="51"/>
      <c r="KQM69" s="51"/>
      <c r="KQN69" s="51"/>
      <c r="KQO69" s="51"/>
      <c r="KQP69" s="51"/>
      <c r="KQQ69" s="51"/>
      <c r="KQR69" s="51"/>
      <c r="KQS69" s="51"/>
      <c r="KQT69" s="51"/>
      <c r="KQU69" s="51"/>
      <c r="KQV69" s="51"/>
      <c r="KQW69" s="51"/>
      <c r="KQX69" s="51"/>
      <c r="KQY69" s="51"/>
      <c r="KQZ69" s="51"/>
      <c r="KRA69" s="51"/>
      <c r="KRB69" s="51"/>
      <c r="KRC69" s="51"/>
      <c r="KRD69" s="51"/>
      <c r="KRE69" s="51"/>
      <c r="KRF69" s="51"/>
      <c r="KRG69" s="51"/>
      <c r="KRH69" s="51"/>
      <c r="KRI69" s="51"/>
      <c r="KRJ69" s="51"/>
      <c r="KRK69" s="51"/>
      <c r="KRL69" s="51"/>
      <c r="KRM69" s="51"/>
      <c r="KRN69" s="51"/>
      <c r="KRO69" s="51"/>
      <c r="KRP69" s="51"/>
      <c r="KRQ69" s="51"/>
      <c r="KRR69" s="51"/>
      <c r="KRS69" s="51"/>
      <c r="KRT69" s="51"/>
      <c r="KRU69" s="51"/>
      <c r="KRV69" s="51"/>
      <c r="KRW69" s="51"/>
      <c r="KRX69" s="51"/>
      <c r="KRY69" s="51"/>
      <c r="KRZ69" s="51"/>
      <c r="KSA69" s="51"/>
      <c r="KSB69" s="51"/>
      <c r="KSC69" s="51"/>
      <c r="KSD69" s="51"/>
      <c r="KSE69" s="51"/>
      <c r="KSF69" s="51"/>
      <c r="KSG69" s="51"/>
      <c r="KSH69" s="51"/>
      <c r="KSI69" s="51"/>
      <c r="KSJ69" s="51"/>
      <c r="KSK69" s="51"/>
      <c r="KSL69" s="51"/>
      <c r="KSM69" s="51"/>
      <c r="KSN69" s="51"/>
      <c r="KSO69" s="51"/>
      <c r="KSP69" s="51"/>
      <c r="KSQ69" s="51"/>
      <c r="KSR69" s="51"/>
      <c r="KSS69" s="51"/>
      <c r="KST69" s="51"/>
      <c r="KSU69" s="51"/>
      <c r="KSV69" s="51"/>
      <c r="KSW69" s="51"/>
      <c r="KSX69" s="51"/>
      <c r="KSY69" s="51"/>
      <c r="KSZ69" s="51"/>
      <c r="KTA69" s="51"/>
      <c r="KTB69" s="51"/>
      <c r="KTC69" s="51"/>
      <c r="KTD69" s="51"/>
      <c r="KTE69" s="51"/>
      <c r="KTF69" s="51"/>
      <c r="KTG69" s="51"/>
      <c r="KTH69" s="51"/>
      <c r="KTI69" s="51"/>
      <c r="KTJ69" s="51"/>
      <c r="KTK69" s="51"/>
      <c r="KTL69" s="51"/>
      <c r="KTM69" s="51"/>
      <c r="KTN69" s="51"/>
      <c r="KTO69" s="51"/>
      <c r="KTP69" s="51"/>
      <c r="KTQ69" s="51"/>
      <c r="KTR69" s="51"/>
      <c r="KTS69" s="51"/>
      <c r="KTT69" s="51"/>
      <c r="KTU69" s="51"/>
      <c r="KTV69" s="51"/>
      <c r="KTW69" s="51"/>
      <c r="KTX69" s="51"/>
      <c r="KTY69" s="51"/>
      <c r="KTZ69" s="51"/>
      <c r="KUA69" s="51"/>
      <c r="KUB69" s="51"/>
      <c r="KUC69" s="51"/>
      <c r="KUD69" s="51"/>
      <c r="KUE69" s="51"/>
      <c r="KUF69" s="51"/>
      <c r="KUG69" s="51"/>
      <c r="KUH69" s="51"/>
      <c r="KUI69" s="51"/>
      <c r="KUJ69" s="51"/>
      <c r="KUK69" s="51"/>
      <c r="KUL69" s="51"/>
      <c r="KUM69" s="51"/>
      <c r="KUN69" s="51"/>
      <c r="KUO69" s="51"/>
      <c r="KUP69" s="51"/>
      <c r="KUQ69" s="51"/>
      <c r="KUR69" s="51"/>
      <c r="KUS69" s="51"/>
      <c r="KUT69" s="51"/>
      <c r="KUU69" s="51"/>
      <c r="KUV69" s="51"/>
      <c r="KUW69" s="51"/>
      <c r="KUX69" s="51"/>
      <c r="KUY69" s="51"/>
      <c r="KUZ69" s="51"/>
      <c r="KVA69" s="51"/>
      <c r="KVB69" s="51"/>
      <c r="KVC69" s="51"/>
      <c r="KVD69" s="51"/>
      <c r="KVE69" s="51"/>
      <c r="KVF69" s="51"/>
      <c r="KVG69" s="51"/>
      <c r="KVH69" s="51"/>
      <c r="KVI69" s="51"/>
      <c r="KVJ69" s="51"/>
      <c r="KVK69" s="51"/>
      <c r="KVL69" s="51"/>
      <c r="KVM69" s="51"/>
      <c r="KVN69" s="51"/>
      <c r="KVO69" s="51"/>
      <c r="KVP69" s="51"/>
      <c r="KVQ69" s="51"/>
      <c r="KVR69" s="51"/>
      <c r="KVS69" s="51"/>
      <c r="KVT69" s="51"/>
      <c r="KVU69" s="51"/>
      <c r="KVV69" s="51"/>
      <c r="KVW69" s="51"/>
      <c r="KVX69" s="51"/>
      <c r="KVY69" s="51"/>
      <c r="KVZ69" s="51"/>
      <c r="KWA69" s="51"/>
      <c r="KWB69" s="51"/>
      <c r="KWC69" s="51"/>
      <c r="KWD69" s="51"/>
      <c r="KWE69" s="51"/>
      <c r="KWF69" s="51"/>
      <c r="KWG69" s="51"/>
      <c r="KWH69" s="51"/>
      <c r="KWI69" s="51"/>
      <c r="KWJ69" s="51"/>
      <c r="KWK69" s="51"/>
      <c r="KWL69" s="51"/>
      <c r="KWM69" s="51"/>
      <c r="KWN69" s="51"/>
      <c r="KWO69" s="51"/>
      <c r="KWP69" s="51"/>
      <c r="KWQ69" s="51"/>
      <c r="KWR69" s="51"/>
      <c r="KWS69" s="51"/>
      <c r="KWT69" s="51"/>
      <c r="KWU69" s="51"/>
      <c r="KWV69" s="51"/>
      <c r="KWW69" s="51"/>
      <c r="KWX69" s="51"/>
      <c r="KWY69" s="51"/>
      <c r="KWZ69" s="51"/>
      <c r="KXA69" s="51"/>
      <c r="KXB69" s="51"/>
      <c r="KXC69" s="51"/>
      <c r="KXD69" s="51"/>
      <c r="KXE69" s="51"/>
      <c r="KXF69" s="51"/>
      <c r="KXG69" s="51"/>
      <c r="KXH69" s="51"/>
      <c r="KXI69" s="51"/>
      <c r="KXJ69" s="51"/>
      <c r="KXK69" s="51"/>
      <c r="KXL69" s="51"/>
      <c r="KXM69" s="51"/>
      <c r="KXN69" s="51"/>
      <c r="KXO69" s="51"/>
      <c r="KXP69" s="51"/>
      <c r="KXQ69" s="51"/>
      <c r="KXR69" s="51"/>
      <c r="KXS69" s="51"/>
      <c r="KXT69" s="51"/>
      <c r="KXU69" s="51"/>
      <c r="KXV69" s="51"/>
      <c r="KXW69" s="51"/>
      <c r="KXX69" s="51"/>
      <c r="KXY69" s="51"/>
      <c r="KXZ69" s="51"/>
      <c r="KYA69" s="51"/>
      <c r="KYB69" s="51"/>
      <c r="KYC69" s="51"/>
      <c r="KYD69" s="51"/>
      <c r="KYE69" s="51"/>
      <c r="KYF69" s="51"/>
      <c r="KYG69" s="51"/>
      <c r="KYH69" s="51"/>
      <c r="KYI69" s="51"/>
      <c r="KYJ69" s="51"/>
      <c r="KYK69" s="51"/>
      <c r="KYL69" s="51"/>
      <c r="KYM69" s="51"/>
      <c r="KYN69" s="51"/>
      <c r="KYO69" s="51"/>
      <c r="KYP69" s="51"/>
      <c r="KYQ69" s="51"/>
      <c r="KYR69" s="51"/>
      <c r="KYS69" s="51"/>
      <c r="KYT69" s="51"/>
      <c r="KYU69" s="51"/>
      <c r="KYV69" s="51"/>
      <c r="KYW69" s="51"/>
      <c r="KYX69" s="51"/>
      <c r="KYY69" s="51"/>
      <c r="KYZ69" s="51"/>
      <c r="KZA69" s="51"/>
      <c r="KZB69" s="51"/>
      <c r="KZC69" s="51"/>
      <c r="KZD69" s="51"/>
      <c r="KZE69" s="51"/>
      <c r="KZF69" s="51"/>
      <c r="KZG69" s="51"/>
      <c r="KZH69" s="51"/>
      <c r="KZI69" s="51"/>
      <c r="KZJ69" s="51"/>
      <c r="KZK69" s="51"/>
      <c r="KZL69" s="51"/>
      <c r="KZM69" s="51"/>
      <c r="KZN69" s="51"/>
      <c r="KZO69" s="51"/>
      <c r="KZP69" s="51"/>
      <c r="KZQ69" s="51"/>
      <c r="KZR69" s="51"/>
      <c r="KZS69" s="51"/>
      <c r="KZT69" s="51"/>
      <c r="KZU69" s="51"/>
      <c r="KZV69" s="51"/>
      <c r="KZW69" s="51"/>
      <c r="KZX69" s="51"/>
      <c r="KZY69" s="51"/>
      <c r="KZZ69" s="51"/>
      <c r="LAA69" s="51"/>
      <c r="LAB69" s="51"/>
      <c r="LAC69" s="51"/>
      <c r="LAD69" s="51"/>
      <c r="LAE69" s="51"/>
      <c r="LAF69" s="51"/>
      <c r="LAG69" s="51"/>
      <c r="LAH69" s="51"/>
      <c r="LAI69" s="51"/>
      <c r="LAJ69" s="51"/>
      <c r="LAK69" s="51"/>
      <c r="LAL69" s="51"/>
      <c r="LAM69" s="51"/>
      <c r="LAN69" s="51"/>
      <c r="LAO69" s="51"/>
      <c r="LAP69" s="51"/>
      <c r="LAQ69" s="51"/>
      <c r="LAR69" s="51"/>
      <c r="LAS69" s="51"/>
      <c r="LAT69" s="51"/>
      <c r="LAU69" s="51"/>
      <c r="LAV69" s="51"/>
      <c r="LAW69" s="51"/>
      <c r="LAX69" s="51"/>
      <c r="LAY69" s="51"/>
      <c r="LAZ69" s="51"/>
      <c r="LBA69" s="51"/>
      <c r="LBB69" s="51"/>
      <c r="LBC69" s="51"/>
      <c r="LBD69" s="51"/>
      <c r="LBE69" s="51"/>
      <c r="LBF69" s="51"/>
      <c r="LBG69" s="51"/>
      <c r="LBH69" s="51"/>
      <c r="LBI69" s="51"/>
      <c r="LBJ69" s="51"/>
      <c r="LBK69" s="51"/>
      <c r="LBL69" s="51"/>
      <c r="LBM69" s="51"/>
      <c r="LBN69" s="51"/>
      <c r="LBO69" s="51"/>
      <c r="LBP69" s="51"/>
      <c r="LBQ69" s="51"/>
      <c r="LBR69" s="51"/>
      <c r="LBS69" s="51"/>
      <c r="LBT69" s="51"/>
      <c r="LBU69" s="51"/>
      <c r="LBV69" s="51"/>
      <c r="LBW69" s="51"/>
      <c r="LBX69" s="51"/>
      <c r="LBY69" s="51"/>
      <c r="LBZ69" s="51"/>
      <c r="LCA69" s="51"/>
      <c r="LCB69" s="51"/>
      <c r="LCC69" s="51"/>
      <c r="LCD69" s="51"/>
      <c r="LCE69" s="51"/>
      <c r="LCF69" s="51"/>
      <c r="LCG69" s="51"/>
      <c r="LCH69" s="51"/>
      <c r="LCI69" s="51"/>
      <c r="LCJ69" s="51"/>
      <c r="LCK69" s="51"/>
      <c r="LCL69" s="51"/>
      <c r="LCM69" s="51"/>
      <c r="LCN69" s="51"/>
      <c r="LCO69" s="51"/>
      <c r="LCP69" s="51"/>
      <c r="LCQ69" s="51"/>
      <c r="LCR69" s="51"/>
      <c r="LCS69" s="51"/>
      <c r="LCT69" s="51"/>
      <c r="LCU69" s="51"/>
      <c r="LCV69" s="51"/>
      <c r="LCW69" s="51"/>
      <c r="LCX69" s="51"/>
      <c r="LCY69" s="51"/>
      <c r="LCZ69" s="51"/>
      <c r="LDA69" s="51"/>
      <c r="LDB69" s="51"/>
      <c r="LDC69" s="51"/>
      <c r="LDD69" s="51"/>
      <c r="LDE69" s="51"/>
      <c r="LDF69" s="51"/>
      <c r="LDG69" s="51"/>
      <c r="LDH69" s="51"/>
      <c r="LDI69" s="51"/>
      <c r="LDJ69" s="51"/>
      <c r="LDK69" s="51"/>
      <c r="LDL69" s="51"/>
      <c r="LDM69" s="51"/>
      <c r="LDN69" s="51"/>
      <c r="LDO69" s="51"/>
      <c r="LDP69" s="51"/>
      <c r="LDQ69" s="51"/>
      <c r="LDR69" s="51"/>
      <c r="LDS69" s="51"/>
      <c r="LDT69" s="51"/>
      <c r="LDU69" s="51"/>
      <c r="LDV69" s="51"/>
      <c r="LDW69" s="51"/>
      <c r="LDX69" s="51"/>
      <c r="LDY69" s="51"/>
      <c r="LDZ69" s="51"/>
      <c r="LEA69" s="51"/>
      <c r="LEB69" s="51"/>
      <c r="LEC69" s="51"/>
      <c r="LED69" s="51"/>
      <c r="LEE69" s="51"/>
      <c r="LEF69" s="51"/>
      <c r="LEG69" s="51"/>
      <c r="LEH69" s="51"/>
      <c r="LEI69" s="51"/>
      <c r="LEJ69" s="51"/>
      <c r="LEK69" s="51"/>
      <c r="LEL69" s="51"/>
      <c r="LEM69" s="51"/>
      <c r="LEN69" s="51"/>
      <c r="LEO69" s="51"/>
      <c r="LEP69" s="51"/>
      <c r="LEQ69" s="51"/>
      <c r="LER69" s="51"/>
      <c r="LES69" s="51"/>
      <c r="LET69" s="51"/>
      <c r="LEU69" s="51"/>
      <c r="LEV69" s="51"/>
      <c r="LEW69" s="51"/>
      <c r="LEX69" s="51"/>
      <c r="LEY69" s="51"/>
      <c r="LEZ69" s="51"/>
      <c r="LFA69" s="51"/>
      <c r="LFB69" s="51"/>
      <c r="LFC69" s="51"/>
      <c r="LFD69" s="51"/>
      <c r="LFE69" s="51"/>
      <c r="LFF69" s="51"/>
      <c r="LFG69" s="51"/>
      <c r="LFH69" s="51"/>
      <c r="LFI69" s="51"/>
      <c r="LFJ69" s="51"/>
      <c r="LFK69" s="51"/>
      <c r="LFL69" s="51"/>
      <c r="LFM69" s="51"/>
      <c r="LFN69" s="51"/>
      <c r="LFO69" s="51"/>
      <c r="LFP69" s="51"/>
      <c r="LFQ69" s="51"/>
      <c r="LFR69" s="51"/>
      <c r="LFS69" s="51"/>
      <c r="LFT69" s="51"/>
      <c r="LFU69" s="51"/>
      <c r="LFV69" s="51"/>
      <c r="LFW69" s="51"/>
      <c r="LFX69" s="51"/>
      <c r="LFY69" s="51"/>
      <c r="LFZ69" s="51"/>
      <c r="LGA69" s="51"/>
      <c r="LGB69" s="51"/>
      <c r="LGC69" s="51"/>
      <c r="LGD69" s="51"/>
      <c r="LGE69" s="51"/>
      <c r="LGF69" s="51"/>
      <c r="LGG69" s="51"/>
      <c r="LGH69" s="51"/>
      <c r="LGI69" s="51"/>
      <c r="LGJ69" s="51"/>
      <c r="LGK69" s="51"/>
      <c r="LGL69" s="51"/>
      <c r="LGM69" s="51"/>
      <c r="LGN69" s="51"/>
      <c r="LGO69" s="51"/>
      <c r="LGP69" s="51"/>
      <c r="LGQ69" s="51"/>
      <c r="LGR69" s="51"/>
      <c r="LGS69" s="51"/>
      <c r="LGT69" s="51"/>
      <c r="LGU69" s="51"/>
      <c r="LGV69" s="51"/>
      <c r="LGW69" s="51"/>
      <c r="LGX69" s="51"/>
      <c r="LGY69" s="51"/>
      <c r="LGZ69" s="51"/>
      <c r="LHA69" s="51"/>
      <c r="LHB69" s="51"/>
      <c r="LHC69" s="51"/>
      <c r="LHD69" s="51"/>
      <c r="LHE69" s="51"/>
      <c r="LHF69" s="51"/>
      <c r="LHG69" s="51"/>
      <c r="LHH69" s="51"/>
      <c r="LHI69" s="51"/>
      <c r="LHJ69" s="51"/>
      <c r="LHK69" s="51"/>
      <c r="LHL69" s="51"/>
      <c r="LHM69" s="51"/>
      <c r="LHN69" s="51"/>
      <c r="LHO69" s="51"/>
      <c r="LHP69" s="51"/>
      <c r="LHQ69" s="51"/>
      <c r="LHR69" s="51"/>
      <c r="LHS69" s="51"/>
      <c r="LHT69" s="51"/>
      <c r="LHU69" s="51"/>
      <c r="LHV69" s="51"/>
      <c r="LHW69" s="51"/>
      <c r="LHX69" s="51"/>
      <c r="LHY69" s="51"/>
      <c r="LHZ69" s="51"/>
      <c r="LIA69" s="51"/>
      <c r="LIB69" s="51"/>
      <c r="LIC69" s="51"/>
      <c r="LID69" s="51"/>
      <c r="LIE69" s="51"/>
      <c r="LIF69" s="51"/>
      <c r="LIG69" s="51"/>
      <c r="LIH69" s="51"/>
      <c r="LII69" s="51"/>
      <c r="LIJ69" s="51"/>
      <c r="LIK69" s="51"/>
      <c r="LIL69" s="51"/>
      <c r="LIM69" s="51"/>
      <c r="LIN69" s="51"/>
      <c r="LIO69" s="51"/>
      <c r="LIP69" s="51"/>
      <c r="LIQ69" s="51"/>
      <c r="LIR69" s="51"/>
      <c r="LIS69" s="51"/>
      <c r="LIT69" s="51"/>
      <c r="LIU69" s="51"/>
      <c r="LIV69" s="51"/>
      <c r="LIW69" s="51"/>
      <c r="LIX69" s="51"/>
      <c r="LIY69" s="51"/>
      <c r="LIZ69" s="51"/>
      <c r="LJA69" s="51"/>
      <c r="LJB69" s="51"/>
      <c r="LJC69" s="51"/>
      <c r="LJD69" s="51"/>
      <c r="LJE69" s="51"/>
      <c r="LJF69" s="51"/>
      <c r="LJG69" s="51"/>
      <c r="LJH69" s="51"/>
      <c r="LJI69" s="51"/>
      <c r="LJJ69" s="51"/>
      <c r="LJK69" s="51"/>
      <c r="LJL69" s="51"/>
      <c r="LJM69" s="51"/>
      <c r="LJN69" s="51"/>
      <c r="LJO69" s="51"/>
      <c r="LJP69" s="51"/>
      <c r="LJQ69" s="51"/>
      <c r="LJR69" s="51"/>
      <c r="LJS69" s="51"/>
      <c r="LJT69" s="51"/>
      <c r="LJU69" s="51"/>
      <c r="LJV69" s="51"/>
      <c r="LJW69" s="51"/>
      <c r="LJX69" s="51"/>
      <c r="LJY69" s="51"/>
      <c r="LJZ69" s="51"/>
      <c r="LKA69" s="51"/>
      <c r="LKB69" s="51"/>
      <c r="LKC69" s="51"/>
      <c r="LKD69" s="51"/>
      <c r="LKE69" s="51"/>
      <c r="LKF69" s="51"/>
      <c r="LKG69" s="51"/>
      <c r="LKH69" s="51"/>
      <c r="LKI69" s="51"/>
      <c r="LKJ69" s="51"/>
      <c r="LKK69" s="51"/>
      <c r="LKL69" s="51"/>
      <c r="LKM69" s="51"/>
      <c r="LKN69" s="51"/>
      <c r="LKO69" s="51"/>
      <c r="LKP69" s="51"/>
      <c r="LKQ69" s="51"/>
      <c r="LKR69" s="51"/>
      <c r="LKS69" s="51"/>
      <c r="LKT69" s="51"/>
      <c r="LKU69" s="51"/>
      <c r="LKV69" s="51"/>
      <c r="LKW69" s="51"/>
      <c r="LKX69" s="51"/>
      <c r="LKY69" s="51"/>
      <c r="LKZ69" s="51"/>
      <c r="LLA69" s="51"/>
      <c r="LLB69" s="51"/>
      <c r="LLC69" s="51"/>
      <c r="LLD69" s="51"/>
      <c r="LLE69" s="51"/>
      <c r="LLF69" s="51"/>
      <c r="LLG69" s="51"/>
      <c r="LLH69" s="51"/>
      <c r="LLI69" s="51"/>
      <c r="LLJ69" s="51"/>
      <c r="LLK69" s="51"/>
      <c r="LLL69" s="51"/>
      <c r="LLM69" s="51"/>
      <c r="LLN69" s="51"/>
      <c r="LLO69" s="51"/>
      <c r="LLP69" s="51"/>
      <c r="LLQ69" s="51"/>
      <c r="LLR69" s="51"/>
      <c r="LLS69" s="51"/>
      <c r="LLT69" s="51"/>
      <c r="LLU69" s="51"/>
      <c r="LLV69" s="51"/>
      <c r="LLW69" s="51"/>
      <c r="LLX69" s="51"/>
      <c r="LLY69" s="51"/>
      <c r="LLZ69" s="51"/>
      <c r="LMA69" s="51"/>
      <c r="LMB69" s="51"/>
      <c r="LMC69" s="51"/>
      <c r="LMD69" s="51"/>
      <c r="LME69" s="51"/>
      <c r="LMF69" s="51"/>
      <c r="LMG69" s="51"/>
      <c r="LMH69" s="51"/>
      <c r="LMI69" s="51"/>
      <c r="LMJ69" s="51"/>
      <c r="LMK69" s="51"/>
      <c r="LML69" s="51"/>
      <c r="LMM69" s="51"/>
      <c r="LMN69" s="51"/>
      <c r="LMO69" s="51"/>
      <c r="LMP69" s="51"/>
      <c r="LMQ69" s="51"/>
      <c r="LMR69" s="51"/>
      <c r="LMS69" s="51"/>
      <c r="LMT69" s="51"/>
      <c r="LMU69" s="51"/>
      <c r="LMV69" s="51"/>
      <c r="LMW69" s="51"/>
      <c r="LMX69" s="51"/>
      <c r="LMY69" s="51"/>
      <c r="LMZ69" s="51"/>
      <c r="LNA69" s="51"/>
      <c r="LNB69" s="51"/>
      <c r="LNC69" s="51"/>
      <c r="LND69" s="51"/>
      <c r="LNE69" s="51"/>
      <c r="LNF69" s="51"/>
      <c r="LNG69" s="51"/>
      <c r="LNH69" s="51"/>
      <c r="LNI69" s="51"/>
      <c r="LNJ69" s="51"/>
      <c r="LNK69" s="51"/>
      <c r="LNL69" s="51"/>
      <c r="LNM69" s="51"/>
      <c r="LNN69" s="51"/>
      <c r="LNO69" s="51"/>
      <c r="LNP69" s="51"/>
      <c r="LNQ69" s="51"/>
      <c r="LNR69" s="51"/>
      <c r="LNS69" s="51"/>
      <c r="LNT69" s="51"/>
      <c r="LNU69" s="51"/>
      <c r="LNV69" s="51"/>
      <c r="LNW69" s="51"/>
      <c r="LNX69" s="51"/>
      <c r="LNY69" s="51"/>
      <c r="LNZ69" s="51"/>
      <c r="LOA69" s="51"/>
      <c r="LOB69" s="51"/>
      <c r="LOC69" s="51"/>
      <c r="LOD69" s="51"/>
      <c r="LOE69" s="51"/>
      <c r="LOF69" s="51"/>
      <c r="LOG69" s="51"/>
      <c r="LOH69" s="51"/>
      <c r="LOI69" s="51"/>
      <c r="LOJ69" s="51"/>
      <c r="LOK69" s="51"/>
      <c r="LOL69" s="51"/>
      <c r="LOM69" s="51"/>
      <c r="LON69" s="51"/>
      <c r="LOO69" s="51"/>
      <c r="LOP69" s="51"/>
      <c r="LOQ69" s="51"/>
      <c r="LOR69" s="51"/>
      <c r="LOS69" s="51"/>
      <c r="LOT69" s="51"/>
      <c r="LOU69" s="51"/>
      <c r="LOV69" s="51"/>
      <c r="LOW69" s="51"/>
      <c r="LOX69" s="51"/>
      <c r="LOY69" s="51"/>
      <c r="LOZ69" s="51"/>
      <c r="LPA69" s="51"/>
      <c r="LPB69" s="51"/>
      <c r="LPC69" s="51"/>
      <c r="LPD69" s="51"/>
      <c r="LPE69" s="51"/>
      <c r="LPF69" s="51"/>
      <c r="LPG69" s="51"/>
      <c r="LPH69" s="51"/>
      <c r="LPI69" s="51"/>
      <c r="LPJ69" s="51"/>
      <c r="LPK69" s="51"/>
      <c r="LPL69" s="51"/>
      <c r="LPM69" s="51"/>
      <c r="LPN69" s="51"/>
      <c r="LPO69" s="51"/>
      <c r="LPP69" s="51"/>
      <c r="LPQ69" s="51"/>
      <c r="LPR69" s="51"/>
      <c r="LPS69" s="51"/>
      <c r="LPT69" s="51"/>
      <c r="LPU69" s="51"/>
      <c r="LPV69" s="51"/>
      <c r="LPW69" s="51"/>
      <c r="LPX69" s="51"/>
      <c r="LPY69" s="51"/>
      <c r="LPZ69" s="51"/>
      <c r="LQA69" s="51"/>
      <c r="LQB69" s="51"/>
      <c r="LQC69" s="51"/>
      <c r="LQD69" s="51"/>
      <c r="LQE69" s="51"/>
      <c r="LQF69" s="51"/>
      <c r="LQG69" s="51"/>
      <c r="LQH69" s="51"/>
      <c r="LQI69" s="51"/>
      <c r="LQJ69" s="51"/>
      <c r="LQK69" s="51"/>
      <c r="LQL69" s="51"/>
      <c r="LQM69" s="51"/>
      <c r="LQN69" s="51"/>
      <c r="LQO69" s="51"/>
      <c r="LQP69" s="51"/>
      <c r="LQQ69" s="51"/>
      <c r="LQR69" s="51"/>
      <c r="LQS69" s="51"/>
      <c r="LQT69" s="51"/>
      <c r="LQU69" s="51"/>
      <c r="LQV69" s="51"/>
      <c r="LQW69" s="51"/>
      <c r="LQX69" s="51"/>
      <c r="LQY69" s="51"/>
      <c r="LQZ69" s="51"/>
      <c r="LRA69" s="51"/>
      <c r="LRB69" s="51"/>
      <c r="LRC69" s="51"/>
      <c r="LRD69" s="51"/>
      <c r="LRE69" s="51"/>
      <c r="LRF69" s="51"/>
      <c r="LRG69" s="51"/>
      <c r="LRH69" s="51"/>
      <c r="LRI69" s="51"/>
      <c r="LRJ69" s="51"/>
      <c r="LRK69" s="51"/>
      <c r="LRL69" s="51"/>
      <c r="LRM69" s="51"/>
      <c r="LRN69" s="51"/>
      <c r="LRO69" s="51"/>
      <c r="LRP69" s="51"/>
      <c r="LRQ69" s="51"/>
      <c r="LRR69" s="51"/>
      <c r="LRS69" s="51"/>
      <c r="LRT69" s="51"/>
      <c r="LRU69" s="51"/>
      <c r="LRV69" s="51"/>
      <c r="LRW69" s="51"/>
      <c r="LRX69" s="51"/>
      <c r="LRY69" s="51"/>
      <c r="LRZ69" s="51"/>
      <c r="LSA69" s="51"/>
      <c r="LSB69" s="51"/>
      <c r="LSC69" s="51"/>
      <c r="LSD69" s="51"/>
      <c r="LSE69" s="51"/>
      <c r="LSF69" s="51"/>
      <c r="LSG69" s="51"/>
      <c r="LSH69" s="51"/>
      <c r="LSI69" s="51"/>
      <c r="LSJ69" s="51"/>
      <c r="LSK69" s="51"/>
      <c r="LSL69" s="51"/>
      <c r="LSM69" s="51"/>
      <c r="LSN69" s="51"/>
      <c r="LSO69" s="51"/>
      <c r="LSP69" s="51"/>
      <c r="LSQ69" s="51"/>
      <c r="LSR69" s="51"/>
      <c r="LSS69" s="51"/>
      <c r="LST69" s="51"/>
      <c r="LSU69" s="51"/>
      <c r="LSV69" s="51"/>
      <c r="LSW69" s="51"/>
      <c r="LSX69" s="51"/>
      <c r="LSY69" s="51"/>
      <c r="LSZ69" s="51"/>
      <c r="LTA69" s="51"/>
      <c r="LTB69" s="51"/>
      <c r="LTC69" s="51"/>
      <c r="LTD69" s="51"/>
      <c r="LTE69" s="51"/>
      <c r="LTF69" s="51"/>
      <c r="LTG69" s="51"/>
      <c r="LTH69" s="51"/>
      <c r="LTI69" s="51"/>
      <c r="LTJ69" s="51"/>
      <c r="LTK69" s="51"/>
      <c r="LTL69" s="51"/>
      <c r="LTM69" s="51"/>
      <c r="LTN69" s="51"/>
      <c r="LTO69" s="51"/>
      <c r="LTP69" s="51"/>
      <c r="LTQ69" s="51"/>
      <c r="LTR69" s="51"/>
      <c r="LTS69" s="51"/>
      <c r="LTT69" s="51"/>
      <c r="LTU69" s="51"/>
      <c r="LTV69" s="51"/>
      <c r="LTW69" s="51"/>
      <c r="LTX69" s="51"/>
      <c r="LTY69" s="51"/>
      <c r="LTZ69" s="51"/>
      <c r="LUA69" s="51"/>
      <c r="LUB69" s="51"/>
      <c r="LUC69" s="51"/>
      <c r="LUD69" s="51"/>
      <c r="LUE69" s="51"/>
      <c r="LUF69" s="51"/>
      <c r="LUG69" s="51"/>
      <c r="LUH69" s="51"/>
      <c r="LUI69" s="51"/>
      <c r="LUJ69" s="51"/>
      <c r="LUK69" s="51"/>
      <c r="LUL69" s="51"/>
      <c r="LUM69" s="51"/>
      <c r="LUN69" s="51"/>
      <c r="LUO69" s="51"/>
      <c r="LUP69" s="51"/>
      <c r="LUQ69" s="51"/>
      <c r="LUR69" s="51"/>
      <c r="LUS69" s="51"/>
      <c r="LUT69" s="51"/>
      <c r="LUU69" s="51"/>
      <c r="LUV69" s="51"/>
      <c r="LUW69" s="51"/>
      <c r="LUX69" s="51"/>
      <c r="LUY69" s="51"/>
      <c r="LUZ69" s="51"/>
      <c r="LVA69" s="51"/>
      <c r="LVB69" s="51"/>
      <c r="LVC69" s="51"/>
      <c r="LVD69" s="51"/>
      <c r="LVE69" s="51"/>
      <c r="LVF69" s="51"/>
      <c r="LVG69" s="51"/>
      <c r="LVH69" s="51"/>
      <c r="LVI69" s="51"/>
      <c r="LVJ69" s="51"/>
      <c r="LVK69" s="51"/>
      <c r="LVL69" s="51"/>
      <c r="LVM69" s="51"/>
      <c r="LVN69" s="51"/>
      <c r="LVO69" s="51"/>
      <c r="LVP69" s="51"/>
      <c r="LVQ69" s="51"/>
      <c r="LVR69" s="51"/>
      <c r="LVS69" s="51"/>
      <c r="LVT69" s="51"/>
      <c r="LVU69" s="51"/>
      <c r="LVV69" s="51"/>
      <c r="LVW69" s="51"/>
      <c r="LVX69" s="51"/>
      <c r="LVY69" s="51"/>
      <c r="LVZ69" s="51"/>
      <c r="LWA69" s="51"/>
      <c r="LWB69" s="51"/>
      <c r="LWC69" s="51"/>
      <c r="LWD69" s="51"/>
      <c r="LWE69" s="51"/>
      <c r="LWF69" s="51"/>
      <c r="LWG69" s="51"/>
      <c r="LWH69" s="51"/>
      <c r="LWI69" s="51"/>
      <c r="LWJ69" s="51"/>
      <c r="LWK69" s="51"/>
      <c r="LWL69" s="51"/>
      <c r="LWM69" s="51"/>
      <c r="LWN69" s="51"/>
      <c r="LWO69" s="51"/>
      <c r="LWP69" s="51"/>
      <c r="LWQ69" s="51"/>
      <c r="LWR69" s="51"/>
      <c r="LWS69" s="51"/>
      <c r="LWT69" s="51"/>
      <c r="LWU69" s="51"/>
      <c r="LWV69" s="51"/>
      <c r="LWW69" s="51"/>
      <c r="LWX69" s="51"/>
      <c r="LWY69" s="51"/>
      <c r="LWZ69" s="51"/>
      <c r="LXA69" s="51"/>
      <c r="LXB69" s="51"/>
      <c r="LXC69" s="51"/>
      <c r="LXD69" s="51"/>
      <c r="LXE69" s="51"/>
      <c r="LXF69" s="51"/>
      <c r="LXG69" s="51"/>
      <c r="LXH69" s="51"/>
      <c r="LXI69" s="51"/>
      <c r="LXJ69" s="51"/>
      <c r="LXK69" s="51"/>
      <c r="LXL69" s="51"/>
      <c r="LXM69" s="51"/>
      <c r="LXN69" s="51"/>
      <c r="LXO69" s="51"/>
      <c r="LXP69" s="51"/>
      <c r="LXQ69" s="51"/>
      <c r="LXR69" s="51"/>
      <c r="LXS69" s="51"/>
      <c r="LXT69" s="51"/>
      <c r="LXU69" s="51"/>
      <c r="LXV69" s="51"/>
      <c r="LXW69" s="51"/>
      <c r="LXX69" s="51"/>
      <c r="LXY69" s="51"/>
      <c r="LXZ69" s="51"/>
      <c r="LYA69" s="51"/>
      <c r="LYB69" s="51"/>
      <c r="LYC69" s="51"/>
      <c r="LYD69" s="51"/>
      <c r="LYE69" s="51"/>
      <c r="LYF69" s="51"/>
      <c r="LYG69" s="51"/>
      <c r="LYH69" s="51"/>
      <c r="LYI69" s="51"/>
      <c r="LYJ69" s="51"/>
      <c r="LYK69" s="51"/>
      <c r="LYL69" s="51"/>
      <c r="LYM69" s="51"/>
      <c r="LYN69" s="51"/>
      <c r="LYO69" s="51"/>
      <c r="LYP69" s="51"/>
      <c r="LYQ69" s="51"/>
      <c r="LYR69" s="51"/>
      <c r="LYS69" s="51"/>
      <c r="LYT69" s="51"/>
      <c r="LYU69" s="51"/>
      <c r="LYV69" s="51"/>
      <c r="LYW69" s="51"/>
      <c r="LYX69" s="51"/>
      <c r="LYY69" s="51"/>
      <c r="LYZ69" s="51"/>
      <c r="LZA69" s="51"/>
      <c r="LZB69" s="51"/>
      <c r="LZC69" s="51"/>
      <c r="LZD69" s="51"/>
      <c r="LZE69" s="51"/>
      <c r="LZF69" s="51"/>
      <c r="LZG69" s="51"/>
      <c r="LZH69" s="51"/>
      <c r="LZI69" s="51"/>
      <c r="LZJ69" s="51"/>
      <c r="LZK69" s="51"/>
      <c r="LZL69" s="51"/>
      <c r="LZM69" s="51"/>
      <c r="LZN69" s="51"/>
      <c r="LZO69" s="51"/>
      <c r="LZP69" s="51"/>
      <c r="LZQ69" s="51"/>
      <c r="LZR69" s="51"/>
      <c r="LZS69" s="51"/>
      <c r="LZT69" s="51"/>
      <c r="LZU69" s="51"/>
      <c r="LZV69" s="51"/>
      <c r="LZW69" s="51"/>
      <c r="LZX69" s="51"/>
      <c r="LZY69" s="51"/>
      <c r="LZZ69" s="51"/>
      <c r="MAA69" s="51"/>
      <c r="MAB69" s="51"/>
      <c r="MAC69" s="51"/>
      <c r="MAD69" s="51"/>
      <c r="MAE69" s="51"/>
      <c r="MAF69" s="51"/>
      <c r="MAG69" s="51"/>
      <c r="MAH69" s="51"/>
      <c r="MAI69" s="51"/>
      <c r="MAJ69" s="51"/>
      <c r="MAK69" s="51"/>
      <c r="MAL69" s="51"/>
      <c r="MAM69" s="51"/>
      <c r="MAN69" s="51"/>
      <c r="MAO69" s="51"/>
      <c r="MAP69" s="51"/>
      <c r="MAQ69" s="51"/>
      <c r="MAR69" s="51"/>
      <c r="MAS69" s="51"/>
      <c r="MAT69" s="51"/>
      <c r="MAU69" s="51"/>
      <c r="MAV69" s="51"/>
      <c r="MAW69" s="51"/>
      <c r="MAX69" s="51"/>
      <c r="MAY69" s="51"/>
      <c r="MAZ69" s="51"/>
      <c r="MBA69" s="51"/>
      <c r="MBB69" s="51"/>
      <c r="MBC69" s="51"/>
      <c r="MBD69" s="51"/>
      <c r="MBE69" s="51"/>
      <c r="MBF69" s="51"/>
      <c r="MBG69" s="51"/>
      <c r="MBH69" s="51"/>
      <c r="MBI69" s="51"/>
      <c r="MBJ69" s="51"/>
      <c r="MBK69" s="51"/>
      <c r="MBL69" s="51"/>
      <c r="MBM69" s="51"/>
      <c r="MBN69" s="51"/>
      <c r="MBO69" s="51"/>
      <c r="MBP69" s="51"/>
      <c r="MBQ69" s="51"/>
      <c r="MBR69" s="51"/>
      <c r="MBS69" s="51"/>
      <c r="MBT69" s="51"/>
      <c r="MBU69" s="51"/>
      <c r="MBV69" s="51"/>
      <c r="MBW69" s="51"/>
      <c r="MBX69" s="51"/>
      <c r="MBY69" s="51"/>
      <c r="MBZ69" s="51"/>
      <c r="MCA69" s="51"/>
      <c r="MCB69" s="51"/>
      <c r="MCC69" s="51"/>
      <c r="MCD69" s="51"/>
      <c r="MCE69" s="51"/>
      <c r="MCF69" s="51"/>
      <c r="MCG69" s="51"/>
      <c r="MCH69" s="51"/>
      <c r="MCI69" s="51"/>
      <c r="MCJ69" s="51"/>
      <c r="MCK69" s="51"/>
      <c r="MCL69" s="51"/>
      <c r="MCM69" s="51"/>
      <c r="MCN69" s="51"/>
      <c r="MCO69" s="51"/>
      <c r="MCP69" s="51"/>
      <c r="MCQ69" s="51"/>
      <c r="MCR69" s="51"/>
      <c r="MCS69" s="51"/>
      <c r="MCT69" s="51"/>
      <c r="MCU69" s="51"/>
      <c r="MCV69" s="51"/>
      <c r="MCW69" s="51"/>
      <c r="MCX69" s="51"/>
      <c r="MCY69" s="51"/>
      <c r="MCZ69" s="51"/>
      <c r="MDA69" s="51"/>
      <c r="MDB69" s="51"/>
      <c r="MDC69" s="51"/>
      <c r="MDD69" s="51"/>
      <c r="MDE69" s="51"/>
      <c r="MDF69" s="51"/>
      <c r="MDG69" s="51"/>
      <c r="MDH69" s="51"/>
      <c r="MDI69" s="51"/>
      <c r="MDJ69" s="51"/>
      <c r="MDK69" s="51"/>
      <c r="MDL69" s="51"/>
      <c r="MDM69" s="51"/>
      <c r="MDN69" s="51"/>
      <c r="MDO69" s="51"/>
      <c r="MDP69" s="51"/>
      <c r="MDQ69" s="51"/>
      <c r="MDR69" s="51"/>
      <c r="MDS69" s="51"/>
      <c r="MDT69" s="51"/>
      <c r="MDU69" s="51"/>
      <c r="MDV69" s="51"/>
      <c r="MDW69" s="51"/>
      <c r="MDX69" s="51"/>
      <c r="MDY69" s="51"/>
      <c r="MDZ69" s="51"/>
      <c r="MEA69" s="51"/>
      <c r="MEB69" s="51"/>
      <c r="MEC69" s="51"/>
      <c r="MED69" s="51"/>
      <c r="MEE69" s="51"/>
      <c r="MEF69" s="51"/>
      <c r="MEG69" s="51"/>
      <c r="MEH69" s="51"/>
      <c r="MEI69" s="51"/>
      <c r="MEJ69" s="51"/>
      <c r="MEK69" s="51"/>
      <c r="MEL69" s="51"/>
      <c r="MEM69" s="51"/>
      <c r="MEN69" s="51"/>
      <c r="MEO69" s="51"/>
      <c r="MEP69" s="51"/>
      <c r="MEQ69" s="51"/>
      <c r="MER69" s="51"/>
      <c r="MES69" s="51"/>
      <c r="MET69" s="51"/>
      <c r="MEU69" s="51"/>
      <c r="MEV69" s="51"/>
      <c r="MEW69" s="51"/>
      <c r="MEX69" s="51"/>
      <c r="MEY69" s="51"/>
      <c r="MEZ69" s="51"/>
      <c r="MFA69" s="51"/>
      <c r="MFB69" s="51"/>
      <c r="MFC69" s="51"/>
      <c r="MFD69" s="51"/>
      <c r="MFE69" s="51"/>
      <c r="MFF69" s="51"/>
      <c r="MFG69" s="51"/>
      <c r="MFH69" s="51"/>
      <c r="MFI69" s="51"/>
      <c r="MFJ69" s="51"/>
      <c r="MFK69" s="51"/>
      <c r="MFL69" s="51"/>
      <c r="MFM69" s="51"/>
      <c r="MFN69" s="51"/>
      <c r="MFO69" s="51"/>
      <c r="MFP69" s="51"/>
      <c r="MFQ69" s="51"/>
      <c r="MFR69" s="51"/>
      <c r="MFS69" s="51"/>
      <c r="MFT69" s="51"/>
      <c r="MFU69" s="51"/>
      <c r="MFV69" s="51"/>
      <c r="MFW69" s="51"/>
      <c r="MFX69" s="51"/>
      <c r="MFY69" s="51"/>
      <c r="MFZ69" s="51"/>
      <c r="MGA69" s="51"/>
      <c r="MGB69" s="51"/>
      <c r="MGC69" s="51"/>
      <c r="MGD69" s="51"/>
      <c r="MGE69" s="51"/>
      <c r="MGF69" s="51"/>
      <c r="MGG69" s="51"/>
      <c r="MGH69" s="51"/>
      <c r="MGI69" s="51"/>
      <c r="MGJ69" s="51"/>
      <c r="MGK69" s="51"/>
      <c r="MGL69" s="51"/>
      <c r="MGM69" s="51"/>
      <c r="MGN69" s="51"/>
      <c r="MGO69" s="51"/>
      <c r="MGP69" s="51"/>
      <c r="MGQ69" s="51"/>
      <c r="MGR69" s="51"/>
      <c r="MGS69" s="51"/>
      <c r="MGT69" s="51"/>
      <c r="MGU69" s="51"/>
      <c r="MGV69" s="51"/>
      <c r="MGW69" s="51"/>
      <c r="MGX69" s="51"/>
      <c r="MGY69" s="51"/>
      <c r="MGZ69" s="51"/>
      <c r="MHA69" s="51"/>
      <c r="MHB69" s="51"/>
      <c r="MHC69" s="51"/>
      <c r="MHD69" s="51"/>
      <c r="MHE69" s="51"/>
      <c r="MHF69" s="51"/>
      <c r="MHG69" s="51"/>
      <c r="MHH69" s="51"/>
      <c r="MHI69" s="51"/>
      <c r="MHJ69" s="51"/>
      <c r="MHK69" s="51"/>
      <c r="MHL69" s="51"/>
      <c r="MHM69" s="51"/>
      <c r="MHN69" s="51"/>
      <c r="MHO69" s="51"/>
      <c r="MHP69" s="51"/>
      <c r="MHQ69" s="51"/>
      <c r="MHR69" s="51"/>
      <c r="MHS69" s="51"/>
      <c r="MHT69" s="51"/>
      <c r="MHU69" s="51"/>
      <c r="MHV69" s="51"/>
      <c r="MHW69" s="51"/>
      <c r="MHX69" s="51"/>
      <c r="MHY69" s="51"/>
      <c r="MHZ69" s="51"/>
      <c r="MIA69" s="51"/>
      <c r="MIB69" s="51"/>
      <c r="MIC69" s="51"/>
      <c r="MID69" s="51"/>
      <c r="MIE69" s="51"/>
      <c r="MIF69" s="51"/>
      <c r="MIG69" s="51"/>
      <c r="MIH69" s="51"/>
      <c r="MII69" s="51"/>
      <c r="MIJ69" s="51"/>
      <c r="MIK69" s="51"/>
      <c r="MIL69" s="51"/>
      <c r="MIM69" s="51"/>
      <c r="MIN69" s="51"/>
      <c r="MIO69" s="51"/>
      <c r="MIP69" s="51"/>
      <c r="MIQ69" s="51"/>
      <c r="MIR69" s="51"/>
      <c r="MIS69" s="51"/>
      <c r="MIT69" s="51"/>
      <c r="MIU69" s="51"/>
      <c r="MIV69" s="51"/>
      <c r="MIW69" s="51"/>
      <c r="MIX69" s="51"/>
      <c r="MIY69" s="51"/>
      <c r="MIZ69" s="51"/>
      <c r="MJA69" s="51"/>
      <c r="MJB69" s="51"/>
      <c r="MJC69" s="51"/>
      <c r="MJD69" s="51"/>
      <c r="MJE69" s="51"/>
      <c r="MJF69" s="51"/>
      <c r="MJG69" s="51"/>
      <c r="MJH69" s="51"/>
      <c r="MJI69" s="51"/>
      <c r="MJJ69" s="51"/>
      <c r="MJK69" s="51"/>
      <c r="MJL69" s="51"/>
      <c r="MJM69" s="51"/>
      <c r="MJN69" s="51"/>
      <c r="MJO69" s="51"/>
      <c r="MJP69" s="51"/>
      <c r="MJQ69" s="51"/>
      <c r="MJR69" s="51"/>
      <c r="MJS69" s="51"/>
      <c r="MJT69" s="51"/>
      <c r="MJU69" s="51"/>
      <c r="MJV69" s="51"/>
      <c r="MJW69" s="51"/>
      <c r="MJX69" s="51"/>
      <c r="MJY69" s="51"/>
      <c r="MJZ69" s="51"/>
      <c r="MKA69" s="51"/>
      <c r="MKB69" s="51"/>
      <c r="MKC69" s="51"/>
      <c r="MKD69" s="51"/>
      <c r="MKE69" s="51"/>
      <c r="MKF69" s="51"/>
      <c r="MKG69" s="51"/>
      <c r="MKH69" s="51"/>
      <c r="MKI69" s="51"/>
      <c r="MKJ69" s="51"/>
      <c r="MKK69" s="51"/>
      <c r="MKL69" s="51"/>
      <c r="MKM69" s="51"/>
      <c r="MKN69" s="51"/>
      <c r="MKO69" s="51"/>
      <c r="MKP69" s="51"/>
      <c r="MKQ69" s="51"/>
      <c r="MKR69" s="51"/>
      <c r="MKS69" s="51"/>
      <c r="MKT69" s="51"/>
      <c r="MKU69" s="51"/>
      <c r="MKV69" s="51"/>
      <c r="MKW69" s="51"/>
      <c r="MKX69" s="51"/>
      <c r="MKY69" s="51"/>
      <c r="MKZ69" s="51"/>
      <c r="MLA69" s="51"/>
      <c r="MLB69" s="51"/>
      <c r="MLC69" s="51"/>
      <c r="MLD69" s="51"/>
      <c r="MLE69" s="51"/>
      <c r="MLF69" s="51"/>
      <c r="MLG69" s="51"/>
      <c r="MLH69" s="51"/>
      <c r="MLI69" s="51"/>
      <c r="MLJ69" s="51"/>
      <c r="MLK69" s="51"/>
      <c r="MLL69" s="51"/>
      <c r="MLM69" s="51"/>
      <c r="MLN69" s="51"/>
      <c r="MLO69" s="51"/>
      <c r="MLP69" s="51"/>
      <c r="MLQ69" s="51"/>
      <c r="MLR69" s="51"/>
      <c r="MLS69" s="51"/>
      <c r="MLT69" s="51"/>
      <c r="MLU69" s="51"/>
      <c r="MLV69" s="51"/>
      <c r="MLW69" s="51"/>
      <c r="MLX69" s="51"/>
      <c r="MLY69" s="51"/>
      <c r="MLZ69" s="51"/>
      <c r="MMA69" s="51"/>
      <c r="MMB69" s="51"/>
      <c r="MMC69" s="51"/>
      <c r="MMD69" s="51"/>
      <c r="MME69" s="51"/>
      <c r="MMF69" s="51"/>
      <c r="MMG69" s="51"/>
      <c r="MMH69" s="51"/>
      <c r="MMI69" s="51"/>
      <c r="MMJ69" s="51"/>
      <c r="MMK69" s="51"/>
      <c r="MML69" s="51"/>
      <c r="MMM69" s="51"/>
      <c r="MMN69" s="51"/>
      <c r="MMO69" s="51"/>
      <c r="MMP69" s="51"/>
      <c r="MMQ69" s="51"/>
      <c r="MMR69" s="51"/>
      <c r="MMS69" s="51"/>
      <c r="MMT69" s="51"/>
      <c r="MMU69" s="51"/>
      <c r="MMV69" s="51"/>
      <c r="MMW69" s="51"/>
      <c r="MMX69" s="51"/>
      <c r="MMY69" s="51"/>
      <c r="MMZ69" s="51"/>
      <c r="MNA69" s="51"/>
      <c r="MNB69" s="51"/>
      <c r="MNC69" s="51"/>
      <c r="MND69" s="51"/>
      <c r="MNE69" s="51"/>
      <c r="MNF69" s="51"/>
      <c r="MNG69" s="51"/>
      <c r="MNH69" s="51"/>
      <c r="MNI69" s="51"/>
      <c r="MNJ69" s="51"/>
      <c r="MNK69" s="51"/>
      <c r="MNL69" s="51"/>
      <c r="MNM69" s="51"/>
      <c r="MNN69" s="51"/>
      <c r="MNO69" s="51"/>
      <c r="MNP69" s="51"/>
      <c r="MNQ69" s="51"/>
      <c r="MNR69" s="51"/>
      <c r="MNS69" s="51"/>
      <c r="MNT69" s="51"/>
      <c r="MNU69" s="51"/>
      <c r="MNV69" s="51"/>
      <c r="MNW69" s="51"/>
      <c r="MNX69" s="51"/>
      <c r="MNY69" s="51"/>
      <c r="MNZ69" s="51"/>
      <c r="MOA69" s="51"/>
      <c r="MOB69" s="51"/>
      <c r="MOC69" s="51"/>
      <c r="MOD69" s="51"/>
      <c r="MOE69" s="51"/>
      <c r="MOF69" s="51"/>
      <c r="MOG69" s="51"/>
      <c r="MOH69" s="51"/>
      <c r="MOI69" s="51"/>
      <c r="MOJ69" s="51"/>
      <c r="MOK69" s="51"/>
      <c r="MOL69" s="51"/>
      <c r="MOM69" s="51"/>
      <c r="MON69" s="51"/>
      <c r="MOO69" s="51"/>
      <c r="MOP69" s="51"/>
      <c r="MOQ69" s="51"/>
      <c r="MOR69" s="51"/>
      <c r="MOS69" s="51"/>
      <c r="MOT69" s="51"/>
      <c r="MOU69" s="51"/>
      <c r="MOV69" s="51"/>
      <c r="MOW69" s="51"/>
      <c r="MOX69" s="51"/>
      <c r="MOY69" s="51"/>
      <c r="MOZ69" s="51"/>
      <c r="MPA69" s="51"/>
      <c r="MPB69" s="51"/>
      <c r="MPC69" s="51"/>
      <c r="MPD69" s="51"/>
      <c r="MPE69" s="51"/>
      <c r="MPF69" s="51"/>
      <c r="MPG69" s="51"/>
      <c r="MPH69" s="51"/>
      <c r="MPI69" s="51"/>
      <c r="MPJ69" s="51"/>
      <c r="MPK69" s="51"/>
      <c r="MPL69" s="51"/>
      <c r="MPM69" s="51"/>
      <c r="MPN69" s="51"/>
      <c r="MPO69" s="51"/>
      <c r="MPP69" s="51"/>
      <c r="MPQ69" s="51"/>
      <c r="MPR69" s="51"/>
      <c r="MPS69" s="51"/>
      <c r="MPT69" s="51"/>
      <c r="MPU69" s="51"/>
      <c r="MPV69" s="51"/>
      <c r="MPW69" s="51"/>
      <c r="MPX69" s="51"/>
      <c r="MPY69" s="51"/>
      <c r="MPZ69" s="51"/>
      <c r="MQA69" s="51"/>
      <c r="MQB69" s="51"/>
      <c r="MQC69" s="51"/>
      <c r="MQD69" s="51"/>
      <c r="MQE69" s="51"/>
      <c r="MQF69" s="51"/>
      <c r="MQG69" s="51"/>
      <c r="MQH69" s="51"/>
      <c r="MQI69" s="51"/>
      <c r="MQJ69" s="51"/>
      <c r="MQK69" s="51"/>
      <c r="MQL69" s="51"/>
      <c r="MQM69" s="51"/>
      <c r="MQN69" s="51"/>
      <c r="MQO69" s="51"/>
      <c r="MQP69" s="51"/>
      <c r="MQQ69" s="51"/>
      <c r="MQR69" s="51"/>
      <c r="MQS69" s="51"/>
      <c r="MQT69" s="51"/>
      <c r="MQU69" s="51"/>
      <c r="MQV69" s="51"/>
      <c r="MQW69" s="51"/>
      <c r="MQX69" s="51"/>
      <c r="MQY69" s="51"/>
      <c r="MQZ69" s="51"/>
      <c r="MRA69" s="51"/>
      <c r="MRB69" s="51"/>
      <c r="MRC69" s="51"/>
      <c r="MRD69" s="51"/>
      <c r="MRE69" s="51"/>
      <c r="MRF69" s="51"/>
      <c r="MRG69" s="51"/>
      <c r="MRH69" s="51"/>
      <c r="MRI69" s="51"/>
      <c r="MRJ69" s="51"/>
      <c r="MRK69" s="51"/>
      <c r="MRL69" s="51"/>
      <c r="MRM69" s="51"/>
      <c r="MRN69" s="51"/>
      <c r="MRO69" s="51"/>
      <c r="MRP69" s="51"/>
      <c r="MRQ69" s="51"/>
      <c r="MRR69" s="51"/>
      <c r="MRS69" s="51"/>
      <c r="MRT69" s="51"/>
      <c r="MRU69" s="51"/>
      <c r="MRV69" s="51"/>
      <c r="MRW69" s="51"/>
      <c r="MRX69" s="51"/>
      <c r="MRY69" s="51"/>
      <c r="MRZ69" s="51"/>
      <c r="MSA69" s="51"/>
      <c r="MSB69" s="51"/>
      <c r="MSC69" s="51"/>
      <c r="MSD69" s="51"/>
      <c r="MSE69" s="51"/>
      <c r="MSF69" s="51"/>
      <c r="MSG69" s="51"/>
      <c r="MSH69" s="51"/>
      <c r="MSI69" s="51"/>
      <c r="MSJ69" s="51"/>
      <c r="MSK69" s="51"/>
      <c r="MSL69" s="51"/>
      <c r="MSM69" s="51"/>
      <c r="MSN69" s="51"/>
      <c r="MSO69" s="51"/>
      <c r="MSP69" s="51"/>
      <c r="MSQ69" s="51"/>
      <c r="MSR69" s="51"/>
      <c r="MSS69" s="51"/>
      <c r="MST69" s="51"/>
      <c r="MSU69" s="51"/>
      <c r="MSV69" s="51"/>
      <c r="MSW69" s="51"/>
      <c r="MSX69" s="51"/>
      <c r="MSY69" s="51"/>
      <c r="MSZ69" s="51"/>
      <c r="MTA69" s="51"/>
      <c r="MTB69" s="51"/>
      <c r="MTC69" s="51"/>
      <c r="MTD69" s="51"/>
      <c r="MTE69" s="51"/>
      <c r="MTF69" s="51"/>
      <c r="MTG69" s="51"/>
      <c r="MTH69" s="51"/>
      <c r="MTI69" s="51"/>
      <c r="MTJ69" s="51"/>
      <c r="MTK69" s="51"/>
      <c r="MTL69" s="51"/>
      <c r="MTM69" s="51"/>
      <c r="MTN69" s="51"/>
      <c r="MTO69" s="51"/>
      <c r="MTP69" s="51"/>
      <c r="MTQ69" s="51"/>
      <c r="MTR69" s="51"/>
      <c r="MTS69" s="51"/>
      <c r="MTT69" s="51"/>
      <c r="MTU69" s="51"/>
      <c r="MTV69" s="51"/>
      <c r="MTW69" s="51"/>
      <c r="MTX69" s="51"/>
      <c r="MTY69" s="51"/>
      <c r="MTZ69" s="51"/>
      <c r="MUA69" s="51"/>
      <c r="MUB69" s="51"/>
      <c r="MUC69" s="51"/>
      <c r="MUD69" s="51"/>
      <c r="MUE69" s="51"/>
      <c r="MUF69" s="51"/>
      <c r="MUG69" s="51"/>
      <c r="MUH69" s="51"/>
      <c r="MUI69" s="51"/>
      <c r="MUJ69" s="51"/>
      <c r="MUK69" s="51"/>
      <c r="MUL69" s="51"/>
      <c r="MUM69" s="51"/>
      <c r="MUN69" s="51"/>
      <c r="MUO69" s="51"/>
      <c r="MUP69" s="51"/>
      <c r="MUQ69" s="51"/>
      <c r="MUR69" s="51"/>
      <c r="MUS69" s="51"/>
      <c r="MUT69" s="51"/>
      <c r="MUU69" s="51"/>
      <c r="MUV69" s="51"/>
      <c r="MUW69" s="51"/>
      <c r="MUX69" s="51"/>
      <c r="MUY69" s="51"/>
      <c r="MUZ69" s="51"/>
      <c r="MVA69" s="51"/>
      <c r="MVB69" s="51"/>
      <c r="MVC69" s="51"/>
      <c r="MVD69" s="51"/>
      <c r="MVE69" s="51"/>
      <c r="MVF69" s="51"/>
      <c r="MVG69" s="51"/>
      <c r="MVH69" s="51"/>
      <c r="MVI69" s="51"/>
      <c r="MVJ69" s="51"/>
      <c r="MVK69" s="51"/>
      <c r="MVL69" s="51"/>
      <c r="MVM69" s="51"/>
      <c r="MVN69" s="51"/>
      <c r="MVO69" s="51"/>
      <c r="MVP69" s="51"/>
      <c r="MVQ69" s="51"/>
      <c r="MVR69" s="51"/>
      <c r="MVS69" s="51"/>
      <c r="MVT69" s="51"/>
      <c r="MVU69" s="51"/>
      <c r="MVV69" s="51"/>
      <c r="MVW69" s="51"/>
      <c r="MVX69" s="51"/>
      <c r="MVY69" s="51"/>
      <c r="MVZ69" s="51"/>
      <c r="MWA69" s="51"/>
      <c r="MWB69" s="51"/>
      <c r="MWC69" s="51"/>
      <c r="MWD69" s="51"/>
      <c r="MWE69" s="51"/>
      <c r="MWF69" s="51"/>
      <c r="MWG69" s="51"/>
      <c r="MWH69" s="51"/>
      <c r="MWI69" s="51"/>
      <c r="MWJ69" s="51"/>
      <c r="MWK69" s="51"/>
      <c r="MWL69" s="51"/>
      <c r="MWM69" s="51"/>
      <c r="MWN69" s="51"/>
      <c r="MWO69" s="51"/>
      <c r="MWP69" s="51"/>
      <c r="MWQ69" s="51"/>
      <c r="MWR69" s="51"/>
      <c r="MWS69" s="51"/>
      <c r="MWT69" s="51"/>
      <c r="MWU69" s="51"/>
      <c r="MWV69" s="51"/>
      <c r="MWW69" s="51"/>
      <c r="MWX69" s="51"/>
      <c r="MWY69" s="51"/>
      <c r="MWZ69" s="51"/>
      <c r="MXA69" s="51"/>
      <c r="MXB69" s="51"/>
      <c r="MXC69" s="51"/>
      <c r="MXD69" s="51"/>
      <c r="MXE69" s="51"/>
      <c r="MXF69" s="51"/>
      <c r="MXG69" s="51"/>
      <c r="MXH69" s="51"/>
      <c r="MXI69" s="51"/>
      <c r="MXJ69" s="51"/>
      <c r="MXK69" s="51"/>
      <c r="MXL69" s="51"/>
      <c r="MXM69" s="51"/>
      <c r="MXN69" s="51"/>
      <c r="MXO69" s="51"/>
      <c r="MXP69" s="51"/>
      <c r="MXQ69" s="51"/>
      <c r="MXR69" s="51"/>
      <c r="MXS69" s="51"/>
      <c r="MXT69" s="51"/>
      <c r="MXU69" s="51"/>
      <c r="MXV69" s="51"/>
      <c r="MXW69" s="51"/>
      <c r="MXX69" s="51"/>
      <c r="MXY69" s="51"/>
      <c r="MXZ69" s="51"/>
      <c r="MYA69" s="51"/>
      <c r="MYB69" s="51"/>
      <c r="MYC69" s="51"/>
      <c r="MYD69" s="51"/>
      <c r="MYE69" s="51"/>
      <c r="MYF69" s="51"/>
      <c r="MYG69" s="51"/>
      <c r="MYH69" s="51"/>
      <c r="MYI69" s="51"/>
      <c r="MYJ69" s="51"/>
      <c r="MYK69" s="51"/>
      <c r="MYL69" s="51"/>
      <c r="MYM69" s="51"/>
      <c r="MYN69" s="51"/>
      <c r="MYO69" s="51"/>
      <c r="MYP69" s="51"/>
      <c r="MYQ69" s="51"/>
      <c r="MYR69" s="51"/>
      <c r="MYS69" s="51"/>
      <c r="MYT69" s="51"/>
      <c r="MYU69" s="51"/>
      <c r="MYV69" s="51"/>
      <c r="MYW69" s="51"/>
      <c r="MYX69" s="51"/>
      <c r="MYY69" s="51"/>
      <c r="MYZ69" s="51"/>
      <c r="MZA69" s="51"/>
      <c r="MZB69" s="51"/>
      <c r="MZC69" s="51"/>
      <c r="MZD69" s="51"/>
      <c r="MZE69" s="51"/>
      <c r="MZF69" s="51"/>
      <c r="MZG69" s="51"/>
      <c r="MZH69" s="51"/>
      <c r="MZI69" s="51"/>
      <c r="MZJ69" s="51"/>
      <c r="MZK69" s="51"/>
      <c r="MZL69" s="51"/>
      <c r="MZM69" s="51"/>
      <c r="MZN69" s="51"/>
      <c r="MZO69" s="51"/>
      <c r="MZP69" s="51"/>
      <c r="MZQ69" s="51"/>
      <c r="MZR69" s="51"/>
      <c r="MZS69" s="51"/>
      <c r="MZT69" s="51"/>
      <c r="MZU69" s="51"/>
      <c r="MZV69" s="51"/>
      <c r="MZW69" s="51"/>
      <c r="MZX69" s="51"/>
      <c r="MZY69" s="51"/>
      <c r="MZZ69" s="51"/>
      <c r="NAA69" s="51"/>
      <c r="NAB69" s="51"/>
      <c r="NAC69" s="51"/>
      <c r="NAD69" s="51"/>
      <c r="NAE69" s="51"/>
      <c r="NAF69" s="51"/>
      <c r="NAG69" s="51"/>
      <c r="NAH69" s="51"/>
      <c r="NAI69" s="51"/>
      <c r="NAJ69" s="51"/>
      <c r="NAK69" s="51"/>
      <c r="NAL69" s="51"/>
      <c r="NAM69" s="51"/>
      <c r="NAN69" s="51"/>
      <c r="NAO69" s="51"/>
      <c r="NAP69" s="51"/>
      <c r="NAQ69" s="51"/>
      <c r="NAR69" s="51"/>
      <c r="NAS69" s="51"/>
      <c r="NAT69" s="51"/>
      <c r="NAU69" s="51"/>
      <c r="NAV69" s="51"/>
      <c r="NAW69" s="51"/>
      <c r="NAX69" s="51"/>
      <c r="NAY69" s="51"/>
      <c r="NAZ69" s="51"/>
      <c r="NBA69" s="51"/>
      <c r="NBB69" s="51"/>
      <c r="NBC69" s="51"/>
      <c r="NBD69" s="51"/>
      <c r="NBE69" s="51"/>
      <c r="NBF69" s="51"/>
      <c r="NBG69" s="51"/>
      <c r="NBH69" s="51"/>
      <c r="NBI69" s="51"/>
      <c r="NBJ69" s="51"/>
      <c r="NBK69" s="51"/>
      <c r="NBL69" s="51"/>
      <c r="NBM69" s="51"/>
      <c r="NBN69" s="51"/>
      <c r="NBO69" s="51"/>
      <c r="NBP69" s="51"/>
      <c r="NBQ69" s="51"/>
      <c r="NBR69" s="51"/>
      <c r="NBS69" s="51"/>
      <c r="NBT69" s="51"/>
      <c r="NBU69" s="51"/>
      <c r="NBV69" s="51"/>
      <c r="NBW69" s="51"/>
      <c r="NBX69" s="51"/>
      <c r="NBY69" s="51"/>
      <c r="NBZ69" s="51"/>
      <c r="NCA69" s="51"/>
      <c r="NCB69" s="51"/>
      <c r="NCC69" s="51"/>
      <c r="NCD69" s="51"/>
      <c r="NCE69" s="51"/>
      <c r="NCF69" s="51"/>
      <c r="NCG69" s="51"/>
      <c r="NCH69" s="51"/>
      <c r="NCI69" s="51"/>
      <c r="NCJ69" s="51"/>
      <c r="NCK69" s="51"/>
      <c r="NCL69" s="51"/>
      <c r="NCM69" s="51"/>
      <c r="NCN69" s="51"/>
      <c r="NCO69" s="51"/>
      <c r="NCP69" s="51"/>
      <c r="NCQ69" s="51"/>
      <c r="NCR69" s="51"/>
      <c r="NCS69" s="51"/>
      <c r="NCT69" s="51"/>
      <c r="NCU69" s="51"/>
      <c r="NCV69" s="51"/>
      <c r="NCW69" s="51"/>
      <c r="NCX69" s="51"/>
      <c r="NCY69" s="51"/>
      <c r="NCZ69" s="51"/>
      <c r="NDA69" s="51"/>
      <c r="NDB69" s="51"/>
      <c r="NDC69" s="51"/>
      <c r="NDD69" s="51"/>
      <c r="NDE69" s="51"/>
      <c r="NDF69" s="51"/>
      <c r="NDG69" s="51"/>
      <c r="NDH69" s="51"/>
      <c r="NDI69" s="51"/>
      <c r="NDJ69" s="51"/>
      <c r="NDK69" s="51"/>
      <c r="NDL69" s="51"/>
      <c r="NDM69" s="51"/>
      <c r="NDN69" s="51"/>
      <c r="NDO69" s="51"/>
      <c r="NDP69" s="51"/>
      <c r="NDQ69" s="51"/>
      <c r="NDR69" s="51"/>
      <c r="NDS69" s="51"/>
      <c r="NDT69" s="51"/>
      <c r="NDU69" s="51"/>
      <c r="NDV69" s="51"/>
      <c r="NDW69" s="51"/>
      <c r="NDX69" s="51"/>
      <c r="NDY69" s="51"/>
      <c r="NDZ69" s="51"/>
      <c r="NEA69" s="51"/>
      <c r="NEB69" s="51"/>
      <c r="NEC69" s="51"/>
      <c r="NED69" s="51"/>
      <c r="NEE69" s="51"/>
      <c r="NEF69" s="51"/>
      <c r="NEG69" s="51"/>
      <c r="NEH69" s="51"/>
      <c r="NEI69" s="51"/>
      <c r="NEJ69" s="51"/>
      <c r="NEK69" s="51"/>
      <c r="NEL69" s="51"/>
      <c r="NEM69" s="51"/>
      <c r="NEN69" s="51"/>
      <c r="NEO69" s="51"/>
      <c r="NEP69" s="51"/>
      <c r="NEQ69" s="51"/>
      <c r="NER69" s="51"/>
      <c r="NES69" s="51"/>
      <c r="NET69" s="51"/>
      <c r="NEU69" s="51"/>
      <c r="NEV69" s="51"/>
      <c r="NEW69" s="51"/>
      <c r="NEX69" s="51"/>
      <c r="NEY69" s="51"/>
      <c r="NEZ69" s="51"/>
      <c r="NFA69" s="51"/>
      <c r="NFB69" s="51"/>
      <c r="NFC69" s="51"/>
      <c r="NFD69" s="51"/>
      <c r="NFE69" s="51"/>
      <c r="NFF69" s="51"/>
      <c r="NFG69" s="51"/>
      <c r="NFH69" s="51"/>
      <c r="NFI69" s="51"/>
      <c r="NFJ69" s="51"/>
      <c r="NFK69" s="51"/>
      <c r="NFL69" s="51"/>
      <c r="NFM69" s="51"/>
      <c r="NFN69" s="51"/>
      <c r="NFO69" s="51"/>
      <c r="NFP69" s="51"/>
      <c r="NFQ69" s="51"/>
      <c r="NFR69" s="51"/>
      <c r="NFS69" s="51"/>
      <c r="NFT69" s="51"/>
      <c r="NFU69" s="51"/>
      <c r="NFV69" s="51"/>
      <c r="NFW69" s="51"/>
      <c r="NFX69" s="51"/>
      <c r="NFY69" s="51"/>
      <c r="NFZ69" s="51"/>
      <c r="NGA69" s="51"/>
      <c r="NGB69" s="51"/>
      <c r="NGC69" s="51"/>
      <c r="NGD69" s="51"/>
      <c r="NGE69" s="51"/>
      <c r="NGF69" s="51"/>
      <c r="NGG69" s="51"/>
      <c r="NGH69" s="51"/>
      <c r="NGI69" s="51"/>
      <c r="NGJ69" s="51"/>
      <c r="NGK69" s="51"/>
      <c r="NGL69" s="51"/>
      <c r="NGM69" s="51"/>
      <c r="NGN69" s="51"/>
      <c r="NGO69" s="51"/>
      <c r="NGP69" s="51"/>
      <c r="NGQ69" s="51"/>
      <c r="NGR69" s="51"/>
      <c r="NGS69" s="51"/>
      <c r="NGT69" s="51"/>
      <c r="NGU69" s="51"/>
      <c r="NGV69" s="51"/>
      <c r="NGW69" s="51"/>
      <c r="NGX69" s="51"/>
      <c r="NGY69" s="51"/>
      <c r="NGZ69" s="51"/>
      <c r="NHA69" s="51"/>
      <c r="NHB69" s="51"/>
      <c r="NHC69" s="51"/>
      <c r="NHD69" s="51"/>
      <c r="NHE69" s="51"/>
      <c r="NHF69" s="51"/>
      <c r="NHG69" s="51"/>
      <c r="NHH69" s="51"/>
      <c r="NHI69" s="51"/>
      <c r="NHJ69" s="51"/>
      <c r="NHK69" s="51"/>
      <c r="NHL69" s="51"/>
      <c r="NHM69" s="51"/>
      <c r="NHN69" s="51"/>
      <c r="NHO69" s="51"/>
      <c r="NHP69" s="51"/>
      <c r="NHQ69" s="51"/>
      <c r="NHR69" s="51"/>
      <c r="NHS69" s="51"/>
      <c r="NHT69" s="51"/>
      <c r="NHU69" s="51"/>
      <c r="NHV69" s="51"/>
      <c r="NHW69" s="51"/>
      <c r="NHX69" s="51"/>
      <c r="NHY69" s="51"/>
      <c r="NHZ69" s="51"/>
      <c r="NIA69" s="51"/>
      <c r="NIB69" s="51"/>
      <c r="NIC69" s="51"/>
      <c r="NID69" s="51"/>
      <c r="NIE69" s="51"/>
      <c r="NIF69" s="51"/>
      <c r="NIG69" s="51"/>
      <c r="NIH69" s="51"/>
      <c r="NII69" s="51"/>
      <c r="NIJ69" s="51"/>
      <c r="NIK69" s="51"/>
      <c r="NIL69" s="51"/>
      <c r="NIM69" s="51"/>
      <c r="NIN69" s="51"/>
      <c r="NIO69" s="51"/>
      <c r="NIP69" s="51"/>
      <c r="NIQ69" s="51"/>
      <c r="NIR69" s="51"/>
      <c r="NIS69" s="51"/>
      <c r="NIT69" s="51"/>
      <c r="NIU69" s="51"/>
      <c r="NIV69" s="51"/>
      <c r="NIW69" s="51"/>
      <c r="NIX69" s="51"/>
      <c r="NIY69" s="51"/>
      <c r="NIZ69" s="51"/>
      <c r="NJA69" s="51"/>
      <c r="NJB69" s="51"/>
      <c r="NJC69" s="51"/>
      <c r="NJD69" s="51"/>
      <c r="NJE69" s="51"/>
      <c r="NJF69" s="51"/>
      <c r="NJG69" s="51"/>
      <c r="NJH69" s="51"/>
      <c r="NJI69" s="51"/>
      <c r="NJJ69" s="51"/>
      <c r="NJK69" s="51"/>
      <c r="NJL69" s="51"/>
      <c r="NJM69" s="51"/>
      <c r="NJN69" s="51"/>
      <c r="NJO69" s="51"/>
      <c r="NJP69" s="51"/>
      <c r="NJQ69" s="51"/>
      <c r="NJR69" s="51"/>
      <c r="NJS69" s="51"/>
      <c r="NJT69" s="51"/>
      <c r="NJU69" s="51"/>
      <c r="NJV69" s="51"/>
      <c r="NJW69" s="51"/>
      <c r="NJX69" s="51"/>
      <c r="NJY69" s="51"/>
      <c r="NJZ69" s="51"/>
      <c r="NKA69" s="51"/>
      <c r="NKB69" s="51"/>
      <c r="NKC69" s="51"/>
      <c r="NKD69" s="51"/>
      <c r="NKE69" s="51"/>
      <c r="NKF69" s="51"/>
      <c r="NKG69" s="51"/>
      <c r="NKH69" s="51"/>
      <c r="NKI69" s="51"/>
      <c r="NKJ69" s="51"/>
      <c r="NKK69" s="51"/>
      <c r="NKL69" s="51"/>
      <c r="NKM69" s="51"/>
      <c r="NKN69" s="51"/>
      <c r="NKO69" s="51"/>
      <c r="NKP69" s="51"/>
      <c r="NKQ69" s="51"/>
      <c r="NKR69" s="51"/>
      <c r="NKS69" s="51"/>
      <c r="NKT69" s="51"/>
      <c r="NKU69" s="51"/>
      <c r="NKV69" s="51"/>
      <c r="NKW69" s="51"/>
      <c r="NKX69" s="51"/>
      <c r="NKY69" s="51"/>
      <c r="NKZ69" s="51"/>
      <c r="NLA69" s="51"/>
      <c r="NLB69" s="51"/>
      <c r="NLC69" s="51"/>
      <c r="NLD69" s="51"/>
      <c r="NLE69" s="51"/>
      <c r="NLF69" s="51"/>
      <c r="NLG69" s="51"/>
      <c r="NLH69" s="51"/>
      <c r="NLI69" s="51"/>
      <c r="NLJ69" s="51"/>
      <c r="NLK69" s="51"/>
      <c r="NLL69" s="51"/>
      <c r="NLM69" s="51"/>
      <c r="NLN69" s="51"/>
      <c r="NLO69" s="51"/>
      <c r="NLP69" s="51"/>
      <c r="NLQ69" s="51"/>
      <c r="NLR69" s="51"/>
      <c r="NLS69" s="51"/>
      <c r="NLT69" s="51"/>
      <c r="NLU69" s="51"/>
      <c r="NLV69" s="51"/>
      <c r="NLW69" s="51"/>
      <c r="NLX69" s="51"/>
      <c r="NLY69" s="51"/>
      <c r="NLZ69" s="51"/>
      <c r="NMA69" s="51"/>
      <c r="NMB69" s="51"/>
      <c r="NMC69" s="51"/>
      <c r="NMD69" s="51"/>
      <c r="NME69" s="51"/>
      <c r="NMF69" s="51"/>
      <c r="NMG69" s="51"/>
      <c r="NMH69" s="51"/>
      <c r="NMI69" s="51"/>
      <c r="NMJ69" s="51"/>
      <c r="NMK69" s="51"/>
      <c r="NML69" s="51"/>
      <c r="NMM69" s="51"/>
      <c r="NMN69" s="51"/>
      <c r="NMO69" s="51"/>
      <c r="NMP69" s="51"/>
      <c r="NMQ69" s="51"/>
      <c r="NMR69" s="51"/>
      <c r="NMS69" s="51"/>
      <c r="NMT69" s="51"/>
      <c r="NMU69" s="51"/>
      <c r="NMV69" s="51"/>
      <c r="NMW69" s="51"/>
      <c r="NMX69" s="51"/>
      <c r="NMY69" s="51"/>
      <c r="NMZ69" s="51"/>
      <c r="NNA69" s="51"/>
      <c r="NNB69" s="51"/>
      <c r="NNC69" s="51"/>
      <c r="NND69" s="51"/>
      <c r="NNE69" s="51"/>
      <c r="NNF69" s="51"/>
      <c r="NNG69" s="51"/>
      <c r="NNH69" s="51"/>
      <c r="NNI69" s="51"/>
      <c r="NNJ69" s="51"/>
      <c r="NNK69" s="51"/>
      <c r="NNL69" s="51"/>
      <c r="NNM69" s="51"/>
      <c r="NNN69" s="51"/>
      <c r="NNO69" s="51"/>
      <c r="NNP69" s="51"/>
      <c r="NNQ69" s="51"/>
      <c r="NNR69" s="51"/>
      <c r="NNS69" s="51"/>
      <c r="NNT69" s="51"/>
      <c r="NNU69" s="51"/>
      <c r="NNV69" s="51"/>
      <c r="NNW69" s="51"/>
      <c r="NNX69" s="51"/>
      <c r="NNY69" s="51"/>
      <c r="NNZ69" s="51"/>
      <c r="NOA69" s="51"/>
      <c r="NOB69" s="51"/>
      <c r="NOC69" s="51"/>
      <c r="NOD69" s="51"/>
      <c r="NOE69" s="51"/>
      <c r="NOF69" s="51"/>
      <c r="NOG69" s="51"/>
      <c r="NOH69" s="51"/>
      <c r="NOI69" s="51"/>
      <c r="NOJ69" s="51"/>
      <c r="NOK69" s="51"/>
      <c r="NOL69" s="51"/>
      <c r="NOM69" s="51"/>
      <c r="NON69" s="51"/>
      <c r="NOO69" s="51"/>
      <c r="NOP69" s="51"/>
      <c r="NOQ69" s="51"/>
      <c r="NOR69" s="51"/>
      <c r="NOS69" s="51"/>
      <c r="NOT69" s="51"/>
      <c r="NOU69" s="51"/>
      <c r="NOV69" s="51"/>
      <c r="NOW69" s="51"/>
      <c r="NOX69" s="51"/>
      <c r="NOY69" s="51"/>
      <c r="NOZ69" s="51"/>
      <c r="NPA69" s="51"/>
      <c r="NPB69" s="51"/>
      <c r="NPC69" s="51"/>
      <c r="NPD69" s="51"/>
      <c r="NPE69" s="51"/>
      <c r="NPF69" s="51"/>
      <c r="NPG69" s="51"/>
      <c r="NPH69" s="51"/>
      <c r="NPI69" s="51"/>
      <c r="NPJ69" s="51"/>
      <c r="NPK69" s="51"/>
      <c r="NPL69" s="51"/>
      <c r="NPM69" s="51"/>
      <c r="NPN69" s="51"/>
      <c r="NPO69" s="51"/>
      <c r="NPP69" s="51"/>
      <c r="NPQ69" s="51"/>
      <c r="NPR69" s="51"/>
      <c r="NPS69" s="51"/>
      <c r="NPT69" s="51"/>
      <c r="NPU69" s="51"/>
      <c r="NPV69" s="51"/>
      <c r="NPW69" s="51"/>
      <c r="NPX69" s="51"/>
      <c r="NPY69" s="51"/>
      <c r="NPZ69" s="51"/>
      <c r="NQA69" s="51"/>
      <c r="NQB69" s="51"/>
      <c r="NQC69" s="51"/>
      <c r="NQD69" s="51"/>
      <c r="NQE69" s="51"/>
      <c r="NQF69" s="51"/>
      <c r="NQG69" s="51"/>
      <c r="NQH69" s="51"/>
      <c r="NQI69" s="51"/>
      <c r="NQJ69" s="51"/>
      <c r="NQK69" s="51"/>
      <c r="NQL69" s="51"/>
      <c r="NQM69" s="51"/>
      <c r="NQN69" s="51"/>
      <c r="NQO69" s="51"/>
      <c r="NQP69" s="51"/>
      <c r="NQQ69" s="51"/>
      <c r="NQR69" s="51"/>
      <c r="NQS69" s="51"/>
      <c r="NQT69" s="51"/>
      <c r="NQU69" s="51"/>
      <c r="NQV69" s="51"/>
      <c r="NQW69" s="51"/>
      <c r="NQX69" s="51"/>
      <c r="NQY69" s="51"/>
      <c r="NQZ69" s="51"/>
      <c r="NRA69" s="51"/>
      <c r="NRB69" s="51"/>
      <c r="NRC69" s="51"/>
      <c r="NRD69" s="51"/>
      <c r="NRE69" s="51"/>
      <c r="NRF69" s="51"/>
      <c r="NRG69" s="51"/>
      <c r="NRH69" s="51"/>
      <c r="NRI69" s="51"/>
      <c r="NRJ69" s="51"/>
      <c r="NRK69" s="51"/>
      <c r="NRL69" s="51"/>
      <c r="NRM69" s="51"/>
      <c r="NRN69" s="51"/>
      <c r="NRO69" s="51"/>
      <c r="NRP69" s="51"/>
      <c r="NRQ69" s="51"/>
      <c r="NRR69" s="51"/>
      <c r="NRS69" s="51"/>
      <c r="NRT69" s="51"/>
      <c r="NRU69" s="51"/>
      <c r="NRV69" s="51"/>
      <c r="NRW69" s="51"/>
      <c r="NRX69" s="51"/>
      <c r="NRY69" s="51"/>
      <c r="NRZ69" s="51"/>
      <c r="NSA69" s="51"/>
      <c r="NSB69" s="51"/>
      <c r="NSC69" s="51"/>
      <c r="NSD69" s="51"/>
      <c r="NSE69" s="51"/>
      <c r="NSF69" s="51"/>
      <c r="NSG69" s="51"/>
      <c r="NSH69" s="51"/>
      <c r="NSI69" s="51"/>
      <c r="NSJ69" s="51"/>
      <c r="NSK69" s="51"/>
      <c r="NSL69" s="51"/>
      <c r="NSM69" s="51"/>
      <c r="NSN69" s="51"/>
      <c r="NSO69" s="51"/>
      <c r="NSP69" s="51"/>
      <c r="NSQ69" s="51"/>
      <c r="NSR69" s="51"/>
      <c r="NSS69" s="51"/>
      <c r="NST69" s="51"/>
      <c r="NSU69" s="51"/>
      <c r="NSV69" s="51"/>
      <c r="NSW69" s="51"/>
      <c r="NSX69" s="51"/>
      <c r="NSY69" s="51"/>
      <c r="NSZ69" s="51"/>
      <c r="NTA69" s="51"/>
      <c r="NTB69" s="51"/>
      <c r="NTC69" s="51"/>
      <c r="NTD69" s="51"/>
      <c r="NTE69" s="51"/>
      <c r="NTF69" s="51"/>
      <c r="NTG69" s="51"/>
      <c r="NTH69" s="51"/>
      <c r="NTI69" s="51"/>
      <c r="NTJ69" s="51"/>
      <c r="NTK69" s="51"/>
      <c r="NTL69" s="51"/>
      <c r="NTM69" s="51"/>
      <c r="NTN69" s="51"/>
      <c r="NTO69" s="51"/>
      <c r="NTP69" s="51"/>
      <c r="NTQ69" s="51"/>
      <c r="NTR69" s="51"/>
      <c r="NTS69" s="51"/>
      <c r="NTT69" s="51"/>
      <c r="NTU69" s="51"/>
      <c r="NTV69" s="51"/>
      <c r="NTW69" s="51"/>
      <c r="NTX69" s="51"/>
      <c r="NTY69" s="51"/>
      <c r="NTZ69" s="51"/>
      <c r="NUA69" s="51"/>
      <c r="NUB69" s="51"/>
      <c r="NUC69" s="51"/>
      <c r="NUD69" s="51"/>
      <c r="NUE69" s="51"/>
      <c r="NUF69" s="51"/>
      <c r="NUG69" s="51"/>
      <c r="NUH69" s="51"/>
      <c r="NUI69" s="51"/>
      <c r="NUJ69" s="51"/>
      <c r="NUK69" s="51"/>
      <c r="NUL69" s="51"/>
      <c r="NUM69" s="51"/>
      <c r="NUN69" s="51"/>
      <c r="NUO69" s="51"/>
      <c r="NUP69" s="51"/>
      <c r="NUQ69" s="51"/>
      <c r="NUR69" s="51"/>
      <c r="NUS69" s="51"/>
      <c r="NUT69" s="51"/>
      <c r="NUU69" s="51"/>
      <c r="NUV69" s="51"/>
      <c r="NUW69" s="51"/>
      <c r="NUX69" s="51"/>
      <c r="NUY69" s="51"/>
      <c r="NUZ69" s="51"/>
      <c r="NVA69" s="51"/>
      <c r="NVB69" s="51"/>
      <c r="NVC69" s="51"/>
      <c r="NVD69" s="51"/>
      <c r="NVE69" s="51"/>
      <c r="NVF69" s="51"/>
      <c r="NVG69" s="51"/>
      <c r="NVH69" s="51"/>
      <c r="NVI69" s="51"/>
      <c r="NVJ69" s="51"/>
      <c r="NVK69" s="51"/>
      <c r="NVL69" s="51"/>
      <c r="NVM69" s="51"/>
      <c r="NVN69" s="51"/>
      <c r="NVO69" s="51"/>
      <c r="NVP69" s="51"/>
      <c r="NVQ69" s="51"/>
      <c r="NVR69" s="51"/>
      <c r="NVS69" s="51"/>
      <c r="NVT69" s="51"/>
      <c r="NVU69" s="51"/>
      <c r="NVV69" s="51"/>
      <c r="NVW69" s="51"/>
      <c r="NVX69" s="51"/>
      <c r="NVY69" s="51"/>
      <c r="NVZ69" s="51"/>
      <c r="NWA69" s="51"/>
      <c r="NWB69" s="51"/>
      <c r="NWC69" s="51"/>
      <c r="NWD69" s="51"/>
      <c r="NWE69" s="51"/>
      <c r="NWF69" s="51"/>
      <c r="NWG69" s="51"/>
      <c r="NWH69" s="51"/>
      <c r="NWI69" s="51"/>
      <c r="NWJ69" s="51"/>
      <c r="NWK69" s="51"/>
      <c r="NWL69" s="51"/>
      <c r="NWM69" s="51"/>
      <c r="NWN69" s="51"/>
      <c r="NWO69" s="51"/>
      <c r="NWP69" s="51"/>
      <c r="NWQ69" s="51"/>
      <c r="NWR69" s="51"/>
      <c r="NWS69" s="51"/>
      <c r="NWT69" s="51"/>
      <c r="NWU69" s="51"/>
      <c r="NWV69" s="51"/>
      <c r="NWW69" s="51"/>
      <c r="NWX69" s="51"/>
      <c r="NWY69" s="51"/>
      <c r="NWZ69" s="51"/>
      <c r="NXA69" s="51"/>
      <c r="NXB69" s="51"/>
      <c r="NXC69" s="51"/>
      <c r="NXD69" s="51"/>
      <c r="NXE69" s="51"/>
      <c r="NXF69" s="51"/>
      <c r="NXG69" s="51"/>
      <c r="NXH69" s="51"/>
      <c r="NXI69" s="51"/>
      <c r="NXJ69" s="51"/>
      <c r="NXK69" s="51"/>
      <c r="NXL69" s="51"/>
      <c r="NXM69" s="51"/>
      <c r="NXN69" s="51"/>
      <c r="NXO69" s="51"/>
      <c r="NXP69" s="51"/>
      <c r="NXQ69" s="51"/>
      <c r="NXR69" s="51"/>
      <c r="NXS69" s="51"/>
      <c r="NXT69" s="51"/>
      <c r="NXU69" s="51"/>
      <c r="NXV69" s="51"/>
      <c r="NXW69" s="51"/>
      <c r="NXX69" s="51"/>
      <c r="NXY69" s="51"/>
      <c r="NXZ69" s="51"/>
      <c r="NYA69" s="51"/>
      <c r="NYB69" s="51"/>
      <c r="NYC69" s="51"/>
      <c r="NYD69" s="51"/>
      <c r="NYE69" s="51"/>
      <c r="NYF69" s="51"/>
      <c r="NYG69" s="51"/>
      <c r="NYH69" s="51"/>
      <c r="NYI69" s="51"/>
      <c r="NYJ69" s="51"/>
      <c r="NYK69" s="51"/>
      <c r="NYL69" s="51"/>
      <c r="NYM69" s="51"/>
      <c r="NYN69" s="51"/>
      <c r="NYO69" s="51"/>
      <c r="NYP69" s="51"/>
      <c r="NYQ69" s="51"/>
      <c r="NYR69" s="51"/>
      <c r="NYS69" s="51"/>
      <c r="NYT69" s="51"/>
      <c r="NYU69" s="51"/>
      <c r="NYV69" s="51"/>
      <c r="NYW69" s="51"/>
      <c r="NYX69" s="51"/>
      <c r="NYY69" s="51"/>
      <c r="NYZ69" s="51"/>
      <c r="NZA69" s="51"/>
      <c r="NZB69" s="51"/>
      <c r="NZC69" s="51"/>
      <c r="NZD69" s="51"/>
      <c r="NZE69" s="51"/>
      <c r="NZF69" s="51"/>
      <c r="NZG69" s="51"/>
      <c r="NZH69" s="51"/>
      <c r="NZI69" s="51"/>
      <c r="NZJ69" s="51"/>
      <c r="NZK69" s="51"/>
      <c r="NZL69" s="51"/>
      <c r="NZM69" s="51"/>
      <c r="NZN69" s="51"/>
      <c r="NZO69" s="51"/>
      <c r="NZP69" s="51"/>
      <c r="NZQ69" s="51"/>
      <c r="NZR69" s="51"/>
      <c r="NZS69" s="51"/>
      <c r="NZT69" s="51"/>
      <c r="NZU69" s="51"/>
      <c r="NZV69" s="51"/>
      <c r="NZW69" s="51"/>
      <c r="NZX69" s="51"/>
      <c r="NZY69" s="51"/>
      <c r="NZZ69" s="51"/>
      <c r="OAA69" s="51"/>
      <c r="OAB69" s="51"/>
      <c r="OAC69" s="51"/>
      <c r="OAD69" s="51"/>
      <c r="OAE69" s="51"/>
      <c r="OAF69" s="51"/>
      <c r="OAG69" s="51"/>
      <c r="OAH69" s="51"/>
      <c r="OAI69" s="51"/>
      <c r="OAJ69" s="51"/>
      <c r="OAK69" s="51"/>
      <c r="OAL69" s="51"/>
      <c r="OAM69" s="51"/>
      <c r="OAN69" s="51"/>
      <c r="OAO69" s="51"/>
      <c r="OAP69" s="51"/>
      <c r="OAQ69" s="51"/>
      <c r="OAR69" s="51"/>
      <c r="OAS69" s="51"/>
      <c r="OAT69" s="51"/>
      <c r="OAU69" s="51"/>
      <c r="OAV69" s="51"/>
      <c r="OAW69" s="51"/>
      <c r="OAX69" s="51"/>
      <c r="OAY69" s="51"/>
      <c r="OAZ69" s="51"/>
      <c r="OBA69" s="51"/>
      <c r="OBB69" s="51"/>
      <c r="OBC69" s="51"/>
      <c r="OBD69" s="51"/>
      <c r="OBE69" s="51"/>
      <c r="OBF69" s="51"/>
      <c r="OBG69" s="51"/>
      <c r="OBH69" s="51"/>
      <c r="OBI69" s="51"/>
      <c r="OBJ69" s="51"/>
      <c r="OBK69" s="51"/>
      <c r="OBL69" s="51"/>
      <c r="OBM69" s="51"/>
      <c r="OBN69" s="51"/>
      <c r="OBO69" s="51"/>
      <c r="OBP69" s="51"/>
      <c r="OBQ69" s="51"/>
      <c r="OBR69" s="51"/>
      <c r="OBS69" s="51"/>
      <c r="OBT69" s="51"/>
      <c r="OBU69" s="51"/>
      <c r="OBV69" s="51"/>
      <c r="OBW69" s="51"/>
      <c r="OBX69" s="51"/>
      <c r="OBY69" s="51"/>
      <c r="OBZ69" s="51"/>
      <c r="OCA69" s="51"/>
      <c r="OCB69" s="51"/>
      <c r="OCC69" s="51"/>
      <c r="OCD69" s="51"/>
      <c r="OCE69" s="51"/>
      <c r="OCF69" s="51"/>
      <c r="OCG69" s="51"/>
      <c r="OCH69" s="51"/>
      <c r="OCI69" s="51"/>
      <c r="OCJ69" s="51"/>
      <c r="OCK69" s="51"/>
      <c r="OCL69" s="51"/>
      <c r="OCM69" s="51"/>
      <c r="OCN69" s="51"/>
      <c r="OCO69" s="51"/>
      <c r="OCP69" s="51"/>
      <c r="OCQ69" s="51"/>
      <c r="OCR69" s="51"/>
      <c r="OCS69" s="51"/>
      <c r="OCT69" s="51"/>
      <c r="OCU69" s="51"/>
      <c r="OCV69" s="51"/>
      <c r="OCW69" s="51"/>
      <c r="OCX69" s="51"/>
      <c r="OCY69" s="51"/>
      <c r="OCZ69" s="51"/>
      <c r="ODA69" s="51"/>
      <c r="ODB69" s="51"/>
      <c r="ODC69" s="51"/>
      <c r="ODD69" s="51"/>
      <c r="ODE69" s="51"/>
      <c r="ODF69" s="51"/>
      <c r="ODG69" s="51"/>
      <c r="ODH69" s="51"/>
      <c r="ODI69" s="51"/>
      <c r="ODJ69" s="51"/>
      <c r="ODK69" s="51"/>
      <c r="ODL69" s="51"/>
      <c r="ODM69" s="51"/>
      <c r="ODN69" s="51"/>
      <c r="ODO69" s="51"/>
      <c r="ODP69" s="51"/>
      <c r="ODQ69" s="51"/>
      <c r="ODR69" s="51"/>
      <c r="ODS69" s="51"/>
      <c r="ODT69" s="51"/>
      <c r="ODU69" s="51"/>
      <c r="ODV69" s="51"/>
      <c r="ODW69" s="51"/>
      <c r="ODX69" s="51"/>
      <c r="ODY69" s="51"/>
      <c r="ODZ69" s="51"/>
      <c r="OEA69" s="51"/>
      <c r="OEB69" s="51"/>
      <c r="OEC69" s="51"/>
      <c r="OED69" s="51"/>
      <c r="OEE69" s="51"/>
      <c r="OEF69" s="51"/>
      <c r="OEG69" s="51"/>
      <c r="OEH69" s="51"/>
      <c r="OEI69" s="51"/>
      <c r="OEJ69" s="51"/>
      <c r="OEK69" s="51"/>
      <c r="OEL69" s="51"/>
      <c r="OEM69" s="51"/>
      <c r="OEN69" s="51"/>
      <c r="OEO69" s="51"/>
      <c r="OEP69" s="51"/>
      <c r="OEQ69" s="51"/>
      <c r="OER69" s="51"/>
      <c r="OES69" s="51"/>
      <c r="OET69" s="51"/>
      <c r="OEU69" s="51"/>
      <c r="OEV69" s="51"/>
      <c r="OEW69" s="51"/>
      <c r="OEX69" s="51"/>
      <c r="OEY69" s="51"/>
      <c r="OEZ69" s="51"/>
      <c r="OFA69" s="51"/>
      <c r="OFB69" s="51"/>
      <c r="OFC69" s="51"/>
      <c r="OFD69" s="51"/>
      <c r="OFE69" s="51"/>
      <c r="OFF69" s="51"/>
      <c r="OFG69" s="51"/>
      <c r="OFH69" s="51"/>
      <c r="OFI69" s="51"/>
      <c r="OFJ69" s="51"/>
      <c r="OFK69" s="51"/>
      <c r="OFL69" s="51"/>
      <c r="OFM69" s="51"/>
      <c r="OFN69" s="51"/>
      <c r="OFO69" s="51"/>
      <c r="OFP69" s="51"/>
      <c r="OFQ69" s="51"/>
      <c r="OFR69" s="51"/>
      <c r="OFS69" s="51"/>
      <c r="OFT69" s="51"/>
      <c r="OFU69" s="51"/>
      <c r="OFV69" s="51"/>
      <c r="OFW69" s="51"/>
      <c r="OFX69" s="51"/>
      <c r="OFY69" s="51"/>
      <c r="OFZ69" s="51"/>
      <c r="OGA69" s="51"/>
      <c r="OGB69" s="51"/>
      <c r="OGC69" s="51"/>
      <c r="OGD69" s="51"/>
      <c r="OGE69" s="51"/>
      <c r="OGF69" s="51"/>
      <c r="OGG69" s="51"/>
      <c r="OGH69" s="51"/>
      <c r="OGI69" s="51"/>
      <c r="OGJ69" s="51"/>
      <c r="OGK69" s="51"/>
      <c r="OGL69" s="51"/>
      <c r="OGM69" s="51"/>
      <c r="OGN69" s="51"/>
      <c r="OGO69" s="51"/>
      <c r="OGP69" s="51"/>
      <c r="OGQ69" s="51"/>
      <c r="OGR69" s="51"/>
      <c r="OGS69" s="51"/>
      <c r="OGT69" s="51"/>
      <c r="OGU69" s="51"/>
      <c r="OGV69" s="51"/>
      <c r="OGW69" s="51"/>
      <c r="OGX69" s="51"/>
      <c r="OGY69" s="51"/>
      <c r="OGZ69" s="51"/>
      <c r="OHA69" s="51"/>
      <c r="OHB69" s="51"/>
      <c r="OHC69" s="51"/>
      <c r="OHD69" s="51"/>
      <c r="OHE69" s="51"/>
      <c r="OHF69" s="51"/>
      <c r="OHG69" s="51"/>
      <c r="OHH69" s="51"/>
      <c r="OHI69" s="51"/>
      <c r="OHJ69" s="51"/>
      <c r="OHK69" s="51"/>
      <c r="OHL69" s="51"/>
      <c r="OHM69" s="51"/>
      <c r="OHN69" s="51"/>
      <c r="OHO69" s="51"/>
      <c r="OHP69" s="51"/>
      <c r="OHQ69" s="51"/>
      <c r="OHR69" s="51"/>
      <c r="OHS69" s="51"/>
      <c r="OHT69" s="51"/>
      <c r="OHU69" s="51"/>
      <c r="OHV69" s="51"/>
      <c r="OHW69" s="51"/>
      <c r="OHX69" s="51"/>
      <c r="OHY69" s="51"/>
      <c r="OHZ69" s="51"/>
      <c r="OIA69" s="51"/>
      <c r="OIB69" s="51"/>
      <c r="OIC69" s="51"/>
      <c r="OID69" s="51"/>
      <c r="OIE69" s="51"/>
      <c r="OIF69" s="51"/>
      <c r="OIG69" s="51"/>
      <c r="OIH69" s="51"/>
      <c r="OII69" s="51"/>
      <c r="OIJ69" s="51"/>
      <c r="OIK69" s="51"/>
      <c r="OIL69" s="51"/>
      <c r="OIM69" s="51"/>
      <c r="OIN69" s="51"/>
      <c r="OIO69" s="51"/>
      <c r="OIP69" s="51"/>
      <c r="OIQ69" s="51"/>
      <c r="OIR69" s="51"/>
      <c r="OIS69" s="51"/>
      <c r="OIT69" s="51"/>
      <c r="OIU69" s="51"/>
      <c r="OIV69" s="51"/>
      <c r="OIW69" s="51"/>
      <c r="OIX69" s="51"/>
      <c r="OIY69" s="51"/>
      <c r="OIZ69" s="51"/>
      <c r="OJA69" s="51"/>
      <c r="OJB69" s="51"/>
      <c r="OJC69" s="51"/>
      <c r="OJD69" s="51"/>
      <c r="OJE69" s="51"/>
      <c r="OJF69" s="51"/>
      <c r="OJG69" s="51"/>
      <c r="OJH69" s="51"/>
      <c r="OJI69" s="51"/>
      <c r="OJJ69" s="51"/>
      <c r="OJK69" s="51"/>
      <c r="OJL69" s="51"/>
      <c r="OJM69" s="51"/>
      <c r="OJN69" s="51"/>
      <c r="OJO69" s="51"/>
      <c r="OJP69" s="51"/>
      <c r="OJQ69" s="51"/>
      <c r="OJR69" s="51"/>
      <c r="OJS69" s="51"/>
      <c r="OJT69" s="51"/>
      <c r="OJU69" s="51"/>
      <c r="OJV69" s="51"/>
      <c r="OJW69" s="51"/>
      <c r="OJX69" s="51"/>
      <c r="OJY69" s="51"/>
      <c r="OJZ69" s="51"/>
      <c r="OKA69" s="51"/>
      <c r="OKB69" s="51"/>
      <c r="OKC69" s="51"/>
      <c r="OKD69" s="51"/>
      <c r="OKE69" s="51"/>
      <c r="OKF69" s="51"/>
      <c r="OKG69" s="51"/>
      <c r="OKH69" s="51"/>
      <c r="OKI69" s="51"/>
      <c r="OKJ69" s="51"/>
      <c r="OKK69" s="51"/>
      <c r="OKL69" s="51"/>
      <c r="OKM69" s="51"/>
      <c r="OKN69" s="51"/>
      <c r="OKO69" s="51"/>
      <c r="OKP69" s="51"/>
      <c r="OKQ69" s="51"/>
      <c r="OKR69" s="51"/>
      <c r="OKS69" s="51"/>
      <c r="OKT69" s="51"/>
      <c r="OKU69" s="51"/>
      <c r="OKV69" s="51"/>
      <c r="OKW69" s="51"/>
      <c r="OKX69" s="51"/>
      <c r="OKY69" s="51"/>
      <c r="OKZ69" s="51"/>
      <c r="OLA69" s="51"/>
      <c r="OLB69" s="51"/>
      <c r="OLC69" s="51"/>
      <c r="OLD69" s="51"/>
      <c r="OLE69" s="51"/>
      <c r="OLF69" s="51"/>
      <c r="OLG69" s="51"/>
      <c r="OLH69" s="51"/>
      <c r="OLI69" s="51"/>
      <c r="OLJ69" s="51"/>
      <c r="OLK69" s="51"/>
      <c r="OLL69" s="51"/>
      <c r="OLM69" s="51"/>
      <c r="OLN69" s="51"/>
      <c r="OLO69" s="51"/>
      <c r="OLP69" s="51"/>
      <c r="OLQ69" s="51"/>
      <c r="OLR69" s="51"/>
      <c r="OLS69" s="51"/>
      <c r="OLT69" s="51"/>
      <c r="OLU69" s="51"/>
      <c r="OLV69" s="51"/>
      <c r="OLW69" s="51"/>
      <c r="OLX69" s="51"/>
      <c r="OLY69" s="51"/>
      <c r="OLZ69" s="51"/>
      <c r="OMA69" s="51"/>
      <c r="OMB69" s="51"/>
      <c r="OMC69" s="51"/>
      <c r="OMD69" s="51"/>
      <c r="OME69" s="51"/>
      <c r="OMF69" s="51"/>
      <c r="OMG69" s="51"/>
      <c r="OMH69" s="51"/>
      <c r="OMI69" s="51"/>
      <c r="OMJ69" s="51"/>
      <c r="OMK69" s="51"/>
      <c r="OML69" s="51"/>
      <c r="OMM69" s="51"/>
      <c r="OMN69" s="51"/>
      <c r="OMO69" s="51"/>
      <c r="OMP69" s="51"/>
      <c r="OMQ69" s="51"/>
      <c r="OMR69" s="51"/>
      <c r="OMS69" s="51"/>
      <c r="OMT69" s="51"/>
      <c r="OMU69" s="51"/>
      <c r="OMV69" s="51"/>
      <c r="OMW69" s="51"/>
      <c r="OMX69" s="51"/>
      <c r="OMY69" s="51"/>
      <c r="OMZ69" s="51"/>
      <c r="ONA69" s="51"/>
      <c r="ONB69" s="51"/>
      <c r="ONC69" s="51"/>
      <c r="OND69" s="51"/>
      <c r="ONE69" s="51"/>
      <c r="ONF69" s="51"/>
      <c r="ONG69" s="51"/>
      <c r="ONH69" s="51"/>
      <c r="ONI69" s="51"/>
      <c r="ONJ69" s="51"/>
      <c r="ONK69" s="51"/>
      <c r="ONL69" s="51"/>
      <c r="ONM69" s="51"/>
      <c r="ONN69" s="51"/>
      <c r="ONO69" s="51"/>
      <c r="ONP69" s="51"/>
      <c r="ONQ69" s="51"/>
      <c r="ONR69" s="51"/>
      <c r="ONS69" s="51"/>
      <c r="ONT69" s="51"/>
      <c r="ONU69" s="51"/>
      <c r="ONV69" s="51"/>
      <c r="ONW69" s="51"/>
      <c r="ONX69" s="51"/>
      <c r="ONY69" s="51"/>
      <c r="ONZ69" s="51"/>
      <c r="OOA69" s="51"/>
      <c r="OOB69" s="51"/>
      <c r="OOC69" s="51"/>
      <c r="OOD69" s="51"/>
      <c r="OOE69" s="51"/>
      <c r="OOF69" s="51"/>
      <c r="OOG69" s="51"/>
      <c r="OOH69" s="51"/>
      <c r="OOI69" s="51"/>
      <c r="OOJ69" s="51"/>
      <c r="OOK69" s="51"/>
      <c r="OOL69" s="51"/>
      <c r="OOM69" s="51"/>
      <c r="OON69" s="51"/>
      <c r="OOO69" s="51"/>
      <c r="OOP69" s="51"/>
      <c r="OOQ69" s="51"/>
      <c r="OOR69" s="51"/>
      <c r="OOS69" s="51"/>
      <c r="OOT69" s="51"/>
      <c r="OOU69" s="51"/>
      <c r="OOV69" s="51"/>
      <c r="OOW69" s="51"/>
      <c r="OOX69" s="51"/>
      <c r="OOY69" s="51"/>
      <c r="OOZ69" s="51"/>
      <c r="OPA69" s="51"/>
      <c r="OPB69" s="51"/>
      <c r="OPC69" s="51"/>
      <c r="OPD69" s="51"/>
      <c r="OPE69" s="51"/>
      <c r="OPF69" s="51"/>
      <c r="OPG69" s="51"/>
      <c r="OPH69" s="51"/>
      <c r="OPI69" s="51"/>
      <c r="OPJ69" s="51"/>
      <c r="OPK69" s="51"/>
      <c r="OPL69" s="51"/>
      <c r="OPM69" s="51"/>
      <c r="OPN69" s="51"/>
      <c r="OPO69" s="51"/>
      <c r="OPP69" s="51"/>
      <c r="OPQ69" s="51"/>
      <c r="OPR69" s="51"/>
      <c r="OPS69" s="51"/>
      <c r="OPT69" s="51"/>
      <c r="OPU69" s="51"/>
      <c r="OPV69" s="51"/>
      <c r="OPW69" s="51"/>
      <c r="OPX69" s="51"/>
      <c r="OPY69" s="51"/>
      <c r="OPZ69" s="51"/>
      <c r="OQA69" s="51"/>
      <c r="OQB69" s="51"/>
      <c r="OQC69" s="51"/>
      <c r="OQD69" s="51"/>
      <c r="OQE69" s="51"/>
      <c r="OQF69" s="51"/>
      <c r="OQG69" s="51"/>
      <c r="OQH69" s="51"/>
      <c r="OQI69" s="51"/>
      <c r="OQJ69" s="51"/>
      <c r="OQK69" s="51"/>
      <c r="OQL69" s="51"/>
      <c r="OQM69" s="51"/>
      <c r="OQN69" s="51"/>
      <c r="OQO69" s="51"/>
      <c r="OQP69" s="51"/>
      <c r="OQQ69" s="51"/>
      <c r="OQR69" s="51"/>
      <c r="OQS69" s="51"/>
      <c r="OQT69" s="51"/>
      <c r="OQU69" s="51"/>
      <c r="OQV69" s="51"/>
      <c r="OQW69" s="51"/>
      <c r="OQX69" s="51"/>
      <c r="OQY69" s="51"/>
      <c r="OQZ69" s="51"/>
      <c r="ORA69" s="51"/>
      <c r="ORB69" s="51"/>
      <c r="ORC69" s="51"/>
      <c r="ORD69" s="51"/>
      <c r="ORE69" s="51"/>
      <c r="ORF69" s="51"/>
      <c r="ORG69" s="51"/>
      <c r="ORH69" s="51"/>
      <c r="ORI69" s="51"/>
      <c r="ORJ69" s="51"/>
      <c r="ORK69" s="51"/>
      <c r="ORL69" s="51"/>
      <c r="ORM69" s="51"/>
      <c r="ORN69" s="51"/>
      <c r="ORO69" s="51"/>
      <c r="ORP69" s="51"/>
      <c r="ORQ69" s="51"/>
      <c r="ORR69" s="51"/>
      <c r="ORS69" s="51"/>
      <c r="ORT69" s="51"/>
      <c r="ORU69" s="51"/>
      <c r="ORV69" s="51"/>
      <c r="ORW69" s="51"/>
      <c r="ORX69" s="51"/>
      <c r="ORY69" s="51"/>
      <c r="ORZ69" s="51"/>
      <c r="OSA69" s="51"/>
      <c r="OSB69" s="51"/>
      <c r="OSC69" s="51"/>
      <c r="OSD69" s="51"/>
      <c r="OSE69" s="51"/>
      <c r="OSF69" s="51"/>
      <c r="OSG69" s="51"/>
      <c r="OSH69" s="51"/>
      <c r="OSI69" s="51"/>
      <c r="OSJ69" s="51"/>
      <c r="OSK69" s="51"/>
      <c r="OSL69" s="51"/>
      <c r="OSM69" s="51"/>
      <c r="OSN69" s="51"/>
      <c r="OSO69" s="51"/>
      <c r="OSP69" s="51"/>
      <c r="OSQ69" s="51"/>
      <c r="OSR69" s="51"/>
      <c r="OSS69" s="51"/>
      <c r="OST69" s="51"/>
      <c r="OSU69" s="51"/>
      <c r="OSV69" s="51"/>
      <c r="OSW69" s="51"/>
      <c r="OSX69" s="51"/>
      <c r="OSY69" s="51"/>
      <c r="OSZ69" s="51"/>
      <c r="OTA69" s="51"/>
      <c r="OTB69" s="51"/>
      <c r="OTC69" s="51"/>
      <c r="OTD69" s="51"/>
      <c r="OTE69" s="51"/>
      <c r="OTF69" s="51"/>
      <c r="OTG69" s="51"/>
      <c r="OTH69" s="51"/>
      <c r="OTI69" s="51"/>
      <c r="OTJ69" s="51"/>
      <c r="OTK69" s="51"/>
      <c r="OTL69" s="51"/>
      <c r="OTM69" s="51"/>
      <c r="OTN69" s="51"/>
      <c r="OTO69" s="51"/>
      <c r="OTP69" s="51"/>
      <c r="OTQ69" s="51"/>
      <c r="OTR69" s="51"/>
      <c r="OTS69" s="51"/>
      <c r="OTT69" s="51"/>
      <c r="OTU69" s="51"/>
      <c r="OTV69" s="51"/>
      <c r="OTW69" s="51"/>
      <c r="OTX69" s="51"/>
      <c r="OTY69" s="51"/>
      <c r="OTZ69" s="51"/>
      <c r="OUA69" s="51"/>
      <c r="OUB69" s="51"/>
      <c r="OUC69" s="51"/>
      <c r="OUD69" s="51"/>
      <c r="OUE69" s="51"/>
      <c r="OUF69" s="51"/>
      <c r="OUG69" s="51"/>
      <c r="OUH69" s="51"/>
      <c r="OUI69" s="51"/>
      <c r="OUJ69" s="51"/>
      <c r="OUK69" s="51"/>
      <c r="OUL69" s="51"/>
      <c r="OUM69" s="51"/>
      <c r="OUN69" s="51"/>
      <c r="OUO69" s="51"/>
      <c r="OUP69" s="51"/>
      <c r="OUQ69" s="51"/>
      <c r="OUR69" s="51"/>
      <c r="OUS69" s="51"/>
      <c r="OUT69" s="51"/>
      <c r="OUU69" s="51"/>
      <c r="OUV69" s="51"/>
      <c r="OUW69" s="51"/>
      <c r="OUX69" s="51"/>
      <c r="OUY69" s="51"/>
      <c r="OUZ69" s="51"/>
      <c r="OVA69" s="51"/>
      <c r="OVB69" s="51"/>
      <c r="OVC69" s="51"/>
      <c r="OVD69" s="51"/>
      <c r="OVE69" s="51"/>
      <c r="OVF69" s="51"/>
      <c r="OVG69" s="51"/>
      <c r="OVH69" s="51"/>
      <c r="OVI69" s="51"/>
      <c r="OVJ69" s="51"/>
      <c r="OVK69" s="51"/>
      <c r="OVL69" s="51"/>
      <c r="OVM69" s="51"/>
      <c r="OVN69" s="51"/>
      <c r="OVO69" s="51"/>
      <c r="OVP69" s="51"/>
      <c r="OVQ69" s="51"/>
      <c r="OVR69" s="51"/>
      <c r="OVS69" s="51"/>
      <c r="OVT69" s="51"/>
      <c r="OVU69" s="51"/>
      <c r="OVV69" s="51"/>
      <c r="OVW69" s="51"/>
      <c r="OVX69" s="51"/>
      <c r="OVY69" s="51"/>
      <c r="OVZ69" s="51"/>
      <c r="OWA69" s="51"/>
      <c r="OWB69" s="51"/>
      <c r="OWC69" s="51"/>
      <c r="OWD69" s="51"/>
      <c r="OWE69" s="51"/>
      <c r="OWF69" s="51"/>
      <c r="OWG69" s="51"/>
      <c r="OWH69" s="51"/>
      <c r="OWI69" s="51"/>
      <c r="OWJ69" s="51"/>
      <c r="OWK69" s="51"/>
      <c r="OWL69" s="51"/>
      <c r="OWM69" s="51"/>
      <c r="OWN69" s="51"/>
      <c r="OWO69" s="51"/>
      <c r="OWP69" s="51"/>
      <c r="OWQ69" s="51"/>
      <c r="OWR69" s="51"/>
      <c r="OWS69" s="51"/>
      <c r="OWT69" s="51"/>
      <c r="OWU69" s="51"/>
      <c r="OWV69" s="51"/>
      <c r="OWW69" s="51"/>
      <c r="OWX69" s="51"/>
      <c r="OWY69" s="51"/>
      <c r="OWZ69" s="51"/>
      <c r="OXA69" s="51"/>
      <c r="OXB69" s="51"/>
      <c r="OXC69" s="51"/>
      <c r="OXD69" s="51"/>
      <c r="OXE69" s="51"/>
      <c r="OXF69" s="51"/>
      <c r="OXG69" s="51"/>
      <c r="OXH69" s="51"/>
      <c r="OXI69" s="51"/>
      <c r="OXJ69" s="51"/>
      <c r="OXK69" s="51"/>
      <c r="OXL69" s="51"/>
      <c r="OXM69" s="51"/>
      <c r="OXN69" s="51"/>
      <c r="OXO69" s="51"/>
      <c r="OXP69" s="51"/>
      <c r="OXQ69" s="51"/>
      <c r="OXR69" s="51"/>
      <c r="OXS69" s="51"/>
      <c r="OXT69" s="51"/>
      <c r="OXU69" s="51"/>
      <c r="OXV69" s="51"/>
      <c r="OXW69" s="51"/>
      <c r="OXX69" s="51"/>
      <c r="OXY69" s="51"/>
      <c r="OXZ69" s="51"/>
      <c r="OYA69" s="51"/>
      <c r="OYB69" s="51"/>
      <c r="OYC69" s="51"/>
      <c r="OYD69" s="51"/>
      <c r="OYE69" s="51"/>
      <c r="OYF69" s="51"/>
      <c r="OYG69" s="51"/>
      <c r="OYH69" s="51"/>
      <c r="OYI69" s="51"/>
      <c r="OYJ69" s="51"/>
      <c r="OYK69" s="51"/>
      <c r="OYL69" s="51"/>
      <c r="OYM69" s="51"/>
      <c r="OYN69" s="51"/>
      <c r="OYO69" s="51"/>
      <c r="OYP69" s="51"/>
      <c r="OYQ69" s="51"/>
      <c r="OYR69" s="51"/>
      <c r="OYS69" s="51"/>
      <c r="OYT69" s="51"/>
      <c r="OYU69" s="51"/>
      <c r="OYV69" s="51"/>
      <c r="OYW69" s="51"/>
      <c r="OYX69" s="51"/>
      <c r="OYY69" s="51"/>
      <c r="OYZ69" s="51"/>
      <c r="OZA69" s="51"/>
      <c r="OZB69" s="51"/>
      <c r="OZC69" s="51"/>
      <c r="OZD69" s="51"/>
      <c r="OZE69" s="51"/>
      <c r="OZF69" s="51"/>
      <c r="OZG69" s="51"/>
      <c r="OZH69" s="51"/>
      <c r="OZI69" s="51"/>
      <c r="OZJ69" s="51"/>
      <c r="OZK69" s="51"/>
      <c r="OZL69" s="51"/>
      <c r="OZM69" s="51"/>
      <c r="OZN69" s="51"/>
      <c r="OZO69" s="51"/>
      <c r="OZP69" s="51"/>
      <c r="OZQ69" s="51"/>
      <c r="OZR69" s="51"/>
      <c r="OZS69" s="51"/>
      <c r="OZT69" s="51"/>
      <c r="OZU69" s="51"/>
      <c r="OZV69" s="51"/>
      <c r="OZW69" s="51"/>
      <c r="OZX69" s="51"/>
      <c r="OZY69" s="51"/>
      <c r="OZZ69" s="51"/>
      <c r="PAA69" s="51"/>
      <c r="PAB69" s="51"/>
      <c r="PAC69" s="51"/>
      <c r="PAD69" s="51"/>
      <c r="PAE69" s="51"/>
      <c r="PAF69" s="51"/>
      <c r="PAG69" s="51"/>
      <c r="PAH69" s="51"/>
      <c r="PAI69" s="51"/>
      <c r="PAJ69" s="51"/>
      <c r="PAK69" s="51"/>
      <c r="PAL69" s="51"/>
      <c r="PAM69" s="51"/>
      <c r="PAN69" s="51"/>
      <c r="PAO69" s="51"/>
      <c r="PAP69" s="51"/>
      <c r="PAQ69" s="51"/>
      <c r="PAR69" s="51"/>
      <c r="PAS69" s="51"/>
      <c r="PAT69" s="51"/>
      <c r="PAU69" s="51"/>
      <c r="PAV69" s="51"/>
      <c r="PAW69" s="51"/>
      <c r="PAX69" s="51"/>
      <c r="PAY69" s="51"/>
      <c r="PAZ69" s="51"/>
      <c r="PBA69" s="51"/>
      <c r="PBB69" s="51"/>
      <c r="PBC69" s="51"/>
      <c r="PBD69" s="51"/>
      <c r="PBE69" s="51"/>
      <c r="PBF69" s="51"/>
      <c r="PBG69" s="51"/>
      <c r="PBH69" s="51"/>
      <c r="PBI69" s="51"/>
      <c r="PBJ69" s="51"/>
      <c r="PBK69" s="51"/>
      <c r="PBL69" s="51"/>
      <c r="PBM69" s="51"/>
      <c r="PBN69" s="51"/>
      <c r="PBO69" s="51"/>
      <c r="PBP69" s="51"/>
      <c r="PBQ69" s="51"/>
      <c r="PBR69" s="51"/>
      <c r="PBS69" s="51"/>
      <c r="PBT69" s="51"/>
      <c r="PBU69" s="51"/>
      <c r="PBV69" s="51"/>
      <c r="PBW69" s="51"/>
      <c r="PBX69" s="51"/>
      <c r="PBY69" s="51"/>
      <c r="PBZ69" s="51"/>
      <c r="PCA69" s="51"/>
      <c r="PCB69" s="51"/>
      <c r="PCC69" s="51"/>
      <c r="PCD69" s="51"/>
      <c r="PCE69" s="51"/>
      <c r="PCF69" s="51"/>
      <c r="PCG69" s="51"/>
      <c r="PCH69" s="51"/>
      <c r="PCI69" s="51"/>
      <c r="PCJ69" s="51"/>
      <c r="PCK69" s="51"/>
      <c r="PCL69" s="51"/>
      <c r="PCM69" s="51"/>
      <c r="PCN69" s="51"/>
      <c r="PCO69" s="51"/>
      <c r="PCP69" s="51"/>
      <c r="PCQ69" s="51"/>
      <c r="PCR69" s="51"/>
      <c r="PCS69" s="51"/>
      <c r="PCT69" s="51"/>
      <c r="PCU69" s="51"/>
      <c r="PCV69" s="51"/>
      <c r="PCW69" s="51"/>
      <c r="PCX69" s="51"/>
      <c r="PCY69" s="51"/>
      <c r="PCZ69" s="51"/>
      <c r="PDA69" s="51"/>
      <c r="PDB69" s="51"/>
      <c r="PDC69" s="51"/>
      <c r="PDD69" s="51"/>
      <c r="PDE69" s="51"/>
      <c r="PDF69" s="51"/>
      <c r="PDG69" s="51"/>
      <c r="PDH69" s="51"/>
      <c r="PDI69" s="51"/>
      <c r="PDJ69" s="51"/>
      <c r="PDK69" s="51"/>
      <c r="PDL69" s="51"/>
      <c r="PDM69" s="51"/>
      <c r="PDN69" s="51"/>
      <c r="PDO69" s="51"/>
      <c r="PDP69" s="51"/>
      <c r="PDQ69" s="51"/>
      <c r="PDR69" s="51"/>
      <c r="PDS69" s="51"/>
      <c r="PDT69" s="51"/>
      <c r="PDU69" s="51"/>
      <c r="PDV69" s="51"/>
      <c r="PDW69" s="51"/>
      <c r="PDX69" s="51"/>
      <c r="PDY69" s="51"/>
      <c r="PDZ69" s="51"/>
      <c r="PEA69" s="51"/>
      <c r="PEB69" s="51"/>
      <c r="PEC69" s="51"/>
      <c r="PED69" s="51"/>
      <c r="PEE69" s="51"/>
      <c r="PEF69" s="51"/>
      <c r="PEG69" s="51"/>
      <c r="PEH69" s="51"/>
      <c r="PEI69" s="51"/>
      <c r="PEJ69" s="51"/>
      <c r="PEK69" s="51"/>
      <c r="PEL69" s="51"/>
      <c r="PEM69" s="51"/>
      <c r="PEN69" s="51"/>
      <c r="PEO69" s="51"/>
      <c r="PEP69" s="51"/>
      <c r="PEQ69" s="51"/>
      <c r="PER69" s="51"/>
      <c r="PES69" s="51"/>
      <c r="PET69" s="51"/>
      <c r="PEU69" s="51"/>
      <c r="PEV69" s="51"/>
      <c r="PEW69" s="51"/>
      <c r="PEX69" s="51"/>
      <c r="PEY69" s="51"/>
      <c r="PEZ69" s="51"/>
      <c r="PFA69" s="51"/>
      <c r="PFB69" s="51"/>
      <c r="PFC69" s="51"/>
      <c r="PFD69" s="51"/>
      <c r="PFE69" s="51"/>
      <c r="PFF69" s="51"/>
      <c r="PFG69" s="51"/>
      <c r="PFH69" s="51"/>
      <c r="PFI69" s="51"/>
      <c r="PFJ69" s="51"/>
      <c r="PFK69" s="51"/>
      <c r="PFL69" s="51"/>
      <c r="PFM69" s="51"/>
      <c r="PFN69" s="51"/>
      <c r="PFO69" s="51"/>
      <c r="PFP69" s="51"/>
      <c r="PFQ69" s="51"/>
      <c r="PFR69" s="51"/>
      <c r="PFS69" s="51"/>
      <c r="PFT69" s="51"/>
      <c r="PFU69" s="51"/>
      <c r="PFV69" s="51"/>
      <c r="PFW69" s="51"/>
      <c r="PFX69" s="51"/>
      <c r="PFY69" s="51"/>
      <c r="PFZ69" s="51"/>
      <c r="PGA69" s="51"/>
      <c r="PGB69" s="51"/>
      <c r="PGC69" s="51"/>
      <c r="PGD69" s="51"/>
      <c r="PGE69" s="51"/>
      <c r="PGF69" s="51"/>
      <c r="PGG69" s="51"/>
      <c r="PGH69" s="51"/>
      <c r="PGI69" s="51"/>
      <c r="PGJ69" s="51"/>
      <c r="PGK69" s="51"/>
      <c r="PGL69" s="51"/>
      <c r="PGM69" s="51"/>
      <c r="PGN69" s="51"/>
      <c r="PGO69" s="51"/>
      <c r="PGP69" s="51"/>
      <c r="PGQ69" s="51"/>
      <c r="PGR69" s="51"/>
      <c r="PGS69" s="51"/>
      <c r="PGT69" s="51"/>
      <c r="PGU69" s="51"/>
      <c r="PGV69" s="51"/>
      <c r="PGW69" s="51"/>
      <c r="PGX69" s="51"/>
      <c r="PGY69" s="51"/>
      <c r="PGZ69" s="51"/>
      <c r="PHA69" s="51"/>
      <c r="PHB69" s="51"/>
      <c r="PHC69" s="51"/>
      <c r="PHD69" s="51"/>
      <c r="PHE69" s="51"/>
      <c r="PHF69" s="51"/>
      <c r="PHG69" s="51"/>
      <c r="PHH69" s="51"/>
      <c r="PHI69" s="51"/>
      <c r="PHJ69" s="51"/>
      <c r="PHK69" s="51"/>
      <c r="PHL69" s="51"/>
      <c r="PHM69" s="51"/>
      <c r="PHN69" s="51"/>
      <c r="PHO69" s="51"/>
      <c r="PHP69" s="51"/>
      <c r="PHQ69" s="51"/>
      <c r="PHR69" s="51"/>
      <c r="PHS69" s="51"/>
      <c r="PHT69" s="51"/>
      <c r="PHU69" s="51"/>
      <c r="PHV69" s="51"/>
      <c r="PHW69" s="51"/>
      <c r="PHX69" s="51"/>
      <c r="PHY69" s="51"/>
      <c r="PHZ69" s="51"/>
      <c r="PIA69" s="51"/>
      <c r="PIB69" s="51"/>
      <c r="PIC69" s="51"/>
      <c r="PID69" s="51"/>
      <c r="PIE69" s="51"/>
      <c r="PIF69" s="51"/>
      <c r="PIG69" s="51"/>
      <c r="PIH69" s="51"/>
      <c r="PII69" s="51"/>
      <c r="PIJ69" s="51"/>
      <c r="PIK69" s="51"/>
      <c r="PIL69" s="51"/>
      <c r="PIM69" s="51"/>
      <c r="PIN69" s="51"/>
      <c r="PIO69" s="51"/>
      <c r="PIP69" s="51"/>
      <c r="PIQ69" s="51"/>
      <c r="PIR69" s="51"/>
      <c r="PIS69" s="51"/>
      <c r="PIT69" s="51"/>
      <c r="PIU69" s="51"/>
      <c r="PIV69" s="51"/>
      <c r="PIW69" s="51"/>
      <c r="PIX69" s="51"/>
      <c r="PIY69" s="51"/>
      <c r="PIZ69" s="51"/>
      <c r="PJA69" s="51"/>
      <c r="PJB69" s="51"/>
      <c r="PJC69" s="51"/>
      <c r="PJD69" s="51"/>
      <c r="PJE69" s="51"/>
      <c r="PJF69" s="51"/>
      <c r="PJG69" s="51"/>
      <c r="PJH69" s="51"/>
      <c r="PJI69" s="51"/>
      <c r="PJJ69" s="51"/>
      <c r="PJK69" s="51"/>
      <c r="PJL69" s="51"/>
      <c r="PJM69" s="51"/>
      <c r="PJN69" s="51"/>
      <c r="PJO69" s="51"/>
      <c r="PJP69" s="51"/>
      <c r="PJQ69" s="51"/>
      <c r="PJR69" s="51"/>
      <c r="PJS69" s="51"/>
      <c r="PJT69" s="51"/>
      <c r="PJU69" s="51"/>
      <c r="PJV69" s="51"/>
      <c r="PJW69" s="51"/>
      <c r="PJX69" s="51"/>
      <c r="PJY69" s="51"/>
      <c r="PJZ69" s="51"/>
      <c r="PKA69" s="51"/>
      <c r="PKB69" s="51"/>
      <c r="PKC69" s="51"/>
      <c r="PKD69" s="51"/>
      <c r="PKE69" s="51"/>
      <c r="PKF69" s="51"/>
      <c r="PKG69" s="51"/>
      <c r="PKH69" s="51"/>
      <c r="PKI69" s="51"/>
      <c r="PKJ69" s="51"/>
      <c r="PKK69" s="51"/>
      <c r="PKL69" s="51"/>
      <c r="PKM69" s="51"/>
      <c r="PKN69" s="51"/>
      <c r="PKO69" s="51"/>
      <c r="PKP69" s="51"/>
      <c r="PKQ69" s="51"/>
      <c r="PKR69" s="51"/>
      <c r="PKS69" s="51"/>
      <c r="PKT69" s="51"/>
      <c r="PKU69" s="51"/>
      <c r="PKV69" s="51"/>
      <c r="PKW69" s="51"/>
      <c r="PKX69" s="51"/>
      <c r="PKY69" s="51"/>
      <c r="PKZ69" s="51"/>
      <c r="PLA69" s="51"/>
      <c r="PLB69" s="51"/>
      <c r="PLC69" s="51"/>
      <c r="PLD69" s="51"/>
      <c r="PLE69" s="51"/>
      <c r="PLF69" s="51"/>
      <c r="PLG69" s="51"/>
      <c r="PLH69" s="51"/>
      <c r="PLI69" s="51"/>
      <c r="PLJ69" s="51"/>
      <c r="PLK69" s="51"/>
      <c r="PLL69" s="51"/>
      <c r="PLM69" s="51"/>
      <c r="PLN69" s="51"/>
      <c r="PLO69" s="51"/>
      <c r="PLP69" s="51"/>
      <c r="PLQ69" s="51"/>
      <c r="PLR69" s="51"/>
      <c r="PLS69" s="51"/>
      <c r="PLT69" s="51"/>
      <c r="PLU69" s="51"/>
      <c r="PLV69" s="51"/>
      <c r="PLW69" s="51"/>
      <c r="PLX69" s="51"/>
      <c r="PLY69" s="51"/>
      <c r="PLZ69" s="51"/>
      <c r="PMA69" s="51"/>
      <c r="PMB69" s="51"/>
      <c r="PMC69" s="51"/>
      <c r="PMD69" s="51"/>
      <c r="PME69" s="51"/>
      <c r="PMF69" s="51"/>
      <c r="PMG69" s="51"/>
      <c r="PMH69" s="51"/>
      <c r="PMI69" s="51"/>
      <c r="PMJ69" s="51"/>
      <c r="PMK69" s="51"/>
      <c r="PML69" s="51"/>
      <c r="PMM69" s="51"/>
      <c r="PMN69" s="51"/>
      <c r="PMO69" s="51"/>
      <c r="PMP69" s="51"/>
      <c r="PMQ69" s="51"/>
      <c r="PMR69" s="51"/>
      <c r="PMS69" s="51"/>
      <c r="PMT69" s="51"/>
      <c r="PMU69" s="51"/>
      <c r="PMV69" s="51"/>
      <c r="PMW69" s="51"/>
      <c r="PMX69" s="51"/>
      <c r="PMY69" s="51"/>
      <c r="PMZ69" s="51"/>
      <c r="PNA69" s="51"/>
      <c r="PNB69" s="51"/>
      <c r="PNC69" s="51"/>
      <c r="PND69" s="51"/>
      <c r="PNE69" s="51"/>
      <c r="PNF69" s="51"/>
      <c r="PNG69" s="51"/>
      <c r="PNH69" s="51"/>
      <c r="PNI69" s="51"/>
      <c r="PNJ69" s="51"/>
      <c r="PNK69" s="51"/>
      <c r="PNL69" s="51"/>
      <c r="PNM69" s="51"/>
      <c r="PNN69" s="51"/>
      <c r="PNO69" s="51"/>
      <c r="PNP69" s="51"/>
      <c r="PNQ69" s="51"/>
      <c r="PNR69" s="51"/>
      <c r="PNS69" s="51"/>
      <c r="PNT69" s="51"/>
      <c r="PNU69" s="51"/>
      <c r="PNV69" s="51"/>
      <c r="PNW69" s="51"/>
      <c r="PNX69" s="51"/>
      <c r="PNY69" s="51"/>
      <c r="PNZ69" s="51"/>
      <c r="POA69" s="51"/>
      <c r="POB69" s="51"/>
      <c r="POC69" s="51"/>
      <c r="POD69" s="51"/>
      <c r="POE69" s="51"/>
      <c r="POF69" s="51"/>
      <c r="POG69" s="51"/>
      <c r="POH69" s="51"/>
      <c r="POI69" s="51"/>
      <c r="POJ69" s="51"/>
      <c r="POK69" s="51"/>
      <c r="POL69" s="51"/>
      <c r="POM69" s="51"/>
      <c r="PON69" s="51"/>
      <c r="POO69" s="51"/>
      <c r="POP69" s="51"/>
      <c r="POQ69" s="51"/>
      <c r="POR69" s="51"/>
      <c r="POS69" s="51"/>
      <c r="POT69" s="51"/>
      <c r="POU69" s="51"/>
      <c r="POV69" s="51"/>
      <c r="POW69" s="51"/>
      <c r="POX69" s="51"/>
      <c r="POY69" s="51"/>
      <c r="POZ69" s="51"/>
      <c r="PPA69" s="51"/>
      <c r="PPB69" s="51"/>
      <c r="PPC69" s="51"/>
      <c r="PPD69" s="51"/>
      <c r="PPE69" s="51"/>
      <c r="PPF69" s="51"/>
      <c r="PPG69" s="51"/>
      <c r="PPH69" s="51"/>
      <c r="PPI69" s="51"/>
      <c r="PPJ69" s="51"/>
      <c r="PPK69" s="51"/>
      <c r="PPL69" s="51"/>
      <c r="PPM69" s="51"/>
      <c r="PPN69" s="51"/>
      <c r="PPO69" s="51"/>
      <c r="PPP69" s="51"/>
      <c r="PPQ69" s="51"/>
      <c r="PPR69" s="51"/>
      <c r="PPS69" s="51"/>
      <c r="PPT69" s="51"/>
      <c r="PPU69" s="51"/>
      <c r="PPV69" s="51"/>
      <c r="PPW69" s="51"/>
      <c r="PPX69" s="51"/>
      <c r="PPY69" s="51"/>
      <c r="PPZ69" s="51"/>
      <c r="PQA69" s="51"/>
      <c r="PQB69" s="51"/>
      <c r="PQC69" s="51"/>
      <c r="PQD69" s="51"/>
      <c r="PQE69" s="51"/>
      <c r="PQF69" s="51"/>
      <c r="PQG69" s="51"/>
      <c r="PQH69" s="51"/>
      <c r="PQI69" s="51"/>
      <c r="PQJ69" s="51"/>
      <c r="PQK69" s="51"/>
      <c r="PQL69" s="51"/>
      <c r="PQM69" s="51"/>
      <c r="PQN69" s="51"/>
      <c r="PQO69" s="51"/>
      <c r="PQP69" s="51"/>
      <c r="PQQ69" s="51"/>
      <c r="PQR69" s="51"/>
      <c r="PQS69" s="51"/>
      <c r="PQT69" s="51"/>
      <c r="PQU69" s="51"/>
      <c r="PQV69" s="51"/>
      <c r="PQW69" s="51"/>
      <c r="PQX69" s="51"/>
      <c r="PQY69" s="51"/>
      <c r="PQZ69" s="51"/>
      <c r="PRA69" s="51"/>
      <c r="PRB69" s="51"/>
      <c r="PRC69" s="51"/>
      <c r="PRD69" s="51"/>
      <c r="PRE69" s="51"/>
      <c r="PRF69" s="51"/>
      <c r="PRG69" s="51"/>
      <c r="PRH69" s="51"/>
      <c r="PRI69" s="51"/>
      <c r="PRJ69" s="51"/>
      <c r="PRK69" s="51"/>
      <c r="PRL69" s="51"/>
      <c r="PRM69" s="51"/>
      <c r="PRN69" s="51"/>
      <c r="PRO69" s="51"/>
      <c r="PRP69" s="51"/>
      <c r="PRQ69" s="51"/>
      <c r="PRR69" s="51"/>
      <c r="PRS69" s="51"/>
      <c r="PRT69" s="51"/>
      <c r="PRU69" s="51"/>
      <c r="PRV69" s="51"/>
      <c r="PRW69" s="51"/>
      <c r="PRX69" s="51"/>
      <c r="PRY69" s="51"/>
      <c r="PRZ69" s="51"/>
      <c r="PSA69" s="51"/>
      <c r="PSB69" s="51"/>
      <c r="PSC69" s="51"/>
      <c r="PSD69" s="51"/>
      <c r="PSE69" s="51"/>
      <c r="PSF69" s="51"/>
      <c r="PSG69" s="51"/>
      <c r="PSH69" s="51"/>
      <c r="PSI69" s="51"/>
      <c r="PSJ69" s="51"/>
      <c r="PSK69" s="51"/>
      <c r="PSL69" s="51"/>
      <c r="PSM69" s="51"/>
      <c r="PSN69" s="51"/>
      <c r="PSO69" s="51"/>
      <c r="PSP69" s="51"/>
      <c r="PSQ69" s="51"/>
      <c r="PSR69" s="51"/>
      <c r="PSS69" s="51"/>
      <c r="PST69" s="51"/>
      <c r="PSU69" s="51"/>
      <c r="PSV69" s="51"/>
      <c r="PSW69" s="51"/>
      <c r="PSX69" s="51"/>
      <c r="PSY69" s="51"/>
      <c r="PSZ69" s="51"/>
      <c r="PTA69" s="51"/>
      <c r="PTB69" s="51"/>
      <c r="PTC69" s="51"/>
      <c r="PTD69" s="51"/>
      <c r="PTE69" s="51"/>
      <c r="PTF69" s="51"/>
      <c r="PTG69" s="51"/>
      <c r="PTH69" s="51"/>
      <c r="PTI69" s="51"/>
      <c r="PTJ69" s="51"/>
      <c r="PTK69" s="51"/>
      <c r="PTL69" s="51"/>
      <c r="PTM69" s="51"/>
      <c r="PTN69" s="51"/>
      <c r="PTO69" s="51"/>
      <c r="PTP69" s="51"/>
      <c r="PTQ69" s="51"/>
      <c r="PTR69" s="51"/>
      <c r="PTS69" s="51"/>
      <c r="PTT69" s="51"/>
      <c r="PTU69" s="51"/>
      <c r="PTV69" s="51"/>
      <c r="PTW69" s="51"/>
      <c r="PTX69" s="51"/>
      <c r="PTY69" s="51"/>
      <c r="PTZ69" s="51"/>
      <c r="PUA69" s="51"/>
      <c r="PUB69" s="51"/>
      <c r="PUC69" s="51"/>
      <c r="PUD69" s="51"/>
      <c r="PUE69" s="51"/>
      <c r="PUF69" s="51"/>
      <c r="PUG69" s="51"/>
      <c r="PUH69" s="51"/>
      <c r="PUI69" s="51"/>
      <c r="PUJ69" s="51"/>
      <c r="PUK69" s="51"/>
      <c r="PUL69" s="51"/>
      <c r="PUM69" s="51"/>
      <c r="PUN69" s="51"/>
      <c r="PUO69" s="51"/>
      <c r="PUP69" s="51"/>
      <c r="PUQ69" s="51"/>
      <c r="PUR69" s="51"/>
      <c r="PUS69" s="51"/>
      <c r="PUT69" s="51"/>
      <c r="PUU69" s="51"/>
      <c r="PUV69" s="51"/>
      <c r="PUW69" s="51"/>
      <c r="PUX69" s="51"/>
      <c r="PUY69" s="51"/>
      <c r="PUZ69" s="51"/>
      <c r="PVA69" s="51"/>
      <c r="PVB69" s="51"/>
      <c r="PVC69" s="51"/>
      <c r="PVD69" s="51"/>
      <c r="PVE69" s="51"/>
      <c r="PVF69" s="51"/>
      <c r="PVG69" s="51"/>
      <c r="PVH69" s="51"/>
      <c r="PVI69" s="51"/>
      <c r="PVJ69" s="51"/>
      <c r="PVK69" s="51"/>
      <c r="PVL69" s="51"/>
      <c r="PVM69" s="51"/>
      <c r="PVN69" s="51"/>
      <c r="PVO69" s="51"/>
      <c r="PVP69" s="51"/>
      <c r="PVQ69" s="51"/>
      <c r="PVR69" s="51"/>
      <c r="PVS69" s="51"/>
      <c r="PVT69" s="51"/>
      <c r="PVU69" s="51"/>
      <c r="PVV69" s="51"/>
      <c r="PVW69" s="51"/>
      <c r="PVX69" s="51"/>
      <c r="PVY69" s="51"/>
      <c r="PVZ69" s="51"/>
      <c r="PWA69" s="51"/>
      <c r="PWB69" s="51"/>
      <c r="PWC69" s="51"/>
      <c r="PWD69" s="51"/>
      <c r="PWE69" s="51"/>
      <c r="PWF69" s="51"/>
      <c r="PWG69" s="51"/>
      <c r="PWH69" s="51"/>
      <c r="PWI69" s="51"/>
      <c r="PWJ69" s="51"/>
      <c r="PWK69" s="51"/>
      <c r="PWL69" s="51"/>
      <c r="PWM69" s="51"/>
      <c r="PWN69" s="51"/>
      <c r="PWO69" s="51"/>
      <c r="PWP69" s="51"/>
      <c r="PWQ69" s="51"/>
      <c r="PWR69" s="51"/>
      <c r="PWS69" s="51"/>
      <c r="PWT69" s="51"/>
      <c r="PWU69" s="51"/>
      <c r="PWV69" s="51"/>
      <c r="PWW69" s="51"/>
      <c r="PWX69" s="51"/>
      <c r="PWY69" s="51"/>
      <c r="PWZ69" s="51"/>
      <c r="PXA69" s="51"/>
      <c r="PXB69" s="51"/>
      <c r="PXC69" s="51"/>
      <c r="PXD69" s="51"/>
      <c r="PXE69" s="51"/>
      <c r="PXF69" s="51"/>
      <c r="PXG69" s="51"/>
      <c r="PXH69" s="51"/>
      <c r="PXI69" s="51"/>
      <c r="PXJ69" s="51"/>
      <c r="PXK69" s="51"/>
      <c r="PXL69" s="51"/>
      <c r="PXM69" s="51"/>
      <c r="PXN69" s="51"/>
      <c r="PXO69" s="51"/>
      <c r="PXP69" s="51"/>
      <c r="PXQ69" s="51"/>
      <c r="PXR69" s="51"/>
      <c r="PXS69" s="51"/>
      <c r="PXT69" s="51"/>
      <c r="PXU69" s="51"/>
      <c r="PXV69" s="51"/>
      <c r="PXW69" s="51"/>
      <c r="PXX69" s="51"/>
      <c r="PXY69" s="51"/>
      <c r="PXZ69" s="51"/>
      <c r="PYA69" s="51"/>
      <c r="PYB69" s="51"/>
      <c r="PYC69" s="51"/>
      <c r="PYD69" s="51"/>
      <c r="PYE69" s="51"/>
      <c r="PYF69" s="51"/>
      <c r="PYG69" s="51"/>
      <c r="PYH69" s="51"/>
      <c r="PYI69" s="51"/>
      <c r="PYJ69" s="51"/>
      <c r="PYK69" s="51"/>
      <c r="PYL69" s="51"/>
      <c r="PYM69" s="51"/>
      <c r="PYN69" s="51"/>
      <c r="PYO69" s="51"/>
      <c r="PYP69" s="51"/>
      <c r="PYQ69" s="51"/>
      <c r="PYR69" s="51"/>
      <c r="PYS69" s="51"/>
      <c r="PYT69" s="51"/>
      <c r="PYU69" s="51"/>
      <c r="PYV69" s="51"/>
      <c r="PYW69" s="51"/>
      <c r="PYX69" s="51"/>
      <c r="PYY69" s="51"/>
      <c r="PYZ69" s="51"/>
      <c r="PZA69" s="51"/>
      <c r="PZB69" s="51"/>
      <c r="PZC69" s="51"/>
      <c r="PZD69" s="51"/>
      <c r="PZE69" s="51"/>
      <c r="PZF69" s="51"/>
      <c r="PZG69" s="51"/>
      <c r="PZH69" s="51"/>
      <c r="PZI69" s="51"/>
      <c r="PZJ69" s="51"/>
      <c r="PZK69" s="51"/>
      <c r="PZL69" s="51"/>
      <c r="PZM69" s="51"/>
      <c r="PZN69" s="51"/>
      <c r="PZO69" s="51"/>
      <c r="PZP69" s="51"/>
      <c r="PZQ69" s="51"/>
      <c r="PZR69" s="51"/>
      <c r="PZS69" s="51"/>
      <c r="PZT69" s="51"/>
      <c r="PZU69" s="51"/>
      <c r="PZV69" s="51"/>
      <c r="PZW69" s="51"/>
      <c r="PZX69" s="51"/>
      <c r="PZY69" s="51"/>
      <c r="PZZ69" s="51"/>
      <c r="QAA69" s="51"/>
      <c r="QAB69" s="51"/>
      <c r="QAC69" s="51"/>
      <c r="QAD69" s="51"/>
      <c r="QAE69" s="51"/>
      <c r="QAF69" s="51"/>
      <c r="QAG69" s="51"/>
      <c r="QAH69" s="51"/>
      <c r="QAI69" s="51"/>
      <c r="QAJ69" s="51"/>
      <c r="QAK69" s="51"/>
      <c r="QAL69" s="51"/>
      <c r="QAM69" s="51"/>
      <c r="QAN69" s="51"/>
      <c r="QAO69" s="51"/>
      <c r="QAP69" s="51"/>
      <c r="QAQ69" s="51"/>
      <c r="QAR69" s="51"/>
      <c r="QAS69" s="51"/>
      <c r="QAT69" s="51"/>
      <c r="QAU69" s="51"/>
      <c r="QAV69" s="51"/>
      <c r="QAW69" s="51"/>
      <c r="QAX69" s="51"/>
      <c r="QAY69" s="51"/>
      <c r="QAZ69" s="51"/>
      <c r="QBA69" s="51"/>
      <c r="QBB69" s="51"/>
      <c r="QBC69" s="51"/>
      <c r="QBD69" s="51"/>
      <c r="QBE69" s="51"/>
      <c r="QBF69" s="51"/>
      <c r="QBG69" s="51"/>
      <c r="QBH69" s="51"/>
      <c r="QBI69" s="51"/>
      <c r="QBJ69" s="51"/>
      <c r="QBK69" s="51"/>
      <c r="QBL69" s="51"/>
      <c r="QBM69" s="51"/>
      <c r="QBN69" s="51"/>
      <c r="QBO69" s="51"/>
      <c r="QBP69" s="51"/>
      <c r="QBQ69" s="51"/>
      <c r="QBR69" s="51"/>
      <c r="QBS69" s="51"/>
      <c r="QBT69" s="51"/>
      <c r="QBU69" s="51"/>
      <c r="QBV69" s="51"/>
      <c r="QBW69" s="51"/>
      <c r="QBX69" s="51"/>
      <c r="QBY69" s="51"/>
      <c r="QBZ69" s="51"/>
      <c r="QCA69" s="51"/>
      <c r="QCB69" s="51"/>
      <c r="QCC69" s="51"/>
      <c r="QCD69" s="51"/>
      <c r="QCE69" s="51"/>
      <c r="QCF69" s="51"/>
      <c r="QCG69" s="51"/>
      <c r="QCH69" s="51"/>
      <c r="QCI69" s="51"/>
      <c r="QCJ69" s="51"/>
      <c r="QCK69" s="51"/>
      <c r="QCL69" s="51"/>
      <c r="QCM69" s="51"/>
      <c r="QCN69" s="51"/>
      <c r="QCO69" s="51"/>
      <c r="QCP69" s="51"/>
      <c r="QCQ69" s="51"/>
      <c r="QCR69" s="51"/>
      <c r="QCS69" s="51"/>
      <c r="QCT69" s="51"/>
      <c r="QCU69" s="51"/>
      <c r="QCV69" s="51"/>
      <c r="QCW69" s="51"/>
      <c r="QCX69" s="51"/>
      <c r="QCY69" s="51"/>
      <c r="QCZ69" s="51"/>
      <c r="QDA69" s="51"/>
      <c r="QDB69" s="51"/>
      <c r="QDC69" s="51"/>
      <c r="QDD69" s="51"/>
      <c r="QDE69" s="51"/>
      <c r="QDF69" s="51"/>
      <c r="QDG69" s="51"/>
      <c r="QDH69" s="51"/>
      <c r="QDI69" s="51"/>
      <c r="QDJ69" s="51"/>
      <c r="QDK69" s="51"/>
      <c r="QDL69" s="51"/>
      <c r="QDM69" s="51"/>
      <c r="QDN69" s="51"/>
      <c r="QDO69" s="51"/>
      <c r="QDP69" s="51"/>
      <c r="QDQ69" s="51"/>
      <c r="QDR69" s="51"/>
      <c r="QDS69" s="51"/>
      <c r="QDT69" s="51"/>
      <c r="QDU69" s="51"/>
      <c r="QDV69" s="51"/>
      <c r="QDW69" s="51"/>
      <c r="QDX69" s="51"/>
      <c r="QDY69" s="51"/>
      <c r="QDZ69" s="51"/>
      <c r="QEA69" s="51"/>
      <c r="QEB69" s="51"/>
      <c r="QEC69" s="51"/>
      <c r="QED69" s="51"/>
      <c r="QEE69" s="51"/>
      <c r="QEF69" s="51"/>
      <c r="QEG69" s="51"/>
      <c r="QEH69" s="51"/>
      <c r="QEI69" s="51"/>
      <c r="QEJ69" s="51"/>
      <c r="QEK69" s="51"/>
      <c r="QEL69" s="51"/>
      <c r="QEM69" s="51"/>
      <c r="QEN69" s="51"/>
      <c r="QEO69" s="51"/>
      <c r="QEP69" s="51"/>
      <c r="QEQ69" s="51"/>
      <c r="QER69" s="51"/>
      <c r="QES69" s="51"/>
      <c r="QET69" s="51"/>
      <c r="QEU69" s="51"/>
      <c r="QEV69" s="51"/>
      <c r="QEW69" s="51"/>
      <c r="QEX69" s="51"/>
      <c r="QEY69" s="51"/>
      <c r="QEZ69" s="51"/>
      <c r="QFA69" s="51"/>
      <c r="QFB69" s="51"/>
      <c r="QFC69" s="51"/>
      <c r="QFD69" s="51"/>
      <c r="QFE69" s="51"/>
      <c r="QFF69" s="51"/>
      <c r="QFG69" s="51"/>
      <c r="QFH69" s="51"/>
      <c r="QFI69" s="51"/>
      <c r="QFJ69" s="51"/>
      <c r="QFK69" s="51"/>
      <c r="QFL69" s="51"/>
      <c r="QFM69" s="51"/>
      <c r="QFN69" s="51"/>
      <c r="QFO69" s="51"/>
      <c r="QFP69" s="51"/>
      <c r="QFQ69" s="51"/>
      <c r="QFR69" s="51"/>
      <c r="QFS69" s="51"/>
      <c r="QFT69" s="51"/>
      <c r="QFU69" s="51"/>
      <c r="QFV69" s="51"/>
      <c r="QFW69" s="51"/>
      <c r="QFX69" s="51"/>
      <c r="QFY69" s="51"/>
      <c r="QFZ69" s="51"/>
      <c r="QGA69" s="51"/>
      <c r="QGB69" s="51"/>
      <c r="QGC69" s="51"/>
      <c r="QGD69" s="51"/>
      <c r="QGE69" s="51"/>
      <c r="QGF69" s="51"/>
      <c r="QGG69" s="51"/>
      <c r="QGH69" s="51"/>
      <c r="QGI69" s="51"/>
      <c r="QGJ69" s="51"/>
      <c r="QGK69" s="51"/>
      <c r="QGL69" s="51"/>
      <c r="QGM69" s="51"/>
      <c r="QGN69" s="51"/>
      <c r="QGO69" s="51"/>
      <c r="QGP69" s="51"/>
      <c r="QGQ69" s="51"/>
      <c r="QGR69" s="51"/>
      <c r="QGS69" s="51"/>
      <c r="QGT69" s="51"/>
      <c r="QGU69" s="51"/>
      <c r="QGV69" s="51"/>
      <c r="QGW69" s="51"/>
      <c r="QGX69" s="51"/>
      <c r="QGY69" s="51"/>
      <c r="QGZ69" s="51"/>
      <c r="QHA69" s="51"/>
      <c r="QHB69" s="51"/>
      <c r="QHC69" s="51"/>
      <c r="QHD69" s="51"/>
      <c r="QHE69" s="51"/>
      <c r="QHF69" s="51"/>
      <c r="QHG69" s="51"/>
      <c r="QHH69" s="51"/>
      <c r="QHI69" s="51"/>
      <c r="QHJ69" s="51"/>
      <c r="QHK69" s="51"/>
      <c r="QHL69" s="51"/>
      <c r="QHM69" s="51"/>
      <c r="QHN69" s="51"/>
      <c r="QHO69" s="51"/>
      <c r="QHP69" s="51"/>
      <c r="QHQ69" s="51"/>
      <c r="QHR69" s="51"/>
      <c r="QHS69" s="51"/>
      <c r="QHT69" s="51"/>
      <c r="QHU69" s="51"/>
      <c r="QHV69" s="51"/>
      <c r="QHW69" s="51"/>
      <c r="QHX69" s="51"/>
      <c r="QHY69" s="51"/>
      <c r="QHZ69" s="51"/>
      <c r="QIA69" s="51"/>
      <c r="QIB69" s="51"/>
      <c r="QIC69" s="51"/>
      <c r="QID69" s="51"/>
      <c r="QIE69" s="51"/>
      <c r="QIF69" s="51"/>
      <c r="QIG69" s="51"/>
      <c r="QIH69" s="51"/>
      <c r="QII69" s="51"/>
      <c r="QIJ69" s="51"/>
      <c r="QIK69" s="51"/>
      <c r="QIL69" s="51"/>
      <c r="QIM69" s="51"/>
      <c r="QIN69" s="51"/>
      <c r="QIO69" s="51"/>
      <c r="QIP69" s="51"/>
      <c r="QIQ69" s="51"/>
      <c r="QIR69" s="51"/>
      <c r="QIS69" s="51"/>
      <c r="QIT69" s="51"/>
      <c r="QIU69" s="51"/>
      <c r="QIV69" s="51"/>
      <c r="QIW69" s="51"/>
      <c r="QIX69" s="51"/>
      <c r="QIY69" s="51"/>
      <c r="QIZ69" s="51"/>
      <c r="QJA69" s="51"/>
      <c r="QJB69" s="51"/>
      <c r="QJC69" s="51"/>
      <c r="QJD69" s="51"/>
      <c r="QJE69" s="51"/>
      <c r="QJF69" s="51"/>
      <c r="QJG69" s="51"/>
      <c r="QJH69" s="51"/>
      <c r="QJI69" s="51"/>
      <c r="QJJ69" s="51"/>
      <c r="QJK69" s="51"/>
      <c r="QJL69" s="51"/>
      <c r="QJM69" s="51"/>
      <c r="QJN69" s="51"/>
      <c r="QJO69" s="51"/>
      <c r="QJP69" s="51"/>
      <c r="QJQ69" s="51"/>
      <c r="QJR69" s="51"/>
      <c r="QJS69" s="51"/>
      <c r="QJT69" s="51"/>
      <c r="QJU69" s="51"/>
      <c r="QJV69" s="51"/>
      <c r="QJW69" s="51"/>
      <c r="QJX69" s="51"/>
      <c r="QJY69" s="51"/>
      <c r="QJZ69" s="51"/>
      <c r="QKA69" s="51"/>
      <c r="QKB69" s="51"/>
      <c r="QKC69" s="51"/>
      <c r="QKD69" s="51"/>
      <c r="QKE69" s="51"/>
      <c r="QKF69" s="51"/>
      <c r="QKG69" s="51"/>
      <c r="QKH69" s="51"/>
      <c r="QKI69" s="51"/>
      <c r="QKJ69" s="51"/>
      <c r="QKK69" s="51"/>
      <c r="QKL69" s="51"/>
      <c r="QKM69" s="51"/>
      <c r="QKN69" s="51"/>
      <c r="QKO69" s="51"/>
      <c r="QKP69" s="51"/>
      <c r="QKQ69" s="51"/>
      <c r="QKR69" s="51"/>
      <c r="QKS69" s="51"/>
      <c r="QKT69" s="51"/>
      <c r="QKU69" s="51"/>
      <c r="QKV69" s="51"/>
      <c r="QKW69" s="51"/>
      <c r="QKX69" s="51"/>
      <c r="QKY69" s="51"/>
      <c r="QKZ69" s="51"/>
      <c r="QLA69" s="51"/>
      <c r="QLB69" s="51"/>
      <c r="QLC69" s="51"/>
      <c r="QLD69" s="51"/>
      <c r="QLE69" s="51"/>
      <c r="QLF69" s="51"/>
      <c r="QLG69" s="51"/>
      <c r="QLH69" s="51"/>
      <c r="QLI69" s="51"/>
      <c r="QLJ69" s="51"/>
      <c r="QLK69" s="51"/>
      <c r="QLL69" s="51"/>
      <c r="QLM69" s="51"/>
      <c r="QLN69" s="51"/>
      <c r="QLO69" s="51"/>
      <c r="QLP69" s="51"/>
      <c r="QLQ69" s="51"/>
      <c r="QLR69" s="51"/>
      <c r="QLS69" s="51"/>
      <c r="QLT69" s="51"/>
      <c r="QLU69" s="51"/>
      <c r="QLV69" s="51"/>
      <c r="QLW69" s="51"/>
      <c r="QLX69" s="51"/>
      <c r="QLY69" s="51"/>
      <c r="QLZ69" s="51"/>
      <c r="QMA69" s="51"/>
      <c r="QMB69" s="51"/>
      <c r="QMC69" s="51"/>
      <c r="QMD69" s="51"/>
      <c r="QME69" s="51"/>
      <c r="QMF69" s="51"/>
      <c r="QMG69" s="51"/>
      <c r="QMH69" s="51"/>
      <c r="QMI69" s="51"/>
      <c r="QMJ69" s="51"/>
      <c r="QMK69" s="51"/>
      <c r="QML69" s="51"/>
      <c r="QMM69" s="51"/>
      <c r="QMN69" s="51"/>
      <c r="QMO69" s="51"/>
      <c r="QMP69" s="51"/>
      <c r="QMQ69" s="51"/>
      <c r="QMR69" s="51"/>
      <c r="QMS69" s="51"/>
      <c r="QMT69" s="51"/>
      <c r="QMU69" s="51"/>
      <c r="QMV69" s="51"/>
      <c r="QMW69" s="51"/>
      <c r="QMX69" s="51"/>
      <c r="QMY69" s="51"/>
      <c r="QMZ69" s="51"/>
      <c r="QNA69" s="51"/>
      <c r="QNB69" s="51"/>
      <c r="QNC69" s="51"/>
      <c r="QND69" s="51"/>
      <c r="QNE69" s="51"/>
      <c r="QNF69" s="51"/>
      <c r="QNG69" s="51"/>
      <c r="QNH69" s="51"/>
      <c r="QNI69" s="51"/>
      <c r="QNJ69" s="51"/>
      <c r="QNK69" s="51"/>
      <c r="QNL69" s="51"/>
      <c r="QNM69" s="51"/>
      <c r="QNN69" s="51"/>
      <c r="QNO69" s="51"/>
      <c r="QNP69" s="51"/>
      <c r="QNQ69" s="51"/>
      <c r="QNR69" s="51"/>
      <c r="QNS69" s="51"/>
      <c r="QNT69" s="51"/>
      <c r="QNU69" s="51"/>
      <c r="QNV69" s="51"/>
      <c r="QNW69" s="51"/>
      <c r="QNX69" s="51"/>
      <c r="QNY69" s="51"/>
      <c r="QNZ69" s="51"/>
      <c r="QOA69" s="51"/>
      <c r="QOB69" s="51"/>
      <c r="QOC69" s="51"/>
      <c r="QOD69" s="51"/>
      <c r="QOE69" s="51"/>
      <c r="QOF69" s="51"/>
      <c r="QOG69" s="51"/>
      <c r="QOH69" s="51"/>
      <c r="QOI69" s="51"/>
      <c r="QOJ69" s="51"/>
      <c r="QOK69" s="51"/>
      <c r="QOL69" s="51"/>
      <c r="QOM69" s="51"/>
      <c r="QON69" s="51"/>
      <c r="QOO69" s="51"/>
      <c r="QOP69" s="51"/>
      <c r="QOQ69" s="51"/>
      <c r="QOR69" s="51"/>
      <c r="QOS69" s="51"/>
      <c r="QOT69" s="51"/>
      <c r="QOU69" s="51"/>
      <c r="QOV69" s="51"/>
      <c r="QOW69" s="51"/>
      <c r="QOX69" s="51"/>
      <c r="QOY69" s="51"/>
      <c r="QOZ69" s="51"/>
      <c r="QPA69" s="51"/>
      <c r="QPB69" s="51"/>
      <c r="QPC69" s="51"/>
      <c r="QPD69" s="51"/>
      <c r="QPE69" s="51"/>
      <c r="QPF69" s="51"/>
      <c r="QPG69" s="51"/>
      <c r="QPH69" s="51"/>
      <c r="QPI69" s="51"/>
      <c r="QPJ69" s="51"/>
      <c r="QPK69" s="51"/>
      <c r="QPL69" s="51"/>
      <c r="QPM69" s="51"/>
      <c r="QPN69" s="51"/>
      <c r="QPO69" s="51"/>
      <c r="QPP69" s="51"/>
      <c r="QPQ69" s="51"/>
      <c r="QPR69" s="51"/>
      <c r="QPS69" s="51"/>
      <c r="QPT69" s="51"/>
      <c r="QPU69" s="51"/>
      <c r="QPV69" s="51"/>
      <c r="QPW69" s="51"/>
      <c r="QPX69" s="51"/>
      <c r="QPY69" s="51"/>
      <c r="QPZ69" s="51"/>
      <c r="QQA69" s="51"/>
      <c r="QQB69" s="51"/>
      <c r="QQC69" s="51"/>
      <c r="QQD69" s="51"/>
      <c r="QQE69" s="51"/>
      <c r="QQF69" s="51"/>
      <c r="QQG69" s="51"/>
      <c r="QQH69" s="51"/>
      <c r="QQI69" s="51"/>
      <c r="QQJ69" s="51"/>
      <c r="QQK69" s="51"/>
      <c r="QQL69" s="51"/>
      <c r="QQM69" s="51"/>
      <c r="QQN69" s="51"/>
      <c r="QQO69" s="51"/>
      <c r="QQP69" s="51"/>
      <c r="QQQ69" s="51"/>
      <c r="QQR69" s="51"/>
      <c r="QQS69" s="51"/>
      <c r="QQT69" s="51"/>
      <c r="QQU69" s="51"/>
      <c r="QQV69" s="51"/>
      <c r="QQW69" s="51"/>
      <c r="QQX69" s="51"/>
      <c r="QQY69" s="51"/>
      <c r="QQZ69" s="51"/>
      <c r="QRA69" s="51"/>
      <c r="QRB69" s="51"/>
      <c r="QRC69" s="51"/>
      <c r="QRD69" s="51"/>
      <c r="QRE69" s="51"/>
      <c r="QRF69" s="51"/>
      <c r="QRG69" s="51"/>
      <c r="QRH69" s="51"/>
      <c r="QRI69" s="51"/>
      <c r="QRJ69" s="51"/>
      <c r="QRK69" s="51"/>
      <c r="QRL69" s="51"/>
      <c r="QRM69" s="51"/>
      <c r="QRN69" s="51"/>
      <c r="QRO69" s="51"/>
      <c r="QRP69" s="51"/>
      <c r="QRQ69" s="51"/>
      <c r="QRR69" s="51"/>
      <c r="QRS69" s="51"/>
      <c r="QRT69" s="51"/>
      <c r="QRU69" s="51"/>
      <c r="QRV69" s="51"/>
      <c r="QRW69" s="51"/>
      <c r="QRX69" s="51"/>
      <c r="QRY69" s="51"/>
      <c r="QRZ69" s="51"/>
      <c r="QSA69" s="51"/>
      <c r="QSB69" s="51"/>
      <c r="QSC69" s="51"/>
      <c r="QSD69" s="51"/>
      <c r="QSE69" s="51"/>
      <c r="QSF69" s="51"/>
      <c r="QSG69" s="51"/>
      <c r="QSH69" s="51"/>
      <c r="QSI69" s="51"/>
      <c r="QSJ69" s="51"/>
      <c r="QSK69" s="51"/>
      <c r="QSL69" s="51"/>
      <c r="QSM69" s="51"/>
      <c r="QSN69" s="51"/>
      <c r="QSO69" s="51"/>
      <c r="QSP69" s="51"/>
      <c r="QSQ69" s="51"/>
      <c r="QSR69" s="51"/>
      <c r="QSS69" s="51"/>
      <c r="QST69" s="51"/>
      <c r="QSU69" s="51"/>
      <c r="QSV69" s="51"/>
      <c r="QSW69" s="51"/>
      <c r="QSX69" s="51"/>
      <c r="QSY69" s="51"/>
      <c r="QSZ69" s="51"/>
      <c r="QTA69" s="51"/>
      <c r="QTB69" s="51"/>
      <c r="QTC69" s="51"/>
      <c r="QTD69" s="51"/>
      <c r="QTE69" s="51"/>
      <c r="QTF69" s="51"/>
      <c r="QTG69" s="51"/>
      <c r="QTH69" s="51"/>
      <c r="QTI69" s="51"/>
      <c r="QTJ69" s="51"/>
      <c r="QTK69" s="51"/>
      <c r="QTL69" s="51"/>
      <c r="QTM69" s="51"/>
      <c r="QTN69" s="51"/>
      <c r="QTO69" s="51"/>
      <c r="QTP69" s="51"/>
      <c r="QTQ69" s="51"/>
      <c r="QTR69" s="51"/>
      <c r="QTS69" s="51"/>
      <c r="QTT69" s="51"/>
      <c r="QTU69" s="51"/>
      <c r="QTV69" s="51"/>
      <c r="QTW69" s="51"/>
      <c r="QTX69" s="51"/>
      <c r="QTY69" s="51"/>
      <c r="QTZ69" s="51"/>
      <c r="QUA69" s="51"/>
      <c r="QUB69" s="51"/>
      <c r="QUC69" s="51"/>
      <c r="QUD69" s="51"/>
      <c r="QUE69" s="51"/>
      <c r="QUF69" s="51"/>
      <c r="QUG69" s="51"/>
      <c r="QUH69" s="51"/>
      <c r="QUI69" s="51"/>
      <c r="QUJ69" s="51"/>
      <c r="QUK69" s="51"/>
      <c r="QUL69" s="51"/>
      <c r="QUM69" s="51"/>
      <c r="QUN69" s="51"/>
      <c r="QUO69" s="51"/>
      <c r="QUP69" s="51"/>
      <c r="QUQ69" s="51"/>
      <c r="QUR69" s="51"/>
      <c r="QUS69" s="51"/>
      <c r="QUT69" s="51"/>
      <c r="QUU69" s="51"/>
      <c r="QUV69" s="51"/>
      <c r="QUW69" s="51"/>
      <c r="QUX69" s="51"/>
      <c r="QUY69" s="51"/>
      <c r="QUZ69" s="51"/>
      <c r="QVA69" s="51"/>
      <c r="QVB69" s="51"/>
      <c r="QVC69" s="51"/>
      <c r="QVD69" s="51"/>
      <c r="QVE69" s="51"/>
      <c r="QVF69" s="51"/>
      <c r="QVG69" s="51"/>
      <c r="QVH69" s="51"/>
      <c r="QVI69" s="51"/>
      <c r="QVJ69" s="51"/>
      <c r="QVK69" s="51"/>
      <c r="QVL69" s="51"/>
      <c r="QVM69" s="51"/>
      <c r="QVN69" s="51"/>
      <c r="QVO69" s="51"/>
      <c r="QVP69" s="51"/>
      <c r="QVQ69" s="51"/>
      <c r="QVR69" s="51"/>
      <c r="QVS69" s="51"/>
      <c r="QVT69" s="51"/>
      <c r="QVU69" s="51"/>
      <c r="QVV69" s="51"/>
      <c r="QVW69" s="51"/>
      <c r="QVX69" s="51"/>
      <c r="QVY69" s="51"/>
      <c r="QVZ69" s="51"/>
      <c r="QWA69" s="51"/>
      <c r="QWB69" s="51"/>
      <c r="QWC69" s="51"/>
      <c r="QWD69" s="51"/>
      <c r="QWE69" s="51"/>
      <c r="QWF69" s="51"/>
      <c r="QWG69" s="51"/>
      <c r="QWH69" s="51"/>
      <c r="QWI69" s="51"/>
      <c r="QWJ69" s="51"/>
      <c r="QWK69" s="51"/>
      <c r="QWL69" s="51"/>
      <c r="QWM69" s="51"/>
      <c r="QWN69" s="51"/>
      <c r="QWO69" s="51"/>
      <c r="QWP69" s="51"/>
      <c r="QWQ69" s="51"/>
      <c r="QWR69" s="51"/>
      <c r="QWS69" s="51"/>
      <c r="QWT69" s="51"/>
      <c r="QWU69" s="51"/>
      <c r="QWV69" s="51"/>
      <c r="QWW69" s="51"/>
      <c r="QWX69" s="51"/>
      <c r="QWY69" s="51"/>
      <c r="QWZ69" s="51"/>
      <c r="QXA69" s="51"/>
      <c r="QXB69" s="51"/>
      <c r="QXC69" s="51"/>
      <c r="QXD69" s="51"/>
      <c r="QXE69" s="51"/>
      <c r="QXF69" s="51"/>
      <c r="QXG69" s="51"/>
      <c r="QXH69" s="51"/>
      <c r="QXI69" s="51"/>
      <c r="QXJ69" s="51"/>
      <c r="QXK69" s="51"/>
      <c r="QXL69" s="51"/>
      <c r="QXM69" s="51"/>
      <c r="QXN69" s="51"/>
      <c r="QXO69" s="51"/>
      <c r="QXP69" s="51"/>
      <c r="QXQ69" s="51"/>
      <c r="QXR69" s="51"/>
      <c r="QXS69" s="51"/>
      <c r="QXT69" s="51"/>
      <c r="QXU69" s="51"/>
      <c r="QXV69" s="51"/>
      <c r="QXW69" s="51"/>
      <c r="QXX69" s="51"/>
      <c r="QXY69" s="51"/>
      <c r="QXZ69" s="51"/>
      <c r="QYA69" s="51"/>
      <c r="QYB69" s="51"/>
      <c r="QYC69" s="51"/>
      <c r="QYD69" s="51"/>
      <c r="QYE69" s="51"/>
      <c r="QYF69" s="51"/>
      <c r="QYG69" s="51"/>
      <c r="QYH69" s="51"/>
      <c r="QYI69" s="51"/>
      <c r="QYJ69" s="51"/>
      <c r="QYK69" s="51"/>
      <c r="QYL69" s="51"/>
      <c r="QYM69" s="51"/>
      <c r="QYN69" s="51"/>
      <c r="QYO69" s="51"/>
      <c r="QYP69" s="51"/>
      <c r="QYQ69" s="51"/>
      <c r="QYR69" s="51"/>
      <c r="QYS69" s="51"/>
      <c r="QYT69" s="51"/>
      <c r="QYU69" s="51"/>
      <c r="QYV69" s="51"/>
      <c r="QYW69" s="51"/>
      <c r="QYX69" s="51"/>
      <c r="QYY69" s="51"/>
      <c r="QYZ69" s="51"/>
      <c r="QZA69" s="51"/>
      <c r="QZB69" s="51"/>
      <c r="QZC69" s="51"/>
      <c r="QZD69" s="51"/>
      <c r="QZE69" s="51"/>
      <c r="QZF69" s="51"/>
      <c r="QZG69" s="51"/>
      <c r="QZH69" s="51"/>
      <c r="QZI69" s="51"/>
      <c r="QZJ69" s="51"/>
      <c r="QZK69" s="51"/>
      <c r="QZL69" s="51"/>
      <c r="QZM69" s="51"/>
      <c r="QZN69" s="51"/>
      <c r="QZO69" s="51"/>
      <c r="QZP69" s="51"/>
      <c r="QZQ69" s="51"/>
      <c r="QZR69" s="51"/>
      <c r="QZS69" s="51"/>
      <c r="QZT69" s="51"/>
      <c r="QZU69" s="51"/>
      <c r="QZV69" s="51"/>
      <c r="QZW69" s="51"/>
      <c r="QZX69" s="51"/>
      <c r="QZY69" s="51"/>
      <c r="QZZ69" s="51"/>
      <c r="RAA69" s="51"/>
      <c r="RAB69" s="51"/>
      <c r="RAC69" s="51"/>
      <c r="RAD69" s="51"/>
      <c r="RAE69" s="51"/>
      <c r="RAF69" s="51"/>
      <c r="RAG69" s="51"/>
      <c r="RAH69" s="51"/>
      <c r="RAI69" s="51"/>
      <c r="RAJ69" s="51"/>
      <c r="RAK69" s="51"/>
      <c r="RAL69" s="51"/>
      <c r="RAM69" s="51"/>
      <c r="RAN69" s="51"/>
      <c r="RAO69" s="51"/>
      <c r="RAP69" s="51"/>
      <c r="RAQ69" s="51"/>
      <c r="RAR69" s="51"/>
      <c r="RAS69" s="51"/>
      <c r="RAT69" s="51"/>
      <c r="RAU69" s="51"/>
      <c r="RAV69" s="51"/>
      <c r="RAW69" s="51"/>
      <c r="RAX69" s="51"/>
      <c r="RAY69" s="51"/>
      <c r="RAZ69" s="51"/>
      <c r="RBA69" s="51"/>
      <c r="RBB69" s="51"/>
      <c r="RBC69" s="51"/>
      <c r="RBD69" s="51"/>
      <c r="RBE69" s="51"/>
      <c r="RBF69" s="51"/>
      <c r="RBG69" s="51"/>
      <c r="RBH69" s="51"/>
      <c r="RBI69" s="51"/>
      <c r="RBJ69" s="51"/>
      <c r="RBK69" s="51"/>
      <c r="RBL69" s="51"/>
      <c r="RBM69" s="51"/>
      <c r="RBN69" s="51"/>
      <c r="RBO69" s="51"/>
      <c r="RBP69" s="51"/>
      <c r="RBQ69" s="51"/>
      <c r="RBR69" s="51"/>
      <c r="RBS69" s="51"/>
      <c r="RBT69" s="51"/>
      <c r="RBU69" s="51"/>
      <c r="RBV69" s="51"/>
      <c r="RBW69" s="51"/>
      <c r="RBX69" s="51"/>
      <c r="RBY69" s="51"/>
      <c r="RBZ69" s="51"/>
      <c r="RCA69" s="51"/>
      <c r="RCB69" s="51"/>
      <c r="RCC69" s="51"/>
      <c r="RCD69" s="51"/>
      <c r="RCE69" s="51"/>
      <c r="RCF69" s="51"/>
      <c r="RCG69" s="51"/>
      <c r="RCH69" s="51"/>
      <c r="RCI69" s="51"/>
      <c r="RCJ69" s="51"/>
      <c r="RCK69" s="51"/>
      <c r="RCL69" s="51"/>
      <c r="RCM69" s="51"/>
      <c r="RCN69" s="51"/>
      <c r="RCO69" s="51"/>
      <c r="RCP69" s="51"/>
      <c r="RCQ69" s="51"/>
      <c r="RCR69" s="51"/>
      <c r="RCS69" s="51"/>
      <c r="RCT69" s="51"/>
      <c r="RCU69" s="51"/>
      <c r="RCV69" s="51"/>
      <c r="RCW69" s="51"/>
      <c r="RCX69" s="51"/>
      <c r="RCY69" s="51"/>
      <c r="RCZ69" s="51"/>
      <c r="RDA69" s="51"/>
      <c r="RDB69" s="51"/>
      <c r="RDC69" s="51"/>
      <c r="RDD69" s="51"/>
      <c r="RDE69" s="51"/>
      <c r="RDF69" s="51"/>
      <c r="RDG69" s="51"/>
      <c r="RDH69" s="51"/>
      <c r="RDI69" s="51"/>
      <c r="RDJ69" s="51"/>
      <c r="RDK69" s="51"/>
      <c r="RDL69" s="51"/>
      <c r="RDM69" s="51"/>
      <c r="RDN69" s="51"/>
      <c r="RDO69" s="51"/>
      <c r="RDP69" s="51"/>
      <c r="RDQ69" s="51"/>
      <c r="RDR69" s="51"/>
      <c r="RDS69" s="51"/>
      <c r="RDT69" s="51"/>
      <c r="RDU69" s="51"/>
      <c r="RDV69" s="51"/>
      <c r="RDW69" s="51"/>
      <c r="RDX69" s="51"/>
      <c r="RDY69" s="51"/>
      <c r="RDZ69" s="51"/>
      <c r="REA69" s="51"/>
      <c r="REB69" s="51"/>
      <c r="REC69" s="51"/>
      <c r="RED69" s="51"/>
      <c r="REE69" s="51"/>
      <c r="REF69" s="51"/>
      <c r="REG69" s="51"/>
      <c r="REH69" s="51"/>
      <c r="REI69" s="51"/>
      <c r="REJ69" s="51"/>
      <c r="REK69" s="51"/>
      <c r="REL69" s="51"/>
      <c r="REM69" s="51"/>
      <c r="REN69" s="51"/>
      <c r="REO69" s="51"/>
      <c r="REP69" s="51"/>
      <c r="REQ69" s="51"/>
      <c r="RER69" s="51"/>
      <c r="RES69" s="51"/>
      <c r="RET69" s="51"/>
      <c r="REU69" s="51"/>
      <c r="REV69" s="51"/>
      <c r="REW69" s="51"/>
      <c r="REX69" s="51"/>
      <c r="REY69" s="51"/>
      <c r="REZ69" s="51"/>
      <c r="RFA69" s="51"/>
      <c r="RFB69" s="51"/>
      <c r="RFC69" s="51"/>
      <c r="RFD69" s="51"/>
      <c r="RFE69" s="51"/>
      <c r="RFF69" s="51"/>
      <c r="RFG69" s="51"/>
      <c r="RFH69" s="51"/>
      <c r="RFI69" s="51"/>
      <c r="RFJ69" s="51"/>
      <c r="RFK69" s="51"/>
      <c r="RFL69" s="51"/>
      <c r="RFM69" s="51"/>
      <c r="RFN69" s="51"/>
      <c r="RFO69" s="51"/>
      <c r="RFP69" s="51"/>
      <c r="RFQ69" s="51"/>
      <c r="RFR69" s="51"/>
      <c r="RFS69" s="51"/>
      <c r="RFT69" s="51"/>
      <c r="RFU69" s="51"/>
      <c r="RFV69" s="51"/>
      <c r="RFW69" s="51"/>
      <c r="RFX69" s="51"/>
      <c r="RFY69" s="51"/>
      <c r="RFZ69" s="51"/>
      <c r="RGA69" s="51"/>
      <c r="RGB69" s="51"/>
      <c r="RGC69" s="51"/>
      <c r="RGD69" s="51"/>
      <c r="RGE69" s="51"/>
      <c r="RGF69" s="51"/>
      <c r="RGG69" s="51"/>
      <c r="RGH69" s="51"/>
      <c r="RGI69" s="51"/>
      <c r="RGJ69" s="51"/>
      <c r="RGK69" s="51"/>
      <c r="RGL69" s="51"/>
      <c r="RGM69" s="51"/>
      <c r="RGN69" s="51"/>
      <c r="RGO69" s="51"/>
      <c r="RGP69" s="51"/>
      <c r="RGQ69" s="51"/>
      <c r="RGR69" s="51"/>
      <c r="RGS69" s="51"/>
      <c r="RGT69" s="51"/>
      <c r="RGU69" s="51"/>
      <c r="RGV69" s="51"/>
      <c r="RGW69" s="51"/>
      <c r="RGX69" s="51"/>
      <c r="RGY69" s="51"/>
      <c r="RGZ69" s="51"/>
      <c r="RHA69" s="51"/>
      <c r="RHB69" s="51"/>
      <c r="RHC69" s="51"/>
      <c r="RHD69" s="51"/>
      <c r="RHE69" s="51"/>
      <c r="RHF69" s="51"/>
      <c r="RHG69" s="51"/>
      <c r="RHH69" s="51"/>
      <c r="RHI69" s="51"/>
      <c r="RHJ69" s="51"/>
      <c r="RHK69" s="51"/>
      <c r="RHL69" s="51"/>
      <c r="RHM69" s="51"/>
      <c r="RHN69" s="51"/>
      <c r="RHO69" s="51"/>
      <c r="RHP69" s="51"/>
      <c r="RHQ69" s="51"/>
      <c r="RHR69" s="51"/>
      <c r="RHS69" s="51"/>
      <c r="RHT69" s="51"/>
      <c r="RHU69" s="51"/>
      <c r="RHV69" s="51"/>
      <c r="RHW69" s="51"/>
      <c r="RHX69" s="51"/>
      <c r="RHY69" s="51"/>
      <c r="RHZ69" s="51"/>
      <c r="RIA69" s="51"/>
      <c r="RIB69" s="51"/>
      <c r="RIC69" s="51"/>
      <c r="RID69" s="51"/>
      <c r="RIE69" s="51"/>
      <c r="RIF69" s="51"/>
      <c r="RIG69" s="51"/>
      <c r="RIH69" s="51"/>
      <c r="RII69" s="51"/>
      <c r="RIJ69" s="51"/>
      <c r="RIK69" s="51"/>
      <c r="RIL69" s="51"/>
      <c r="RIM69" s="51"/>
      <c r="RIN69" s="51"/>
      <c r="RIO69" s="51"/>
      <c r="RIP69" s="51"/>
      <c r="RIQ69" s="51"/>
      <c r="RIR69" s="51"/>
      <c r="RIS69" s="51"/>
      <c r="RIT69" s="51"/>
      <c r="RIU69" s="51"/>
      <c r="RIV69" s="51"/>
      <c r="RIW69" s="51"/>
      <c r="RIX69" s="51"/>
      <c r="RIY69" s="51"/>
      <c r="RIZ69" s="51"/>
      <c r="RJA69" s="51"/>
      <c r="RJB69" s="51"/>
      <c r="RJC69" s="51"/>
      <c r="RJD69" s="51"/>
      <c r="RJE69" s="51"/>
      <c r="RJF69" s="51"/>
      <c r="RJG69" s="51"/>
      <c r="RJH69" s="51"/>
      <c r="RJI69" s="51"/>
      <c r="RJJ69" s="51"/>
      <c r="RJK69" s="51"/>
      <c r="RJL69" s="51"/>
      <c r="RJM69" s="51"/>
      <c r="RJN69" s="51"/>
      <c r="RJO69" s="51"/>
      <c r="RJP69" s="51"/>
      <c r="RJQ69" s="51"/>
      <c r="RJR69" s="51"/>
      <c r="RJS69" s="51"/>
      <c r="RJT69" s="51"/>
      <c r="RJU69" s="51"/>
      <c r="RJV69" s="51"/>
      <c r="RJW69" s="51"/>
      <c r="RJX69" s="51"/>
      <c r="RJY69" s="51"/>
      <c r="RJZ69" s="51"/>
      <c r="RKA69" s="51"/>
      <c r="RKB69" s="51"/>
      <c r="RKC69" s="51"/>
      <c r="RKD69" s="51"/>
      <c r="RKE69" s="51"/>
      <c r="RKF69" s="51"/>
      <c r="RKG69" s="51"/>
      <c r="RKH69" s="51"/>
      <c r="RKI69" s="51"/>
      <c r="RKJ69" s="51"/>
      <c r="RKK69" s="51"/>
      <c r="RKL69" s="51"/>
      <c r="RKM69" s="51"/>
      <c r="RKN69" s="51"/>
      <c r="RKO69" s="51"/>
      <c r="RKP69" s="51"/>
      <c r="RKQ69" s="51"/>
      <c r="RKR69" s="51"/>
      <c r="RKS69" s="51"/>
      <c r="RKT69" s="51"/>
      <c r="RKU69" s="51"/>
      <c r="RKV69" s="51"/>
      <c r="RKW69" s="51"/>
      <c r="RKX69" s="51"/>
      <c r="RKY69" s="51"/>
      <c r="RKZ69" s="51"/>
      <c r="RLA69" s="51"/>
      <c r="RLB69" s="51"/>
      <c r="RLC69" s="51"/>
      <c r="RLD69" s="51"/>
      <c r="RLE69" s="51"/>
      <c r="RLF69" s="51"/>
      <c r="RLG69" s="51"/>
      <c r="RLH69" s="51"/>
      <c r="RLI69" s="51"/>
      <c r="RLJ69" s="51"/>
      <c r="RLK69" s="51"/>
      <c r="RLL69" s="51"/>
      <c r="RLM69" s="51"/>
      <c r="RLN69" s="51"/>
      <c r="RLO69" s="51"/>
      <c r="RLP69" s="51"/>
      <c r="RLQ69" s="51"/>
      <c r="RLR69" s="51"/>
      <c r="RLS69" s="51"/>
      <c r="RLT69" s="51"/>
      <c r="RLU69" s="51"/>
      <c r="RLV69" s="51"/>
      <c r="RLW69" s="51"/>
      <c r="RLX69" s="51"/>
      <c r="RLY69" s="51"/>
      <c r="RLZ69" s="51"/>
      <c r="RMA69" s="51"/>
      <c r="RMB69" s="51"/>
      <c r="RMC69" s="51"/>
      <c r="RMD69" s="51"/>
      <c r="RME69" s="51"/>
      <c r="RMF69" s="51"/>
      <c r="RMG69" s="51"/>
      <c r="RMH69" s="51"/>
      <c r="RMI69" s="51"/>
      <c r="RMJ69" s="51"/>
      <c r="RMK69" s="51"/>
      <c r="RML69" s="51"/>
      <c r="RMM69" s="51"/>
      <c r="RMN69" s="51"/>
      <c r="RMO69" s="51"/>
      <c r="RMP69" s="51"/>
      <c r="RMQ69" s="51"/>
      <c r="RMR69" s="51"/>
      <c r="RMS69" s="51"/>
      <c r="RMT69" s="51"/>
      <c r="RMU69" s="51"/>
      <c r="RMV69" s="51"/>
      <c r="RMW69" s="51"/>
      <c r="RMX69" s="51"/>
      <c r="RMY69" s="51"/>
      <c r="RMZ69" s="51"/>
      <c r="RNA69" s="51"/>
      <c r="RNB69" s="51"/>
      <c r="RNC69" s="51"/>
      <c r="RND69" s="51"/>
      <c r="RNE69" s="51"/>
      <c r="RNF69" s="51"/>
      <c r="RNG69" s="51"/>
      <c r="RNH69" s="51"/>
      <c r="RNI69" s="51"/>
      <c r="RNJ69" s="51"/>
      <c r="RNK69" s="51"/>
      <c r="RNL69" s="51"/>
      <c r="RNM69" s="51"/>
      <c r="RNN69" s="51"/>
      <c r="RNO69" s="51"/>
      <c r="RNP69" s="51"/>
      <c r="RNQ69" s="51"/>
      <c r="RNR69" s="51"/>
      <c r="RNS69" s="51"/>
      <c r="RNT69" s="51"/>
      <c r="RNU69" s="51"/>
      <c r="RNV69" s="51"/>
      <c r="RNW69" s="51"/>
      <c r="RNX69" s="51"/>
      <c r="RNY69" s="51"/>
      <c r="RNZ69" s="51"/>
      <c r="ROA69" s="51"/>
      <c r="ROB69" s="51"/>
      <c r="ROC69" s="51"/>
      <c r="ROD69" s="51"/>
      <c r="ROE69" s="51"/>
      <c r="ROF69" s="51"/>
      <c r="ROG69" s="51"/>
      <c r="ROH69" s="51"/>
      <c r="ROI69" s="51"/>
      <c r="ROJ69" s="51"/>
      <c r="ROK69" s="51"/>
      <c r="ROL69" s="51"/>
      <c r="ROM69" s="51"/>
      <c r="RON69" s="51"/>
      <c r="ROO69" s="51"/>
      <c r="ROP69" s="51"/>
      <c r="ROQ69" s="51"/>
      <c r="ROR69" s="51"/>
      <c r="ROS69" s="51"/>
      <c r="ROT69" s="51"/>
      <c r="ROU69" s="51"/>
      <c r="ROV69" s="51"/>
      <c r="ROW69" s="51"/>
      <c r="ROX69" s="51"/>
      <c r="ROY69" s="51"/>
      <c r="ROZ69" s="51"/>
      <c r="RPA69" s="51"/>
      <c r="RPB69" s="51"/>
      <c r="RPC69" s="51"/>
      <c r="RPD69" s="51"/>
      <c r="RPE69" s="51"/>
      <c r="RPF69" s="51"/>
      <c r="RPG69" s="51"/>
      <c r="RPH69" s="51"/>
      <c r="RPI69" s="51"/>
      <c r="RPJ69" s="51"/>
      <c r="RPK69" s="51"/>
      <c r="RPL69" s="51"/>
      <c r="RPM69" s="51"/>
      <c r="RPN69" s="51"/>
      <c r="RPO69" s="51"/>
      <c r="RPP69" s="51"/>
      <c r="RPQ69" s="51"/>
      <c r="RPR69" s="51"/>
      <c r="RPS69" s="51"/>
      <c r="RPT69" s="51"/>
      <c r="RPU69" s="51"/>
      <c r="RPV69" s="51"/>
      <c r="RPW69" s="51"/>
      <c r="RPX69" s="51"/>
      <c r="RPY69" s="51"/>
      <c r="RPZ69" s="51"/>
      <c r="RQA69" s="51"/>
      <c r="RQB69" s="51"/>
      <c r="RQC69" s="51"/>
      <c r="RQD69" s="51"/>
      <c r="RQE69" s="51"/>
      <c r="RQF69" s="51"/>
      <c r="RQG69" s="51"/>
      <c r="RQH69" s="51"/>
      <c r="RQI69" s="51"/>
      <c r="RQJ69" s="51"/>
      <c r="RQK69" s="51"/>
      <c r="RQL69" s="51"/>
      <c r="RQM69" s="51"/>
      <c r="RQN69" s="51"/>
      <c r="RQO69" s="51"/>
      <c r="RQP69" s="51"/>
      <c r="RQQ69" s="51"/>
      <c r="RQR69" s="51"/>
      <c r="RQS69" s="51"/>
      <c r="RQT69" s="51"/>
      <c r="RQU69" s="51"/>
      <c r="RQV69" s="51"/>
      <c r="RQW69" s="51"/>
      <c r="RQX69" s="51"/>
      <c r="RQY69" s="51"/>
      <c r="RQZ69" s="51"/>
      <c r="RRA69" s="51"/>
      <c r="RRB69" s="51"/>
      <c r="RRC69" s="51"/>
      <c r="RRD69" s="51"/>
      <c r="RRE69" s="51"/>
      <c r="RRF69" s="51"/>
      <c r="RRG69" s="51"/>
      <c r="RRH69" s="51"/>
      <c r="RRI69" s="51"/>
      <c r="RRJ69" s="51"/>
      <c r="RRK69" s="51"/>
      <c r="RRL69" s="51"/>
      <c r="RRM69" s="51"/>
      <c r="RRN69" s="51"/>
      <c r="RRO69" s="51"/>
      <c r="RRP69" s="51"/>
      <c r="RRQ69" s="51"/>
      <c r="RRR69" s="51"/>
      <c r="RRS69" s="51"/>
      <c r="RRT69" s="51"/>
      <c r="RRU69" s="51"/>
      <c r="RRV69" s="51"/>
      <c r="RRW69" s="51"/>
      <c r="RRX69" s="51"/>
      <c r="RRY69" s="51"/>
      <c r="RRZ69" s="51"/>
      <c r="RSA69" s="51"/>
      <c r="RSB69" s="51"/>
      <c r="RSC69" s="51"/>
      <c r="RSD69" s="51"/>
      <c r="RSE69" s="51"/>
      <c r="RSF69" s="51"/>
      <c r="RSG69" s="51"/>
      <c r="RSH69" s="51"/>
      <c r="RSI69" s="51"/>
      <c r="RSJ69" s="51"/>
      <c r="RSK69" s="51"/>
      <c r="RSL69" s="51"/>
      <c r="RSM69" s="51"/>
      <c r="RSN69" s="51"/>
      <c r="RSO69" s="51"/>
      <c r="RSP69" s="51"/>
      <c r="RSQ69" s="51"/>
      <c r="RSR69" s="51"/>
      <c r="RSS69" s="51"/>
      <c r="RST69" s="51"/>
      <c r="RSU69" s="51"/>
      <c r="RSV69" s="51"/>
      <c r="RSW69" s="51"/>
      <c r="RSX69" s="51"/>
      <c r="RSY69" s="51"/>
      <c r="RSZ69" s="51"/>
      <c r="RTA69" s="51"/>
      <c r="RTB69" s="51"/>
      <c r="RTC69" s="51"/>
      <c r="RTD69" s="51"/>
      <c r="RTE69" s="51"/>
      <c r="RTF69" s="51"/>
      <c r="RTG69" s="51"/>
      <c r="RTH69" s="51"/>
      <c r="RTI69" s="51"/>
      <c r="RTJ69" s="51"/>
      <c r="RTK69" s="51"/>
      <c r="RTL69" s="51"/>
      <c r="RTM69" s="51"/>
      <c r="RTN69" s="51"/>
      <c r="RTO69" s="51"/>
      <c r="RTP69" s="51"/>
      <c r="RTQ69" s="51"/>
      <c r="RTR69" s="51"/>
      <c r="RTS69" s="51"/>
      <c r="RTT69" s="51"/>
      <c r="RTU69" s="51"/>
      <c r="RTV69" s="51"/>
      <c r="RTW69" s="51"/>
      <c r="RTX69" s="51"/>
      <c r="RTY69" s="51"/>
      <c r="RTZ69" s="51"/>
      <c r="RUA69" s="51"/>
      <c r="RUB69" s="51"/>
      <c r="RUC69" s="51"/>
      <c r="RUD69" s="51"/>
      <c r="RUE69" s="51"/>
      <c r="RUF69" s="51"/>
      <c r="RUG69" s="51"/>
      <c r="RUH69" s="51"/>
      <c r="RUI69" s="51"/>
      <c r="RUJ69" s="51"/>
      <c r="RUK69" s="51"/>
      <c r="RUL69" s="51"/>
      <c r="RUM69" s="51"/>
      <c r="RUN69" s="51"/>
      <c r="RUO69" s="51"/>
      <c r="RUP69" s="51"/>
      <c r="RUQ69" s="51"/>
      <c r="RUR69" s="51"/>
      <c r="RUS69" s="51"/>
      <c r="RUT69" s="51"/>
      <c r="RUU69" s="51"/>
      <c r="RUV69" s="51"/>
      <c r="RUW69" s="51"/>
      <c r="RUX69" s="51"/>
      <c r="RUY69" s="51"/>
      <c r="RUZ69" s="51"/>
      <c r="RVA69" s="51"/>
      <c r="RVB69" s="51"/>
      <c r="RVC69" s="51"/>
      <c r="RVD69" s="51"/>
      <c r="RVE69" s="51"/>
      <c r="RVF69" s="51"/>
      <c r="RVG69" s="51"/>
      <c r="RVH69" s="51"/>
      <c r="RVI69" s="51"/>
      <c r="RVJ69" s="51"/>
      <c r="RVK69" s="51"/>
      <c r="RVL69" s="51"/>
      <c r="RVM69" s="51"/>
      <c r="RVN69" s="51"/>
      <c r="RVO69" s="51"/>
      <c r="RVP69" s="51"/>
      <c r="RVQ69" s="51"/>
      <c r="RVR69" s="51"/>
      <c r="RVS69" s="51"/>
      <c r="RVT69" s="51"/>
      <c r="RVU69" s="51"/>
      <c r="RVV69" s="51"/>
      <c r="RVW69" s="51"/>
      <c r="RVX69" s="51"/>
      <c r="RVY69" s="51"/>
      <c r="RVZ69" s="51"/>
      <c r="RWA69" s="51"/>
      <c r="RWB69" s="51"/>
      <c r="RWC69" s="51"/>
      <c r="RWD69" s="51"/>
      <c r="RWE69" s="51"/>
      <c r="RWF69" s="51"/>
      <c r="RWG69" s="51"/>
      <c r="RWH69" s="51"/>
      <c r="RWI69" s="51"/>
      <c r="RWJ69" s="51"/>
      <c r="RWK69" s="51"/>
      <c r="RWL69" s="51"/>
      <c r="RWM69" s="51"/>
      <c r="RWN69" s="51"/>
      <c r="RWO69" s="51"/>
      <c r="RWP69" s="51"/>
      <c r="RWQ69" s="51"/>
      <c r="RWR69" s="51"/>
      <c r="RWS69" s="51"/>
      <c r="RWT69" s="51"/>
      <c r="RWU69" s="51"/>
      <c r="RWV69" s="51"/>
      <c r="RWW69" s="51"/>
      <c r="RWX69" s="51"/>
      <c r="RWY69" s="51"/>
      <c r="RWZ69" s="51"/>
      <c r="RXA69" s="51"/>
      <c r="RXB69" s="51"/>
      <c r="RXC69" s="51"/>
      <c r="RXD69" s="51"/>
      <c r="RXE69" s="51"/>
      <c r="RXF69" s="51"/>
      <c r="RXG69" s="51"/>
      <c r="RXH69" s="51"/>
      <c r="RXI69" s="51"/>
      <c r="RXJ69" s="51"/>
      <c r="RXK69" s="51"/>
      <c r="RXL69" s="51"/>
      <c r="RXM69" s="51"/>
      <c r="RXN69" s="51"/>
      <c r="RXO69" s="51"/>
      <c r="RXP69" s="51"/>
      <c r="RXQ69" s="51"/>
      <c r="RXR69" s="51"/>
      <c r="RXS69" s="51"/>
      <c r="RXT69" s="51"/>
      <c r="RXU69" s="51"/>
      <c r="RXV69" s="51"/>
      <c r="RXW69" s="51"/>
      <c r="RXX69" s="51"/>
      <c r="RXY69" s="51"/>
      <c r="RXZ69" s="51"/>
      <c r="RYA69" s="51"/>
      <c r="RYB69" s="51"/>
      <c r="RYC69" s="51"/>
      <c r="RYD69" s="51"/>
      <c r="RYE69" s="51"/>
      <c r="RYF69" s="51"/>
      <c r="RYG69" s="51"/>
      <c r="RYH69" s="51"/>
      <c r="RYI69" s="51"/>
      <c r="RYJ69" s="51"/>
      <c r="RYK69" s="51"/>
      <c r="RYL69" s="51"/>
      <c r="RYM69" s="51"/>
      <c r="RYN69" s="51"/>
      <c r="RYO69" s="51"/>
      <c r="RYP69" s="51"/>
      <c r="RYQ69" s="51"/>
      <c r="RYR69" s="51"/>
      <c r="RYS69" s="51"/>
      <c r="RYT69" s="51"/>
      <c r="RYU69" s="51"/>
      <c r="RYV69" s="51"/>
      <c r="RYW69" s="51"/>
      <c r="RYX69" s="51"/>
      <c r="RYY69" s="51"/>
      <c r="RYZ69" s="51"/>
      <c r="RZA69" s="51"/>
      <c r="RZB69" s="51"/>
      <c r="RZC69" s="51"/>
      <c r="RZD69" s="51"/>
      <c r="RZE69" s="51"/>
      <c r="RZF69" s="51"/>
      <c r="RZG69" s="51"/>
      <c r="RZH69" s="51"/>
      <c r="RZI69" s="51"/>
      <c r="RZJ69" s="51"/>
      <c r="RZK69" s="51"/>
      <c r="RZL69" s="51"/>
      <c r="RZM69" s="51"/>
      <c r="RZN69" s="51"/>
      <c r="RZO69" s="51"/>
      <c r="RZP69" s="51"/>
      <c r="RZQ69" s="51"/>
      <c r="RZR69" s="51"/>
      <c r="RZS69" s="51"/>
      <c r="RZT69" s="51"/>
      <c r="RZU69" s="51"/>
      <c r="RZV69" s="51"/>
      <c r="RZW69" s="51"/>
      <c r="RZX69" s="51"/>
      <c r="RZY69" s="51"/>
      <c r="RZZ69" s="51"/>
      <c r="SAA69" s="51"/>
      <c r="SAB69" s="51"/>
      <c r="SAC69" s="51"/>
      <c r="SAD69" s="51"/>
      <c r="SAE69" s="51"/>
      <c r="SAF69" s="51"/>
      <c r="SAG69" s="51"/>
      <c r="SAH69" s="51"/>
      <c r="SAI69" s="51"/>
      <c r="SAJ69" s="51"/>
      <c r="SAK69" s="51"/>
      <c r="SAL69" s="51"/>
      <c r="SAM69" s="51"/>
      <c r="SAN69" s="51"/>
      <c r="SAO69" s="51"/>
      <c r="SAP69" s="51"/>
      <c r="SAQ69" s="51"/>
      <c r="SAR69" s="51"/>
      <c r="SAS69" s="51"/>
      <c r="SAT69" s="51"/>
      <c r="SAU69" s="51"/>
      <c r="SAV69" s="51"/>
      <c r="SAW69" s="51"/>
      <c r="SAX69" s="51"/>
      <c r="SAY69" s="51"/>
      <c r="SAZ69" s="51"/>
      <c r="SBA69" s="51"/>
      <c r="SBB69" s="51"/>
      <c r="SBC69" s="51"/>
      <c r="SBD69" s="51"/>
      <c r="SBE69" s="51"/>
      <c r="SBF69" s="51"/>
      <c r="SBG69" s="51"/>
      <c r="SBH69" s="51"/>
      <c r="SBI69" s="51"/>
      <c r="SBJ69" s="51"/>
      <c r="SBK69" s="51"/>
      <c r="SBL69" s="51"/>
      <c r="SBM69" s="51"/>
      <c r="SBN69" s="51"/>
      <c r="SBO69" s="51"/>
      <c r="SBP69" s="51"/>
      <c r="SBQ69" s="51"/>
      <c r="SBR69" s="51"/>
      <c r="SBS69" s="51"/>
      <c r="SBT69" s="51"/>
      <c r="SBU69" s="51"/>
      <c r="SBV69" s="51"/>
      <c r="SBW69" s="51"/>
      <c r="SBX69" s="51"/>
      <c r="SBY69" s="51"/>
      <c r="SBZ69" s="51"/>
      <c r="SCA69" s="51"/>
      <c r="SCB69" s="51"/>
      <c r="SCC69" s="51"/>
      <c r="SCD69" s="51"/>
      <c r="SCE69" s="51"/>
      <c r="SCF69" s="51"/>
      <c r="SCG69" s="51"/>
      <c r="SCH69" s="51"/>
      <c r="SCI69" s="51"/>
      <c r="SCJ69" s="51"/>
      <c r="SCK69" s="51"/>
      <c r="SCL69" s="51"/>
      <c r="SCM69" s="51"/>
      <c r="SCN69" s="51"/>
      <c r="SCO69" s="51"/>
      <c r="SCP69" s="51"/>
      <c r="SCQ69" s="51"/>
      <c r="SCR69" s="51"/>
      <c r="SCS69" s="51"/>
      <c r="SCT69" s="51"/>
      <c r="SCU69" s="51"/>
      <c r="SCV69" s="51"/>
      <c r="SCW69" s="51"/>
      <c r="SCX69" s="51"/>
      <c r="SCY69" s="51"/>
      <c r="SCZ69" s="51"/>
      <c r="SDA69" s="51"/>
      <c r="SDB69" s="51"/>
      <c r="SDC69" s="51"/>
      <c r="SDD69" s="51"/>
      <c r="SDE69" s="51"/>
      <c r="SDF69" s="51"/>
      <c r="SDG69" s="51"/>
      <c r="SDH69" s="51"/>
      <c r="SDI69" s="51"/>
      <c r="SDJ69" s="51"/>
      <c r="SDK69" s="51"/>
      <c r="SDL69" s="51"/>
      <c r="SDM69" s="51"/>
      <c r="SDN69" s="51"/>
      <c r="SDO69" s="51"/>
      <c r="SDP69" s="51"/>
      <c r="SDQ69" s="51"/>
      <c r="SDR69" s="51"/>
      <c r="SDS69" s="51"/>
      <c r="SDT69" s="51"/>
      <c r="SDU69" s="51"/>
      <c r="SDV69" s="51"/>
      <c r="SDW69" s="51"/>
      <c r="SDX69" s="51"/>
      <c r="SDY69" s="51"/>
      <c r="SDZ69" s="51"/>
      <c r="SEA69" s="51"/>
      <c r="SEB69" s="51"/>
      <c r="SEC69" s="51"/>
      <c r="SED69" s="51"/>
      <c r="SEE69" s="51"/>
      <c r="SEF69" s="51"/>
      <c r="SEG69" s="51"/>
      <c r="SEH69" s="51"/>
      <c r="SEI69" s="51"/>
      <c r="SEJ69" s="51"/>
      <c r="SEK69" s="51"/>
      <c r="SEL69" s="51"/>
      <c r="SEM69" s="51"/>
      <c r="SEN69" s="51"/>
      <c r="SEO69" s="51"/>
      <c r="SEP69" s="51"/>
      <c r="SEQ69" s="51"/>
      <c r="SER69" s="51"/>
      <c r="SES69" s="51"/>
      <c r="SET69" s="51"/>
      <c r="SEU69" s="51"/>
      <c r="SEV69" s="51"/>
      <c r="SEW69" s="51"/>
      <c r="SEX69" s="51"/>
      <c r="SEY69" s="51"/>
      <c r="SEZ69" s="51"/>
      <c r="SFA69" s="51"/>
      <c r="SFB69" s="51"/>
      <c r="SFC69" s="51"/>
      <c r="SFD69" s="51"/>
      <c r="SFE69" s="51"/>
      <c r="SFF69" s="51"/>
      <c r="SFG69" s="51"/>
      <c r="SFH69" s="51"/>
      <c r="SFI69" s="51"/>
      <c r="SFJ69" s="51"/>
      <c r="SFK69" s="51"/>
      <c r="SFL69" s="51"/>
      <c r="SFM69" s="51"/>
      <c r="SFN69" s="51"/>
      <c r="SFO69" s="51"/>
      <c r="SFP69" s="51"/>
      <c r="SFQ69" s="51"/>
      <c r="SFR69" s="51"/>
      <c r="SFS69" s="51"/>
      <c r="SFT69" s="51"/>
      <c r="SFU69" s="51"/>
      <c r="SFV69" s="51"/>
      <c r="SFW69" s="51"/>
      <c r="SFX69" s="51"/>
      <c r="SFY69" s="51"/>
      <c r="SFZ69" s="51"/>
      <c r="SGA69" s="51"/>
      <c r="SGB69" s="51"/>
      <c r="SGC69" s="51"/>
      <c r="SGD69" s="51"/>
      <c r="SGE69" s="51"/>
      <c r="SGF69" s="51"/>
      <c r="SGG69" s="51"/>
      <c r="SGH69" s="51"/>
      <c r="SGI69" s="51"/>
      <c r="SGJ69" s="51"/>
      <c r="SGK69" s="51"/>
      <c r="SGL69" s="51"/>
      <c r="SGM69" s="51"/>
      <c r="SGN69" s="51"/>
      <c r="SGO69" s="51"/>
      <c r="SGP69" s="51"/>
      <c r="SGQ69" s="51"/>
      <c r="SGR69" s="51"/>
      <c r="SGS69" s="51"/>
      <c r="SGT69" s="51"/>
      <c r="SGU69" s="51"/>
      <c r="SGV69" s="51"/>
      <c r="SGW69" s="51"/>
      <c r="SGX69" s="51"/>
      <c r="SGY69" s="51"/>
      <c r="SGZ69" s="51"/>
      <c r="SHA69" s="51"/>
      <c r="SHB69" s="51"/>
      <c r="SHC69" s="51"/>
      <c r="SHD69" s="51"/>
      <c r="SHE69" s="51"/>
      <c r="SHF69" s="51"/>
      <c r="SHG69" s="51"/>
      <c r="SHH69" s="51"/>
      <c r="SHI69" s="51"/>
      <c r="SHJ69" s="51"/>
      <c r="SHK69" s="51"/>
      <c r="SHL69" s="51"/>
      <c r="SHM69" s="51"/>
      <c r="SHN69" s="51"/>
      <c r="SHO69" s="51"/>
      <c r="SHP69" s="51"/>
      <c r="SHQ69" s="51"/>
      <c r="SHR69" s="51"/>
      <c r="SHS69" s="51"/>
      <c r="SHT69" s="51"/>
      <c r="SHU69" s="51"/>
      <c r="SHV69" s="51"/>
      <c r="SHW69" s="51"/>
      <c r="SHX69" s="51"/>
      <c r="SHY69" s="51"/>
      <c r="SHZ69" s="51"/>
      <c r="SIA69" s="51"/>
      <c r="SIB69" s="51"/>
      <c r="SIC69" s="51"/>
      <c r="SID69" s="51"/>
      <c r="SIE69" s="51"/>
      <c r="SIF69" s="51"/>
      <c r="SIG69" s="51"/>
      <c r="SIH69" s="51"/>
      <c r="SII69" s="51"/>
      <c r="SIJ69" s="51"/>
      <c r="SIK69" s="51"/>
      <c r="SIL69" s="51"/>
      <c r="SIM69" s="51"/>
      <c r="SIN69" s="51"/>
      <c r="SIO69" s="51"/>
      <c r="SIP69" s="51"/>
      <c r="SIQ69" s="51"/>
      <c r="SIR69" s="51"/>
      <c r="SIS69" s="51"/>
      <c r="SIT69" s="51"/>
      <c r="SIU69" s="51"/>
      <c r="SIV69" s="51"/>
      <c r="SIW69" s="51"/>
      <c r="SIX69" s="51"/>
      <c r="SIY69" s="51"/>
      <c r="SIZ69" s="51"/>
      <c r="SJA69" s="51"/>
      <c r="SJB69" s="51"/>
      <c r="SJC69" s="51"/>
      <c r="SJD69" s="51"/>
      <c r="SJE69" s="51"/>
      <c r="SJF69" s="51"/>
      <c r="SJG69" s="51"/>
      <c r="SJH69" s="51"/>
      <c r="SJI69" s="51"/>
      <c r="SJJ69" s="51"/>
      <c r="SJK69" s="51"/>
      <c r="SJL69" s="51"/>
      <c r="SJM69" s="51"/>
      <c r="SJN69" s="51"/>
      <c r="SJO69" s="51"/>
      <c r="SJP69" s="51"/>
      <c r="SJQ69" s="51"/>
      <c r="SJR69" s="51"/>
      <c r="SJS69" s="51"/>
      <c r="SJT69" s="51"/>
      <c r="SJU69" s="51"/>
      <c r="SJV69" s="51"/>
      <c r="SJW69" s="51"/>
      <c r="SJX69" s="51"/>
      <c r="SJY69" s="51"/>
      <c r="SJZ69" s="51"/>
      <c r="SKA69" s="51"/>
      <c r="SKB69" s="51"/>
      <c r="SKC69" s="51"/>
      <c r="SKD69" s="51"/>
      <c r="SKE69" s="51"/>
      <c r="SKF69" s="51"/>
      <c r="SKG69" s="51"/>
      <c r="SKH69" s="51"/>
      <c r="SKI69" s="51"/>
      <c r="SKJ69" s="51"/>
      <c r="SKK69" s="51"/>
      <c r="SKL69" s="51"/>
      <c r="SKM69" s="51"/>
      <c r="SKN69" s="51"/>
      <c r="SKO69" s="51"/>
      <c r="SKP69" s="51"/>
      <c r="SKQ69" s="51"/>
      <c r="SKR69" s="51"/>
      <c r="SKS69" s="51"/>
      <c r="SKT69" s="51"/>
      <c r="SKU69" s="51"/>
      <c r="SKV69" s="51"/>
      <c r="SKW69" s="51"/>
      <c r="SKX69" s="51"/>
      <c r="SKY69" s="51"/>
      <c r="SKZ69" s="51"/>
      <c r="SLA69" s="51"/>
      <c r="SLB69" s="51"/>
      <c r="SLC69" s="51"/>
      <c r="SLD69" s="51"/>
      <c r="SLE69" s="51"/>
      <c r="SLF69" s="51"/>
      <c r="SLG69" s="51"/>
      <c r="SLH69" s="51"/>
      <c r="SLI69" s="51"/>
      <c r="SLJ69" s="51"/>
      <c r="SLK69" s="51"/>
      <c r="SLL69" s="51"/>
      <c r="SLM69" s="51"/>
      <c r="SLN69" s="51"/>
      <c r="SLO69" s="51"/>
      <c r="SLP69" s="51"/>
      <c r="SLQ69" s="51"/>
      <c r="SLR69" s="51"/>
      <c r="SLS69" s="51"/>
      <c r="SLT69" s="51"/>
      <c r="SLU69" s="51"/>
      <c r="SLV69" s="51"/>
      <c r="SLW69" s="51"/>
      <c r="SLX69" s="51"/>
      <c r="SLY69" s="51"/>
      <c r="SLZ69" s="51"/>
      <c r="SMA69" s="51"/>
      <c r="SMB69" s="51"/>
      <c r="SMC69" s="51"/>
      <c r="SMD69" s="51"/>
      <c r="SME69" s="51"/>
      <c r="SMF69" s="51"/>
      <c r="SMG69" s="51"/>
      <c r="SMH69" s="51"/>
      <c r="SMI69" s="51"/>
      <c r="SMJ69" s="51"/>
      <c r="SMK69" s="51"/>
      <c r="SML69" s="51"/>
      <c r="SMM69" s="51"/>
      <c r="SMN69" s="51"/>
      <c r="SMO69" s="51"/>
      <c r="SMP69" s="51"/>
      <c r="SMQ69" s="51"/>
      <c r="SMR69" s="51"/>
      <c r="SMS69" s="51"/>
      <c r="SMT69" s="51"/>
      <c r="SMU69" s="51"/>
      <c r="SMV69" s="51"/>
      <c r="SMW69" s="51"/>
      <c r="SMX69" s="51"/>
      <c r="SMY69" s="51"/>
      <c r="SMZ69" s="51"/>
      <c r="SNA69" s="51"/>
      <c r="SNB69" s="51"/>
      <c r="SNC69" s="51"/>
      <c r="SND69" s="51"/>
      <c r="SNE69" s="51"/>
      <c r="SNF69" s="51"/>
      <c r="SNG69" s="51"/>
      <c r="SNH69" s="51"/>
      <c r="SNI69" s="51"/>
      <c r="SNJ69" s="51"/>
      <c r="SNK69" s="51"/>
      <c r="SNL69" s="51"/>
      <c r="SNM69" s="51"/>
      <c r="SNN69" s="51"/>
      <c r="SNO69" s="51"/>
      <c r="SNP69" s="51"/>
      <c r="SNQ69" s="51"/>
      <c r="SNR69" s="51"/>
      <c r="SNS69" s="51"/>
      <c r="SNT69" s="51"/>
      <c r="SNU69" s="51"/>
      <c r="SNV69" s="51"/>
      <c r="SNW69" s="51"/>
      <c r="SNX69" s="51"/>
      <c r="SNY69" s="51"/>
      <c r="SNZ69" s="51"/>
      <c r="SOA69" s="51"/>
      <c r="SOB69" s="51"/>
      <c r="SOC69" s="51"/>
      <c r="SOD69" s="51"/>
      <c r="SOE69" s="51"/>
      <c r="SOF69" s="51"/>
      <c r="SOG69" s="51"/>
      <c r="SOH69" s="51"/>
      <c r="SOI69" s="51"/>
      <c r="SOJ69" s="51"/>
      <c r="SOK69" s="51"/>
      <c r="SOL69" s="51"/>
      <c r="SOM69" s="51"/>
      <c r="SON69" s="51"/>
      <c r="SOO69" s="51"/>
      <c r="SOP69" s="51"/>
      <c r="SOQ69" s="51"/>
      <c r="SOR69" s="51"/>
      <c r="SOS69" s="51"/>
      <c r="SOT69" s="51"/>
      <c r="SOU69" s="51"/>
      <c r="SOV69" s="51"/>
      <c r="SOW69" s="51"/>
      <c r="SOX69" s="51"/>
      <c r="SOY69" s="51"/>
      <c r="SOZ69" s="51"/>
      <c r="SPA69" s="51"/>
      <c r="SPB69" s="51"/>
      <c r="SPC69" s="51"/>
      <c r="SPD69" s="51"/>
      <c r="SPE69" s="51"/>
      <c r="SPF69" s="51"/>
      <c r="SPG69" s="51"/>
      <c r="SPH69" s="51"/>
      <c r="SPI69" s="51"/>
      <c r="SPJ69" s="51"/>
      <c r="SPK69" s="51"/>
      <c r="SPL69" s="51"/>
      <c r="SPM69" s="51"/>
      <c r="SPN69" s="51"/>
      <c r="SPO69" s="51"/>
      <c r="SPP69" s="51"/>
      <c r="SPQ69" s="51"/>
      <c r="SPR69" s="51"/>
      <c r="SPS69" s="51"/>
      <c r="SPT69" s="51"/>
      <c r="SPU69" s="51"/>
      <c r="SPV69" s="51"/>
      <c r="SPW69" s="51"/>
      <c r="SPX69" s="51"/>
      <c r="SPY69" s="51"/>
      <c r="SPZ69" s="51"/>
      <c r="SQA69" s="51"/>
      <c r="SQB69" s="51"/>
      <c r="SQC69" s="51"/>
      <c r="SQD69" s="51"/>
      <c r="SQE69" s="51"/>
      <c r="SQF69" s="51"/>
      <c r="SQG69" s="51"/>
      <c r="SQH69" s="51"/>
      <c r="SQI69" s="51"/>
      <c r="SQJ69" s="51"/>
      <c r="SQK69" s="51"/>
      <c r="SQL69" s="51"/>
      <c r="SQM69" s="51"/>
      <c r="SQN69" s="51"/>
      <c r="SQO69" s="51"/>
      <c r="SQP69" s="51"/>
      <c r="SQQ69" s="51"/>
      <c r="SQR69" s="51"/>
      <c r="SQS69" s="51"/>
      <c r="SQT69" s="51"/>
      <c r="SQU69" s="51"/>
      <c r="SQV69" s="51"/>
      <c r="SQW69" s="51"/>
      <c r="SQX69" s="51"/>
      <c r="SQY69" s="51"/>
      <c r="SQZ69" s="51"/>
      <c r="SRA69" s="51"/>
      <c r="SRB69" s="51"/>
      <c r="SRC69" s="51"/>
      <c r="SRD69" s="51"/>
      <c r="SRE69" s="51"/>
      <c r="SRF69" s="51"/>
      <c r="SRG69" s="51"/>
      <c r="SRH69" s="51"/>
      <c r="SRI69" s="51"/>
      <c r="SRJ69" s="51"/>
      <c r="SRK69" s="51"/>
      <c r="SRL69" s="51"/>
      <c r="SRM69" s="51"/>
      <c r="SRN69" s="51"/>
      <c r="SRO69" s="51"/>
      <c r="SRP69" s="51"/>
      <c r="SRQ69" s="51"/>
      <c r="SRR69" s="51"/>
      <c r="SRS69" s="51"/>
      <c r="SRT69" s="51"/>
      <c r="SRU69" s="51"/>
      <c r="SRV69" s="51"/>
      <c r="SRW69" s="51"/>
      <c r="SRX69" s="51"/>
      <c r="SRY69" s="51"/>
      <c r="SRZ69" s="51"/>
      <c r="SSA69" s="51"/>
      <c r="SSB69" s="51"/>
      <c r="SSC69" s="51"/>
      <c r="SSD69" s="51"/>
      <c r="SSE69" s="51"/>
      <c r="SSF69" s="51"/>
      <c r="SSG69" s="51"/>
      <c r="SSH69" s="51"/>
      <c r="SSI69" s="51"/>
      <c r="SSJ69" s="51"/>
      <c r="SSK69" s="51"/>
      <c r="SSL69" s="51"/>
      <c r="SSM69" s="51"/>
      <c r="SSN69" s="51"/>
      <c r="SSO69" s="51"/>
      <c r="SSP69" s="51"/>
      <c r="SSQ69" s="51"/>
      <c r="SSR69" s="51"/>
      <c r="SSS69" s="51"/>
      <c r="SST69" s="51"/>
      <c r="SSU69" s="51"/>
      <c r="SSV69" s="51"/>
      <c r="SSW69" s="51"/>
      <c r="SSX69" s="51"/>
      <c r="SSY69" s="51"/>
      <c r="SSZ69" s="51"/>
      <c r="STA69" s="51"/>
      <c r="STB69" s="51"/>
      <c r="STC69" s="51"/>
      <c r="STD69" s="51"/>
      <c r="STE69" s="51"/>
      <c r="STF69" s="51"/>
      <c r="STG69" s="51"/>
      <c r="STH69" s="51"/>
      <c r="STI69" s="51"/>
      <c r="STJ69" s="51"/>
      <c r="STK69" s="51"/>
      <c r="STL69" s="51"/>
      <c r="STM69" s="51"/>
      <c r="STN69" s="51"/>
      <c r="STO69" s="51"/>
      <c r="STP69" s="51"/>
      <c r="STQ69" s="51"/>
      <c r="STR69" s="51"/>
      <c r="STS69" s="51"/>
      <c r="STT69" s="51"/>
      <c r="STU69" s="51"/>
      <c r="STV69" s="51"/>
      <c r="STW69" s="51"/>
      <c r="STX69" s="51"/>
      <c r="STY69" s="51"/>
      <c r="STZ69" s="51"/>
      <c r="SUA69" s="51"/>
      <c r="SUB69" s="51"/>
      <c r="SUC69" s="51"/>
      <c r="SUD69" s="51"/>
      <c r="SUE69" s="51"/>
      <c r="SUF69" s="51"/>
      <c r="SUG69" s="51"/>
      <c r="SUH69" s="51"/>
      <c r="SUI69" s="51"/>
      <c r="SUJ69" s="51"/>
      <c r="SUK69" s="51"/>
      <c r="SUL69" s="51"/>
      <c r="SUM69" s="51"/>
      <c r="SUN69" s="51"/>
      <c r="SUO69" s="51"/>
      <c r="SUP69" s="51"/>
      <c r="SUQ69" s="51"/>
      <c r="SUR69" s="51"/>
      <c r="SUS69" s="51"/>
      <c r="SUT69" s="51"/>
      <c r="SUU69" s="51"/>
      <c r="SUV69" s="51"/>
      <c r="SUW69" s="51"/>
      <c r="SUX69" s="51"/>
      <c r="SUY69" s="51"/>
      <c r="SUZ69" s="51"/>
      <c r="SVA69" s="51"/>
      <c r="SVB69" s="51"/>
      <c r="SVC69" s="51"/>
      <c r="SVD69" s="51"/>
      <c r="SVE69" s="51"/>
      <c r="SVF69" s="51"/>
      <c r="SVG69" s="51"/>
      <c r="SVH69" s="51"/>
      <c r="SVI69" s="51"/>
      <c r="SVJ69" s="51"/>
      <c r="SVK69" s="51"/>
      <c r="SVL69" s="51"/>
      <c r="SVM69" s="51"/>
      <c r="SVN69" s="51"/>
      <c r="SVO69" s="51"/>
      <c r="SVP69" s="51"/>
      <c r="SVQ69" s="51"/>
      <c r="SVR69" s="51"/>
      <c r="SVS69" s="51"/>
      <c r="SVT69" s="51"/>
      <c r="SVU69" s="51"/>
      <c r="SVV69" s="51"/>
      <c r="SVW69" s="51"/>
      <c r="SVX69" s="51"/>
      <c r="SVY69" s="51"/>
      <c r="SVZ69" s="51"/>
      <c r="SWA69" s="51"/>
      <c r="SWB69" s="51"/>
      <c r="SWC69" s="51"/>
      <c r="SWD69" s="51"/>
      <c r="SWE69" s="51"/>
      <c r="SWF69" s="51"/>
      <c r="SWG69" s="51"/>
      <c r="SWH69" s="51"/>
      <c r="SWI69" s="51"/>
      <c r="SWJ69" s="51"/>
      <c r="SWK69" s="51"/>
      <c r="SWL69" s="51"/>
      <c r="SWM69" s="51"/>
      <c r="SWN69" s="51"/>
      <c r="SWO69" s="51"/>
      <c r="SWP69" s="51"/>
      <c r="SWQ69" s="51"/>
      <c r="SWR69" s="51"/>
      <c r="SWS69" s="51"/>
      <c r="SWT69" s="51"/>
      <c r="SWU69" s="51"/>
      <c r="SWV69" s="51"/>
      <c r="SWW69" s="51"/>
      <c r="SWX69" s="51"/>
      <c r="SWY69" s="51"/>
      <c r="SWZ69" s="51"/>
      <c r="SXA69" s="51"/>
      <c r="SXB69" s="51"/>
      <c r="SXC69" s="51"/>
      <c r="SXD69" s="51"/>
      <c r="SXE69" s="51"/>
      <c r="SXF69" s="51"/>
      <c r="SXG69" s="51"/>
      <c r="SXH69" s="51"/>
      <c r="SXI69" s="51"/>
      <c r="SXJ69" s="51"/>
      <c r="SXK69" s="51"/>
      <c r="SXL69" s="51"/>
      <c r="SXM69" s="51"/>
      <c r="SXN69" s="51"/>
      <c r="SXO69" s="51"/>
      <c r="SXP69" s="51"/>
      <c r="SXQ69" s="51"/>
      <c r="SXR69" s="51"/>
      <c r="SXS69" s="51"/>
      <c r="SXT69" s="51"/>
      <c r="SXU69" s="51"/>
      <c r="SXV69" s="51"/>
      <c r="SXW69" s="51"/>
      <c r="SXX69" s="51"/>
      <c r="SXY69" s="51"/>
      <c r="SXZ69" s="51"/>
      <c r="SYA69" s="51"/>
      <c r="SYB69" s="51"/>
      <c r="SYC69" s="51"/>
      <c r="SYD69" s="51"/>
      <c r="SYE69" s="51"/>
      <c r="SYF69" s="51"/>
      <c r="SYG69" s="51"/>
      <c r="SYH69" s="51"/>
      <c r="SYI69" s="51"/>
      <c r="SYJ69" s="51"/>
      <c r="SYK69" s="51"/>
      <c r="SYL69" s="51"/>
      <c r="SYM69" s="51"/>
      <c r="SYN69" s="51"/>
      <c r="SYO69" s="51"/>
      <c r="SYP69" s="51"/>
      <c r="SYQ69" s="51"/>
      <c r="SYR69" s="51"/>
      <c r="SYS69" s="51"/>
      <c r="SYT69" s="51"/>
      <c r="SYU69" s="51"/>
      <c r="SYV69" s="51"/>
      <c r="SYW69" s="51"/>
      <c r="SYX69" s="51"/>
      <c r="SYY69" s="51"/>
      <c r="SYZ69" s="51"/>
      <c r="SZA69" s="51"/>
      <c r="SZB69" s="51"/>
      <c r="SZC69" s="51"/>
      <c r="SZD69" s="51"/>
      <c r="SZE69" s="51"/>
      <c r="SZF69" s="51"/>
      <c r="SZG69" s="51"/>
      <c r="SZH69" s="51"/>
      <c r="SZI69" s="51"/>
      <c r="SZJ69" s="51"/>
      <c r="SZK69" s="51"/>
      <c r="SZL69" s="51"/>
      <c r="SZM69" s="51"/>
      <c r="SZN69" s="51"/>
      <c r="SZO69" s="51"/>
      <c r="SZP69" s="51"/>
      <c r="SZQ69" s="51"/>
      <c r="SZR69" s="51"/>
      <c r="SZS69" s="51"/>
      <c r="SZT69" s="51"/>
      <c r="SZU69" s="51"/>
      <c r="SZV69" s="51"/>
      <c r="SZW69" s="51"/>
      <c r="SZX69" s="51"/>
      <c r="SZY69" s="51"/>
      <c r="SZZ69" s="51"/>
      <c r="TAA69" s="51"/>
      <c r="TAB69" s="51"/>
      <c r="TAC69" s="51"/>
      <c r="TAD69" s="51"/>
      <c r="TAE69" s="51"/>
      <c r="TAF69" s="51"/>
      <c r="TAG69" s="51"/>
      <c r="TAH69" s="51"/>
      <c r="TAI69" s="51"/>
      <c r="TAJ69" s="51"/>
      <c r="TAK69" s="51"/>
      <c r="TAL69" s="51"/>
      <c r="TAM69" s="51"/>
      <c r="TAN69" s="51"/>
      <c r="TAO69" s="51"/>
      <c r="TAP69" s="51"/>
      <c r="TAQ69" s="51"/>
      <c r="TAR69" s="51"/>
      <c r="TAS69" s="51"/>
      <c r="TAT69" s="51"/>
      <c r="TAU69" s="51"/>
      <c r="TAV69" s="51"/>
      <c r="TAW69" s="51"/>
      <c r="TAX69" s="51"/>
      <c r="TAY69" s="51"/>
      <c r="TAZ69" s="51"/>
      <c r="TBA69" s="51"/>
      <c r="TBB69" s="51"/>
      <c r="TBC69" s="51"/>
      <c r="TBD69" s="51"/>
      <c r="TBE69" s="51"/>
      <c r="TBF69" s="51"/>
      <c r="TBG69" s="51"/>
      <c r="TBH69" s="51"/>
      <c r="TBI69" s="51"/>
      <c r="TBJ69" s="51"/>
      <c r="TBK69" s="51"/>
      <c r="TBL69" s="51"/>
      <c r="TBM69" s="51"/>
      <c r="TBN69" s="51"/>
      <c r="TBO69" s="51"/>
      <c r="TBP69" s="51"/>
      <c r="TBQ69" s="51"/>
      <c r="TBR69" s="51"/>
      <c r="TBS69" s="51"/>
      <c r="TBT69" s="51"/>
      <c r="TBU69" s="51"/>
      <c r="TBV69" s="51"/>
      <c r="TBW69" s="51"/>
      <c r="TBX69" s="51"/>
      <c r="TBY69" s="51"/>
      <c r="TBZ69" s="51"/>
      <c r="TCA69" s="51"/>
      <c r="TCB69" s="51"/>
      <c r="TCC69" s="51"/>
      <c r="TCD69" s="51"/>
      <c r="TCE69" s="51"/>
      <c r="TCF69" s="51"/>
      <c r="TCG69" s="51"/>
      <c r="TCH69" s="51"/>
      <c r="TCI69" s="51"/>
      <c r="TCJ69" s="51"/>
      <c r="TCK69" s="51"/>
      <c r="TCL69" s="51"/>
      <c r="TCM69" s="51"/>
      <c r="TCN69" s="51"/>
      <c r="TCO69" s="51"/>
      <c r="TCP69" s="51"/>
      <c r="TCQ69" s="51"/>
      <c r="TCR69" s="51"/>
      <c r="TCS69" s="51"/>
      <c r="TCT69" s="51"/>
      <c r="TCU69" s="51"/>
      <c r="TCV69" s="51"/>
      <c r="TCW69" s="51"/>
      <c r="TCX69" s="51"/>
      <c r="TCY69" s="51"/>
      <c r="TCZ69" s="51"/>
      <c r="TDA69" s="51"/>
      <c r="TDB69" s="51"/>
      <c r="TDC69" s="51"/>
      <c r="TDD69" s="51"/>
      <c r="TDE69" s="51"/>
      <c r="TDF69" s="51"/>
      <c r="TDG69" s="51"/>
      <c r="TDH69" s="51"/>
      <c r="TDI69" s="51"/>
      <c r="TDJ69" s="51"/>
      <c r="TDK69" s="51"/>
      <c r="TDL69" s="51"/>
      <c r="TDM69" s="51"/>
      <c r="TDN69" s="51"/>
      <c r="TDO69" s="51"/>
      <c r="TDP69" s="51"/>
      <c r="TDQ69" s="51"/>
      <c r="TDR69" s="51"/>
      <c r="TDS69" s="51"/>
      <c r="TDT69" s="51"/>
      <c r="TDU69" s="51"/>
      <c r="TDV69" s="51"/>
      <c r="TDW69" s="51"/>
      <c r="TDX69" s="51"/>
      <c r="TDY69" s="51"/>
      <c r="TDZ69" s="51"/>
      <c r="TEA69" s="51"/>
      <c r="TEB69" s="51"/>
      <c r="TEC69" s="51"/>
      <c r="TED69" s="51"/>
      <c r="TEE69" s="51"/>
      <c r="TEF69" s="51"/>
      <c r="TEG69" s="51"/>
      <c r="TEH69" s="51"/>
      <c r="TEI69" s="51"/>
      <c r="TEJ69" s="51"/>
      <c r="TEK69" s="51"/>
      <c r="TEL69" s="51"/>
      <c r="TEM69" s="51"/>
      <c r="TEN69" s="51"/>
      <c r="TEO69" s="51"/>
      <c r="TEP69" s="51"/>
      <c r="TEQ69" s="51"/>
      <c r="TER69" s="51"/>
      <c r="TES69" s="51"/>
      <c r="TET69" s="51"/>
      <c r="TEU69" s="51"/>
      <c r="TEV69" s="51"/>
      <c r="TEW69" s="51"/>
      <c r="TEX69" s="51"/>
      <c r="TEY69" s="51"/>
      <c r="TEZ69" s="51"/>
      <c r="TFA69" s="51"/>
      <c r="TFB69" s="51"/>
      <c r="TFC69" s="51"/>
      <c r="TFD69" s="51"/>
      <c r="TFE69" s="51"/>
      <c r="TFF69" s="51"/>
      <c r="TFG69" s="51"/>
      <c r="TFH69" s="51"/>
      <c r="TFI69" s="51"/>
      <c r="TFJ69" s="51"/>
      <c r="TFK69" s="51"/>
      <c r="TFL69" s="51"/>
      <c r="TFM69" s="51"/>
      <c r="TFN69" s="51"/>
      <c r="TFO69" s="51"/>
      <c r="TFP69" s="51"/>
      <c r="TFQ69" s="51"/>
      <c r="TFR69" s="51"/>
      <c r="TFS69" s="51"/>
      <c r="TFT69" s="51"/>
      <c r="TFU69" s="51"/>
      <c r="TFV69" s="51"/>
      <c r="TFW69" s="51"/>
      <c r="TFX69" s="51"/>
      <c r="TFY69" s="51"/>
      <c r="TFZ69" s="51"/>
      <c r="TGA69" s="51"/>
      <c r="TGB69" s="51"/>
      <c r="TGC69" s="51"/>
      <c r="TGD69" s="51"/>
      <c r="TGE69" s="51"/>
      <c r="TGF69" s="51"/>
      <c r="TGG69" s="51"/>
      <c r="TGH69" s="51"/>
      <c r="TGI69" s="51"/>
      <c r="TGJ69" s="51"/>
      <c r="TGK69" s="51"/>
      <c r="TGL69" s="51"/>
      <c r="TGM69" s="51"/>
      <c r="TGN69" s="51"/>
      <c r="TGO69" s="51"/>
      <c r="TGP69" s="51"/>
      <c r="TGQ69" s="51"/>
      <c r="TGR69" s="51"/>
      <c r="TGS69" s="51"/>
      <c r="TGT69" s="51"/>
      <c r="TGU69" s="51"/>
      <c r="TGV69" s="51"/>
      <c r="TGW69" s="51"/>
      <c r="TGX69" s="51"/>
      <c r="TGY69" s="51"/>
      <c r="TGZ69" s="51"/>
      <c r="THA69" s="51"/>
      <c r="THB69" s="51"/>
      <c r="THC69" s="51"/>
      <c r="THD69" s="51"/>
      <c r="THE69" s="51"/>
      <c r="THF69" s="51"/>
      <c r="THG69" s="51"/>
      <c r="THH69" s="51"/>
      <c r="THI69" s="51"/>
      <c r="THJ69" s="51"/>
      <c r="THK69" s="51"/>
      <c r="THL69" s="51"/>
      <c r="THM69" s="51"/>
      <c r="THN69" s="51"/>
      <c r="THO69" s="51"/>
      <c r="THP69" s="51"/>
      <c r="THQ69" s="51"/>
      <c r="THR69" s="51"/>
      <c r="THS69" s="51"/>
      <c r="THT69" s="51"/>
      <c r="THU69" s="51"/>
      <c r="THV69" s="51"/>
      <c r="THW69" s="51"/>
      <c r="THX69" s="51"/>
      <c r="THY69" s="51"/>
      <c r="THZ69" s="51"/>
      <c r="TIA69" s="51"/>
      <c r="TIB69" s="51"/>
      <c r="TIC69" s="51"/>
      <c r="TID69" s="51"/>
      <c r="TIE69" s="51"/>
      <c r="TIF69" s="51"/>
      <c r="TIG69" s="51"/>
      <c r="TIH69" s="51"/>
      <c r="TII69" s="51"/>
      <c r="TIJ69" s="51"/>
      <c r="TIK69" s="51"/>
      <c r="TIL69" s="51"/>
      <c r="TIM69" s="51"/>
      <c r="TIN69" s="51"/>
      <c r="TIO69" s="51"/>
      <c r="TIP69" s="51"/>
      <c r="TIQ69" s="51"/>
      <c r="TIR69" s="51"/>
      <c r="TIS69" s="51"/>
      <c r="TIT69" s="51"/>
      <c r="TIU69" s="51"/>
      <c r="TIV69" s="51"/>
      <c r="TIW69" s="51"/>
      <c r="TIX69" s="51"/>
      <c r="TIY69" s="51"/>
      <c r="TIZ69" s="51"/>
      <c r="TJA69" s="51"/>
      <c r="TJB69" s="51"/>
      <c r="TJC69" s="51"/>
      <c r="TJD69" s="51"/>
      <c r="TJE69" s="51"/>
      <c r="TJF69" s="51"/>
      <c r="TJG69" s="51"/>
      <c r="TJH69" s="51"/>
      <c r="TJI69" s="51"/>
      <c r="TJJ69" s="51"/>
      <c r="TJK69" s="51"/>
      <c r="TJL69" s="51"/>
      <c r="TJM69" s="51"/>
      <c r="TJN69" s="51"/>
      <c r="TJO69" s="51"/>
      <c r="TJP69" s="51"/>
      <c r="TJQ69" s="51"/>
      <c r="TJR69" s="51"/>
      <c r="TJS69" s="51"/>
      <c r="TJT69" s="51"/>
      <c r="TJU69" s="51"/>
      <c r="TJV69" s="51"/>
      <c r="TJW69" s="51"/>
      <c r="TJX69" s="51"/>
      <c r="TJY69" s="51"/>
      <c r="TJZ69" s="51"/>
      <c r="TKA69" s="51"/>
      <c r="TKB69" s="51"/>
      <c r="TKC69" s="51"/>
      <c r="TKD69" s="51"/>
      <c r="TKE69" s="51"/>
      <c r="TKF69" s="51"/>
      <c r="TKG69" s="51"/>
      <c r="TKH69" s="51"/>
      <c r="TKI69" s="51"/>
      <c r="TKJ69" s="51"/>
      <c r="TKK69" s="51"/>
      <c r="TKL69" s="51"/>
      <c r="TKM69" s="51"/>
      <c r="TKN69" s="51"/>
      <c r="TKO69" s="51"/>
      <c r="TKP69" s="51"/>
      <c r="TKQ69" s="51"/>
      <c r="TKR69" s="51"/>
      <c r="TKS69" s="51"/>
      <c r="TKT69" s="51"/>
      <c r="TKU69" s="51"/>
      <c r="TKV69" s="51"/>
      <c r="TKW69" s="51"/>
      <c r="TKX69" s="51"/>
      <c r="TKY69" s="51"/>
      <c r="TKZ69" s="51"/>
      <c r="TLA69" s="51"/>
      <c r="TLB69" s="51"/>
      <c r="TLC69" s="51"/>
      <c r="TLD69" s="51"/>
      <c r="TLE69" s="51"/>
      <c r="TLF69" s="51"/>
      <c r="TLG69" s="51"/>
      <c r="TLH69" s="51"/>
      <c r="TLI69" s="51"/>
      <c r="TLJ69" s="51"/>
      <c r="TLK69" s="51"/>
      <c r="TLL69" s="51"/>
      <c r="TLM69" s="51"/>
      <c r="TLN69" s="51"/>
      <c r="TLO69" s="51"/>
      <c r="TLP69" s="51"/>
      <c r="TLQ69" s="51"/>
      <c r="TLR69" s="51"/>
      <c r="TLS69" s="51"/>
      <c r="TLT69" s="51"/>
      <c r="TLU69" s="51"/>
      <c r="TLV69" s="51"/>
      <c r="TLW69" s="51"/>
      <c r="TLX69" s="51"/>
      <c r="TLY69" s="51"/>
      <c r="TLZ69" s="51"/>
      <c r="TMA69" s="51"/>
      <c r="TMB69" s="51"/>
      <c r="TMC69" s="51"/>
      <c r="TMD69" s="51"/>
      <c r="TME69" s="51"/>
      <c r="TMF69" s="51"/>
      <c r="TMG69" s="51"/>
      <c r="TMH69" s="51"/>
      <c r="TMI69" s="51"/>
      <c r="TMJ69" s="51"/>
      <c r="TMK69" s="51"/>
      <c r="TML69" s="51"/>
      <c r="TMM69" s="51"/>
      <c r="TMN69" s="51"/>
      <c r="TMO69" s="51"/>
      <c r="TMP69" s="51"/>
      <c r="TMQ69" s="51"/>
      <c r="TMR69" s="51"/>
      <c r="TMS69" s="51"/>
      <c r="TMT69" s="51"/>
      <c r="TMU69" s="51"/>
      <c r="TMV69" s="51"/>
      <c r="TMW69" s="51"/>
      <c r="TMX69" s="51"/>
      <c r="TMY69" s="51"/>
      <c r="TMZ69" s="51"/>
      <c r="TNA69" s="51"/>
      <c r="TNB69" s="51"/>
      <c r="TNC69" s="51"/>
      <c r="TND69" s="51"/>
      <c r="TNE69" s="51"/>
      <c r="TNF69" s="51"/>
      <c r="TNG69" s="51"/>
      <c r="TNH69" s="51"/>
      <c r="TNI69" s="51"/>
      <c r="TNJ69" s="51"/>
      <c r="TNK69" s="51"/>
      <c r="TNL69" s="51"/>
      <c r="TNM69" s="51"/>
      <c r="TNN69" s="51"/>
      <c r="TNO69" s="51"/>
      <c r="TNP69" s="51"/>
      <c r="TNQ69" s="51"/>
      <c r="TNR69" s="51"/>
      <c r="TNS69" s="51"/>
      <c r="TNT69" s="51"/>
      <c r="TNU69" s="51"/>
      <c r="TNV69" s="51"/>
      <c r="TNW69" s="51"/>
      <c r="TNX69" s="51"/>
      <c r="TNY69" s="51"/>
      <c r="TNZ69" s="51"/>
      <c r="TOA69" s="51"/>
      <c r="TOB69" s="51"/>
      <c r="TOC69" s="51"/>
      <c r="TOD69" s="51"/>
      <c r="TOE69" s="51"/>
      <c r="TOF69" s="51"/>
      <c r="TOG69" s="51"/>
      <c r="TOH69" s="51"/>
      <c r="TOI69" s="51"/>
      <c r="TOJ69" s="51"/>
      <c r="TOK69" s="51"/>
      <c r="TOL69" s="51"/>
      <c r="TOM69" s="51"/>
      <c r="TON69" s="51"/>
      <c r="TOO69" s="51"/>
      <c r="TOP69" s="51"/>
      <c r="TOQ69" s="51"/>
      <c r="TOR69" s="51"/>
      <c r="TOS69" s="51"/>
      <c r="TOT69" s="51"/>
      <c r="TOU69" s="51"/>
      <c r="TOV69" s="51"/>
      <c r="TOW69" s="51"/>
      <c r="TOX69" s="51"/>
      <c r="TOY69" s="51"/>
      <c r="TOZ69" s="51"/>
      <c r="TPA69" s="51"/>
      <c r="TPB69" s="51"/>
      <c r="TPC69" s="51"/>
      <c r="TPD69" s="51"/>
      <c r="TPE69" s="51"/>
      <c r="TPF69" s="51"/>
      <c r="TPG69" s="51"/>
      <c r="TPH69" s="51"/>
      <c r="TPI69" s="51"/>
      <c r="TPJ69" s="51"/>
      <c r="TPK69" s="51"/>
      <c r="TPL69" s="51"/>
      <c r="TPM69" s="51"/>
      <c r="TPN69" s="51"/>
      <c r="TPO69" s="51"/>
      <c r="TPP69" s="51"/>
      <c r="TPQ69" s="51"/>
      <c r="TPR69" s="51"/>
      <c r="TPS69" s="51"/>
      <c r="TPT69" s="51"/>
      <c r="TPU69" s="51"/>
      <c r="TPV69" s="51"/>
      <c r="TPW69" s="51"/>
      <c r="TPX69" s="51"/>
      <c r="TPY69" s="51"/>
      <c r="TPZ69" s="51"/>
      <c r="TQA69" s="51"/>
      <c r="TQB69" s="51"/>
      <c r="TQC69" s="51"/>
      <c r="TQD69" s="51"/>
      <c r="TQE69" s="51"/>
      <c r="TQF69" s="51"/>
      <c r="TQG69" s="51"/>
      <c r="TQH69" s="51"/>
      <c r="TQI69" s="51"/>
      <c r="TQJ69" s="51"/>
      <c r="TQK69" s="51"/>
      <c r="TQL69" s="51"/>
      <c r="TQM69" s="51"/>
      <c r="TQN69" s="51"/>
      <c r="TQO69" s="51"/>
      <c r="TQP69" s="51"/>
      <c r="TQQ69" s="51"/>
      <c r="TQR69" s="51"/>
      <c r="TQS69" s="51"/>
      <c r="TQT69" s="51"/>
      <c r="TQU69" s="51"/>
      <c r="TQV69" s="51"/>
      <c r="TQW69" s="51"/>
      <c r="TQX69" s="51"/>
      <c r="TQY69" s="51"/>
      <c r="TQZ69" s="51"/>
      <c r="TRA69" s="51"/>
      <c r="TRB69" s="51"/>
      <c r="TRC69" s="51"/>
      <c r="TRD69" s="51"/>
      <c r="TRE69" s="51"/>
      <c r="TRF69" s="51"/>
      <c r="TRG69" s="51"/>
      <c r="TRH69" s="51"/>
      <c r="TRI69" s="51"/>
      <c r="TRJ69" s="51"/>
      <c r="TRK69" s="51"/>
      <c r="TRL69" s="51"/>
      <c r="TRM69" s="51"/>
      <c r="TRN69" s="51"/>
      <c r="TRO69" s="51"/>
      <c r="TRP69" s="51"/>
      <c r="TRQ69" s="51"/>
      <c r="TRR69" s="51"/>
      <c r="TRS69" s="51"/>
      <c r="TRT69" s="51"/>
      <c r="TRU69" s="51"/>
      <c r="TRV69" s="51"/>
      <c r="TRW69" s="51"/>
      <c r="TRX69" s="51"/>
      <c r="TRY69" s="51"/>
      <c r="TRZ69" s="51"/>
      <c r="TSA69" s="51"/>
      <c r="TSB69" s="51"/>
      <c r="TSC69" s="51"/>
      <c r="TSD69" s="51"/>
      <c r="TSE69" s="51"/>
      <c r="TSF69" s="51"/>
      <c r="TSG69" s="51"/>
      <c r="TSH69" s="51"/>
      <c r="TSI69" s="51"/>
      <c r="TSJ69" s="51"/>
      <c r="TSK69" s="51"/>
      <c r="TSL69" s="51"/>
      <c r="TSM69" s="51"/>
      <c r="TSN69" s="51"/>
      <c r="TSO69" s="51"/>
      <c r="TSP69" s="51"/>
      <c r="TSQ69" s="51"/>
      <c r="TSR69" s="51"/>
      <c r="TSS69" s="51"/>
      <c r="TST69" s="51"/>
      <c r="TSU69" s="51"/>
      <c r="TSV69" s="51"/>
      <c r="TSW69" s="51"/>
      <c r="TSX69" s="51"/>
      <c r="TSY69" s="51"/>
      <c r="TSZ69" s="51"/>
      <c r="TTA69" s="51"/>
      <c r="TTB69" s="51"/>
      <c r="TTC69" s="51"/>
      <c r="TTD69" s="51"/>
      <c r="TTE69" s="51"/>
      <c r="TTF69" s="51"/>
      <c r="TTG69" s="51"/>
      <c r="TTH69" s="51"/>
      <c r="TTI69" s="51"/>
      <c r="TTJ69" s="51"/>
      <c r="TTK69" s="51"/>
      <c r="TTL69" s="51"/>
      <c r="TTM69" s="51"/>
      <c r="TTN69" s="51"/>
      <c r="TTO69" s="51"/>
      <c r="TTP69" s="51"/>
      <c r="TTQ69" s="51"/>
      <c r="TTR69" s="51"/>
      <c r="TTS69" s="51"/>
      <c r="TTT69" s="51"/>
      <c r="TTU69" s="51"/>
      <c r="TTV69" s="51"/>
      <c r="TTW69" s="51"/>
      <c r="TTX69" s="51"/>
      <c r="TTY69" s="51"/>
      <c r="TTZ69" s="51"/>
      <c r="TUA69" s="51"/>
      <c r="TUB69" s="51"/>
      <c r="TUC69" s="51"/>
      <c r="TUD69" s="51"/>
      <c r="TUE69" s="51"/>
      <c r="TUF69" s="51"/>
      <c r="TUG69" s="51"/>
      <c r="TUH69" s="51"/>
      <c r="TUI69" s="51"/>
      <c r="TUJ69" s="51"/>
      <c r="TUK69" s="51"/>
      <c r="TUL69" s="51"/>
      <c r="TUM69" s="51"/>
      <c r="TUN69" s="51"/>
      <c r="TUO69" s="51"/>
      <c r="TUP69" s="51"/>
      <c r="TUQ69" s="51"/>
      <c r="TUR69" s="51"/>
      <c r="TUS69" s="51"/>
      <c r="TUT69" s="51"/>
      <c r="TUU69" s="51"/>
      <c r="TUV69" s="51"/>
      <c r="TUW69" s="51"/>
      <c r="TUX69" s="51"/>
      <c r="TUY69" s="51"/>
      <c r="TUZ69" s="51"/>
      <c r="TVA69" s="51"/>
      <c r="TVB69" s="51"/>
      <c r="TVC69" s="51"/>
      <c r="TVD69" s="51"/>
      <c r="TVE69" s="51"/>
      <c r="TVF69" s="51"/>
      <c r="TVG69" s="51"/>
      <c r="TVH69" s="51"/>
      <c r="TVI69" s="51"/>
      <c r="TVJ69" s="51"/>
      <c r="TVK69" s="51"/>
      <c r="TVL69" s="51"/>
      <c r="TVM69" s="51"/>
      <c r="TVN69" s="51"/>
      <c r="TVO69" s="51"/>
      <c r="TVP69" s="51"/>
      <c r="TVQ69" s="51"/>
      <c r="TVR69" s="51"/>
      <c r="TVS69" s="51"/>
      <c r="TVT69" s="51"/>
      <c r="TVU69" s="51"/>
      <c r="TVV69" s="51"/>
      <c r="TVW69" s="51"/>
      <c r="TVX69" s="51"/>
      <c r="TVY69" s="51"/>
      <c r="TVZ69" s="51"/>
      <c r="TWA69" s="51"/>
      <c r="TWB69" s="51"/>
      <c r="TWC69" s="51"/>
      <c r="TWD69" s="51"/>
      <c r="TWE69" s="51"/>
      <c r="TWF69" s="51"/>
      <c r="TWG69" s="51"/>
      <c r="TWH69" s="51"/>
      <c r="TWI69" s="51"/>
      <c r="TWJ69" s="51"/>
      <c r="TWK69" s="51"/>
      <c r="TWL69" s="51"/>
      <c r="TWM69" s="51"/>
      <c r="TWN69" s="51"/>
      <c r="TWO69" s="51"/>
      <c r="TWP69" s="51"/>
      <c r="TWQ69" s="51"/>
      <c r="TWR69" s="51"/>
      <c r="TWS69" s="51"/>
      <c r="TWT69" s="51"/>
      <c r="TWU69" s="51"/>
      <c r="TWV69" s="51"/>
      <c r="TWW69" s="51"/>
      <c r="TWX69" s="51"/>
      <c r="TWY69" s="51"/>
      <c r="TWZ69" s="51"/>
      <c r="TXA69" s="51"/>
      <c r="TXB69" s="51"/>
      <c r="TXC69" s="51"/>
      <c r="TXD69" s="51"/>
      <c r="TXE69" s="51"/>
      <c r="TXF69" s="51"/>
      <c r="TXG69" s="51"/>
      <c r="TXH69" s="51"/>
      <c r="TXI69" s="51"/>
      <c r="TXJ69" s="51"/>
      <c r="TXK69" s="51"/>
      <c r="TXL69" s="51"/>
      <c r="TXM69" s="51"/>
      <c r="TXN69" s="51"/>
      <c r="TXO69" s="51"/>
      <c r="TXP69" s="51"/>
      <c r="TXQ69" s="51"/>
      <c r="TXR69" s="51"/>
      <c r="TXS69" s="51"/>
      <c r="TXT69" s="51"/>
      <c r="TXU69" s="51"/>
      <c r="TXV69" s="51"/>
      <c r="TXW69" s="51"/>
      <c r="TXX69" s="51"/>
      <c r="TXY69" s="51"/>
      <c r="TXZ69" s="51"/>
      <c r="TYA69" s="51"/>
      <c r="TYB69" s="51"/>
      <c r="TYC69" s="51"/>
      <c r="TYD69" s="51"/>
      <c r="TYE69" s="51"/>
      <c r="TYF69" s="51"/>
      <c r="TYG69" s="51"/>
      <c r="TYH69" s="51"/>
      <c r="TYI69" s="51"/>
      <c r="TYJ69" s="51"/>
      <c r="TYK69" s="51"/>
      <c r="TYL69" s="51"/>
      <c r="TYM69" s="51"/>
      <c r="TYN69" s="51"/>
      <c r="TYO69" s="51"/>
      <c r="TYP69" s="51"/>
      <c r="TYQ69" s="51"/>
      <c r="TYR69" s="51"/>
      <c r="TYS69" s="51"/>
      <c r="TYT69" s="51"/>
      <c r="TYU69" s="51"/>
      <c r="TYV69" s="51"/>
      <c r="TYW69" s="51"/>
      <c r="TYX69" s="51"/>
      <c r="TYY69" s="51"/>
      <c r="TYZ69" s="51"/>
      <c r="TZA69" s="51"/>
      <c r="TZB69" s="51"/>
      <c r="TZC69" s="51"/>
      <c r="TZD69" s="51"/>
      <c r="TZE69" s="51"/>
      <c r="TZF69" s="51"/>
      <c r="TZG69" s="51"/>
      <c r="TZH69" s="51"/>
      <c r="TZI69" s="51"/>
      <c r="TZJ69" s="51"/>
      <c r="TZK69" s="51"/>
      <c r="TZL69" s="51"/>
      <c r="TZM69" s="51"/>
      <c r="TZN69" s="51"/>
      <c r="TZO69" s="51"/>
      <c r="TZP69" s="51"/>
      <c r="TZQ69" s="51"/>
      <c r="TZR69" s="51"/>
      <c r="TZS69" s="51"/>
      <c r="TZT69" s="51"/>
      <c r="TZU69" s="51"/>
      <c r="TZV69" s="51"/>
      <c r="TZW69" s="51"/>
      <c r="TZX69" s="51"/>
      <c r="TZY69" s="51"/>
      <c r="TZZ69" s="51"/>
      <c r="UAA69" s="51"/>
      <c r="UAB69" s="51"/>
      <c r="UAC69" s="51"/>
      <c r="UAD69" s="51"/>
      <c r="UAE69" s="51"/>
      <c r="UAF69" s="51"/>
      <c r="UAG69" s="51"/>
      <c r="UAH69" s="51"/>
      <c r="UAI69" s="51"/>
      <c r="UAJ69" s="51"/>
      <c r="UAK69" s="51"/>
      <c r="UAL69" s="51"/>
      <c r="UAM69" s="51"/>
      <c r="UAN69" s="51"/>
      <c r="UAO69" s="51"/>
      <c r="UAP69" s="51"/>
      <c r="UAQ69" s="51"/>
      <c r="UAR69" s="51"/>
      <c r="UAS69" s="51"/>
      <c r="UAT69" s="51"/>
      <c r="UAU69" s="51"/>
      <c r="UAV69" s="51"/>
      <c r="UAW69" s="51"/>
      <c r="UAX69" s="51"/>
      <c r="UAY69" s="51"/>
      <c r="UAZ69" s="51"/>
      <c r="UBA69" s="51"/>
      <c r="UBB69" s="51"/>
      <c r="UBC69" s="51"/>
      <c r="UBD69" s="51"/>
      <c r="UBE69" s="51"/>
      <c r="UBF69" s="51"/>
      <c r="UBG69" s="51"/>
      <c r="UBH69" s="51"/>
      <c r="UBI69" s="51"/>
      <c r="UBJ69" s="51"/>
      <c r="UBK69" s="51"/>
      <c r="UBL69" s="51"/>
      <c r="UBM69" s="51"/>
      <c r="UBN69" s="51"/>
      <c r="UBO69" s="51"/>
      <c r="UBP69" s="51"/>
      <c r="UBQ69" s="51"/>
      <c r="UBR69" s="51"/>
      <c r="UBS69" s="51"/>
      <c r="UBT69" s="51"/>
      <c r="UBU69" s="51"/>
      <c r="UBV69" s="51"/>
      <c r="UBW69" s="51"/>
      <c r="UBX69" s="51"/>
      <c r="UBY69" s="51"/>
      <c r="UBZ69" s="51"/>
      <c r="UCA69" s="51"/>
      <c r="UCB69" s="51"/>
      <c r="UCC69" s="51"/>
      <c r="UCD69" s="51"/>
      <c r="UCE69" s="51"/>
      <c r="UCF69" s="51"/>
      <c r="UCG69" s="51"/>
      <c r="UCH69" s="51"/>
      <c r="UCI69" s="51"/>
      <c r="UCJ69" s="51"/>
      <c r="UCK69" s="51"/>
      <c r="UCL69" s="51"/>
      <c r="UCM69" s="51"/>
      <c r="UCN69" s="51"/>
      <c r="UCO69" s="51"/>
      <c r="UCP69" s="51"/>
      <c r="UCQ69" s="51"/>
      <c r="UCR69" s="51"/>
      <c r="UCS69" s="51"/>
      <c r="UCT69" s="51"/>
      <c r="UCU69" s="51"/>
      <c r="UCV69" s="51"/>
      <c r="UCW69" s="51"/>
      <c r="UCX69" s="51"/>
      <c r="UCY69" s="51"/>
      <c r="UCZ69" s="51"/>
      <c r="UDA69" s="51"/>
      <c r="UDB69" s="51"/>
      <c r="UDC69" s="51"/>
      <c r="UDD69" s="51"/>
      <c r="UDE69" s="51"/>
      <c r="UDF69" s="51"/>
      <c r="UDG69" s="51"/>
      <c r="UDH69" s="51"/>
      <c r="UDI69" s="51"/>
      <c r="UDJ69" s="51"/>
      <c r="UDK69" s="51"/>
      <c r="UDL69" s="51"/>
      <c r="UDM69" s="51"/>
      <c r="UDN69" s="51"/>
      <c r="UDO69" s="51"/>
      <c r="UDP69" s="51"/>
      <c r="UDQ69" s="51"/>
      <c r="UDR69" s="51"/>
      <c r="UDS69" s="51"/>
      <c r="UDT69" s="51"/>
      <c r="UDU69" s="51"/>
      <c r="UDV69" s="51"/>
      <c r="UDW69" s="51"/>
      <c r="UDX69" s="51"/>
      <c r="UDY69" s="51"/>
      <c r="UDZ69" s="51"/>
      <c r="UEA69" s="51"/>
      <c r="UEB69" s="51"/>
      <c r="UEC69" s="51"/>
      <c r="UED69" s="51"/>
      <c r="UEE69" s="51"/>
      <c r="UEF69" s="51"/>
      <c r="UEG69" s="51"/>
      <c r="UEH69" s="51"/>
      <c r="UEI69" s="51"/>
      <c r="UEJ69" s="51"/>
      <c r="UEK69" s="51"/>
      <c r="UEL69" s="51"/>
      <c r="UEM69" s="51"/>
      <c r="UEN69" s="51"/>
      <c r="UEO69" s="51"/>
      <c r="UEP69" s="51"/>
      <c r="UEQ69" s="51"/>
      <c r="UER69" s="51"/>
      <c r="UES69" s="51"/>
      <c r="UET69" s="51"/>
      <c r="UEU69" s="51"/>
      <c r="UEV69" s="51"/>
      <c r="UEW69" s="51"/>
      <c r="UEX69" s="51"/>
      <c r="UEY69" s="51"/>
      <c r="UEZ69" s="51"/>
      <c r="UFA69" s="51"/>
      <c r="UFB69" s="51"/>
      <c r="UFC69" s="51"/>
      <c r="UFD69" s="51"/>
      <c r="UFE69" s="51"/>
      <c r="UFF69" s="51"/>
      <c r="UFG69" s="51"/>
      <c r="UFH69" s="51"/>
      <c r="UFI69" s="51"/>
      <c r="UFJ69" s="51"/>
      <c r="UFK69" s="51"/>
      <c r="UFL69" s="51"/>
      <c r="UFM69" s="51"/>
      <c r="UFN69" s="51"/>
      <c r="UFO69" s="51"/>
      <c r="UFP69" s="51"/>
      <c r="UFQ69" s="51"/>
      <c r="UFR69" s="51"/>
      <c r="UFS69" s="51"/>
      <c r="UFT69" s="51"/>
      <c r="UFU69" s="51"/>
      <c r="UFV69" s="51"/>
      <c r="UFW69" s="51"/>
      <c r="UFX69" s="51"/>
      <c r="UFY69" s="51"/>
      <c r="UFZ69" s="51"/>
      <c r="UGA69" s="51"/>
      <c r="UGB69" s="51"/>
      <c r="UGC69" s="51"/>
      <c r="UGD69" s="51"/>
      <c r="UGE69" s="51"/>
      <c r="UGF69" s="51"/>
      <c r="UGG69" s="51"/>
      <c r="UGH69" s="51"/>
      <c r="UGI69" s="51"/>
      <c r="UGJ69" s="51"/>
      <c r="UGK69" s="51"/>
      <c r="UGL69" s="51"/>
      <c r="UGM69" s="51"/>
      <c r="UGN69" s="51"/>
      <c r="UGO69" s="51"/>
      <c r="UGP69" s="51"/>
      <c r="UGQ69" s="51"/>
      <c r="UGR69" s="51"/>
      <c r="UGS69" s="51"/>
      <c r="UGT69" s="51"/>
      <c r="UGU69" s="51"/>
      <c r="UGV69" s="51"/>
      <c r="UGW69" s="51"/>
      <c r="UGX69" s="51"/>
      <c r="UGY69" s="51"/>
      <c r="UGZ69" s="51"/>
      <c r="UHA69" s="51"/>
      <c r="UHB69" s="51"/>
      <c r="UHC69" s="51"/>
      <c r="UHD69" s="51"/>
      <c r="UHE69" s="51"/>
      <c r="UHF69" s="51"/>
      <c r="UHG69" s="51"/>
      <c r="UHH69" s="51"/>
      <c r="UHI69" s="51"/>
      <c r="UHJ69" s="51"/>
      <c r="UHK69" s="51"/>
      <c r="UHL69" s="51"/>
      <c r="UHM69" s="51"/>
      <c r="UHN69" s="51"/>
      <c r="UHO69" s="51"/>
      <c r="UHP69" s="51"/>
      <c r="UHQ69" s="51"/>
      <c r="UHR69" s="51"/>
      <c r="UHS69" s="51"/>
      <c r="UHT69" s="51"/>
      <c r="UHU69" s="51"/>
      <c r="UHV69" s="51"/>
      <c r="UHW69" s="51"/>
      <c r="UHX69" s="51"/>
      <c r="UHY69" s="51"/>
      <c r="UHZ69" s="51"/>
      <c r="UIA69" s="51"/>
      <c r="UIB69" s="51"/>
      <c r="UIC69" s="51"/>
      <c r="UID69" s="51"/>
      <c r="UIE69" s="51"/>
      <c r="UIF69" s="51"/>
      <c r="UIG69" s="51"/>
      <c r="UIH69" s="51"/>
      <c r="UII69" s="51"/>
      <c r="UIJ69" s="51"/>
      <c r="UIK69" s="51"/>
      <c r="UIL69" s="51"/>
      <c r="UIM69" s="51"/>
      <c r="UIN69" s="51"/>
      <c r="UIO69" s="51"/>
      <c r="UIP69" s="51"/>
      <c r="UIQ69" s="51"/>
      <c r="UIR69" s="51"/>
      <c r="UIS69" s="51"/>
      <c r="UIT69" s="51"/>
      <c r="UIU69" s="51"/>
      <c r="UIV69" s="51"/>
      <c r="UIW69" s="51"/>
      <c r="UIX69" s="51"/>
      <c r="UIY69" s="51"/>
      <c r="UIZ69" s="51"/>
      <c r="UJA69" s="51"/>
      <c r="UJB69" s="51"/>
      <c r="UJC69" s="51"/>
      <c r="UJD69" s="51"/>
      <c r="UJE69" s="51"/>
      <c r="UJF69" s="51"/>
      <c r="UJG69" s="51"/>
      <c r="UJH69" s="51"/>
      <c r="UJI69" s="51"/>
      <c r="UJJ69" s="51"/>
      <c r="UJK69" s="51"/>
      <c r="UJL69" s="51"/>
      <c r="UJM69" s="51"/>
      <c r="UJN69" s="51"/>
      <c r="UJO69" s="51"/>
      <c r="UJP69" s="51"/>
      <c r="UJQ69" s="51"/>
      <c r="UJR69" s="51"/>
      <c r="UJS69" s="51"/>
      <c r="UJT69" s="51"/>
      <c r="UJU69" s="51"/>
      <c r="UJV69" s="51"/>
      <c r="UJW69" s="51"/>
      <c r="UJX69" s="51"/>
      <c r="UJY69" s="51"/>
      <c r="UJZ69" s="51"/>
      <c r="UKA69" s="51"/>
      <c r="UKB69" s="51"/>
      <c r="UKC69" s="51"/>
      <c r="UKD69" s="51"/>
      <c r="UKE69" s="51"/>
      <c r="UKF69" s="51"/>
      <c r="UKG69" s="51"/>
      <c r="UKH69" s="51"/>
      <c r="UKI69" s="51"/>
      <c r="UKJ69" s="51"/>
      <c r="UKK69" s="51"/>
      <c r="UKL69" s="51"/>
      <c r="UKM69" s="51"/>
      <c r="UKN69" s="51"/>
      <c r="UKO69" s="51"/>
      <c r="UKP69" s="51"/>
      <c r="UKQ69" s="51"/>
      <c r="UKR69" s="51"/>
      <c r="UKS69" s="51"/>
      <c r="UKT69" s="51"/>
      <c r="UKU69" s="51"/>
      <c r="UKV69" s="51"/>
      <c r="UKW69" s="51"/>
      <c r="UKX69" s="51"/>
      <c r="UKY69" s="51"/>
      <c r="UKZ69" s="51"/>
      <c r="ULA69" s="51"/>
      <c r="ULB69" s="51"/>
      <c r="ULC69" s="51"/>
      <c r="ULD69" s="51"/>
      <c r="ULE69" s="51"/>
      <c r="ULF69" s="51"/>
      <c r="ULG69" s="51"/>
      <c r="ULH69" s="51"/>
      <c r="ULI69" s="51"/>
      <c r="ULJ69" s="51"/>
      <c r="ULK69" s="51"/>
      <c r="ULL69" s="51"/>
      <c r="ULM69" s="51"/>
      <c r="ULN69" s="51"/>
      <c r="ULO69" s="51"/>
      <c r="ULP69" s="51"/>
      <c r="ULQ69" s="51"/>
      <c r="ULR69" s="51"/>
      <c r="ULS69" s="51"/>
      <c r="ULT69" s="51"/>
      <c r="ULU69" s="51"/>
      <c r="ULV69" s="51"/>
      <c r="ULW69" s="51"/>
      <c r="ULX69" s="51"/>
      <c r="ULY69" s="51"/>
      <c r="ULZ69" s="51"/>
      <c r="UMA69" s="51"/>
      <c r="UMB69" s="51"/>
      <c r="UMC69" s="51"/>
      <c r="UMD69" s="51"/>
      <c r="UME69" s="51"/>
      <c r="UMF69" s="51"/>
      <c r="UMG69" s="51"/>
      <c r="UMH69" s="51"/>
      <c r="UMI69" s="51"/>
      <c r="UMJ69" s="51"/>
      <c r="UMK69" s="51"/>
      <c r="UML69" s="51"/>
      <c r="UMM69" s="51"/>
      <c r="UMN69" s="51"/>
      <c r="UMO69" s="51"/>
      <c r="UMP69" s="51"/>
      <c r="UMQ69" s="51"/>
      <c r="UMR69" s="51"/>
      <c r="UMS69" s="51"/>
      <c r="UMT69" s="51"/>
      <c r="UMU69" s="51"/>
      <c r="UMV69" s="51"/>
      <c r="UMW69" s="51"/>
      <c r="UMX69" s="51"/>
      <c r="UMY69" s="51"/>
      <c r="UMZ69" s="51"/>
      <c r="UNA69" s="51"/>
      <c r="UNB69" s="51"/>
      <c r="UNC69" s="51"/>
      <c r="UND69" s="51"/>
      <c r="UNE69" s="51"/>
      <c r="UNF69" s="51"/>
      <c r="UNG69" s="51"/>
      <c r="UNH69" s="51"/>
      <c r="UNI69" s="51"/>
      <c r="UNJ69" s="51"/>
      <c r="UNK69" s="51"/>
      <c r="UNL69" s="51"/>
      <c r="UNM69" s="51"/>
      <c r="UNN69" s="51"/>
      <c r="UNO69" s="51"/>
      <c r="UNP69" s="51"/>
      <c r="UNQ69" s="51"/>
      <c r="UNR69" s="51"/>
      <c r="UNS69" s="51"/>
      <c r="UNT69" s="51"/>
      <c r="UNU69" s="51"/>
      <c r="UNV69" s="51"/>
      <c r="UNW69" s="51"/>
      <c r="UNX69" s="51"/>
      <c r="UNY69" s="51"/>
      <c r="UNZ69" s="51"/>
      <c r="UOA69" s="51"/>
      <c r="UOB69" s="51"/>
      <c r="UOC69" s="51"/>
      <c r="UOD69" s="51"/>
      <c r="UOE69" s="51"/>
      <c r="UOF69" s="51"/>
      <c r="UOG69" s="51"/>
      <c r="UOH69" s="51"/>
      <c r="UOI69" s="51"/>
      <c r="UOJ69" s="51"/>
      <c r="UOK69" s="51"/>
      <c r="UOL69" s="51"/>
      <c r="UOM69" s="51"/>
      <c r="UON69" s="51"/>
      <c r="UOO69" s="51"/>
      <c r="UOP69" s="51"/>
      <c r="UOQ69" s="51"/>
      <c r="UOR69" s="51"/>
      <c r="UOS69" s="51"/>
      <c r="UOT69" s="51"/>
      <c r="UOU69" s="51"/>
      <c r="UOV69" s="51"/>
      <c r="UOW69" s="51"/>
      <c r="UOX69" s="51"/>
      <c r="UOY69" s="51"/>
      <c r="UOZ69" s="51"/>
      <c r="UPA69" s="51"/>
      <c r="UPB69" s="51"/>
      <c r="UPC69" s="51"/>
      <c r="UPD69" s="51"/>
      <c r="UPE69" s="51"/>
      <c r="UPF69" s="51"/>
      <c r="UPG69" s="51"/>
      <c r="UPH69" s="51"/>
      <c r="UPI69" s="51"/>
      <c r="UPJ69" s="51"/>
      <c r="UPK69" s="51"/>
      <c r="UPL69" s="51"/>
      <c r="UPM69" s="51"/>
      <c r="UPN69" s="51"/>
      <c r="UPO69" s="51"/>
      <c r="UPP69" s="51"/>
      <c r="UPQ69" s="51"/>
      <c r="UPR69" s="51"/>
      <c r="UPS69" s="51"/>
      <c r="UPT69" s="51"/>
      <c r="UPU69" s="51"/>
      <c r="UPV69" s="51"/>
      <c r="UPW69" s="51"/>
      <c r="UPX69" s="51"/>
      <c r="UPY69" s="51"/>
      <c r="UPZ69" s="51"/>
      <c r="UQA69" s="51"/>
      <c r="UQB69" s="51"/>
      <c r="UQC69" s="51"/>
      <c r="UQD69" s="51"/>
      <c r="UQE69" s="51"/>
      <c r="UQF69" s="51"/>
      <c r="UQG69" s="51"/>
      <c r="UQH69" s="51"/>
      <c r="UQI69" s="51"/>
      <c r="UQJ69" s="51"/>
      <c r="UQK69" s="51"/>
      <c r="UQL69" s="51"/>
      <c r="UQM69" s="51"/>
      <c r="UQN69" s="51"/>
      <c r="UQO69" s="51"/>
      <c r="UQP69" s="51"/>
      <c r="UQQ69" s="51"/>
      <c r="UQR69" s="51"/>
      <c r="UQS69" s="51"/>
      <c r="UQT69" s="51"/>
      <c r="UQU69" s="51"/>
      <c r="UQV69" s="51"/>
      <c r="UQW69" s="51"/>
      <c r="UQX69" s="51"/>
      <c r="UQY69" s="51"/>
      <c r="UQZ69" s="51"/>
      <c r="URA69" s="51"/>
      <c r="URB69" s="51"/>
      <c r="URC69" s="51"/>
      <c r="URD69" s="51"/>
      <c r="URE69" s="51"/>
      <c r="URF69" s="51"/>
      <c r="URG69" s="51"/>
      <c r="URH69" s="51"/>
      <c r="URI69" s="51"/>
      <c r="URJ69" s="51"/>
      <c r="URK69" s="51"/>
      <c r="URL69" s="51"/>
      <c r="URM69" s="51"/>
      <c r="URN69" s="51"/>
      <c r="URO69" s="51"/>
      <c r="URP69" s="51"/>
      <c r="URQ69" s="51"/>
      <c r="URR69" s="51"/>
      <c r="URS69" s="51"/>
      <c r="URT69" s="51"/>
      <c r="URU69" s="51"/>
      <c r="URV69" s="51"/>
      <c r="URW69" s="51"/>
      <c r="URX69" s="51"/>
      <c r="URY69" s="51"/>
      <c r="URZ69" s="51"/>
      <c r="USA69" s="51"/>
      <c r="USB69" s="51"/>
      <c r="USC69" s="51"/>
      <c r="USD69" s="51"/>
      <c r="USE69" s="51"/>
      <c r="USF69" s="51"/>
      <c r="USG69" s="51"/>
      <c r="USH69" s="51"/>
      <c r="USI69" s="51"/>
      <c r="USJ69" s="51"/>
      <c r="USK69" s="51"/>
      <c r="USL69" s="51"/>
      <c r="USM69" s="51"/>
      <c r="USN69" s="51"/>
      <c r="USO69" s="51"/>
      <c r="USP69" s="51"/>
      <c r="USQ69" s="51"/>
      <c r="USR69" s="51"/>
      <c r="USS69" s="51"/>
      <c r="UST69" s="51"/>
      <c r="USU69" s="51"/>
      <c r="USV69" s="51"/>
      <c r="USW69" s="51"/>
      <c r="USX69" s="51"/>
      <c r="USY69" s="51"/>
      <c r="USZ69" s="51"/>
      <c r="UTA69" s="51"/>
      <c r="UTB69" s="51"/>
      <c r="UTC69" s="51"/>
      <c r="UTD69" s="51"/>
      <c r="UTE69" s="51"/>
      <c r="UTF69" s="51"/>
      <c r="UTG69" s="51"/>
      <c r="UTH69" s="51"/>
      <c r="UTI69" s="51"/>
      <c r="UTJ69" s="51"/>
      <c r="UTK69" s="51"/>
      <c r="UTL69" s="51"/>
      <c r="UTM69" s="51"/>
      <c r="UTN69" s="51"/>
      <c r="UTO69" s="51"/>
      <c r="UTP69" s="51"/>
      <c r="UTQ69" s="51"/>
      <c r="UTR69" s="51"/>
      <c r="UTS69" s="51"/>
      <c r="UTT69" s="51"/>
      <c r="UTU69" s="51"/>
      <c r="UTV69" s="51"/>
      <c r="UTW69" s="51"/>
      <c r="UTX69" s="51"/>
      <c r="UTY69" s="51"/>
      <c r="UTZ69" s="51"/>
      <c r="UUA69" s="51"/>
      <c r="UUB69" s="51"/>
      <c r="UUC69" s="51"/>
      <c r="UUD69" s="51"/>
      <c r="UUE69" s="51"/>
      <c r="UUF69" s="51"/>
      <c r="UUG69" s="51"/>
      <c r="UUH69" s="51"/>
      <c r="UUI69" s="51"/>
      <c r="UUJ69" s="51"/>
      <c r="UUK69" s="51"/>
      <c r="UUL69" s="51"/>
      <c r="UUM69" s="51"/>
      <c r="UUN69" s="51"/>
      <c r="UUO69" s="51"/>
      <c r="UUP69" s="51"/>
      <c r="UUQ69" s="51"/>
      <c r="UUR69" s="51"/>
      <c r="UUS69" s="51"/>
      <c r="UUT69" s="51"/>
      <c r="UUU69" s="51"/>
      <c r="UUV69" s="51"/>
      <c r="UUW69" s="51"/>
      <c r="UUX69" s="51"/>
      <c r="UUY69" s="51"/>
      <c r="UUZ69" s="51"/>
      <c r="UVA69" s="51"/>
      <c r="UVB69" s="51"/>
      <c r="UVC69" s="51"/>
      <c r="UVD69" s="51"/>
      <c r="UVE69" s="51"/>
      <c r="UVF69" s="51"/>
      <c r="UVG69" s="51"/>
      <c r="UVH69" s="51"/>
      <c r="UVI69" s="51"/>
      <c r="UVJ69" s="51"/>
      <c r="UVK69" s="51"/>
      <c r="UVL69" s="51"/>
      <c r="UVM69" s="51"/>
      <c r="UVN69" s="51"/>
      <c r="UVO69" s="51"/>
      <c r="UVP69" s="51"/>
      <c r="UVQ69" s="51"/>
      <c r="UVR69" s="51"/>
      <c r="UVS69" s="51"/>
      <c r="UVT69" s="51"/>
      <c r="UVU69" s="51"/>
      <c r="UVV69" s="51"/>
      <c r="UVW69" s="51"/>
      <c r="UVX69" s="51"/>
      <c r="UVY69" s="51"/>
      <c r="UVZ69" s="51"/>
      <c r="UWA69" s="51"/>
      <c r="UWB69" s="51"/>
      <c r="UWC69" s="51"/>
      <c r="UWD69" s="51"/>
      <c r="UWE69" s="51"/>
      <c r="UWF69" s="51"/>
      <c r="UWG69" s="51"/>
      <c r="UWH69" s="51"/>
      <c r="UWI69" s="51"/>
      <c r="UWJ69" s="51"/>
      <c r="UWK69" s="51"/>
      <c r="UWL69" s="51"/>
      <c r="UWM69" s="51"/>
      <c r="UWN69" s="51"/>
      <c r="UWO69" s="51"/>
      <c r="UWP69" s="51"/>
      <c r="UWQ69" s="51"/>
      <c r="UWR69" s="51"/>
      <c r="UWS69" s="51"/>
      <c r="UWT69" s="51"/>
      <c r="UWU69" s="51"/>
      <c r="UWV69" s="51"/>
      <c r="UWW69" s="51"/>
      <c r="UWX69" s="51"/>
      <c r="UWY69" s="51"/>
      <c r="UWZ69" s="51"/>
      <c r="UXA69" s="51"/>
      <c r="UXB69" s="51"/>
      <c r="UXC69" s="51"/>
      <c r="UXD69" s="51"/>
      <c r="UXE69" s="51"/>
      <c r="UXF69" s="51"/>
      <c r="UXG69" s="51"/>
      <c r="UXH69" s="51"/>
      <c r="UXI69" s="51"/>
      <c r="UXJ69" s="51"/>
      <c r="UXK69" s="51"/>
      <c r="UXL69" s="51"/>
      <c r="UXM69" s="51"/>
      <c r="UXN69" s="51"/>
      <c r="UXO69" s="51"/>
      <c r="UXP69" s="51"/>
      <c r="UXQ69" s="51"/>
      <c r="UXR69" s="51"/>
      <c r="UXS69" s="51"/>
      <c r="UXT69" s="51"/>
      <c r="UXU69" s="51"/>
      <c r="UXV69" s="51"/>
      <c r="UXW69" s="51"/>
      <c r="UXX69" s="51"/>
      <c r="UXY69" s="51"/>
      <c r="UXZ69" s="51"/>
      <c r="UYA69" s="51"/>
      <c r="UYB69" s="51"/>
      <c r="UYC69" s="51"/>
      <c r="UYD69" s="51"/>
      <c r="UYE69" s="51"/>
      <c r="UYF69" s="51"/>
      <c r="UYG69" s="51"/>
      <c r="UYH69" s="51"/>
      <c r="UYI69" s="51"/>
      <c r="UYJ69" s="51"/>
      <c r="UYK69" s="51"/>
      <c r="UYL69" s="51"/>
      <c r="UYM69" s="51"/>
      <c r="UYN69" s="51"/>
      <c r="UYO69" s="51"/>
      <c r="UYP69" s="51"/>
      <c r="UYQ69" s="51"/>
      <c r="UYR69" s="51"/>
      <c r="UYS69" s="51"/>
      <c r="UYT69" s="51"/>
      <c r="UYU69" s="51"/>
      <c r="UYV69" s="51"/>
      <c r="UYW69" s="51"/>
      <c r="UYX69" s="51"/>
      <c r="UYY69" s="51"/>
      <c r="UYZ69" s="51"/>
      <c r="UZA69" s="51"/>
      <c r="UZB69" s="51"/>
      <c r="UZC69" s="51"/>
      <c r="UZD69" s="51"/>
      <c r="UZE69" s="51"/>
      <c r="UZF69" s="51"/>
      <c r="UZG69" s="51"/>
      <c r="UZH69" s="51"/>
      <c r="UZI69" s="51"/>
      <c r="UZJ69" s="51"/>
      <c r="UZK69" s="51"/>
      <c r="UZL69" s="51"/>
      <c r="UZM69" s="51"/>
      <c r="UZN69" s="51"/>
      <c r="UZO69" s="51"/>
      <c r="UZP69" s="51"/>
      <c r="UZQ69" s="51"/>
      <c r="UZR69" s="51"/>
      <c r="UZS69" s="51"/>
      <c r="UZT69" s="51"/>
      <c r="UZU69" s="51"/>
      <c r="UZV69" s="51"/>
      <c r="UZW69" s="51"/>
      <c r="UZX69" s="51"/>
      <c r="UZY69" s="51"/>
      <c r="UZZ69" s="51"/>
      <c r="VAA69" s="51"/>
      <c r="VAB69" s="51"/>
      <c r="VAC69" s="51"/>
      <c r="VAD69" s="51"/>
      <c r="VAE69" s="51"/>
      <c r="VAF69" s="51"/>
      <c r="VAG69" s="51"/>
      <c r="VAH69" s="51"/>
      <c r="VAI69" s="51"/>
      <c r="VAJ69" s="51"/>
      <c r="VAK69" s="51"/>
      <c r="VAL69" s="51"/>
      <c r="VAM69" s="51"/>
      <c r="VAN69" s="51"/>
      <c r="VAO69" s="51"/>
      <c r="VAP69" s="51"/>
      <c r="VAQ69" s="51"/>
      <c r="VAR69" s="51"/>
      <c r="VAS69" s="51"/>
      <c r="VAT69" s="51"/>
      <c r="VAU69" s="51"/>
      <c r="VAV69" s="51"/>
      <c r="VAW69" s="51"/>
      <c r="VAX69" s="51"/>
      <c r="VAY69" s="51"/>
      <c r="VAZ69" s="51"/>
      <c r="VBA69" s="51"/>
      <c r="VBB69" s="51"/>
      <c r="VBC69" s="51"/>
      <c r="VBD69" s="51"/>
      <c r="VBE69" s="51"/>
      <c r="VBF69" s="51"/>
      <c r="VBG69" s="51"/>
      <c r="VBH69" s="51"/>
      <c r="VBI69" s="51"/>
      <c r="VBJ69" s="51"/>
      <c r="VBK69" s="51"/>
      <c r="VBL69" s="51"/>
      <c r="VBM69" s="51"/>
      <c r="VBN69" s="51"/>
      <c r="VBO69" s="51"/>
      <c r="VBP69" s="51"/>
      <c r="VBQ69" s="51"/>
      <c r="VBR69" s="51"/>
      <c r="VBS69" s="51"/>
      <c r="VBT69" s="51"/>
      <c r="VBU69" s="51"/>
      <c r="VBV69" s="51"/>
      <c r="VBW69" s="51"/>
      <c r="VBX69" s="51"/>
      <c r="VBY69" s="51"/>
      <c r="VBZ69" s="51"/>
      <c r="VCA69" s="51"/>
      <c r="VCB69" s="51"/>
      <c r="VCC69" s="51"/>
      <c r="VCD69" s="51"/>
      <c r="VCE69" s="51"/>
      <c r="VCF69" s="51"/>
      <c r="VCG69" s="51"/>
      <c r="VCH69" s="51"/>
      <c r="VCI69" s="51"/>
      <c r="VCJ69" s="51"/>
      <c r="VCK69" s="51"/>
      <c r="VCL69" s="51"/>
      <c r="VCM69" s="51"/>
      <c r="VCN69" s="51"/>
      <c r="VCO69" s="51"/>
      <c r="VCP69" s="51"/>
      <c r="VCQ69" s="51"/>
      <c r="VCR69" s="51"/>
      <c r="VCS69" s="51"/>
      <c r="VCT69" s="51"/>
      <c r="VCU69" s="51"/>
      <c r="VCV69" s="51"/>
      <c r="VCW69" s="51"/>
      <c r="VCX69" s="51"/>
      <c r="VCY69" s="51"/>
      <c r="VCZ69" s="51"/>
      <c r="VDA69" s="51"/>
      <c r="VDB69" s="51"/>
      <c r="VDC69" s="51"/>
      <c r="VDD69" s="51"/>
      <c r="VDE69" s="51"/>
      <c r="VDF69" s="51"/>
      <c r="VDG69" s="51"/>
      <c r="VDH69" s="51"/>
      <c r="VDI69" s="51"/>
      <c r="VDJ69" s="51"/>
      <c r="VDK69" s="51"/>
      <c r="VDL69" s="51"/>
      <c r="VDM69" s="51"/>
      <c r="VDN69" s="51"/>
      <c r="VDO69" s="51"/>
      <c r="VDP69" s="51"/>
      <c r="VDQ69" s="51"/>
      <c r="VDR69" s="51"/>
      <c r="VDS69" s="51"/>
      <c r="VDT69" s="51"/>
      <c r="VDU69" s="51"/>
      <c r="VDV69" s="51"/>
      <c r="VDW69" s="51"/>
      <c r="VDX69" s="51"/>
      <c r="VDY69" s="51"/>
      <c r="VDZ69" s="51"/>
      <c r="VEA69" s="51"/>
      <c r="VEB69" s="51"/>
      <c r="VEC69" s="51"/>
      <c r="VED69" s="51"/>
      <c r="VEE69" s="51"/>
      <c r="VEF69" s="51"/>
      <c r="VEG69" s="51"/>
      <c r="VEH69" s="51"/>
      <c r="VEI69" s="51"/>
      <c r="VEJ69" s="51"/>
      <c r="VEK69" s="51"/>
      <c r="VEL69" s="51"/>
      <c r="VEM69" s="51"/>
      <c r="VEN69" s="51"/>
      <c r="VEO69" s="51"/>
      <c r="VEP69" s="51"/>
      <c r="VEQ69" s="51"/>
      <c r="VER69" s="51"/>
      <c r="VES69" s="51"/>
      <c r="VET69" s="51"/>
      <c r="VEU69" s="51"/>
      <c r="VEV69" s="51"/>
      <c r="VEW69" s="51"/>
      <c r="VEX69" s="51"/>
      <c r="VEY69" s="51"/>
      <c r="VEZ69" s="51"/>
      <c r="VFA69" s="51"/>
      <c r="VFB69" s="51"/>
      <c r="VFC69" s="51"/>
      <c r="VFD69" s="51"/>
      <c r="VFE69" s="51"/>
      <c r="VFF69" s="51"/>
      <c r="VFG69" s="51"/>
      <c r="VFH69" s="51"/>
      <c r="VFI69" s="51"/>
      <c r="VFJ69" s="51"/>
      <c r="VFK69" s="51"/>
      <c r="VFL69" s="51"/>
      <c r="VFM69" s="51"/>
      <c r="VFN69" s="51"/>
      <c r="VFO69" s="51"/>
      <c r="VFP69" s="51"/>
      <c r="VFQ69" s="51"/>
      <c r="VFR69" s="51"/>
      <c r="VFS69" s="51"/>
      <c r="VFT69" s="51"/>
      <c r="VFU69" s="51"/>
      <c r="VFV69" s="51"/>
      <c r="VFW69" s="51"/>
      <c r="VFX69" s="51"/>
      <c r="VFY69" s="51"/>
      <c r="VFZ69" s="51"/>
      <c r="VGA69" s="51"/>
      <c r="VGB69" s="51"/>
      <c r="VGC69" s="51"/>
      <c r="VGD69" s="51"/>
      <c r="VGE69" s="51"/>
      <c r="VGF69" s="51"/>
      <c r="VGG69" s="51"/>
      <c r="VGH69" s="51"/>
      <c r="VGI69" s="51"/>
      <c r="VGJ69" s="51"/>
      <c r="VGK69" s="51"/>
      <c r="VGL69" s="51"/>
      <c r="VGM69" s="51"/>
      <c r="VGN69" s="51"/>
      <c r="VGO69" s="51"/>
      <c r="VGP69" s="51"/>
      <c r="VGQ69" s="51"/>
      <c r="VGR69" s="51"/>
      <c r="VGS69" s="51"/>
      <c r="VGT69" s="51"/>
      <c r="VGU69" s="51"/>
      <c r="VGV69" s="51"/>
      <c r="VGW69" s="51"/>
      <c r="VGX69" s="51"/>
      <c r="VGY69" s="51"/>
      <c r="VGZ69" s="51"/>
      <c r="VHA69" s="51"/>
      <c r="VHB69" s="51"/>
      <c r="VHC69" s="51"/>
      <c r="VHD69" s="51"/>
      <c r="VHE69" s="51"/>
      <c r="VHF69" s="51"/>
      <c r="VHG69" s="51"/>
      <c r="VHH69" s="51"/>
      <c r="VHI69" s="51"/>
      <c r="VHJ69" s="51"/>
      <c r="VHK69" s="51"/>
      <c r="VHL69" s="51"/>
      <c r="VHM69" s="51"/>
      <c r="VHN69" s="51"/>
      <c r="VHO69" s="51"/>
      <c r="VHP69" s="51"/>
      <c r="VHQ69" s="51"/>
      <c r="VHR69" s="51"/>
      <c r="VHS69" s="51"/>
      <c r="VHT69" s="51"/>
      <c r="VHU69" s="51"/>
      <c r="VHV69" s="51"/>
      <c r="VHW69" s="51"/>
      <c r="VHX69" s="51"/>
      <c r="VHY69" s="51"/>
      <c r="VHZ69" s="51"/>
      <c r="VIA69" s="51"/>
      <c r="VIB69" s="51"/>
      <c r="VIC69" s="51"/>
      <c r="VID69" s="51"/>
      <c r="VIE69" s="51"/>
      <c r="VIF69" s="51"/>
      <c r="VIG69" s="51"/>
      <c r="VIH69" s="51"/>
      <c r="VII69" s="51"/>
      <c r="VIJ69" s="51"/>
      <c r="VIK69" s="51"/>
      <c r="VIL69" s="51"/>
      <c r="VIM69" s="51"/>
      <c r="VIN69" s="51"/>
      <c r="VIO69" s="51"/>
      <c r="VIP69" s="51"/>
      <c r="VIQ69" s="51"/>
      <c r="VIR69" s="51"/>
      <c r="VIS69" s="51"/>
      <c r="VIT69" s="51"/>
      <c r="VIU69" s="51"/>
      <c r="VIV69" s="51"/>
      <c r="VIW69" s="51"/>
      <c r="VIX69" s="51"/>
      <c r="VIY69" s="51"/>
      <c r="VIZ69" s="51"/>
      <c r="VJA69" s="51"/>
      <c r="VJB69" s="51"/>
      <c r="VJC69" s="51"/>
      <c r="VJD69" s="51"/>
      <c r="VJE69" s="51"/>
      <c r="VJF69" s="51"/>
      <c r="VJG69" s="51"/>
      <c r="VJH69" s="51"/>
      <c r="VJI69" s="51"/>
      <c r="VJJ69" s="51"/>
      <c r="VJK69" s="51"/>
      <c r="VJL69" s="51"/>
      <c r="VJM69" s="51"/>
      <c r="VJN69" s="51"/>
      <c r="VJO69" s="51"/>
      <c r="VJP69" s="51"/>
      <c r="VJQ69" s="51"/>
      <c r="VJR69" s="51"/>
      <c r="VJS69" s="51"/>
      <c r="VJT69" s="51"/>
      <c r="VJU69" s="51"/>
      <c r="VJV69" s="51"/>
      <c r="VJW69" s="51"/>
      <c r="VJX69" s="51"/>
      <c r="VJY69" s="51"/>
      <c r="VJZ69" s="51"/>
      <c r="VKA69" s="51"/>
      <c r="VKB69" s="51"/>
      <c r="VKC69" s="51"/>
      <c r="VKD69" s="51"/>
      <c r="VKE69" s="51"/>
      <c r="VKF69" s="51"/>
      <c r="VKG69" s="51"/>
      <c r="VKH69" s="51"/>
      <c r="VKI69" s="51"/>
      <c r="VKJ69" s="51"/>
      <c r="VKK69" s="51"/>
      <c r="VKL69" s="51"/>
      <c r="VKM69" s="51"/>
      <c r="VKN69" s="51"/>
      <c r="VKO69" s="51"/>
      <c r="VKP69" s="51"/>
      <c r="VKQ69" s="51"/>
      <c r="VKR69" s="51"/>
      <c r="VKS69" s="51"/>
      <c r="VKT69" s="51"/>
      <c r="VKU69" s="51"/>
      <c r="VKV69" s="51"/>
      <c r="VKW69" s="51"/>
      <c r="VKX69" s="51"/>
      <c r="VKY69" s="51"/>
      <c r="VKZ69" s="51"/>
      <c r="VLA69" s="51"/>
      <c r="VLB69" s="51"/>
      <c r="VLC69" s="51"/>
      <c r="VLD69" s="51"/>
      <c r="VLE69" s="51"/>
      <c r="VLF69" s="51"/>
      <c r="VLG69" s="51"/>
      <c r="VLH69" s="51"/>
      <c r="VLI69" s="51"/>
      <c r="VLJ69" s="51"/>
      <c r="VLK69" s="51"/>
      <c r="VLL69" s="51"/>
      <c r="VLM69" s="51"/>
      <c r="VLN69" s="51"/>
      <c r="VLO69" s="51"/>
      <c r="VLP69" s="51"/>
      <c r="VLQ69" s="51"/>
      <c r="VLR69" s="51"/>
      <c r="VLS69" s="51"/>
      <c r="VLT69" s="51"/>
      <c r="VLU69" s="51"/>
      <c r="VLV69" s="51"/>
      <c r="VLW69" s="51"/>
      <c r="VLX69" s="51"/>
      <c r="VLY69" s="51"/>
      <c r="VLZ69" s="51"/>
      <c r="VMA69" s="51"/>
      <c r="VMB69" s="51"/>
      <c r="VMC69" s="51"/>
      <c r="VMD69" s="51"/>
      <c r="VME69" s="51"/>
      <c r="VMF69" s="51"/>
      <c r="VMG69" s="51"/>
      <c r="VMH69" s="51"/>
      <c r="VMI69" s="51"/>
      <c r="VMJ69" s="51"/>
      <c r="VMK69" s="51"/>
      <c r="VML69" s="51"/>
      <c r="VMM69" s="51"/>
      <c r="VMN69" s="51"/>
      <c r="VMO69" s="51"/>
      <c r="VMP69" s="51"/>
      <c r="VMQ69" s="51"/>
      <c r="VMR69" s="51"/>
      <c r="VMS69" s="51"/>
      <c r="VMT69" s="51"/>
      <c r="VMU69" s="51"/>
      <c r="VMV69" s="51"/>
      <c r="VMW69" s="51"/>
      <c r="VMX69" s="51"/>
      <c r="VMY69" s="51"/>
      <c r="VMZ69" s="51"/>
      <c r="VNA69" s="51"/>
      <c r="VNB69" s="51"/>
      <c r="VNC69" s="51"/>
      <c r="VND69" s="51"/>
      <c r="VNE69" s="51"/>
      <c r="VNF69" s="51"/>
      <c r="VNG69" s="51"/>
      <c r="VNH69" s="51"/>
      <c r="VNI69" s="51"/>
      <c r="VNJ69" s="51"/>
      <c r="VNK69" s="51"/>
      <c r="VNL69" s="51"/>
      <c r="VNM69" s="51"/>
      <c r="VNN69" s="51"/>
      <c r="VNO69" s="51"/>
      <c r="VNP69" s="51"/>
      <c r="VNQ69" s="51"/>
      <c r="VNR69" s="51"/>
      <c r="VNS69" s="51"/>
      <c r="VNT69" s="51"/>
      <c r="VNU69" s="51"/>
      <c r="VNV69" s="51"/>
      <c r="VNW69" s="51"/>
      <c r="VNX69" s="51"/>
      <c r="VNY69" s="51"/>
      <c r="VNZ69" s="51"/>
      <c r="VOA69" s="51"/>
      <c r="VOB69" s="51"/>
      <c r="VOC69" s="51"/>
      <c r="VOD69" s="51"/>
      <c r="VOE69" s="51"/>
      <c r="VOF69" s="51"/>
      <c r="VOG69" s="51"/>
      <c r="VOH69" s="51"/>
      <c r="VOI69" s="51"/>
      <c r="VOJ69" s="51"/>
      <c r="VOK69" s="51"/>
      <c r="VOL69" s="51"/>
      <c r="VOM69" s="51"/>
      <c r="VON69" s="51"/>
      <c r="VOO69" s="51"/>
      <c r="VOP69" s="51"/>
      <c r="VOQ69" s="51"/>
      <c r="VOR69" s="51"/>
      <c r="VOS69" s="51"/>
      <c r="VOT69" s="51"/>
      <c r="VOU69" s="51"/>
      <c r="VOV69" s="51"/>
      <c r="VOW69" s="51"/>
      <c r="VOX69" s="51"/>
      <c r="VOY69" s="51"/>
      <c r="VOZ69" s="51"/>
      <c r="VPA69" s="51"/>
      <c r="VPB69" s="51"/>
      <c r="VPC69" s="51"/>
      <c r="VPD69" s="51"/>
      <c r="VPE69" s="51"/>
      <c r="VPF69" s="51"/>
      <c r="VPG69" s="51"/>
      <c r="VPH69" s="51"/>
      <c r="VPI69" s="51"/>
      <c r="VPJ69" s="51"/>
      <c r="VPK69" s="51"/>
      <c r="VPL69" s="51"/>
      <c r="VPM69" s="51"/>
      <c r="VPN69" s="51"/>
      <c r="VPO69" s="51"/>
      <c r="VPP69" s="51"/>
      <c r="VPQ69" s="51"/>
      <c r="VPR69" s="51"/>
      <c r="VPS69" s="51"/>
      <c r="VPT69" s="51"/>
      <c r="VPU69" s="51"/>
      <c r="VPV69" s="51"/>
      <c r="VPW69" s="51"/>
      <c r="VPX69" s="51"/>
      <c r="VPY69" s="51"/>
      <c r="VPZ69" s="51"/>
      <c r="VQA69" s="51"/>
      <c r="VQB69" s="51"/>
      <c r="VQC69" s="51"/>
      <c r="VQD69" s="51"/>
      <c r="VQE69" s="51"/>
      <c r="VQF69" s="51"/>
      <c r="VQG69" s="51"/>
      <c r="VQH69" s="51"/>
      <c r="VQI69" s="51"/>
      <c r="VQJ69" s="51"/>
      <c r="VQK69" s="51"/>
      <c r="VQL69" s="51"/>
      <c r="VQM69" s="51"/>
      <c r="VQN69" s="51"/>
      <c r="VQO69" s="51"/>
      <c r="VQP69" s="51"/>
      <c r="VQQ69" s="51"/>
      <c r="VQR69" s="51"/>
      <c r="VQS69" s="51"/>
      <c r="VQT69" s="51"/>
      <c r="VQU69" s="51"/>
      <c r="VQV69" s="51"/>
      <c r="VQW69" s="51"/>
      <c r="VQX69" s="51"/>
      <c r="VQY69" s="51"/>
      <c r="VQZ69" s="51"/>
      <c r="VRA69" s="51"/>
      <c r="VRB69" s="51"/>
      <c r="VRC69" s="51"/>
      <c r="VRD69" s="51"/>
      <c r="VRE69" s="51"/>
      <c r="VRF69" s="51"/>
      <c r="VRG69" s="51"/>
      <c r="VRH69" s="51"/>
      <c r="VRI69" s="51"/>
      <c r="VRJ69" s="51"/>
      <c r="VRK69" s="51"/>
      <c r="VRL69" s="51"/>
      <c r="VRM69" s="51"/>
      <c r="VRN69" s="51"/>
      <c r="VRO69" s="51"/>
      <c r="VRP69" s="51"/>
      <c r="VRQ69" s="51"/>
      <c r="VRR69" s="51"/>
      <c r="VRS69" s="51"/>
      <c r="VRT69" s="51"/>
      <c r="VRU69" s="51"/>
      <c r="VRV69" s="51"/>
      <c r="VRW69" s="51"/>
      <c r="VRX69" s="51"/>
      <c r="VRY69" s="51"/>
      <c r="VRZ69" s="51"/>
      <c r="VSA69" s="51"/>
      <c r="VSB69" s="51"/>
      <c r="VSC69" s="51"/>
      <c r="VSD69" s="51"/>
      <c r="VSE69" s="51"/>
      <c r="VSF69" s="51"/>
      <c r="VSG69" s="51"/>
      <c r="VSH69" s="51"/>
      <c r="VSI69" s="51"/>
      <c r="VSJ69" s="51"/>
      <c r="VSK69" s="51"/>
      <c r="VSL69" s="51"/>
      <c r="VSM69" s="51"/>
      <c r="VSN69" s="51"/>
      <c r="VSO69" s="51"/>
      <c r="VSP69" s="51"/>
      <c r="VSQ69" s="51"/>
      <c r="VSR69" s="51"/>
      <c r="VSS69" s="51"/>
      <c r="VST69" s="51"/>
      <c r="VSU69" s="51"/>
      <c r="VSV69" s="51"/>
      <c r="VSW69" s="51"/>
      <c r="VSX69" s="51"/>
      <c r="VSY69" s="51"/>
      <c r="VSZ69" s="51"/>
      <c r="VTA69" s="51"/>
      <c r="VTB69" s="51"/>
      <c r="VTC69" s="51"/>
      <c r="VTD69" s="51"/>
      <c r="VTE69" s="51"/>
      <c r="VTF69" s="51"/>
      <c r="VTG69" s="51"/>
      <c r="VTH69" s="51"/>
      <c r="VTI69" s="51"/>
      <c r="VTJ69" s="51"/>
      <c r="VTK69" s="51"/>
      <c r="VTL69" s="51"/>
      <c r="VTM69" s="51"/>
      <c r="VTN69" s="51"/>
      <c r="VTO69" s="51"/>
      <c r="VTP69" s="51"/>
      <c r="VTQ69" s="51"/>
      <c r="VTR69" s="51"/>
      <c r="VTS69" s="51"/>
      <c r="VTT69" s="51"/>
      <c r="VTU69" s="51"/>
      <c r="VTV69" s="51"/>
      <c r="VTW69" s="51"/>
      <c r="VTX69" s="51"/>
      <c r="VTY69" s="51"/>
      <c r="VTZ69" s="51"/>
      <c r="VUA69" s="51"/>
      <c r="VUB69" s="51"/>
      <c r="VUC69" s="51"/>
      <c r="VUD69" s="51"/>
      <c r="VUE69" s="51"/>
      <c r="VUF69" s="51"/>
      <c r="VUG69" s="51"/>
      <c r="VUH69" s="51"/>
      <c r="VUI69" s="51"/>
      <c r="VUJ69" s="51"/>
      <c r="VUK69" s="51"/>
      <c r="VUL69" s="51"/>
      <c r="VUM69" s="51"/>
      <c r="VUN69" s="51"/>
      <c r="VUO69" s="51"/>
      <c r="VUP69" s="51"/>
      <c r="VUQ69" s="51"/>
      <c r="VUR69" s="51"/>
      <c r="VUS69" s="51"/>
      <c r="VUT69" s="51"/>
      <c r="VUU69" s="51"/>
      <c r="VUV69" s="51"/>
      <c r="VUW69" s="51"/>
      <c r="VUX69" s="51"/>
      <c r="VUY69" s="51"/>
      <c r="VUZ69" s="51"/>
      <c r="VVA69" s="51"/>
      <c r="VVB69" s="51"/>
      <c r="VVC69" s="51"/>
      <c r="VVD69" s="51"/>
      <c r="VVE69" s="51"/>
      <c r="VVF69" s="51"/>
      <c r="VVG69" s="51"/>
      <c r="VVH69" s="51"/>
      <c r="VVI69" s="51"/>
      <c r="VVJ69" s="51"/>
      <c r="VVK69" s="51"/>
      <c r="VVL69" s="51"/>
      <c r="VVM69" s="51"/>
      <c r="VVN69" s="51"/>
      <c r="VVO69" s="51"/>
      <c r="VVP69" s="51"/>
      <c r="VVQ69" s="51"/>
      <c r="VVR69" s="51"/>
      <c r="VVS69" s="51"/>
      <c r="VVT69" s="51"/>
      <c r="VVU69" s="51"/>
      <c r="VVV69" s="51"/>
      <c r="VVW69" s="51"/>
      <c r="VVX69" s="51"/>
      <c r="VVY69" s="51"/>
      <c r="VVZ69" s="51"/>
      <c r="VWA69" s="51"/>
      <c r="VWB69" s="51"/>
      <c r="VWC69" s="51"/>
      <c r="VWD69" s="51"/>
      <c r="VWE69" s="51"/>
      <c r="VWF69" s="51"/>
      <c r="VWG69" s="51"/>
      <c r="VWH69" s="51"/>
      <c r="VWI69" s="51"/>
      <c r="VWJ69" s="51"/>
      <c r="VWK69" s="51"/>
      <c r="VWL69" s="51"/>
      <c r="VWM69" s="51"/>
      <c r="VWN69" s="51"/>
      <c r="VWO69" s="51"/>
      <c r="VWP69" s="51"/>
      <c r="VWQ69" s="51"/>
      <c r="VWR69" s="51"/>
      <c r="VWS69" s="51"/>
      <c r="VWT69" s="51"/>
      <c r="VWU69" s="51"/>
      <c r="VWV69" s="51"/>
      <c r="VWW69" s="51"/>
      <c r="VWX69" s="51"/>
      <c r="VWY69" s="51"/>
      <c r="VWZ69" s="51"/>
      <c r="VXA69" s="51"/>
      <c r="VXB69" s="51"/>
      <c r="VXC69" s="51"/>
      <c r="VXD69" s="51"/>
      <c r="VXE69" s="51"/>
      <c r="VXF69" s="51"/>
      <c r="VXG69" s="51"/>
      <c r="VXH69" s="51"/>
      <c r="VXI69" s="51"/>
      <c r="VXJ69" s="51"/>
      <c r="VXK69" s="51"/>
      <c r="VXL69" s="51"/>
      <c r="VXM69" s="51"/>
      <c r="VXN69" s="51"/>
      <c r="VXO69" s="51"/>
      <c r="VXP69" s="51"/>
      <c r="VXQ69" s="51"/>
      <c r="VXR69" s="51"/>
      <c r="VXS69" s="51"/>
      <c r="VXT69" s="51"/>
      <c r="VXU69" s="51"/>
      <c r="VXV69" s="51"/>
      <c r="VXW69" s="51"/>
      <c r="VXX69" s="51"/>
      <c r="VXY69" s="51"/>
      <c r="VXZ69" s="51"/>
      <c r="VYA69" s="51"/>
      <c r="VYB69" s="51"/>
      <c r="VYC69" s="51"/>
      <c r="VYD69" s="51"/>
      <c r="VYE69" s="51"/>
      <c r="VYF69" s="51"/>
      <c r="VYG69" s="51"/>
      <c r="VYH69" s="51"/>
      <c r="VYI69" s="51"/>
      <c r="VYJ69" s="51"/>
      <c r="VYK69" s="51"/>
      <c r="VYL69" s="51"/>
      <c r="VYM69" s="51"/>
      <c r="VYN69" s="51"/>
      <c r="VYO69" s="51"/>
      <c r="VYP69" s="51"/>
      <c r="VYQ69" s="51"/>
      <c r="VYR69" s="51"/>
      <c r="VYS69" s="51"/>
      <c r="VYT69" s="51"/>
      <c r="VYU69" s="51"/>
      <c r="VYV69" s="51"/>
      <c r="VYW69" s="51"/>
      <c r="VYX69" s="51"/>
      <c r="VYY69" s="51"/>
      <c r="VYZ69" s="51"/>
      <c r="VZA69" s="51"/>
      <c r="VZB69" s="51"/>
      <c r="VZC69" s="51"/>
      <c r="VZD69" s="51"/>
      <c r="VZE69" s="51"/>
      <c r="VZF69" s="51"/>
      <c r="VZG69" s="51"/>
      <c r="VZH69" s="51"/>
      <c r="VZI69" s="51"/>
      <c r="VZJ69" s="51"/>
      <c r="VZK69" s="51"/>
      <c r="VZL69" s="51"/>
      <c r="VZM69" s="51"/>
      <c r="VZN69" s="51"/>
      <c r="VZO69" s="51"/>
      <c r="VZP69" s="51"/>
      <c r="VZQ69" s="51"/>
      <c r="VZR69" s="51"/>
      <c r="VZS69" s="51"/>
      <c r="VZT69" s="51"/>
      <c r="VZU69" s="51"/>
      <c r="VZV69" s="51"/>
      <c r="VZW69" s="51"/>
      <c r="VZX69" s="51"/>
      <c r="VZY69" s="51"/>
      <c r="VZZ69" s="51"/>
      <c r="WAA69" s="51"/>
      <c r="WAB69" s="51"/>
      <c r="WAC69" s="51"/>
      <c r="WAD69" s="51"/>
      <c r="WAE69" s="51"/>
      <c r="WAF69" s="51"/>
      <c r="WAG69" s="51"/>
      <c r="WAH69" s="51"/>
      <c r="WAI69" s="51"/>
      <c r="WAJ69" s="51"/>
      <c r="WAK69" s="51"/>
      <c r="WAL69" s="51"/>
      <c r="WAM69" s="51"/>
      <c r="WAN69" s="51"/>
      <c r="WAO69" s="51"/>
      <c r="WAP69" s="51"/>
      <c r="WAQ69" s="51"/>
      <c r="WAR69" s="51"/>
      <c r="WAS69" s="51"/>
      <c r="WAT69" s="51"/>
      <c r="WAU69" s="51"/>
      <c r="WAV69" s="51"/>
      <c r="WAW69" s="51"/>
      <c r="WAX69" s="51"/>
      <c r="WAY69" s="51"/>
      <c r="WAZ69" s="51"/>
      <c r="WBA69" s="51"/>
      <c r="WBB69" s="51"/>
      <c r="WBC69" s="51"/>
      <c r="WBD69" s="51"/>
      <c r="WBE69" s="51"/>
      <c r="WBF69" s="51"/>
      <c r="WBG69" s="51"/>
      <c r="WBH69" s="51"/>
      <c r="WBI69" s="51"/>
      <c r="WBJ69" s="51"/>
      <c r="WBK69" s="51"/>
      <c r="WBL69" s="51"/>
      <c r="WBM69" s="51"/>
      <c r="WBN69" s="51"/>
      <c r="WBO69" s="51"/>
      <c r="WBP69" s="51"/>
      <c r="WBQ69" s="51"/>
      <c r="WBR69" s="51"/>
      <c r="WBS69" s="51"/>
      <c r="WBT69" s="51"/>
      <c r="WBU69" s="51"/>
      <c r="WBV69" s="51"/>
      <c r="WBW69" s="51"/>
      <c r="WBX69" s="51"/>
      <c r="WBY69" s="51"/>
      <c r="WBZ69" s="51"/>
      <c r="WCA69" s="51"/>
      <c r="WCB69" s="51"/>
      <c r="WCC69" s="51"/>
      <c r="WCD69" s="51"/>
      <c r="WCE69" s="51"/>
      <c r="WCF69" s="51"/>
      <c r="WCG69" s="51"/>
      <c r="WCH69" s="51"/>
      <c r="WCI69" s="51"/>
      <c r="WCJ69" s="51"/>
      <c r="WCK69" s="51"/>
      <c r="WCL69" s="51"/>
      <c r="WCM69" s="51"/>
      <c r="WCN69" s="51"/>
      <c r="WCO69" s="51"/>
      <c r="WCP69" s="51"/>
      <c r="WCQ69" s="51"/>
      <c r="WCR69" s="51"/>
      <c r="WCS69" s="51"/>
      <c r="WCT69" s="51"/>
      <c r="WCU69" s="51"/>
      <c r="WCV69" s="51"/>
      <c r="WCW69" s="51"/>
      <c r="WCX69" s="51"/>
      <c r="WCY69" s="51"/>
      <c r="WCZ69" s="51"/>
      <c r="WDA69" s="51"/>
      <c r="WDB69" s="51"/>
      <c r="WDC69" s="51"/>
      <c r="WDD69" s="51"/>
      <c r="WDE69" s="51"/>
      <c r="WDF69" s="51"/>
      <c r="WDG69" s="51"/>
      <c r="WDH69" s="51"/>
      <c r="WDI69" s="51"/>
      <c r="WDJ69" s="51"/>
      <c r="WDK69" s="51"/>
      <c r="WDL69" s="51"/>
      <c r="WDM69" s="51"/>
      <c r="WDN69" s="51"/>
      <c r="WDO69" s="51"/>
      <c r="WDP69" s="51"/>
      <c r="WDQ69" s="51"/>
      <c r="WDR69" s="51"/>
      <c r="WDS69" s="51"/>
      <c r="WDT69" s="51"/>
      <c r="WDU69" s="51"/>
      <c r="WDV69" s="51"/>
      <c r="WDW69" s="51"/>
      <c r="WDX69" s="51"/>
      <c r="WDY69" s="51"/>
      <c r="WDZ69" s="51"/>
      <c r="WEA69" s="51"/>
      <c r="WEB69" s="51"/>
      <c r="WEC69" s="51"/>
      <c r="WED69" s="51"/>
      <c r="WEE69" s="51"/>
      <c r="WEF69" s="51"/>
      <c r="WEG69" s="51"/>
      <c r="WEH69" s="51"/>
      <c r="WEI69" s="51"/>
      <c r="WEJ69" s="51"/>
      <c r="WEK69" s="51"/>
      <c r="WEL69" s="51"/>
      <c r="WEM69" s="51"/>
      <c r="WEN69" s="51"/>
      <c r="WEO69" s="51"/>
      <c r="WEP69" s="51"/>
      <c r="WEQ69" s="51"/>
      <c r="WER69" s="51"/>
      <c r="WES69" s="51"/>
      <c r="WET69" s="51"/>
      <c r="WEU69" s="51"/>
      <c r="WEV69" s="51"/>
      <c r="WEW69" s="51"/>
      <c r="WEX69" s="51"/>
      <c r="WEY69" s="51"/>
      <c r="WEZ69" s="51"/>
      <c r="WFA69" s="51"/>
      <c r="WFB69" s="51"/>
      <c r="WFC69" s="51"/>
      <c r="WFD69" s="51"/>
      <c r="WFE69" s="51"/>
      <c r="WFF69" s="51"/>
      <c r="WFG69" s="51"/>
      <c r="WFH69" s="51"/>
      <c r="WFI69" s="51"/>
      <c r="WFJ69" s="51"/>
      <c r="WFK69" s="51"/>
      <c r="WFL69" s="51"/>
      <c r="WFM69" s="51"/>
      <c r="WFN69" s="51"/>
      <c r="WFO69" s="51"/>
      <c r="WFP69" s="51"/>
      <c r="WFQ69" s="51"/>
      <c r="WFR69" s="51"/>
      <c r="WFS69" s="51"/>
      <c r="WFT69" s="51"/>
      <c r="WFU69" s="51"/>
      <c r="WFV69" s="51"/>
      <c r="WFW69" s="51"/>
      <c r="WFX69" s="51"/>
      <c r="WFY69" s="51"/>
      <c r="WFZ69" s="51"/>
      <c r="WGA69" s="51"/>
      <c r="WGB69" s="51"/>
      <c r="WGC69" s="51"/>
      <c r="WGD69" s="51"/>
      <c r="WGE69" s="51"/>
      <c r="WGF69" s="51"/>
      <c r="WGG69" s="51"/>
      <c r="WGH69" s="51"/>
      <c r="WGI69" s="51"/>
      <c r="WGJ69" s="51"/>
      <c r="WGK69" s="51"/>
      <c r="WGL69" s="51"/>
      <c r="WGM69" s="51"/>
      <c r="WGN69" s="51"/>
      <c r="WGO69" s="51"/>
      <c r="WGP69" s="51"/>
      <c r="WGQ69" s="51"/>
      <c r="WGR69" s="51"/>
      <c r="WGS69" s="51"/>
      <c r="WGT69" s="51"/>
      <c r="WGU69" s="51"/>
      <c r="WGV69" s="51"/>
      <c r="WGW69" s="51"/>
      <c r="WGX69" s="51"/>
      <c r="WGY69" s="51"/>
      <c r="WGZ69" s="51"/>
      <c r="WHA69" s="51"/>
      <c r="WHB69" s="51"/>
      <c r="WHC69" s="51"/>
      <c r="WHD69" s="51"/>
      <c r="WHE69" s="51"/>
      <c r="WHF69" s="51"/>
      <c r="WHG69" s="51"/>
      <c r="WHH69" s="51"/>
      <c r="WHI69" s="51"/>
      <c r="WHJ69" s="51"/>
      <c r="WHK69" s="51"/>
      <c r="WHL69" s="51"/>
      <c r="WHM69" s="51"/>
      <c r="WHN69" s="51"/>
      <c r="WHO69" s="51"/>
      <c r="WHP69" s="51"/>
      <c r="WHQ69" s="51"/>
      <c r="WHR69" s="51"/>
      <c r="WHS69" s="51"/>
      <c r="WHT69" s="51"/>
      <c r="WHU69" s="51"/>
      <c r="WHV69" s="51"/>
      <c r="WHW69" s="51"/>
      <c r="WHX69" s="51"/>
      <c r="WHY69" s="51"/>
      <c r="WHZ69" s="51"/>
      <c r="WIA69" s="51"/>
      <c r="WIB69" s="51"/>
      <c r="WIC69" s="51"/>
      <c r="WID69" s="51"/>
      <c r="WIE69" s="51"/>
      <c r="WIF69" s="51"/>
      <c r="WIG69" s="51"/>
      <c r="WIH69" s="51"/>
      <c r="WII69" s="51"/>
      <c r="WIJ69" s="51"/>
      <c r="WIK69" s="51"/>
      <c r="WIL69" s="51"/>
      <c r="WIM69" s="51"/>
      <c r="WIN69" s="51"/>
      <c r="WIO69" s="51"/>
      <c r="WIP69" s="51"/>
      <c r="WIQ69" s="51"/>
      <c r="WIR69" s="51"/>
      <c r="WIS69" s="51"/>
      <c r="WIT69" s="51"/>
      <c r="WIU69" s="51"/>
      <c r="WIV69" s="51"/>
      <c r="WIW69" s="51"/>
      <c r="WIX69" s="51"/>
      <c r="WIY69" s="51"/>
      <c r="WIZ69" s="51"/>
      <c r="WJA69" s="51"/>
      <c r="WJB69" s="51"/>
      <c r="WJC69" s="51"/>
      <c r="WJD69" s="51"/>
      <c r="WJE69" s="51"/>
      <c r="WJF69" s="51"/>
      <c r="WJG69" s="51"/>
      <c r="WJH69" s="51"/>
      <c r="WJI69" s="51"/>
      <c r="WJJ69" s="51"/>
      <c r="WJK69" s="51"/>
      <c r="WJL69" s="51"/>
      <c r="WJM69" s="51"/>
      <c r="WJN69" s="51"/>
      <c r="WJO69" s="51"/>
      <c r="WJP69" s="51"/>
      <c r="WJQ69" s="51"/>
      <c r="WJR69" s="51"/>
      <c r="WJS69" s="51"/>
      <c r="WJT69" s="51"/>
      <c r="WJU69" s="51"/>
      <c r="WJV69" s="51"/>
      <c r="WJW69" s="51"/>
      <c r="WJX69" s="51"/>
      <c r="WJY69" s="51"/>
      <c r="WJZ69" s="51"/>
      <c r="WKA69" s="51"/>
      <c r="WKB69" s="51"/>
      <c r="WKC69" s="51"/>
      <c r="WKD69" s="51"/>
      <c r="WKE69" s="51"/>
      <c r="WKF69" s="51"/>
      <c r="WKG69" s="51"/>
      <c r="WKH69" s="51"/>
      <c r="WKI69" s="51"/>
      <c r="WKJ69" s="51"/>
      <c r="WKK69" s="51"/>
      <c r="WKL69" s="51"/>
      <c r="WKM69" s="51"/>
      <c r="WKN69" s="51"/>
      <c r="WKO69" s="51"/>
      <c r="WKP69" s="51"/>
      <c r="WKQ69" s="51"/>
      <c r="WKR69" s="51"/>
      <c r="WKS69" s="51"/>
      <c r="WKT69" s="51"/>
      <c r="WKU69" s="51"/>
      <c r="WKV69" s="51"/>
      <c r="WKW69" s="51"/>
      <c r="WKX69" s="51"/>
      <c r="WKY69" s="51"/>
      <c r="WKZ69" s="51"/>
      <c r="WLA69" s="51"/>
      <c r="WLB69" s="51"/>
      <c r="WLC69" s="51"/>
      <c r="WLD69" s="51"/>
      <c r="WLE69" s="51"/>
      <c r="WLF69" s="51"/>
      <c r="WLG69" s="51"/>
      <c r="WLH69" s="51"/>
      <c r="WLI69" s="51"/>
      <c r="WLJ69" s="51"/>
      <c r="WLK69" s="51"/>
      <c r="WLL69" s="51"/>
      <c r="WLM69" s="51"/>
      <c r="WLN69" s="51"/>
      <c r="WLO69" s="51"/>
      <c r="WLP69" s="51"/>
      <c r="WLQ69" s="51"/>
      <c r="WLR69" s="51"/>
      <c r="WLS69" s="51"/>
      <c r="WLT69" s="51"/>
      <c r="WLU69" s="51"/>
      <c r="WLV69" s="51"/>
      <c r="WLW69" s="51"/>
      <c r="WLX69" s="51"/>
      <c r="WLY69" s="51"/>
      <c r="WLZ69" s="51"/>
      <c r="WMA69" s="51"/>
      <c r="WMB69" s="51"/>
      <c r="WMC69" s="51"/>
      <c r="WMD69" s="51"/>
      <c r="WME69" s="51"/>
      <c r="WMF69" s="51"/>
      <c r="WMG69" s="51"/>
      <c r="WMH69" s="51"/>
      <c r="WMI69" s="51"/>
      <c r="WMJ69" s="51"/>
      <c r="WMK69" s="51"/>
      <c r="WML69" s="51"/>
      <c r="WMM69" s="51"/>
      <c r="WMN69" s="51"/>
      <c r="WMO69" s="51"/>
      <c r="WMP69" s="51"/>
      <c r="WMQ69" s="51"/>
      <c r="WMR69" s="51"/>
      <c r="WMS69" s="51"/>
      <c r="WMT69" s="51"/>
      <c r="WMU69" s="51"/>
      <c r="WMV69" s="51"/>
      <c r="WMW69" s="51"/>
      <c r="WMX69" s="51"/>
      <c r="WMY69" s="51"/>
      <c r="WMZ69" s="51"/>
      <c r="WNA69" s="51"/>
      <c r="WNB69" s="51"/>
      <c r="WNC69" s="51"/>
      <c r="WND69" s="51"/>
      <c r="WNE69" s="51"/>
      <c r="WNF69" s="51"/>
      <c r="WNG69" s="51"/>
      <c r="WNH69" s="51"/>
      <c r="WNI69" s="51"/>
      <c r="WNJ69" s="51"/>
      <c r="WNK69" s="51"/>
      <c r="WNL69" s="51"/>
      <c r="WNM69" s="51"/>
      <c r="WNN69" s="51"/>
      <c r="WNO69" s="51"/>
      <c r="WNP69" s="51"/>
      <c r="WNQ69" s="51"/>
      <c r="WNR69" s="51"/>
      <c r="WNS69" s="51"/>
      <c r="WNT69" s="51"/>
      <c r="WNU69" s="51"/>
      <c r="WNV69" s="51"/>
      <c r="WNW69" s="51"/>
      <c r="WNX69" s="51"/>
      <c r="WNY69" s="51"/>
      <c r="WNZ69" s="51"/>
      <c r="WOA69" s="51"/>
      <c r="WOB69" s="51"/>
      <c r="WOC69" s="51"/>
      <c r="WOD69" s="51"/>
      <c r="WOE69" s="51"/>
      <c r="WOF69" s="51"/>
      <c r="WOG69" s="51"/>
      <c r="WOH69" s="51"/>
      <c r="WOI69" s="51"/>
      <c r="WOJ69" s="51"/>
      <c r="WOK69" s="51"/>
      <c r="WOL69" s="51"/>
      <c r="WOM69" s="51"/>
      <c r="WON69" s="51"/>
      <c r="WOO69" s="51"/>
      <c r="WOP69" s="51"/>
      <c r="WOQ69" s="51"/>
      <c r="WOR69" s="51"/>
      <c r="WOS69" s="51"/>
      <c r="WOT69" s="51"/>
      <c r="WOU69" s="51"/>
      <c r="WOV69" s="51"/>
      <c r="WOW69" s="51"/>
      <c r="WOX69" s="51"/>
      <c r="WOY69" s="51"/>
      <c r="WOZ69" s="51"/>
      <c r="WPA69" s="51"/>
      <c r="WPB69" s="51"/>
      <c r="WPC69" s="51"/>
      <c r="WPD69" s="51"/>
      <c r="WPE69" s="51"/>
      <c r="WPF69" s="51"/>
      <c r="WPG69" s="51"/>
      <c r="WPH69" s="51"/>
      <c r="WPI69" s="51"/>
      <c r="WPJ69" s="51"/>
      <c r="WPK69" s="51"/>
      <c r="WPL69" s="51"/>
      <c r="WPM69" s="51"/>
      <c r="WPN69" s="51"/>
      <c r="WPO69" s="51"/>
      <c r="WPP69" s="51"/>
      <c r="WPQ69" s="51"/>
      <c r="WPR69" s="51"/>
      <c r="WPS69" s="51"/>
      <c r="WPT69" s="51"/>
      <c r="WPU69" s="51"/>
      <c r="WPV69" s="51"/>
      <c r="WPW69" s="51"/>
      <c r="WPX69" s="51"/>
      <c r="WPY69" s="51"/>
      <c r="WPZ69" s="51"/>
      <c r="WQA69" s="51"/>
      <c r="WQB69" s="51"/>
      <c r="WQC69" s="51"/>
      <c r="WQD69" s="51"/>
      <c r="WQE69" s="51"/>
      <c r="WQF69" s="51"/>
      <c r="WQG69" s="51"/>
      <c r="WQH69" s="51"/>
      <c r="WQI69" s="51"/>
      <c r="WQJ69" s="51"/>
      <c r="WQK69" s="51"/>
      <c r="WQL69" s="51"/>
      <c r="WQM69" s="51"/>
      <c r="WQN69" s="51"/>
      <c r="WQO69" s="51"/>
      <c r="WQP69" s="51"/>
      <c r="WQQ69" s="51"/>
      <c r="WQR69" s="51"/>
      <c r="WQS69" s="51"/>
      <c r="WQT69" s="51"/>
      <c r="WQU69" s="51"/>
      <c r="WQV69" s="51"/>
      <c r="WQW69" s="51"/>
      <c r="WQX69" s="51"/>
      <c r="WQY69" s="51"/>
      <c r="WQZ69" s="51"/>
      <c r="WRA69" s="51"/>
      <c r="WRB69" s="51"/>
      <c r="WRC69" s="51"/>
      <c r="WRD69" s="51"/>
      <c r="WRE69" s="51"/>
      <c r="WRF69" s="51"/>
      <c r="WRG69" s="51"/>
      <c r="WRH69" s="51"/>
      <c r="WRI69" s="51"/>
      <c r="WRJ69" s="51"/>
      <c r="WRK69" s="51"/>
      <c r="WRL69" s="51"/>
      <c r="WRM69" s="51"/>
      <c r="WRN69" s="51"/>
      <c r="WRO69" s="51"/>
      <c r="WRP69" s="51"/>
      <c r="WRQ69" s="51"/>
      <c r="WRR69" s="51"/>
      <c r="WRS69" s="51"/>
      <c r="WRT69" s="51"/>
      <c r="WRU69" s="51"/>
      <c r="WRV69" s="51"/>
      <c r="WRW69" s="51"/>
      <c r="WRX69" s="51"/>
      <c r="WRY69" s="51"/>
      <c r="WRZ69" s="51"/>
      <c r="WSA69" s="51"/>
      <c r="WSB69" s="51"/>
      <c r="WSC69" s="51"/>
      <c r="WSD69" s="51"/>
      <c r="WSE69" s="51"/>
      <c r="WSF69" s="51"/>
      <c r="WSG69" s="51"/>
      <c r="WSH69" s="51"/>
      <c r="WSI69" s="51"/>
      <c r="WSJ69" s="51"/>
      <c r="WSK69" s="51"/>
      <c r="WSL69" s="51"/>
      <c r="WSM69" s="51"/>
      <c r="WSN69" s="51"/>
      <c r="WSO69" s="51"/>
      <c r="WSP69" s="51"/>
      <c r="WSQ69" s="51"/>
      <c r="WSR69" s="51"/>
      <c r="WSS69" s="51"/>
      <c r="WST69" s="51"/>
      <c r="WSU69" s="51"/>
      <c r="WSV69" s="51"/>
      <c r="WSW69" s="51"/>
      <c r="WSX69" s="51"/>
      <c r="WSY69" s="51"/>
      <c r="WSZ69" s="51"/>
      <c r="WTA69" s="51"/>
      <c r="WTB69" s="51"/>
      <c r="WTC69" s="51"/>
      <c r="WTD69" s="51"/>
      <c r="WTE69" s="51"/>
      <c r="WTF69" s="51"/>
      <c r="WTG69" s="51"/>
      <c r="WTH69" s="51"/>
      <c r="WTI69" s="51"/>
      <c r="WTJ69" s="51"/>
      <c r="WTK69" s="51"/>
      <c r="WTL69" s="51"/>
      <c r="WTM69" s="51"/>
      <c r="WTN69" s="51"/>
      <c r="WTO69" s="51"/>
      <c r="WTP69" s="51"/>
      <c r="WTQ69" s="51"/>
      <c r="WTR69" s="51"/>
      <c r="WTS69" s="51"/>
      <c r="WTT69" s="51"/>
      <c r="WTU69" s="51"/>
      <c r="WTV69" s="51"/>
      <c r="WTW69" s="51"/>
      <c r="WTX69" s="51"/>
      <c r="WTY69" s="51"/>
      <c r="WTZ69" s="51"/>
      <c r="WUA69" s="51"/>
      <c r="WUB69" s="51"/>
      <c r="WUC69" s="51"/>
      <c r="WUD69" s="51"/>
      <c r="WUE69" s="51"/>
      <c r="WUF69" s="51"/>
      <c r="WUG69" s="51"/>
      <c r="WUH69" s="51"/>
      <c r="WUI69" s="51"/>
      <c r="WUJ69" s="51"/>
      <c r="WUK69" s="51"/>
      <c r="WUL69" s="51"/>
      <c r="WUM69" s="51"/>
      <c r="WUN69" s="51"/>
      <c r="WUO69" s="51"/>
      <c r="WUP69" s="51"/>
      <c r="WUQ69" s="51"/>
      <c r="WUR69" s="51"/>
      <c r="WUS69" s="51"/>
      <c r="WUT69" s="51"/>
      <c r="WUU69" s="51"/>
      <c r="WUV69" s="51"/>
      <c r="WUW69" s="51"/>
      <c r="WUX69" s="51"/>
      <c r="WUY69" s="51"/>
      <c r="WUZ69" s="51"/>
      <c r="WVA69" s="51"/>
      <c r="WVB69" s="51"/>
      <c r="WVC69" s="51"/>
      <c r="WVD69" s="51"/>
      <c r="WVE69" s="51"/>
      <c r="WVF69" s="51"/>
      <c r="WVG69" s="51"/>
      <c r="WVH69" s="51"/>
      <c r="WVI69" s="51"/>
      <c r="WVJ69" s="51"/>
      <c r="WVK69" s="51"/>
      <c r="WVL69" s="51"/>
      <c r="WVM69" s="51"/>
      <c r="WVN69" s="51"/>
      <c r="WVO69" s="51"/>
      <c r="WVP69" s="51"/>
      <c r="WVQ69" s="51"/>
      <c r="WVR69" s="51"/>
      <c r="WVS69" s="51"/>
      <c r="WVT69" s="51"/>
      <c r="WVU69" s="51"/>
      <c r="WVV69" s="51"/>
      <c r="WVW69" s="51"/>
      <c r="WVX69" s="51"/>
      <c r="WVY69" s="51"/>
      <c r="WVZ69" s="51"/>
      <c r="WWA69" s="51"/>
      <c r="WWB69" s="51"/>
      <c r="WWC69" s="51"/>
      <c r="WWD69" s="51"/>
      <c r="WWE69" s="51"/>
      <c r="WWF69" s="51"/>
      <c r="WWG69" s="51"/>
      <c r="WWH69" s="51"/>
      <c r="WWI69" s="51"/>
      <c r="WWJ69" s="51"/>
      <c r="WWK69" s="51"/>
      <c r="WWL69" s="51"/>
      <c r="WWM69" s="51"/>
      <c r="WWN69" s="51"/>
      <c r="WWO69" s="51"/>
      <c r="WWP69" s="51"/>
      <c r="WWQ69" s="51"/>
      <c r="WWR69" s="51"/>
      <c r="WWS69" s="51"/>
      <c r="WWT69" s="51"/>
      <c r="WWU69" s="51"/>
      <c r="WWV69" s="51"/>
      <c r="WWW69" s="51"/>
      <c r="WWX69" s="51"/>
      <c r="WWY69" s="51"/>
      <c r="WWZ69" s="51"/>
      <c r="WXA69" s="51"/>
      <c r="WXB69" s="51"/>
      <c r="WXC69" s="51"/>
      <c r="WXD69" s="51"/>
      <c r="WXE69" s="51"/>
      <c r="WXF69" s="51"/>
      <c r="WXG69" s="51"/>
      <c r="WXH69" s="51"/>
      <c r="WXI69" s="51"/>
      <c r="WXJ69" s="51"/>
      <c r="WXK69" s="51"/>
      <c r="WXL69" s="51"/>
      <c r="WXM69" s="51"/>
      <c r="WXN69" s="51"/>
      <c r="WXO69" s="51"/>
      <c r="WXP69" s="51"/>
      <c r="WXQ69" s="51"/>
      <c r="WXR69" s="51"/>
      <c r="WXS69" s="51"/>
      <c r="WXT69" s="51"/>
      <c r="WXU69" s="51"/>
      <c r="WXV69" s="51"/>
      <c r="WXW69" s="51"/>
      <c r="WXX69" s="51"/>
      <c r="WXY69" s="51"/>
      <c r="WXZ69" s="51"/>
      <c r="WYA69" s="51"/>
      <c r="WYB69" s="51"/>
      <c r="WYC69" s="51"/>
      <c r="WYD69" s="51"/>
      <c r="WYE69" s="51"/>
      <c r="WYF69" s="51"/>
      <c r="WYG69" s="51"/>
      <c r="WYH69" s="51"/>
      <c r="WYI69" s="51"/>
      <c r="WYJ69" s="51"/>
      <c r="WYK69" s="51"/>
      <c r="WYL69" s="51"/>
      <c r="WYM69" s="51"/>
      <c r="WYN69" s="51"/>
      <c r="WYO69" s="51"/>
      <c r="WYP69" s="51"/>
      <c r="WYQ69" s="51"/>
      <c r="WYR69" s="51"/>
      <c r="WYS69" s="51"/>
      <c r="WYT69" s="51"/>
      <c r="WYU69" s="51"/>
      <c r="WYV69" s="51"/>
      <c r="WYW69" s="51"/>
      <c r="WYX69" s="51"/>
      <c r="WYY69" s="51"/>
      <c r="WYZ69" s="51"/>
      <c r="WZA69" s="51"/>
      <c r="WZB69" s="51"/>
      <c r="WZC69" s="51"/>
      <c r="WZD69" s="51"/>
      <c r="WZE69" s="51"/>
      <c r="WZF69" s="51"/>
      <c r="WZG69" s="51"/>
      <c r="WZH69" s="51"/>
      <c r="WZI69" s="51"/>
      <c r="WZJ69" s="51"/>
      <c r="WZK69" s="51"/>
      <c r="WZL69" s="51"/>
      <c r="WZM69" s="51"/>
      <c r="WZN69" s="51"/>
      <c r="WZO69" s="51"/>
      <c r="WZP69" s="51"/>
      <c r="WZQ69" s="51"/>
      <c r="WZR69" s="51"/>
      <c r="WZS69" s="51"/>
      <c r="WZT69" s="51"/>
      <c r="WZU69" s="51"/>
      <c r="WZV69" s="51"/>
      <c r="WZW69" s="51"/>
      <c r="WZX69" s="51"/>
      <c r="WZY69" s="51"/>
      <c r="WZZ69" s="51"/>
      <c r="XAA69" s="51"/>
      <c r="XAB69" s="51"/>
      <c r="XAC69" s="51"/>
      <c r="XAD69" s="51"/>
      <c r="XAE69" s="51"/>
      <c r="XAF69" s="51"/>
      <c r="XAG69" s="51"/>
      <c r="XAH69" s="51"/>
      <c r="XAI69" s="51"/>
      <c r="XAJ69" s="51"/>
      <c r="XAK69" s="51"/>
      <c r="XAL69" s="51"/>
      <c r="XAM69" s="51"/>
      <c r="XAN69" s="51"/>
      <c r="XAO69" s="51"/>
      <c r="XAP69" s="51"/>
      <c r="XAQ69" s="51"/>
      <c r="XAR69" s="51"/>
      <c r="XAS69" s="51"/>
      <c r="XAT69" s="51"/>
      <c r="XAU69" s="51"/>
      <c r="XAV69" s="51"/>
      <c r="XAW69" s="51"/>
      <c r="XAX69" s="51"/>
      <c r="XAY69" s="51"/>
      <c r="XAZ69" s="51"/>
      <c r="XBA69" s="51"/>
      <c r="XBB69" s="51"/>
      <c r="XBC69" s="51"/>
      <c r="XBD69" s="51"/>
      <c r="XBE69" s="51"/>
      <c r="XBF69" s="51"/>
      <c r="XBG69" s="51"/>
      <c r="XBH69" s="51"/>
      <c r="XBI69" s="51"/>
      <c r="XBJ69" s="51"/>
      <c r="XBK69" s="51"/>
      <c r="XBL69" s="51"/>
      <c r="XBM69" s="51"/>
      <c r="XBN69" s="51"/>
      <c r="XBO69" s="51"/>
      <c r="XBP69" s="51"/>
      <c r="XBQ69" s="51"/>
      <c r="XBR69" s="51"/>
      <c r="XBS69" s="51"/>
      <c r="XBT69" s="51"/>
      <c r="XBU69" s="51"/>
      <c r="XBV69" s="51"/>
      <c r="XBW69" s="51"/>
      <c r="XBX69" s="51"/>
      <c r="XBY69" s="51"/>
      <c r="XBZ69" s="51"/>
      <c r="XCA69" s="51"/>
      <c r="XCB69" s="51"/>
      <c r="XCC69" s="51"/>
      <c r="XCD69" s="51"/>
      <c r="XCE69" s="51"/>
      <c r="XCF69" s="51"/>
      <c r="XCG69" s="51"/>
      <c r="XCH69" s="51"/>
      <c r="XCI69" s="51"/>
      <c r="XCJ69" s="51"/>
      <c r="XCK69" s="51"/>
      <c r="XCL69" s="51"/>
      <c r="XCM69" s="51"/>
      <c r="XCN69" s="51"/>
      <c r="XCO69" s="51"/>
      <c r="XCP69" s="51"/>
      <c r="XCQ69" s="51"/>
      <c r="XCR69" s="51"/>
      <c r="XCS69" s="51"/>
      <c r="XCT69" s="51"/>
      <c r="XCU69" s="51"/>
      <c r="XCV69" s="51"/>
      <c r="XCW69" s="51"/>
      <c r="XCX69" s="51"/>
      <c r="XCY69" s="51"/>
      <c r="XCZ69" s="51"/>
      <c r="XDA69" s="51"/>
      <c r="XDB69" s="51"/>
      <c r="XDC69" s="51"/>
      <c r="XDD69" s="51"/>
      <c r="XDE69" s="51"/>
      <c r="XDF69" s="51"/>
      <c r="XDG69" s="51"/>
      <c r="XDH69" s="51"/>
      <c r="XDI69" s="51"/>
      <c r="XDJ69" s="51"/>
      <c r="XDK69" s="51"/>
      <c r="XDL69" s="51"/>
      <c r="XDM69" s="51"/>
      <c r="XDN69" s="51"/>
      <c r="XDO69" s="51"/>
      <c r="XDP69" s="51"/>
      <c r="XDQ69" s="51"/>
      <c r="XDR69" s="51"/>
      <c r="XDS69" s="51"/>
      <c r="XDT69" s="51"/>
      <c r="XDU69" s="51"/>
      <c r="XDV69" s="51"/>
      <c r="XDW69" s="51"/>
      <c r="XDX69" s="51"/>
      <c r="XDY69" s="51"/>
      <c r="XDZ69" s="51"/>
      <c r="XEA69" s="51"/>
      <c r="XEB69" s="51"/>
      <c r="XEC69" s="51"/>
      <c r="XED69" s="51"/>
      <c r="XEE69" s="51"/>
      <c r="XEF69" s="51"/>
      <c r="XEG69" s="51"/>
      <c r="XEH69" s="51"/>
      <c r="XEI69" s="51"/>
      <c r="XEJ69" s="51"/>
      <c r="XEK69" s="51"/>
      <c r="XEL69" s="51"/>
      <c r="XEM69" s="51"/>
      <c r="XEN69" s="51"/>
      <c r="XEO69" s="51"/>
      <c r="XEP69" s="51"/>
      <c r="XEQ69" s="51"/>
      <c r="XER69" s="51"/>
      <c r="XES69" s="51"/>
      <c r="XET69" s="51"/>
      <c r="XEU69" s="51"/>
      <c r="XEV69" s="51"/>
      <c r="XEW69" s="51"/>
      <c r="XEX69" s="51"/>
      <c r="XEY69" s="51"/>
      <c r="XEZ69" s="51"/>
      <c r="XFA69" s="51"/>
      <c r="XFB69" s="51"/>
      <c r="XFC69" s="51"/>
      <c r="XFD69" s="51"/>
    </row>
    <row r="70" spans="1:16384" outlineLevel="1" x14ac:dyDescent="0.4">
      <c r="C70" s="17" t="s">
        <v>90</v>
      </c>
      <c r="D70" s="18" t="s">
        <v>36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 t="e">
        <v>#VALUE!</v>
      </c>
      <c r="V70" s="35" t="e">
        <v>#VALUE!</v>
      </c>
      <c r="W70" s="35" t="e">
        <v>#VALUE!</v>
      </c>
      <c r="X70" s="35" t="e">
        <v>#VALUE!</v>
      </c>
      <c r="Y70" s="35" t="e">
        <v>#VALUE!</v>
      </c>
      <c r="Z70" s="35" t="e">
        <v>#VALUE!</v>
      </c>
      <c r="AA70" s="35" t="e">
        <v>#VALUE!</v>
      </c>
      <c r="AB70" s="35" t="e">
        <v>#VALUE!</v>
      </c>
      <c r="AC70" s="35" t="e">
        <v>#VALUE!</v>
      </c>
      <c r="AD70" s="35" t="e">
        <v>#VALUE!</v>
      </c>
      <c r="AE70" s="35" t="e">
        <v>#VALUE!</v>
      </c>
      <c r="AF70" s="35" t="e">
        <v>#VALUE!</v>
      </c>
      <c r="AG70" s="35" t="e">
        <v>#VALUE!</v>
      </c>
      <c r="AH70" s="35" t="e">
        <v>#VALUE!</v>
      </c>
      <c r="AI70" s="35" t="e">
        <v>#VALUE!</v>
      </c>
      <c r="AJ70" s="35" t="e">
        <v>#VALUE!</v>
      </c>
      <c r="AK70" s="35" t="e">
        <v>#VALUE!</v>
      </c>
      <c r="AL70" s="35" t="e">
        <v>#VALUE!</v>
      </c>
      <c r="AM70" s="35" t="e">
        <v>#VALUE!</v>
      </c>
      <c r="AN70" s="49" t="e">
        <v>#VALUE!</v>
      </c>
      <c r="AO70" s="48"/>
    </row>
    <row r="71" spans="1:16384" outlineLevel="1" x14ac:dyDescent="0.4">
      <c r="C71" s="17" t="s">
        <v>91</v>
      </c>
      <c r="D71" s="18" t="s">
        <v>36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255.3</v>
      </c>
      <c r="K71" s="35">
        <v>255.3</v>
      </c>
      <c r="L71" s="35">
        <v>255.3</v>
      </c>
      <c r="M71" s="35">
        <v>255.3</v>
      </c>
      <c r="N71" s="35">
        <v>255.3</v>
      </c>
      <c r="O71" s="35">
        <v>0</v>
      </c>
      <c r="P71" s="35">
        <v>255.3</v>
      </c>
      <c r="Q71" s="35">
        <v>0</v>
      </c>
      <c r="R71" s="35">
        <v>0</v>
      </c>
      <c r="S71" s="35">
        <v>0</v>
      </c>
      <c r="T71" s="35">
        <v>255.3</v>
      </c>
      <c r="U71" s="35" t="e">
        <v>#VALUE!</v>
      </c>
      <c r="V71" s="35" t="e">
        <v>#VALUE!</v>
      </c>
      <c r="W71" s="35" t="e">
        <v>#VALUE!</v>
      </c>
      <c r="X71" s="35" t="e">
        <v>#VALUE!</v>
      </c>
      <c r="Y71" s="35" t="e">
        <v>#VALUE!</v>
      </c>
      <c r="Z71" s="35" t="e">
        <v>#VALUE!</v>
      </c>
      <c r="AA71" s="35" t="e">
        <v>#VALUE!</v>
      </c>
      <c r="AB71" s="35" t="e">
        <v>#VALUE!</v>
      </c>
      <c r="AC71" s="35" t="e">
        <v>#VALUE!</v>
      </c>
      <c r="AD71" s="35" t="e">
        <v>#VALUE!</v>
      </c>
      <c r="AE71" s="35" t="e">
        <v>#VALUE!</v>
      </c>
      <c r="AF71" s="35" t="e">
        <v>#VALUE!</v>
      </c>
      <c r="AG71" s="35" t="e">
        <v>#VALUE!</v>
      </c>
      <c r="AH71" s="35" t="e">
        <v>#VALUE!</v>
      </c>
      <c r="AI71" s="35" t="e">
        <v>#VALUE!</v>
      </c>
      <c r="AJ71" s="35" t="e">
        <v>#VALUE!</v>
      </c>
      <c r="AK71" s="35" t="e">
        <v>#VALUE!</v>
      </c>
      <c r="AL71" s="35" t="e">
        <v>#VALUE!</v>
      </c>
      <c r="AM71" s="35" t="e">
        <v>#VALUE!</v>
      </c>
      <c r="AN71" s="49" t="e">
        <v>#VALUE!</v>
      </c>
      <c r="AO71" s="48"/>
    </row>
    <row r="72" spans="1:16384" outlineLevel="1" x14ac:dyDescent="0.4">
      <c r="C72" s="17" t="s">
        <v>318</v>
      </c>
      <c r="D72" s="18" t="s">
        <v>36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2296.02</v>
      </c>
      <c r="K72" s="35">
        <v>2296.02</v>
      </c>
      <c r="L72" s="35">
        <v>2296.02</v>
      </c>
      <c r="M72" s="35">
        <v>2296.02</v>
      </c>
      <c r="N72" s="35">
        <v>2296.02</v>
      </c>
      <c r="O72" s="35">
        <v>0</v>
      </c>
      <c r="P72" s="35">
        <v>2296.02</v>
      </c>
      <c r="Q72" s="35">
        <v>0</v>
      </c>
      <c r="R72" s="35">
        <v>0</v>
      </c>
      <c r="S72" s="35">
        <v>0</v>
      </c>
      <c r="T72" s="35">
        <v>2296.02</v>
      </c>
      <c r="U72" s="35" t="e">
        <v>#VALUE!</v>
      </c>
      <c r="V72" s="35" t="e">
        <v>#VALUE!</v>
      </c>
      <c r="W72" s="35" t="e">
        <v>#VALUE!</v>
      </c>
      <c r="X72" s="35" t="e">
        <v>#VALUE!</v>
      </c>
      <c r="Y72" s="35" t="e">
        <v>#VALUE!</v>
      </c>
      <c r="Z72" s="35" t="e">
        <v>#VALUE!</v>
      </c>
      <c r="AA72" s="35" t="e">
        <v>#VALUE!</v>
      </c>
      <c r="AB72" s="35" t="e">
        <v>#VALUE!</v>
      </c>
      <c r="AC72" s="35" t="e">
        <v>#VALUE!</v>
      </c>
      <c r="AD72" s="35" t="e">
        <v>#VALUE!</v>
      </c>
      <c r="AE72" s="35" t="e">
        <v>#VALUE!</v>
      </c>
      <c r="AF72" s="35" t="e">
        <v>#VALUE!</v>
      </c>
      <c r="AG72" s="35" t="e">
        <v>#VALUE!</v>
      </c>
      <c r="AH72" s="35" t="e">
        <v>#VALUE!</v>
      </c>
      <c r="AI72" s="35" t="e">
        <v>#VALUE!</v>
      </c>
      <c r="AJ72" s="35" t="e">
        <v>#VALUE!</v>
      </c>
      <c r="AK72" s="35" t="e">
        <v>#VALUE!</v>
      </c>
      <c r="AL72" s="35" t="e">
        <v>#VALUE!</v>
      </c>
      <c r="AM72" s="35" t="e">
        <v>#VALUE!</v>
      </c>
      <c r="AN72" s="49" t="e">
        <v>#VALUE!</v>
      </c>
      <c r="AO72" s="48"/>
    </row>
    <row r="73" spans="1:16384" outlineLevel="1" x14ac:dyDescent="0.4">
      <c r="C73" s="17" t="s">
        <v>118</v>
      </c>
      <c r="D73" s="18" t="s">
        <v>36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480</v>
      </c>
      <c r="K73" s="35">
        <v>480</v>
      </c>
      <c r="L73" s="35">
        <v>480</v>
      </c>
      <c r="M73" s="35">
        <v>480</v>
      </c>
      <c r="N73" s="35">
        <v>480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 t="e">
        <v>#VALUE!</v>
      </c>
      <c r="V73" s="35" t="e">
        <v>#VALUE!</v>
      </c>
      <c r="W73" s="35" t="e">
        <v>#VALUE!</v>
      </c>
      <c r="X73" s="35" t="e">
        <v>#VALUE!</v>
      </c>
      <c r="Y73" s="35" t="e">
        <v>#VALUE!</v>
      </c>
      <c r="Z73" s="35" t="e">
        <v>#VALUE!</v>
      </c>
      <c r="AA73" s="35" t="e">
        <v>#VALUE!</v>
      </c>
      <c r="AB73" s="35" t="e">
        <v>#VALUE!</v>
      </c>
      <c r="AC73" s="35" t="e">
        <v>#VALUE!</v>
      </c>
      <c r="AD73" s="35" t="e">
        <v>#VALUE!</v>
      </c>
      <c r="AE73" s="35" t="e">
        <v>#VALUE!</v>
      </c>
      <c r="AF73" s="35" t="e">
        <v>#VALUE!</v>
      </c>
      <c r="AG73" s="35" t="e">
        <v>#VALUE!</v>
      </c>
      <c r="AH73" s="35" t="e">
        <v>#VALUE!</v>
      </c>
      <c r="AI73" s="35" t="e">
        <v>#VALUE!</v>
      </c>
      <c r="AJ73" s="35" t="e">
        <v>#VALUE!</v>
      </c>
      <c r="AK73" s="35" t="e">
        <v>#VALUE!</v>
      </c>
      <c r="AL73" s="35" t="e">
        <v>#VALUE!</v>
      </c>
      <c r="AM73" s="35" t="e">
        <v>#VALUE!</v>
      </c>
      <c r="AN73" s="49" t="e">
        <v>#VALUE!</v>
      </c>
      <c r="AO73" s="48"/>
    </row>
    <row r="74" spans="1:16384" outlineLevel="1" x14ac:dyDescent="0.4">
      <c r="C74" s="17" t="s">
        <v>341</v>
      </c>
      <c r="D74" s="18" t="s">
        <v>36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2935</v>
      </c>
      <c r="K74" s="35">
        <v>2935</v>
      </c>
      <c r="L74" s="35">
        <v>2935</v>
      </c>
      <c r="M74" s="35">
        <v>2935</v>
      </c>
      <c r="N74" s="35">
        <v>1785</v>
      </c>
      <c r="O74" s="35">
        <v>0</v>
      </c>
      <c r="P74" s="35">
        <v>635</v>
      </c>
      <c r="Q74" s="35">
        <v>0</v>
      </c>
      <c r="R74" s="35">
        <v>0</v>
      </c>
      <c r="S74" s="35">
        <v>0</v>
      </c>
      <c r="T74" s="35">
        <v>635</v>
      </c>
      <c r="U74" s="35" t="e">
        <v>#VALUE!</v>
      </c>
      <c r="V74" s="35" t="e">
        <v>#VALUE!</v>
      </c>
      <c r="W74" s="35" t="e">
        <v>#VALUE!</v>
      </c>
      <c r="X74" s="35" t="e">
        <v>#VALUE!</v>
      </c>
      <c r="Y74" s="35" t="e">
        <v>#VALUE!</v>
      </c>
      <c r="Z74" s="35" t="e">
        <v>#VALUE!</v>
      </c>
      <c r="AA74" s="35" t="e">
        <v>#VALUE!</v>
      </c>
      <c r="AB74" s="35" t="e">
        <v>#VALUE!</v>
      </c>
      <c r="AC74" s="35" t="e">
        <v>#VALUE!</v>
      </c>
      <c r="AD74" s="35" t="e">
        <v>#VALUE!</v>
      </c>
      <c r="AE74" s="35" t="e">
        <v>#VALUE!</v>
      </c>
      <c r="AF74" s="35" t="e">
        <v>#VALUE!</v>
      </c>
      <c r="AG74" s="35" t="e">
        <v>#VALUE!</v>
      </c>
      <c r="AH74" s="35" t="e">
        <v>#VALUE!</v>
      </c>
      <c r="AI74" s="35" t="e">
        <v>#VALUE!</v>
      </c>
      <c r="AJ74" s="35" t="e">
        <v>#VALUE!</v>
      </c>
      <c r="AK74" s="35" t="e">
        <v>#VALUE!</v>
      </c>
      <c r="AL74" s="35" t="e">
        <v>#VALUE!</v>
      </c>
      <c r="AM74" s="35" t="e">
        <v>#VALUE!</v>
      </c>
      <c r="AN74" s="49" t="e">
        <v>#VALUE!</v>
      </c>
      <c r="AO74" s="48"/>
    </row>
    <row r="75" spans="1:16384" outlineLevel="1" x14ac:dyDescent="0.4">
      <c r="C75" s="17" t="s">
        <v>75</v>
      </c>
      <c r="D75" s="18" t="s">
        <v>36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7070.1</v>
      </c>
      <c r="K75" s="35">
        <v>7070.1</v>
      </c>
      <c r="L75" s="35">
        <v>7070.1</v>
      </c>
      <c r="M75" s="35">
        <v>7070.1</v>
      </c>
      <c r="N75" s="35">
        <v>7070.1</v>
      </c>
      <c r="O75" s="35">
        <v>0</v>
      </c>
      <c r="P75" s="35">
        <v>7070.1</v>
      </c>
      <c r="Q75" s="35">
        <v>0</v>
      </c>
      <c r="R75" s="35">
        <v>0</v>
      </c>
      <c r="S75" s="35">
        <v>0</v>
      </c>
      <c r="T75" s="35">
        <v>7069.51</v>
      </c>
      <c r="U75" s="35" t="e">
        <v>#VALUE!</v>
      </c>
      <c r="V75" s="35" t="e">
        <v>#VALUE!</v>
      </c>
      <c r="W75" s="35" t="e">
        <v>#VALUE!</v>
      </c>
      <c r="X75" s="35" t="e">
        <v>#VALUE!</v>
      </c>
      <c r="Y75" s="35" t="e">
        <v>#VALUE!</v>
      </c>
      <c r="Z75" s="35" t="e">
        <v>#VALUE!</v>
      </c>
      <c r="AA75" s="35" t="e">
        <v>#VALUE!</v>
      </c>
      <c r="AB75" s="35" t="e">
        <v>#VALUE!</v>
      </c>
      <c r="AC75" s="35" t="e">
        <v>#VALUE!</v>
      </c>
      <c r="AD75" s="35" t="e">
        <v>#VALUE!</v>
      </c>
      <c r="AE75" s="35" t="e">
        <v>#VALUE!</v>
      </c>
      <c r="AF75" s="35" t="e">
        <v>#VALUE!</v>
      </c>
      <c r="AG75" s="35" t="e">
        <v>#VALUE!</v>
      </c>
      <c r="AH75" s="35" t="e">
        <v>#VALUE!</v>
      </c>
      <c r="AI75" s="35" t="e">
        <v>#VALUE!</v>
      </c>
      <c r="AJ75" s="35" t="e">
        <v>#VALUE!</v>
      </c>
      <c r="AK75" s="35" t="e">
        <v>#VALUE!</v>
      </c>
      <c r="AL75" s="35" t="e">
        <v>#VALUE!</v>
      </c>
      <c r="AM75" s="35" t="e">
        <v>#VALUE!</v>
      </c>
      <c r="AN75" s="49" t="e">
        <v>#VALUE!</v>
      </c>
      <c r="AO75" s="48"/>
    </row>
    <row r="76" spans="1:16384" outlineLevel="1" x14ac:dyDescent="0.4">
      <c r="C76" s="17" t="s">
        <v>76</v>
      </c>
      <c r="D76" s="18" t="s">
        <v>36</v>
      </c>
      <c r="E76" s="53">
        <v>0</v>
      </c>
      <c r="F76" s="53">
        <v>0</v>
      </c>
      <c r="G76" s="53">
        <v>0</v>
      </c>
      <c r="H76" s="53">
        <v>0</v>
      </c>
      <c r="I76" s="53">
        <v>0</v>
      </c>
      <c r="J76" s="53">
        <v>2851.77</v>
      </c>
      <c r="K76" s="53">
        <v>2851.77</v>
      </c>
      <c r="L76" s="53">
        <v>2851.77</v>
      </c>
      <c r="M76" s="53">
        <v>2851.77</v>
      </c>
      <c r="N76" s="53">
        <v>2851.77</v>
      </c>
      <c r="O76" s="53">
        <v>0</v>
      </c>
      <c r="P76" s="53">
        <v>2851.77</v>
      </c>
      <c r="Q76" s="53">
        <v>0</v>
      </c>
      <c r="R76" s="53">
        <v>0</v>
      </c>
      <c r="S76" s="53">
        <v>0</v>
      </c>
      <c r="T76" s="53">
        <v>2851.77</v>
      </c>
      <c r="U76" s="53" t="e">
        <f>SUMIFS([1]raw_resource_build!$I:$I,[1]raw_resource_build!$E:$E,'IRP modeling- Resolve output'!$C76,[1]raw_resource_build!$A:$A,'IRP modeling- Resolve output'!U$63,[1]raw_resource_build!$C:$C,"CAISO_NW_Hydro")</f>
        <v>#VALUE!</v>
      </c>
      <c r="V76" s="53" t="e">
        <f>SUMIFS([1]raw_resource_build!$I:$I,[1]raw_resource_build!$E:$E,'IRP modeling- Resolve output'!$C76,[1]raw_resource_build!$A:$A,'IRP modeling- Resolve output'!V$63,[1]raw_resource_build!$C:$C,"CAISO_NW_Hydro")</f>
        <v>#VALUE!</v>
      </c>
      <c r="W76" s="53" t="e">
        <f>SUMIFS([1]raw_resource_build!$I:$I,[1]raw_resource_build!$E:$E,'IRP modeling- Resolve output'!$C76,[1]raw_resource_build!$A:$A,'IRP modeling- Resolve output'!W$63,[1]raw_resource_build!$C:$C,"CAISO_NW_Hydro")</f>
        <v>#VALUE!</v>
      </c>
      <c r="X76" s="53" t="e">
        <f>SUMIFS([1]raw_resource_build!$I:$I,[1]raw_resource_build!$E:$E,'IRP modeling- Resolve output'!$C76,[1]raw_resource_build!$A:$A,'IRP modeling- Resolve output'!X$63,[1]raw_resource_build!$C:$C,"CAISO_NW_Hydro")</f>
        <v>#VALUE!</v>
      </c>
      <c r="Y76" s="53" t="e">
        <f>SUMIFS([1]raw_resource_build!$I:$I,[1]raw_resource_build!$E:$E,'IRP modeling- Resolve output'!$C76,[1]raw_resource_build!$A:$A,'IRP modeling- Resolve output'!Y$63,[1]raw_resource_build!$C:$C,"CAISO_NW_Hydro")</f>
        <v>#VALUE!</v>
      </c>
      <c r="Z76" s="53" t="e">
        <f>SUMIFS([1]raw_resource_build!$I:$I,[1]raw_resource_build!$E:$E,'IRP modeling- Resolve output'!$C76,[1]raw_resource_build!$A:$A,'IRP modeling- Resolve output'!Z$63,[1]raw_resource_build!$C:$C,"CAISO_NW_Hydro")</f>
        <v>#VALUE!</v>
      </c>
      <c r="AA76" s="53" t="e">
        <f>SUMIFS([1]raw_resource_build!$I:$I,[1]raw_resource_build!$E:$E,'IRP modeling- Resolve output'!$C76,[1]raw_resource_build!$A:$A,'IRP modeling- Resolve output'!AA$63,[1]raw_resource_build!$C:$C,"CAISO_NW_Hydro")</f>
        <v>#VALUE!</v>
      </c>
      <c r="AB76" s="53" t="e">
        <f>SUMIFS([1]raw_resource_build!$I:$I,[1]raw_resource_build!$E:$E,'IRP modeling- Resolve output'!$C76,[1]raw_resource_build!$A:$A,'IRP modeling- Resolve output'!AB$63,[1]raw_resource_build!$C:$C,"CAISO_NW_Hydro")</f>
        <v>#VALUE!</v>
      </c>
      <c r="AC76" s="53" t="e">
        <f>SUMIFS([1]raw_resource_build!$I:$I,[1]raw_resource_build!$E:$E,'IRP modeling- Resolve output'!$C76,[1]raw_resource_build!$A:$A,'IRP modeling- Resolve output'!AC$63,[1]raw_resource_build!$C:$C,"CAISO_NW_Hydro")</f>
        <v>#VALUE!</v>
      </c>
      <c r="AD76" s="53" t="e">
        <f>SUMIFS([1]raw_resource_build!$I:$I,[1]raw_resource_build!$E:$E,'IRP modeling- Resolve output'!$C76,[1]raw_resource_build!$A:$A,'IRP modeling- Resolve output'!AD$63,[1]raw_resource_build!$C:$C,"CAISO_NW_Hydro")</f>
        <v>#VALUE!</v>
      </c>
      <c r="AE76" s="53" t="e">
        <f>SUMIFS([1]raw_resource_build!$I:$I,[1]raw_resource_build!$E:$E,'IRP modeling- Resolve output'!$C76,[1]raw_resource_build!$A:$A,'IRP modeling- Resolve output'!AE$63,[1]raw_resource_build!$C:$C,"CAISO_NW_Hydro")</f>
        <v>#VALUE!</v>
      </c>
      <c r="AF76" s="53" t="e">
        <f>SUMIFS([1]raw_resource_build!$I:$I,[1]raw_resource_build!$E:$E,'IRP modeling- Resolve output'!$C76,[1]raw_resource_build!$A:$A,'IRP modeling- Resolve output'!AF$63,[1]raw_resource_build!$C:$C,"CAISO_NW_Hydro")</f>
        <v>#VALUE!</v>
      </c>
      <c r="AG76" s="53" t="e">
        <f>SUMIFS([1]raw_resource_build!$I:$I,[1]raw_resource_build!$E:$E,'IRP modeling- Resolve output'!$C76,[1]raw_resource_build!$A:$A,'IRP modeling- Resolve output'!AG$63,[1]raw_resource_build!$C:$C,"CAISO_NW_Hydro")</f>
        <v>#VALUE!</v>
      </c>
      <c r="AH76" s="53" t="e">
        <f>SUMIFS([1]raw_resource_build!$I:$I,[1]raw_resource_build!$E:$E,'IRP modeling- Resolve output'!$C76,[1]raw_resource_build!$A:$A,'IRP modeling- Resolve output'!AH$63,[1]raw_resource_build!$C:$C,"CAISO_NW_Hydro")</f>
        <v>#VALUE!</v>
      </c>
      <c r="AI76" s="53" t="e">
        <f>SUMIFS([1]raw_resource_build!$I:$I,[1]raw_resource_build!$E:$E,'IRP modeling- Resolve output'!$C76,[1]raw_resource_build!$A:$A,'IRP modeling- Resolve output'!AI$63,[1]raw_resource_build!$C:$C,"CAISO_NW_Hydro")</f>
        <v>#VALUE!</v>
      </c>
      <c r="AJ76" s="53" t="e">
        <f>SUMIFS([1]raw_resource_build!$I:$I,[1]raw_resource_build!$E:$E,'IRP modeling- Resolve output'!$C76,[1]raw_resource_build!$A:$A,'IRP modeling- Resolve output'!AJ$63,[1]raw_resource_build!$C:$C,"CAISO_NW_Hydro")</f>
        <v>#VALUE!</v>
      </c>
      <c r="AK76" s="53" t="e">
        <f>SUMIFS([1]raw_resource_build!$I:$I,[1]raw_resource_build!$E:$E,'IRP modeling- Resolve output'!$C76,[1]raw_resource_build!$A:$A,'IRP modeling- Resolve output'!AK$63,[1]raw_resource_build!$C:$C,"CAISO_NW_Hydro")</f>
        <v>#VALUE!</v>
      </c>
      <c r="AL76" s="53" t="e">
        <f>SUMIFS([1]raw_resource_build!$I:$I,[1]raw_resource_build!$E:$E,'IRP modeling- Resolve output'!$C76,[1]raw_resource_build!$A:$A,'IRP modeling- Resolve output'!AL$63,[1]raw_resource_build!$C:$C,"CAISO_NW_Hydro")</f>
        <v>#VALUE!</v>
      </c>
      <c r="AM76" s="53" t="e">
        <f>SUMIFS([1]raw_resource_build!$I:$I,[1]raw_resource_build!$E:$E,'IRP modeling- Resolve output'!$C76,[1]raw_resource_build!$A:$A,'IRP modeling- Resolve output'!AM$63,[1]raw_resource_build!$C:$C,"CAISO_NW_Hydro")</f>
        <v>#VALUE!</v>
      </c>
      <c r="AN76" s="54" t="e">
        <f>SUMIFS([1]raw_resource_build!$I:$I,[1]raw_resource_build!$E:$E,'IRP modeling- Resolve output'!$C76,[1]raw_resource_build!$A:$A,'IRP modeling- Resolve output'!AN$63,[1]raw_resource_build!$C:$C,"CAISO_NW_Hydro")</f>
        <v>#VALUE!</v>
      </c>
      <c r="AO76" s="48"/>
    </row>
    <row r="77" spans="1:16384" outlineLevel="1" x14ac:dyDescent="0.4">
      <c r="C77" s="17" t="s">
        <v>342</v>
      </c>
      <c r="D77" s="18" t="s">
        <v>36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 t="e">
        <v>#VALUE!</v>
      </c>
      <c r="V77" s="35" t="e">
        <v>#VALUE!</v>
      </c>
      <c r="W77" s="35" t="e">
        <v>#VALUE!</v>
      </c>
      <c r="X77" s="35" t="e">
        <v>#VALUE!</v>
      </c>
      <c r="Y77" s="35" t="e">
        <v>#VALUE!</v>
      </c>
      <c r="Z77" s="35" t="e">
        <v>#VALUE!</v>
      </c>
      <c r="AA77" s="35" t="e">
        <v>#VALUE!</v>
      </c>
      <c r="AB77" s="35" t="e">
        <v>#VALUE!</v>
      </c>
      <c r="AC77" s="35" t="e">
        <v>#VALUE!</v>
      </c>
      <c r="AD77" s="35" t="e">
        <v>#VALUE!</v>
      </c>
      <c r="AE77" s="35" t="e">
        <v>#VALUE!</v>
      </c>
      <c r="AF77" s="35" t="e">
        <v>#VALUE!</v>
      </c>
      <c r="AG77" s="35" t="e">
        <v>#VALUE!</v>
      </c>
      <c r="AH77" s="35" t="e">
        <v>#VALUE!</v>
      </c>
      <c r="AI77" s="35" t="e">
        <v>#VALUE!</v>
      </c>
      <c r="AJ77" s="35" t="e">
        <v>#VALUE!</v>
      </c>
      <c r="AK77" s="35" t="e">
        <v>#VALUE!</v>
      </c>
      <c r="AL77" s="35" t="e">
        <v>#VALUE!</v>
      </c>
      <c r="AM77" s="35" t="e">
        <v>#VALUE!</v>
      </c>
      <c r="AN77" s="49" t="e">
        <v>#VALUE!</v>
      </c>
      <c r="AO77" s="48"/>
    </row>
    <row r="78" spans="1:16384" outlineLevel="1" x14ac:dyDescent="0.4">
      <c r="C78" s="17" t="s">
        <v>343</v>
      </c>
      <c r="D78" s="18" t="s">
        <v>36</v>
      </c>
      <c r="E78" s="35">
        <v>0</v>
      </c>
      <c r="F78" s="35">
        <v>0</v>
      </c>
      <c r="G78" s="35">
        <v>0</v>
      </c>
      <c r="H78" s="35">
        <v>0</v>
      </c>
      <c r="I78" s="35">
        <v>0</v>
      </c>
      <c r="J78" s="35">
        <v>7269.29</v>
      </c>
      <c r="K78" s="35">
        <v>7269.29</v>
      </c>
      <c r="L78" s="35">
        <v>7269.29</v>
      </c>
      <c r="M78" s="35">
        <v>7269.29</v>
      </c>
      <c r="N78" s="35">
        <v>7269.29</v>
      </c>
      <c r="O78" s="35">
        <v>0</v>
      </c>
      <c r="P78" s="35">
        <v>7269.29</v>
      </c>
      <c r="Q78" s="35">
        <v>0</v>
      </c>
      <c r="R78" s="35">
        <v>0</v>
      </c>
      <c r="S78" s="35">
        <v>0</v>
      </c>
      <c r="T78" s="35">
        <v>7269.29</v>
      </c>
      <c r="U78" s="35" t="e">
        <v>#VALUE!</v>
      </c>
      <c r="V78" s="35" t="e">
        <v>#VALUE!</v>
      </c>
      <c r="W78" s="35" t="e">
        <v>#VALUE!</v>
      </c>
      <c r="X78" s="35" t="e">
        <v>#VALUE!</v>
      </c>
      <c r="Y78" s="35" t="e">
        <v>#VALUE!</v>
      </c>
      <c r="Z78" s="35" t="e">
        <v>#VALUE!</v>
      </c>
      <c r="AA78" s="35" t="e">
        <v>#VALUE!</v>
      </c>
      <c r="AB78" s="35" t="e">
        <v>#VALUE!</v>
      </c>
      <c r="AC78" s="35" t="e">
        <v>#VALUE!</v>
      </c>
      <c r="AD78" s="35" t="e">
        <v>#VALUE!</v>
      </c>
      <c r="AE78" s="35" t="e">
        <v>#VALUE!</v>
      </c>
      <c r="AF78" s="35" t="e">
        <v>#VALUE!</v>
      </c>
      <c r="AG78" s="35" t="e">
        <v>#VALUE!</v>
      </c>
      <c r="AH78" s="35" t="e">
        <v>#VALUE!</v>
      </c>
      <c r="AI78" s="35" t="e">
        <v>#VALUE!</v>
      </c>
      <c r="AJ78" s="35" t="e">
        <v>#VALUE!</v>
      </c>
      <c r="AK78" s="35" t="e">
        <v>#VALUE!</v>
      </c>
      <c r="AL78" s="35" t="e">
        <v>#VALUE!</v>
      </c>
      <c r="AM78" s="35" t="e">
        <v>#VALUE!</v>
      </c>
      <c r="AN78" s="49" t="e">
        <v>#VALUE!</v>
      </c>
      <c r="AO78" s="48"/>
    </row>
    <row r="79" spans="1:16384" outlineLevel="1" x14ac:dyDescent="0.4">
      <c r="C79" s="17" t="s">
        <v>138</v>
      </c>
      <c r="D79" s="18" t="s">
        <v>36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16310.33</v>
      </c>
      <c r="K79" s="35">
        <v>18765.849999999999</v>
      </c>
      <c r="L79" s="35">
        <v>20887.45</v>
      </c>
      <c r="M79" s="35">
        <v>22887.45</v>
      </c>
      <c r="N79" s="35">
        <v>25570.410000000003</v>
      </c>
      <c r="O79" s="35">
        <v>0</v>
      </c>
      <c r="P79" s="35">
        <v>31953.650000000005</v>
      </c>
      <c r="Q79" s="35">
        <v>0</v>
      </c>
      <c r="R79" s="35">
        <v>0</v>
      </c>
      <c r="S79" s="35">
        <v>0</v>
      </c>
      <c r="T79" s="35">
        <v>41998.640000000007</v>
      </c>
      <c r="U79" s="35" t="e">
        <v>#VALUE!</v>
      </c>
      <c r="V79" s="35" t="e">
        <v>#VALUE!</v>
      </c>
      <c r="W79" s="35" t="e">
        <v>#VALUE!</v>
      </c>
      <c r="X79" s="35" t="e">
        <v>#VALUE!</v>
      </c>
      <c r="Y79" s="35" t="e">
        <v>#VALUE!</v>
      </c>
      <c r="Z79" s="35" t="e">
        <v>#VALUE!</v>
      </c>
      <c r="AA79" s="35" t="e">
        <v>#VALUE!</v>
      </c>
      <c r="AB79" s="35" t="e">
        <v>#VALUE!</v>
      </c>
      <c r="AC79" s="35" t="e">
        <v>#VALUE!</v>
      </c>
      <c r="AD79" s="35" t="e">
        <v>#VALUE!</v>
      </c>
      <c r="AE79" s="35" t="e">
        <v>#VALUE!</v>
      </c>
      <c r="AF79" s="35" t="e">
        <v>#VALUE!</v>
      </c>
      <c r="AG79" s="35" t="e">
        <v>#VALUE!</v>
      </c>
      <c r="AH79" s="35" t="e">
        <v>#VALUE!</v>
      </c>
      <c r="AI79" s="35" t="e">
        <v>#VALUE!</v>
      </c>
      <c r="AJ79" s="35" t="e">
        <v>#VALUE!</v>
      </c>
      <c r="AK79" s="35" t="e">
        <v>#VALUE!</v>
      </c>
      <c r="AL79" s="35" t="e">
        <v>#VALUE!</v>
      </c>
      <c r="AM79" s="35" t="e">
        <v>#VALUE!</v>
      </c>
      <c r="AN79" s="49" t="e">
        <v>#VALUE!</v>
      </c>
      <c r="AO79" s="48"/>
    </row>
    <row r="80" spans="1:16384" outlineLevel="1" x14ac:dyDescent="0.4">
      <c r="C80" s="17" t="s">
        <v>137</v>
      </c>
      <c r="D80" s="18" t="s">
        <v>36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1851.3100000000002</v>
      </c>
      <c r="K80" s="35">
        <v>1851.3100000000002</v>
      </c>
      <c r="L80" s="35">
        <v>1851.3100000000002</v>
      </c>
      <c r="M80" s="35">
        <v>1851.3100000000002</v>
      </c>
      <c r="N80" s="35">
        <v>1851.3100000000002</v>
      </c>
      <c r="O80" s="35">
        <v>0</v>
      </c>
      <c r="P80" s="35">
        <v>1851.3100000000002</v>
      </c>
      <c r="Q80" s="35">
        <v>0</v>
      </c>
      <c r="R80" s="35">
        <v>0</v>
      </c>
      <c r="S80" s="35">
        <v>0</v>
      </c>
      <c r="T80" s="35">
        <v>1851.3100000000002</v>
      </c>
      <c r="U80" s="35" t="e">
        <v>#VALUE!</v>
      </c>
      <c r="V80" s="35" t="e">
        <v>#VALUE!</v>
      </c>
      <c r="W80" s="35" t="e">
        <v>#VALUE!</v>
      </c>
      <c r="X80" s="35" t="e">
        <v>#VALUE!</v>
      </c>
      <c r="Y80" s="35" t="e">
        <v>#VALUE!</v>
      </c>
      <c r="Z80" s="35" t="e">
        <v>#VALUE!</v>
      </c>
      <c r="AA80" s="35" t="e">
        <v>#VALUE!</v>
      </c>
      <c r="AB80" s="35" t="e">
        <v>#VALUE!</v>
      </c>
      <c r="AC80" s="35" t="e">
        <v>#VALUE!</v>
      </c>
      <c r="AD80" s="35" t="e">
        <v>#VALUE!</v>
      </c>
      <c r="AE80" s="35" t="e">
        <v>#VALUE!</v>
      </c>
      <c r="AF80" s="35" t="e">
        <v>#VALUE!</v>
      </c>
      <c r="AG80" s="35" t="e">
        <v>#VALUE!</v>
      </c>
      <c r="AH80" s="35" t="e">
        <v>#VALUE!</v>
      </c>
      <c r="AI80" s="35" t="e">
        <v>#VALUE!</v>
      </c>
      <c r="AJ80" s="35" t="e">
        <v>#VALUE!</v>
      </c>
      <c r="AK80" s="35" t="e">
        <v>#VALUE!</v>
      </c>
      <c r="AL80" s="35" t="e">
        <v>#VALUE!</v>
      </c>
      <c r="AM80" s="35" t="e">
        <v>#VALUE!</v>
      </c>
      <c r="AN80" s="49" t="e">
        <v>#VALUE!</v>
      </c>
      <c r="AO80" s="48"/>
    </row>
    <row r="81" spans="1:41" outlineLevel="1" x14ac:dyDescent="0.4">
      <c r="C81" s="17" t="s">
        <v>136</v>
      </c>
      <c r="D81" s="18" t="s">
        <v>36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902.65000000000009</v>
      </c>
      <c r="K81" s="35">
        <v>902.65000000000009</v>
      </c>
      <c r="L81" s="35">
        <v>902.65000000000009</v>
      </c>
      <c r="M81" s="35">
        <v>902.65000000000009</v>
      </c>
      <c r="N81" s="35">
        <v>902.65000000000009</v>
      </c>
      <c r="O81" s="35">
        <v>0</v>
      </c>
      <c r="P81" s="35">
        <v>902.65000000000009</v>
      </c>
      <c r="Q81" s="35">
        <v>0</v>
      </c>
      <c r="R81" s="35">
        <v>0</v>
      </c>
      <c r="S81" s="35">
        <v>0</v>
      </c>
      <c r="T81" s="35">
        <v>900.75</v>
      </c>
      <c r="U81" s="35" t="e">
        <v>#VALUE!</v>
      </c>
      <c r="V81" s="35" t="e">
        <v>#VALUE!</v>
      </c>
      <c r="W81" s="35" t="e">
        <v>#VALUE!</v>
      </c>
      <c r="X81" s="35" t="e">
        <v>#VALUE!</v>
      </c>
      <c r="Y81" s="35" t="e">
        <v>#VALUE!</v>
      </c>
      <c r="Z81" s="35" t="e">
        <v>#VALUE!</v>
      </c>
      <c r="AA81" s="35" t="e">
        <v>#VALUE!</v>
      </c>
      <c r="AB81" s="35" t="e">
        <v>#VALUE!</v>
      </c>
      <c r="AC81" s="35" t="e">
        <v>#VALUE!</v>
      </c>
      <c r="AD81" s="35" t="e">
        <v>#VALUE!</v>
      </c>
      <c r="AE81" s="35" t="e">
        <v>#VALUE!</v>
      </c>
      <c r="AF81" s="35" t="e">
        <v>#VALUE!</v>
      </c>
      <c r="AG81" s="35" t="e">
        <v>#VALUE!</v>
      </c>
      <c r="AH81" s="35" t="e">
        <v>#VALUE!</v>
      </c>
      <c r="AI81" s="35" t="e">
        <v>#VALUE!</v>
      </c>
      <c r="AJ81" s="35" t="e">
        <v>#VALUE!</v>
      </c>
      <c r="AK81" s="35" t="e">
        <v>#VALUE!</v>
      </c>
      <c r="AL81" s="35" t="e">
        <v>#VALUE!</v>
      </c>
      <c r="AM81" s="35" t="e">
        <v>#VALUE!</v>
      </c>
      <c r="AN81" s="49" t="e">
        <v>#VALUE!</v>
      </c>
      <c r="AO81" s="48"/>
    </row>
    <row r="82" spans="1:41" outlineLevel="1" x14ac:dyDescent="0.4">
      <c r="C82" s="17" t="s">
        <v>344</v>
      </c>
      <c r="D82" s="18" t="s">
        <v>36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974.03</v>
      </c>
      <c r="K82" s="35">
        <v>974.03</v>
      </c>
      <c r="L82" s="35">
        <v>974.03</v>
      </c>
      <c r="M82" s="35">
        <v>974.03</v>
      </c>
      <c r="N82" s="35">
        <v>974.03</v>
      </c>
      <c r="O82" s="35">
        <v>0</v>
      </c>
      <c r="P82" s="35">
        <v>974.03</v>
      </c>
      <c r="Q82" s="35">
        <v>0</v>
      </c>
      <c r="R82" s="35">
        <v>0</v>
      </c>
      <c r="S82" s="35">
        <v>0</v>
      </c>
      <c r="T82" s="35">
        <v>974.03</v>
      </c>
      <c r="U82" s="35" t="e">
        <v>#VALUE!</v>
      </c>
      <c r="V82" s="35" t="e">
        <v>#VALUE!</v>
      </c>
      <c r="W82" s="35" t="e">
        <v>#VALUE!</v>
      </c>
      <c r="X82" s="35" t="e">
        <v>#VALUE!</v>
      </c>
      <c r="Y82" s="35" t="e">
        <v>#VALUE!</v>
      </c>
      <c r="Z82" s="35" t="e">
        <v>#VALUE!</v>
      </c>
      <c r="AA82" s="35" t="e">
        <v>#VALUE!</v>
      </c>
      <c r="AB82" s="35" t="e">
        <v>#VALUE!</v>
      </c>
      <c r="AC82" s="35" t="e">
        <v>#VALUE!</v>
      </c>
      <c r="AD82" s="35" t="e">
        <v>#VALUE!</v>
      </c>
      <c r="AE82" s="35" t="e">
        <v>#VALUE!</v>
      </c>
      <c r="AF82" s="35" t="e">
        <v>#VALUE!</v>
      </c>
      <c r="AG82" s="35" t="e">
        <v>#VALUE!</v>
      </c>
      <c r="AH82" s="35" t="e">
        <v>#VALUE!</v>
      </c>
      <c r="AI82" s="35" t="e">
        <v>#VALUE!</v>
      </c>
      <c r="AJ82" s="35" t="e">
        <v>#VALUE!</v>
      </c>
      <c r="AK82" s="35" t="e">
        <v>#VALUE!</v>
      </c>
      <c r="AL82" s="35" t="e">
        <v>#VALUE!</v>
      </c>
      <c r="AM82" s="35" t="e">
        <v>#VALUE!</v>
      </c>
      <c r="AN82" s="49" t="e">
        <v>#VALUE!</v>
      </c>
      <c r="AO82" s="48"/>
    </row>
    <row r="83" spans="1:41" outlineLevel="1" x14ac:dyDescent="0.4">
      <c r="C83" s="17" t="s">
        <v>139</v>
      </c>
      <c r="D83" s="18" t="s">
        <v>36</v>
      </c>
      <c r="E83" s="55">
        <v>0</v>
      </c>
      <c r="F83" s="55">
        <v>0</v>
      </c>
      <c r="G83" s="55">
        <v>0</v>
      </c>
      <c r="H83" s="55">
        <v>0</v>
      </c>
      <c r="I83" s="55">
        <v>0</v>
      </c>
      <c r="J83" s="55">
        <v>7356.5599999999995</v>
      </c>
      <c r="K83" s="55">
        <v>7490.3099999999995</v>
      </c>
      <c r="L83" s="55">
        <v>9878.51</v>
      </c>
      <c r="M83" s="55">
        <v>10065.51</v>
      </c>
      <c r="N83" s="55">
        <v>10665.51</v>
      </c>
      <c r="O83" s="55">
        <v>0</v>
      </c>
      <c r="P83" s="55">
        <v>10765.51</v>
      </c>
      <c r="Q83" s="55">
        <v>0</v>
      </c>
      <c r="R83" s="55">
        <v>0</v>
      </c>
      <c r="S83" s="55">
        <v>0</v>
      </c>
      <c r="T83" s="55">
        <v>12131.26</v>
      </c>
      <c r="U83" s="55" t="e">
        <v>#VALUE!</v>
      </c>
      <c r="V83" s="55" t="e">
        <v>#VALUE!</v>
      </c>
      <c r="W83" s="55" t="e">
        <v>#VALUE!</v>
      </c>
      <c r="X83" s="55" t="e">
        <v>#VALUE!</v>
      </c>
      <c r="Y83" s="55" t="e">
        <v>#VALUE!</v>
      </c>
      <c r="Z83" s="55" t="e">
        <v>#VALUE!</v>
      </c>
      <c r="AA83" s="55" t="e">
        <v>#VALUE!</v>
      </c>
      <c r="AB83" s="55" t="e">
        <v>#VALUE!</v>
      </c>
      <c r="AC83" s="55" t="e">
        <v>#VALUE!</v>
      </c>
      <c r="AD83" s="55" t="e">
        <v>#VALUE!</v>
      </c>
      <c r="AE83" s="55" t="e">
        <v>#VALUE!</v>
      </c>
      <c r="AF83" s="55" t="e">
        <v>#VALUE!</v>
      </c>
      <c r="AG83" s="55" t="e">
        <v>#VALUE!</v>
      </c>
      <c r="AH83" s="55" t="e">
        <v>#VALUE!</v>
      </c>
      <c r="AI83" s="55" t="e">
        <v>#VALUE!</v>
      </c>
      <c r="AJ83" s="55" t="e">
        <v>#VALUE!</v>
      </c>
      <c r="AK83" s="55" t="e">
        <v>#VALUE!</v>
      </c>
      <c r="AL83" s="55" t="e">
        <v>#VALUE!</v>
      </c>
      <c r="AM83" s="55" t="e">
        <v>#VALUE!</v>
      </c>
      <c r="AN83" s="56" t="e">
        <v>#VALUE!</v>
      </c>
      <c r="AO83" s="48"/>
    </row>
    <row r="84" spans="1:41" outlineLevel="1" x14ac:dyDescent="0.4">
      <c r="C84" s="17" t="s">
        <v>54</v>
      </c>
      <c r="D84" s="18" t="s">
        <v>36</v>
      </c>
      <c r="E84" s="57">
        <v>0</v>
      </c>
      <c r="F84" s="57">
        <v>0</v>
      </c>
      <c r="G84" s="57">
        <v>0</v>
      </c>
      <c r="H84" s="57">
        <v>0</v>
      </c>
      <c r="I84" s="57">
        <v>0</v>
      </c>
      <c r="J84" s="57">
        <v>0</v>
      </c>
      <c r="K84" s="57">
        <v>0</v>
      </c>
      <c r="L84" s="57">
        <v>0</v>
      </c>
      <c r="M84" s="57">
        <v>0</v>
      </c>
      <c r="N84" s="57">
        <v>0</v>
      </c>
      <c r="O84" s="57">
        <v>0</v>
      </c>
      <c r="P84" s="57">
        <v>0</v>
      </c>
      <c r="Q84" s="57">
        <v>0</v>
      </c>
      <c r="R84" s="57">
        <v>0</v>
      </c>
      <c r="S84" s="57">
        <v>0</v>
      </c>
      <c r="T84" s="57">
        <v>1500</v>
      </c>
      <c r="U84" s="57" t="e">
        <v>#VALUE!</v>
      </c>
      <c r="V84" s="57" t="e">
        <v>#VALUE!</v>
      </c>
      <c r="W84" s="57" t="e">
        <v>#VALUE!</v>
      </c>
      <c r="X84" s="57" t="e">
        <v>#VALUE!</v>
      </c>
      <c r="Y84" s="57" t="e">
        <v>#VALUE!</v>
      </c>
      <c r="Z84" s="57" t="e">
        <v>#VALUE!</v>
      </c>
      <c r="AA84" s="57" t="e">
        <v>#VALUE!</v>
      </c>
      <c r="AB84" s="57" t="e">
        <v>#VALUE!</v>
      </c>
      <c r="AC84" s="57" t="e">
        <v>#VALUE!</v>
      </c>
      <c r="AD84" s="57" t="e">
        <v>#VALUE!</v>
      </c>
      <c r="AE84" s="57" t="e">
        <v>#VALUE!</v>
      </c>
      <c r="AF84" s="57" t="e">
        <v>#VALUE!</v>
      </c>
      <c r="AG84" s="57" t="e">
        <v>#VALUE!</v>
      </c>
      <c r="AH84" s="57" t="e">
        <v>#VALUE!</v>
      </c>
      <c r="AI84" s="57" t="e">
        <v>#VALUE!</v>
      </c>
      <c r="AJ84" s="57" t="e">
        <v>#VALUE!</v>
      </c>
      <c r="AK84" s="57" t="e">
        <v>#VALUE!</v>
      </c>
      <c r="AL84" s="57" t="e">
        <v>#VALUE!</v>
      </c>
      <c r="AM84" s="57" t="e">
        <v>#VALUE!</v>
      </c>
      <c r="AN84" s="58" t="e">
        <v>#VALUE!</v>
      </c>
      <c r="AO84" s="48"/>
    </row>
    <row r="85" spans="1:41" outlineLevel="1" x14ac:dyDescent="0.4">
      <c r="C85" s="17" t="s">
        <v>345</v>
      </c>
      <c r="D85" s="18" t="s">
        <v>36</v>
      </c>
      <c r="E85" s="35">
        <v>0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 t="e">
        <v>#VALUE!</v>
      </c>
      <c r="V85" s="35" t="e">
        <v>#VALUE!</v>
      </c>
      <c r="W85" s="35" t="e">
        <v>#VALUE!</v>
      </c>
      <c r="X85" s="35" t="e">
        <v>#VALUE!</v>
      </c>
      <c r="Y85" s="35" t="e">
        <v>#VALUE!</v>
      </c>
      <c r="Z85" s="35" t="e">
        <v>#VALUE!</v>
      </c>
      <c r="AA85" s="35" t="e">
        <v>#VALUE!</v>
      </c>
      <c r="AB85" s="35" t="e">
        <v>#VALUE!</v>
      </c>
      <c r="AC85" s="35" t="e">
        <v>#VALUE!</v>
      </c>
      <c r="AD85" s="35" t="e">
        <v>#VALUE!</v>
      </c>
      <c r="AE85" s="35" t="e">
        <v>#VALUE!</v>
      </c>
      <c r="AF85" s="35" t="e">
        <v>#VALUE!</v>
      </c>
      <c r="AG85" s="35" t="e">
        <v>#VALUE!</v>
      </c>
      <c r="AH85" s="35" t="e">
        <v>#VALUE!</v>
      </c>
      <c r="AI85" s="35" t="e">
        <v>#VALUE!</v>
      </c>
      <c r="AJ85" s="35" t="e">
        <v>#VALUE!</v>
      </c>
      <c r="AK85" s="35" t="e">
        <v>#VALUE!</v>
      </c>
      <c r="AL85" s="35" t="e">
        <v>#VALUE!</v>
      </c>
      <c r="AM85" s="35" t="e">
        <v>#VALUE!</v>
      </c>
      <c r="AN85" s="49" t="e">
        <v>#VALUE!</v>
      </c>
      <c r="AO85" s="48"/>
    </row>
    <row r="86" spans="1:41" outlineLevel="1" x14ac:dyDescent="0.4">
      <c r="C86" s="50" t="s">
        <v>35</v>
      </c>
      <c r="D86" s="18" t="s">
        <v>36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1599.2</v>
      </c>
      <c r="K86" s="35">
        <v>1599.2</v>
      </c>
      <c r="L86" s="35">
        <v>1599.2</v>
      </c>
      <c r="M86" s="35">
        <v>1599.2</v>
      </c>
      <c r="N86" s="35">
        <v>1599.2</v>
      </c>
      <c r="O86" s="35">
        <v>0</v>
      </c>
      <c r="P86" s="35">
        <v>1599.2</v>
      </c>
      <c r="Q86" s="35">
        <v>0</v>
      </c>
      <c r="R86" s="35">
        <v>0</v>
      </c>
      <c r="S86" s="35">
        <v>0</v>
      </c>
      <c r="T86" s="35">
        <v>1599.2</v>
      </c>
      <c r="U86" s="35" t="e">
        <v>#VALUE!</v>
      </c>
      <c r="V86" s="35" t="e">
        <v>#VALUE!</v>
      </c>
      <c r="W86" s="35" t="e">
        <v>#VALUE!</v>
      </c>
      <c r="X86" s="35" t="e">
        <v>#VALUE!</v>
      </c>
      <c r="Y86" s="35" t="e">
        <v>#VALUE!</v>
      </c>
      <c r="Z86" s="35" t="e">
        <v>#VALUE!</v>
      </c>
      <c r="AA86" s="35" t="e">
        <v>#VALUE!</v>
      </c>
      <c r="AB86" s="35" t="e">
        <v>#VALUE!</v>
      </c>
      <c r="AC86" s="35" t="e">
        <v>#VALUE!</v>
      </c>
      <c r="AD86" s="35" t="e">
        <v>#VALUE!</v>
      </c>
      <c r="AE86" s="35" t="e">
        <v>#VALUE!</v>
      </c>
      <c r="AF86" s="35" t="e">
        <v>#VALUE!</v>
      </c>
      <c r="AG86" s="35" t="e">
        <v>#VALUE!</v>
      </c>
      <c r="AH86" s="35" t="e">
        <v>#VALUE!</v>
      </c>
      <c r="AI86" s="35" t="e">
        <v>#VALUE!</v>
      </c>
      <c r="AJ86" s="35" t="e">
        <v>#VALUE!</v>
      </c>
      <c r="AK86" s="35" t="e">
        <v>#VALUE!</v>
      </c>
      <c r="AL86" s="35" t="e">
        <v>#VALUE!</v>
      </c>
      <c r="AM86" s="35" t="e">
        <v>#VALUE!</v>
      </c>
      <c r="AN86" s="49" t="e">
        <v>#VALUE!</v>
      </c>
      <c r="AO86" s="48"/>
    </row>
    <row r="87" spans="1:41" outlineLevel="1" x14ac:dyDescent="0.4">
      <c r="C87" s="17" t="s">
        <v>37</v>
      </c>
      <c r="D87" s="18" t="s">
        <v>36</v>
      </c>
      <c r="E87" s="35">
        <v>0</v>
      </c>
      <c r="F87" s="35">
        <v>0</v>
      </c>
      <c r="G87" s="35">
        <v>0</v>
      </c>
      <c r="H87" s="35">
        <v>0</v>
      </c>
      <c r="I87" s="35">
        <v>0</v>
      </c>
      <c r="J87" s="35">
        <v>3001.15</v>
      </c>
      <c r="K87" s="35">
        <v>4181.08</v>
      </c>
      <c r="L87" s="35">
        <v>4181.08</v>
      </c>
      <c r="M87" s="35">
        <v>4638.1899999999996</v>
      </c>
      <c r="N87" s="35">
        <v>8444.07</v>
      </c>
      <c r="O87" s="35">
        <v>0</v>
      </c>
      <c r="P87" s="35">
        <v>11600.88</v>
      </c>
      <c r="Q87" s="35">
        <v>0</v>
      </c>
      <c r="R87" s="35">
        <v>0</v>
      </c>
      <c r="S87" s="35">
        <v>0</v>
      </c>
      <c r="T87" s="35">
        <v>16839.07</v>
      </c>
      <c r="U87" s="35" t="e">
        <v>#VALUE!</v>
      </c>
      <c r="V87" s="35" t="e">
        <v>#VALUE!</v>
      </c>
      <c r="W87" s="35" t="e">
        <v>#VALUE!</v>
      </c>
      <c r="X87" s="35" t="e">
        <v>#VALUE!</v>
      </c>
      <c r="Y87" s="35" t="e">
        <v>#VALUE!</v>
      </c>
      <c r="Z87" s="35" t="e">
        <v>#VALUE!</v>
      </c>
      <c r="AA87" s="35" t="e">
        <v>#VALUE!</v>
      </c>
      <c r="AB87" s="35" t="e">
        <v>#VALUE!</v>
      </c>
      <c r="AC87" s="35" t="e">
        <v>#VALUE!</v>
      </c>
      <c r="AD87" s="35" t="e">
        <v>#VALUE!</v>
      </c>
      <c r="AE87" s="35" t="e">
        <v>#VALUE!</v>
      </c>
      <c r="AF87" s="35" t="e">
        <v>#VALUE!</v>
      </c>
      <c r="AG87" s="35" t="e">
        <v>#VALUE!</v>
      </c>
      <c r="AH87" s="35" t="e">
        <v>#VALUE!</v>
      </c>
      <c r="AI87" s="35" t="e">
        <v>#VALUE!</v>
      </c>
      <c r="AJ87" s="35" t="e">
        <v>#VALUE!</v>
      </c>
      <c r="AK87" s="35" t="e">
        <v>#VALUE!</v>
      </c>
      <c r="AL87" s="35" t="e">
        <v>#VALUE!</v>
      </c>
      <c r="AM87" s="35" t="e">
        <v>#VALUE!</v>
      </c>
      <c r="AN87" s="49" t="e">
        <v>#VALUE!</v>
      </c>
      <c r="AO87" s="48"/>
    </row>
    <row r="88" spans="1:41" outlineLevel="1" x14ac:dyDescent="0.4">
      <c r="C88" s="17" t="s">
        <v>38</v>
      </c>
      <c r="D88" s="18" t="s">
        <v>36</v>
      </c>
      <c r="E88" s="35">
        <v>0</v>
      </c>
      <c r="F88" s="35">
        <v>0</v>
      </c>
      <c r="G88" s="35">
        <v>0</v>
      </c>
      <c r="H88" s="35">
        <v>0</v>
      </c>
      <c r="I88" s="35">
        <v>0</v>
      </c>
      <c r="J88" s="35">
        <v>92.14</v>
      </c>
      <c r="K88" s="35">
        <v>92.14</v>
      </c>
      <c r="L88" s="35">
        <v>92.14</v>
      </c>
      <c r="M88" s="35">
        <v>92.14</v>
      </c>
      <c r="N88" s="35">
        <v>92.14</v>
      </c>
      <c r="O88" s="35">
        <v>0</v>
      </c>
      <c r="P88" s="35">
        <v>92.14</v>
      </c>
      <c r="Q88" s="35">
        <v>0</v>
      </c>
      <c r="R88" s="35">
        <v>0</v>
      </c>
      <c r="S88" s="35">
        <v>0</v>
      </c>
      <c r="T88" s="35">
        <v>92.14</v>
      </c>
      <c r="U88" s="35" t="e">
        <v>#VALUE!</v>
      </c>
      <c r="V88" s="35" t="e">
        <v>#VALUE!</v>
      </c>
      <c r="W88" s="35" t="e">
        <v>#VALUE!</v>
      </c>
      <c r="X88" s="35" t="e">
        <v>#VALUE!</v>
      </c>
      <c r="Y88" s="35" t="e">
        <v>#VALUE!</v>
      </c>
      <c r="Z88" s="35" t="e">
        <v>#VALUE!</v>
      </c>
      <c r="AA88" s="35" t="e">
        <v>#VALUE!</v>
      </c>
      <c r="AB88" s="35" t="e">
        <v>#VALUE!</v>
      </c>
      <c r="AC88" s="35" t="e">
        <v>#VALUE!</v>
      </c>
      <c r="AD88" s="35" t="e">
        <v>#VALUE!</v>
      </c>
      <c r="AE88" s="35" t="e">
        <v>#VALUE!</v>
      </c>
      <c r="AF88" s="35" t="e">
        <v>#VALUE!</v>
      </c>
      <c r="AG88" s="35" t="e">
        <v>#VALUE!</v>
      </c>
      <c r="AH88" s="35" t="e">
        <v>#VALUE!</v>
      </c>
      <c r="AI88" s="35" t="e">
        <v>#VALUE!</v>
      </c>
      <c r="AJ88" s="35" t="e">
        <v>#VALUE!</v>
      </c>
      <c r="AK88" s="35" t="e">
        <v>#VALUE!</v>
      </c>
      <c r="AL88" s="35" t="e">
        <v>#VALUE!</v>
      </c>
      <c r="AM88" s="35" t="e">
        <v>#VALUE!</v>
      </c>
      <c r="AN88" s="49" t="e">
        <v>#VALUE!</v>
      </c>
      <c r="AO88" s="48"/>
    </row>
    <row r="89" spans="1:41" outlineLevel="1" x14ac:dyDescent="0.4">
      <c r="C89" s="17" t="s">
        <v>39</v>
      </c>
      <c r="D89" s="18" t="s">
        <v>36</v>
      </c>
      <c r="E89" s="35"/>
      <c r="F89" s="35"/>
      <c r="G89" s="35"/>
      <c r="H89" s="35"/>
      <c r="I89" s="35"/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 t="e">
        <v>#VALUE!</v>
      </c>
      <c r="V89" s="35" t="e">
        <v>#VALUE!</v>
      </c>
      <c r="W89" s="35" t="e">
        <v>#VALUE!</v>
      </c>
      <c r="X89" s="35" t="e">
        <v>#VALUE!</v>
      </c>
      <c r="Y89" s="35" t="e">
        <v>#VALUE!</v>
      </c>
      <c r="Z89" s="35" t="e">
        <v>#VALUE!</v>
      </c>
      <c r="AA89" s="35" t="e">
        <v>#VALUE!</v>
      </c>
      <c r="AB89" s="35" t="e">
        <v>#VALUE!</v>
      </c>
      <c r="AC89" s="35" t="e">
        <v>#VALUE!</v>
      </c>
      <c r="AD89" s="35" t="e">
        <v>#VALUE!</v>
      </c>
      <c r="AE89" s="35" t="e">
        <v>#VALUE!</v>
      </c>
      <c r="AF89" s="35" t="e">
        <v>#VALUE!</v>
      </c>
      <c r="AG89" s="35" t="e">
        <v>#VALUE!</v>
      </c>
      <c r="AH89" s="35" t="e">
        <v>#VALUE!</v>
      </c>
      <c r="AI89" s="35" t="e">
        <v>#VALUE!</v>
      </c>
      <c r="AJ89" s="35" t="e">
        <v>#VALUE!</v>
      </c>
      <c r="AK89" s="35" t="e">
        <v>#VALUE!</v>
      </c>
      <c r="AL89" s="35" t="e">
        <v>#VALUE!</v>
      </c>
      <c r="AM89" s="35" t="e">
        <v>#VALUE!</v>
      </c>
      <c r="AN89" s="49" t="e">
        <v>#VALUE!</v>
      </c>
      <c r="AO89" s="48"/>
    </row>
    <row r="90" spans="1:41" outlineLevel="1" x14ac:dyDescent="0.4">
      <c r="C90" s="17" t="s">
        <v>346</v>
      </c>
      <c r="D90" s="18" t="s">
        <v>36</v>
      </c>
      <c r="E90" s="53">
        <v>0</v>
      </c>
      <c r="F90" s="53">
        <v>0</v>
      </c>
      <c r="G90" s="53">
        <v>0</v>
      </c>
      <c r="H90" s="53">
        <v>0</v>
      </c>
      <c r="I90" s="53">
        <v>0</v>
      </c>
      <c r="J90" s="53">
        <v>0</v>
      </c>
      <c r="K90" s="53">
        <v>0</v>
      </c>
      <c r="L90" s="53">
        <v>0</v>
      </c>
      <c r="M90" s="53">
        <v>0</v>
      </c>
      <c r="N90" s="53">
        <v>0</v>
      </c>
      <c r="O90" s="53">
        <v>0</v>
      </c>
      <c r="P90" s="53">
        <v>0</v>
      </c>
      <c r="Q90" s="53">
        <v>0</v>
      </c>
      <c r="R90" s="53">
        <v>0</v>
      </c>
      <c r="S90" s="53">
        <v>0</v>
      </c>
      <c r="T90" s="53">
        <v>0</v>
      </c>
      <c r="U90" s="53" t="e">
        <v>#VALUE!</v>
      </c>
      <c r="V90" s="53" t="e">
        <v>#VALUE!</v>
      </c>
      <c r="W90" s="53" t="e">
        <v>#VALUE!</v>
      </c>
      <c r="X90" s="53" t="e">
        <v>#VALUE!</v>
      </c>
      <c r="Y90" s="53" t="e">
        <v>#VALUE!</v>
      </c>
      <c r="Z90" s="53" t="e">
        <v>#VALUE!</v>
      </c>
      <c r="AA90" s="53" t="e">
        <v>#VALUE!</v>
      </c>
      <c r="AB90" s="53" t="e">
        <v>#VALUE!</v>
      </c>
      <c r="AC90" s="53" t="e">
        <v>#VALUE!</v>
      </c>
      <c r="AD90" s="53" t="e">
        <v>#VALUE!</v>
      </c>
      <c r="AE90" s="53" t="e">
        <v>#VALUE!</v>
      </c>
      <c r="AF90" s="53" t="e">
        <v>#VALUE!</v>
      </c>
      <c r="AG90" s="53" t="e">
        <v>#VALUE!</v>
      </c>
      <c r="AH90" s="53" t="e">
        <v>#VALUE!</v>
      </c>
      <c r="AI90" s="53" t="e">
        <v>#VALUE!</v>
      </c>
      <c r="AJ90" s="53" t="e">
        <v>#VALUE!</v>
      </c>
      <c r="AK90" s="53" t="e">
        <v>#VALUE!</v>
      </c>
      <c r="AL90" s="53" t="e">
        <v>#VALUE!</v>
      </c>
      <c r="AM90" s="53" t="e">
        <v>#VALUE!</v>
      </c>
      <c r="AN90" s="54" t="e">
        <v>#VALUE!</v>
      </c>
      <c r="AO90" s="48"/>
    </row>
    <row r="91" spans="1:41" outlineLevel="1" x14ac:dyDescent="0.4">
      <c r="C91" s="25" t="s">
        <v>347</v>
      </c>
      <c r="D91" s="26" t="s">
        <v>36</v>
      </c>
      <c r="E91" s="59">
        <v>0</v>
      </c>
      <c r="F91" s="59">
        <v>0</v>
      </c>
      <c r="G91" s="59">
        <v>0</v>
      </c>
      <c r="H91" s="59">
        <v>0</v>
      </c>
      <c r="I91" s="59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59">
        <v>0</v>
      </c>
      <c r="T91" s="59">
        <v>0</v>
      </c>
      <c r="U91" s="59" t="e">
        <v>#VALUE!</v>
      </c>
      <c r="V91" s="59" t="e">
        <v>#VALUE!</v>
      </c>
      <c r="W91" s="59" t="e">
        <v>#VALUE!</v>
      </c>
      <c r="X91" s="59" t="e">
        <v>#VALUE!</v>
      </c>
      <c r="Y91" s="59" t="e">
        <v>#VALUE!</v>
      </c>
      <c r="Z91" s="59" t="e">
        <v>#VALUE!</v>
      </c>
      <c r="AA91" s="59" t="e">
        <v>#VALUE!</v>
      </c>
      <c r="AB91" s="59" t="e">
        <v>#VALUE!</v>
      </c>
      <c r="AC91" s="59" t="e">
        <v>#VALUE!</v>
      </c>
      <c r="AD91" s="59" t="e">
        <v>#VALUE!</v>
      </c>
      <c r="AE91" s="59" t="e">
        <v>#VALUE!</v>
      </c>
      <c r="AF91" s="59" t="e">
        <v>#VALUE!</v>
      </c>
      <c r="AG91" s="59" t="e">
        <v>#VALUE!</v>
      </c>
      <c r="AH91" s="59" t="e">
        <v>#VALUE!</v>
      </c>
      <c r="AI91" s="59" t="e">
        <v>#VALUE!</v>
      </c>
      <c r="AJ91" s="59" t="e">
        <v>#VALUE!</v>
      </c>
      <c r="AK91" s="59" t="e">
        <v>#VALUE!</v>
      </c>
      <c r="AL91" s="59" t="e">
        <v>#VALUE!</v>
      </c>
      <c r="AM91" s="59" t="e">
        <v>#VALUE!</v>
      </c>
      <c r="AN91" s="60" t="e">
        <v>#VALUE!</v>
      </c>
      <c r="AO91" s="48"/>
    </row>
    <row r="92" spans="1:41" outlineLevel="1" x14ac:dyDescent="0.4"/>
    <row r="94" spans="1:41" ht="15.75" x14ac:dyDescent="0.5">
      <c r="A94" s="46"/>
      <c r="B94" s="12" t="s">
        <v>55</v>
      </c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</row>
    <row r="95" spans="1:41" outlineLevel="1" x14ac:dyDescent="0.4"/>
    <row r="96" spans="1:41" outlineLevel="1" x14ac:dyDescent="0.4">
      <c r="C96" s="14" t="s">
        <v>53</v>
      </c>
      <c r="D96" s="15" t="s">
        <v>34</v>
      </c>
      <c r="E96" s="16">
        <v>2015</v>
      </c>
      <c r="F96" s="16">
        <v>2016</v>
      </c>
      <c r="G96" s="16">
        <v>2017</v>
      </c>
      <c r="H96" s="16">
        <v>2018</v>
      </c>
      <c r="I96" s="16">
        <v>2019</v>
      </c>
      <c r="J96" s="16">
        <v>2020</v>
      </c>
      <c r="K96" s="16">
        <v>2021</v>
      </c>
      <c r="L96" s="16">
        <v>2022</v>
      </c>
      <c r="M96" s="16">
        <v>2023</v>
      </c>
      <c r="N96" s="16">
        <v>2024</v>
      </c>
      <c r="O96" s="16">
        <v>2025</v>
      </c>
      <c r="P96" s="16">
        <v>2026</v>
      </c>
      <c r="Q96" s="16">
        <v>2027</v>
      </c>
      <c r="R96" s="16">
        <v>2028</v>
      </c>
      <c r="S96" s="16">
        <v>2029</v>
      </c>
      <c r="T96" s="16">
        <v>2030</v>
      </c>
      <c r="U96" s="16">
        <f t="shared" ref="U96:AN96" si="10">T96+1</f>
        <v>2031</v>
      </c>
      <c r="V96" s="16">
        <f t="shared" si="10"/>
        <v>2032</v>
      </c>
      <c r="W96" s="16">
        <f t="shared" si="10"/>
        <v>2033</v>
      </c>
      <c r="X96" s="16">
        <f t="shared" si="10"/>
        <v>2034</v>
      </c>
      <c r="Y96" s="16">
        <f t="shared" si="10"/>
        <v>2035</v>
      </c>
      <c r="Z96" s="16">
        <f t="shared" si="10"/>
        <v>2036</v>
      </c>
      <c r="AA96" s="16">
        <f t="shared" si="10"/>
        <v>2037</v>
      </c>
      <c r="AB96" s="16">
        <f t="shared" si="10"/>
        <v>2038</v>
      </c>
      <c r="AC96" s="16">
        <f t="shared" si="10"/>
        <v>2039</v>
      </c>
      <c r="AD96" s="16">
        <f t="shared" si="10"/>
        <v>2040</v>
      </c>
      <c r="AE96" s="16">
        <f t="shared" si="10"/>
        <v>2041</v>
      </c>
      <c r="AF96" s="16">
        <f t="shared" si="10"/>
        <v>2042</v>
      </c>
      <c r="AG96" s="16">
        <f t="shared" si="10"/>
        <v>2043</v>
      </c>
      <c r="AH96" s="16">
        <f t="shared" si="10"/>
        <v>2044</v>
      </c>
      <c r="AI96" s="16">
        <f t="shared" si="10"/>
        <v>2045</v>
      </c>
      <c r="AJ96" s="16">
        <f t="shared" si="10"/>
        <v>2046</v>
      </c>
      <c r="AK96" s="16">
        <f t="shared" si="10"/>
        <v>2047</v>
      </c>
      <c r="AL96" s="16">
        <f t="shared" si="10"/>
        <v>2048</v>
      </c>
      <c r="AM96" s="16">
        <f t="shared" si="10"/>
        <v>2049</v>
      </c>
      <c r="AN96" s="16">
        <f t="shared" si="10"/>
        <v>2050</v>
      </c>
      <c r="AO96" s="17"/>
    </row>
    <row r="97" spans="3:41" outlineLevel="1" x14ac:dyDescent="0.4">
      <c r="C97" s="21" t="s">
        <v>92</v>
      </c>
      <c r="D97" s="22" t="s">
        <v>36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4">
        <v>0</v>
      </c>
      <c r="R97" s="34">
        <v>0</v>
      </c>
      <c r="S97" s="34">
        <v>0</v>
      </c>
      <c r="T97" s="34">
        <v>0</v>
      </c>
      <c r="U97" s="34" t="e">
        <v>#VALUE!</v>
      </c>
      <c r="V97" s="34" t="e">
        <v>#VALUE!</v>
      </c>
      <c r="W97" s="34" t="e">
        <v>#VALUE!</v>
      </c>
      <c r="X97" s="34" t="e">
        <v>#VALUE!</v>
      </c>
      <c r="Y97" s="34" t="e">
        <v>#VALUE!</v>
      </c>
      <c r="Z97" s="34" t="e">
        <v>#VALUE!</v>
      </c>
      <c r="AA97" s="34" t="e">
        <v>#VALUE!</v>
      </c>
      <c r="AB97" s="34" t="e">
        <v>#VALUE!</v>
      </c>
      <c r="AC97" s="34" t="e">
        <v>#VALUE!</v>
      </c>
      <c r="AD97" s="34" t="e">
        <v>#VALUE!</v>
      </c>
      <c r="AE97" s="34" t="e">
        <v>#VALUE!</v>
      </c>
      <c r="AF97" s="34" t="e">
        <v>#VALUE!</v>
      </c>
      <c r="AG97" s="34" t="e">
        <v>#VALUE!</v>
      </c>
      <c r="AH97" s="34" t="e">
        <v>#VALUE!</v>
      </c>
      <c r="AI97" s="34" t="e">
        <v>#VALUE!</v>
      </c>
      <c r="AJ97" s="34" t="e">
        <v>#VALUE!</v>
      </c>
      <c r="AK97" s="34" t="e">
        <v>#VALUE!</v>
      </c>
      <c r="AL97" s="34" t="e">
        <v>#VALUE!</v>
      </c>
      <c r="AM97" s="34" t="e">
        <v>#VALUE!</v>
      </c>
      <c r="AN97" s="61" t="e">
        <v>#VALUE!</v>
      </c>
      <c r="AO97" s="17"/>
    </row>
    <row r="98" spans="3:41" outlineLevel="1" x14ac:dyDescent="0.4">
      <c r="C98" s="17" t="s">
        <v>85</v>
      </c>
      <c r="D98" s="18" t="s">
        <v>36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 t="e">
        <v>#VALUE!</v>
      </c>
      <c r="V98" s="35" t="e">
        <v>#VALUE!</v>
      </c>
      <c r="W98" s="35" t="e">
        <v>#VALUE!</v>
      </c>
      <c r="X98" s="35" t="e">
        <v>#VALUE!</v>
      </c>
      <c r="Y98" s="35" t="e">
        <v>#VALUE!</v>
      </c>
      <c r="Z98" s="35" t="e">
        <v>#VALUE!</v>
      </c>
      <c r="AA98" s="35" t="e">
        <v>#VALUE!</v>
      </c>
      <c r="AB98" s="35" t="e">
        <v>#VALUE!</v>
      </c>
      <c r="AC98" s="35" t="e">
        <v>#VALUE!</v>
      </c>
      <c r="AD98" s="35" t="e">
        <v>#VALUE!</v>
      </c>
      <c r="AE98" s="35" t="e">
        <v>#VALUE!</v>
      </c>
      <c r="AF98" s="35" t="e">
        <v>#VALUE!</v>
      </c>
      <c r="AG98" s="35" t="e">
        <v>#VALUE!</v>
      </c>
      <c r="AH98" s="35" t="e">
        <v>#VALUE!</v>
      </c>
      <c r="AI98" s="35" t="e">
        <v>#VALUE!</v>
      </c>
      <c r="AJ98" s="35" t="e">
        <v>#VALUE!</v>
      </c>
      <c r="AK98" s="35" t="e">
        <v>#VALUE!</v>
      </c>
      <c r="AL98" s="35" t="e">
        <v>#VALUE!</v>
      </c>
      <c r="AM98" s="35" t="e">
        <v>#VALUE!</v>
      </c>
      <c r="AN98" s="49" t="e">
        <v>#VALUE!</v>
      </c>
      <c r="AO98" s="17"/>
    </row>
    <row r="99" spans="3:41" outlineLevel="1" x14ac:dyDescent="0.4">
      <c r="C99" s="50" t="s">
        <v>86</v>
      </c>
      <c r="D99" s="18" t="s">
        <v>36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 t="e">
        <v>#VALUE!</v>
      </c>
      <c r="V99" s="35" t="e">
        <v>#VALUE!</v>
      </c>
      <c r="W99" s="35" t="e">
        <v>#VALUE!</v>
      </c>
      <c r="X99" s="35" t="e">
        <v>#VALUE!</v>
      </c>
      <c r="Y99" s="35" t="e">
        <v>#VALUE!</v>
      </c>
      <c r="Z99" s="35" t="e">
        <v>#VALUE!</v>
      </c>
      <c r="AA99" s="35" t="e">
        <v>#VALUE!</v>
      </c>
      <c r="AB99" s="35" t="e">
        <v>#VALUE!</v>
      </c>
      <c r="AC99" s="35" t="e">
        <v>#VALUE!</v>
      </c>
      <c r="AD99" s="35" t="e">
        <v>#VALUE!</v>
      </c>
      <c r="AE99" s="35" t="e">
        <v>#VALUE!</v>
      </c>
      <c r="AF99" s="35" t="e">
        <v>#VALUE!</v>
      </c>
      <c r="AG99" s="35" t="e">
        <v>#VALUE!</v>
      </c>
      <c r="AH99" s="35" t="e">
        <v>#VALUE!</v>
      </c>
      <c r="AI99" s="35" t="e">
        <v>#VALUE!</v>
      </c>
      <c r="AJ99" s="35" t="e">
        <v>#VALUE!</v>
      </c>
      <c r="AK99" s="35" t="e">
        <v>#VALUE!</v>
      </c>
      <c r="AL99" s="35" t="e">
        <v>#VALUE!</v>
      </c>
      <c r="AM99" s="35" t="e">
        <v>#VALUE!</v>
      </c>
      <c r="AN99" s="49" t="e">
        <v>#VALUE!</v>
      </c>
      <c r="AO99" s="17"/>
    </row>
    <row r="100" spans="3:41" outlineLevel="1" x14ac:dyDescent="0.4">
      <c r="C100" s="17" t="s">
        <v>87</v>
      </c>
      <c r="D100" s="18" t="s">
        <v>36</v>
      </c>
      <c r="E100" s="35">
        <v>0</v>
      </c>
      <c r="F100" s="35">
        <v>0</v>
      </c>
      <c r="G100" s="35">
        <v>0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 t="e">
        <v>#VALUE!</v>
      </c>
      <c r="V100" s="35" t="e">
        <v>#VALUE!</v>
      </c>
      <c r="W100" s="35" t="e">
        <v>#VALUE!</v>
      </c>
      <c r="X100" s="35" t="e">
        <v>#VALUE!</v>
      </c>
      <c r="Y100" s="35" t="e">
        <v>#VALUE!</v>
      </c>
      <c r="Z100" s="35" t="e">
        <v>#VALUE!</v>
      </c>
      <c r="AA100" s="35" t="e">
        <v>#VALUE!</v>
      </c>
      <c r="AB100" s="35" t="e">
        <v>#VALUE!</v>
      </c>
      <c r="AC100" s="35" t="e">
        <v>#VALUE!</v>
      </c>
      <c r="AD100" s="35" t="e">
        <v>#VALUE!</v>
      </c>
      <c r="AE100" s="35" t="e">
        <v>#VALUE!</v>
      </c>
      <c r="AF100" s="35" t="e">
        <v>#VALUE!</v>
      </c>
      <c r="AG100" s="35" t="e">
        <v>#VALUE!</v>
      </c>
      <c r="AH100" s="35" t="e">
        <v>#VALUE!</v>
      </c>
      <c r="AI100" s="35" t="e">
        <v>#VALUE!</v>
      </c>
      <c r="AJ100" s="35" t="e">
        <v>#VALUE!</v>
      </c>
      <c r="AK100" s="35" t="e">
        <v>#VALUE!</v>
      </c>
      <c r="AL100" s="35" t="e">
        <v>#VALUE!</v>
      </c>
      <c r="AM100" s="35" t="e">
        <v>#VALUE!</v>
      </c>
      <c r="AN100" s="49" t="e">
        <v>#VALUE!</v>
      </c>
      <c r="AO100" s="17"/>
    </row>
    <row r="101" spans="3:41" outlineLevel="1" x14ac:dyDescent="0.4">
      <c r="C101" s="17" t="s">
        <v>88</v>
      </c>
      <c r="D101" s="18" t="s">
        <v>36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 t="e">
        <v>#VALUE!</v>
      </c>
      <c r="V101" s="35" t="e">
        <v>#VALUE!</v>
      </c>
      <c r="W101" s="35" t="e">
        <v>#VALUE!</v>
      </c>
      <c r="X101" s="35" t="e">
        <v>#VALUE!</v>
      </c>
      <c r="Y101" s="35" t="e">
        <v>#VALUE!</v>
      </c>
      <c r="Z101" s="35" t="e">
        <v>#VALUE!</v>
      </c>
      <c r="AA101" s="35" t="e">
        <v>#VALUE!</v>
      </c>
      <c r="AB101" s="35" t="e">
        <v>#VALUE!</v>
      </c>
      <c r="AC101" s="35" t="e">
        <v>#VALUE!</v>
      </c>
      <c r="AD101" s="35" t="e">
        <v>#VALUE!</v>
      </c>
      <c r="AE101" s="35" t="e">
        <v>#VALUE!</v>
      </c>
      <c r="AF101" s="35" t="e">
        <v>#VALUE!</v>
      </c>
      <c r="AG101" s="35" t="e">
        <v>#VALUE!</v>
      </c>
      <c r="AH101" s="35" t="e">
        <v>#VALUE!</v>
      </c>
      <c r="AI101" s="35" t="e">
        <v>#VALUE!</v>
      </c>
      <c r="AJ101" s="35" t="e">
        <v>#VALUE!</v>
      </c>
      <c r="AK101" s="35" t="e">
        <v>#VALUE!</v>
      </c>
      <c r="AL101" s="35" t="e">
        <v>#VALUE!</v>
      </c>
      <c r="AM101" s="35" t="e">
        <v>#VALUE!</v>
      </c>
      <c r="AN101" s="49" t="e">
        <v>#VALUE!</v>
      </c>
      <c r="AO101" s="17"/>
    </row>
    <row r="102" spans="3:41" outlineLevel="1" x14ac:dyDescent="0.4">
      <c r="C102" s="17" t="s">
        <v>89</v>
      </c>
      <c r="D102" s="18" t="s">
        <v>36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5">
        <v>0</v>
      </c>
      <c r="K102" s="35">
        <v>0</v>
      </c>
      <c r="L102" s="35">
        <v>0</v>
      </c>
      <c r="M102" s="35">
        <v>0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5" t="e">
        <v>#VALUE!</v>
      </c>
      <c r="V102" s="35" t="e">
        <v>#VALUE!</v>
      </c>
      <c r="W102" s="35" t="e">
        <v>#VALUE!</v>
      </c>
      <c r="X102" s="35" t="e">
        <v>#VALUE!</v>
      </c>
      <c r="Y102" s="35" t="e">
        <v>#VALUE!</v>
      </c>
      <c r="Z102" s="35" t="e">
        <v>#VALUE!</v>
      </c>
      <c r="AA102" s="35" t="e">
        <v>#VALUE!</v>
      </c>
      <c r="AB102" s="35" t="e">
        <v>#VALUE!</v>
      </c>
      <c r="AC102" s="35" t="e">
        <v>#VALUE!</v>
      </c>
      <c r="AD102" s="35" t="e">
        <v>#VALUE!</v>
      </c>
      <c r="AE102" s="35" t="e">
        <v>#VALUE!</v>
      </c>
      <c r="AF102" s="35" t="e">
        <v>#VALUE!</v>
      </c>
      <c r="AG102" s="35" t="e">
        <v>#VALUE!</v>
      </c>
      <c r="AH102" s="35" t="e">
        <v>#VALUE!</v>
      </c>
      <c r="AI102" s="35" t="e">
        <v>#VALUE!</v>
      </c>
      <c r="AJ102" s="35" t="e">
        <v>#VALUE!</v>
      </c>
      <c r="AK102" s="35" t="e">
        <v>#VALUE!</v>
      </c>
      <c r="AL102" s="35" t="e">
        <v>#VALUE!</v>
      </c>
      <c r="AM102" s="35" t="e">
        <v>#VALUE!</v>
      </c>
      <c r="AN102" s="49" t="e">
        <v>#VALUE!</v>
      </c>
      <c r="AO102" s="17"/>
    </row>
    <row r="103" spans="3:41" outlineLevel="1" x14ac:dyDescent="0.4">
      <c r="C103" s="17" t="s">
        <v>90</v>
      </c>
      <c r="D103" s="18" t="s">
        <v>36</v>
      </c>
      <c r="E103" s="35">
        <v>0</v>
      </c>
      <c r="F103" s="35">
        <v>0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 t="e">
        <v>#VALUE!</v>
      </c>
      <c r="V103" s="35" t="e">
        <v>#VALUE!</v>
      </c>
      <c r="W103" s="35" t="e">
        <v>#VALUE!</v>
      </c>
      <c r="X103" s="35" t="e">
        <v>#VALUE!</v>
      </c>
      <c r="Y103" s="35" t="e">
        <v>#VALUE!</v>
      </c>
      <c r="Z103" s="35" t="e">
        <v>#VALUE!</v>
      </c>
      <c r="AA103" s="35" t="e">
        <v>#VALUE!</v>
      </c>
      <c r="AB103" s="35" t="e">
        <v>#VALUE!</v>
      </c>
      <c r="AC103" s="35" t="e">
        <v>#VALUE!</v>
      </c>
      <c r="AD103" s="35" t="e">
        <v>#VALUE!</v>
      </c>
      <c r="AE103" s="35" t="e">
        <v>#VALUE!</v>
      </c>
      <c r="AF103" s="35" t="e">
        <v>#VALUE!</v>
      </c>
      <c r="AG103" s="35" t="e">
        <v>#VALUE!</v>
      </c>
      <c r="AH103" s="35" t="e">
        <v>#VALUE!</v>
      </c>
      <c r="AI103" s="35" t="e">
        <v>#VALUE!</v>
      </c>
      <c r="AJ103" s="35" t="e">
        <v>#VALUE!</v>
      </c>
      <c r="AK103" s="35" t="e">
        <v>#VALUE!</v>
      </c>
      <c r="AL103" s="35" t="e">
        <v>#VALUE!</v>
      </c>
      <c r="AM103" s="35" t="e">
        <v>#VALUE!</v>
      </c>
      <c r="AN103" s="49" t="e">
        <v>#VALUE!</v>
      </c>
      <c r="AO103" s="17"/>
    </row>
    <row r="104" spans="3:41" outlineLevel="1" x14ac:dyDescent="0.4">
      <c r="C104" s="17" t="s">
        <v>91</v>
      </c>
      <c r="D104" s="18" t="s">
        <v>36</v>
      </c>
      <c r="E104" s="35">
        <v>0</v>
      </c>
      <c r="F104" s="35">
        <v>0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 t="e">
        <v>#VALUE!</v>
      </c>
      <c r="V104" s="35" t="e">
        <v>#VALUE!</v>
      </c>
      <c r="W104" s="35" t="e">
        <v>#VALUE!</v>
      </c>
      <c r="X104" s="35" t="e">
        <v>#VALUE!</v>
      </c>
      <c r="Y104" s="35" t="e">
        <v>#VALUE!</v>
      </c>
      <c r="Z104" s="35" t="e">
        <v>#VALUE!</v>
      </c>
      <c r="AA104" s="35" t="e">
        <v>#VALUE!</v>
      </c>
      <c r="AB104" s="35" t="e">
        <v>#VALUE!</v>
      </c>
      <c r="AC104" s="35" t="e">
        <v>#VALUE!</v>
      </c>
      <c r="AD104" s="35" t="e">
        <v>#VALUE!</v>
      </c>
      <c r="AE104" s="35" t="e">
        <v>#VALUE!</v>
      </c>
      <c r="AF104" s="35" t="e">
        <v>#VALUE!</v>
      </c>
      <c r="AG104" s="35" t="e">
        <v>#VALUE!</v>
      </c>
      <c r="AH104" s="35" t="e">
        <v>#VALUE!</v>
      </c>
      <c r="AI104" s="35" t="e">
        <v>#VALUE!</v>
      </c>
      <c r="AJ104" s="35" t="e">
        <v>#VALUE!</v>
      </c>
      <c r="AK104" s="35" t="e">
        <v>#VALUE!</v>
      </c>
      <c r="AL104" s="35" t="e">
        <v>#VALUE!</v>
      </c>
      <c r="AM104" s="35" t="e">
        <v>#VALUE!</v>
      </c>
      <c r="AN104" s="49" t="e">
        <v>#VALUE!</v>
      </c>
      <c r="AO104" s="17"/>
    </row>
    <row r="105" spans="3:41" outlineLevel="1" x14ac:dyDescent="0.4">
      <c r="C105" s="17" t="s">
        <v>318</v>
      </c>
      <c r="D105" s="18" t="s">
        <v>36</v>
      </c>
      <c r="E105" s="35">
        <v>0</v>
      </c>
      <c r="F105" s="35">
        <v>0</v>
      </c>
      <c r="G105" s="35">
        <v>0</v>
      </c>
      <c r="H105" s="35">
        <v>0</v>
      </c>
      <c r="I105" s="35">
        <v>0</v>
      </c>
      <c r="J105" s="35">
        <v>0</v>
      </c>
      <c r="K105" s="35">
        <v>0</v>
      </c>
      <c r="L105" s="35">
        <v>0</v>
      </c>
      <c r="M105" s="35">
        <v>0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5">
        <v>0</v>
      </c>
      <c r="U105" s="35" t="e">
        <v>#VALUE!</v>
      </c>
      <c r="V105" s="35" t="e">
        <v>#VALUE!</v>
      </c>
      <c r="W105" s="35" t="e">
        <v>#VALUE!</v>
      </c>
      <c r="X105" s="35" t="e">
        <v>#VALUE!</v>
      </c>
      <c r="Y105" s="35" t="e">
        <v>#VALUE!</v>
      </c>
      <c r="Z105" s="35" t="e">
        <v>#VALUE!</v>
      </c>
      <c r="AA105" s="35" t="e">
        <v>#VALUE!</v>
      </c>
      <c r="AB105" s="35" t="e">
        <v>#VALUE!</v>
      </c>
      <c r="AC105" s="35" t="e">
        <v>#VALUE!</v>
      </c>
      <c r="AD105" s="35" t="e">
        <v>#VALUE!</v>
      </c>
      <c r="AE105" s="35" t="e">
        <v>#VALUE!</v>
      </c>
      <c r="AF105" s="35" t="e">
        <v>#VALUE!</v>
      </c>
      <c r="AG105" s="35" t="e">
        <v>#VALUE!</v>
      </c>
      <c r="AH105" s="35" t="e">
        <v>#VALUE!</v>
      </c>
      <c r="AI105" s="35" t="e">
        <v>#VALUE!</v>
      </c>
      <c r="AJ105" s="35" t="e">
        <v>#VALUE!</v>
      </c>
      <c r="AK105" s="35" t="e">
        <v>#VALUE!</v>
      </c>
      <c r="AL105" s="35" t="e">
        <v>#VALUE!</v>
      </c>
      <c r="AM105" s="35" t="e">
        <v>#VALUE!</v>
      </c>
      <c r="AN105" s="49" t="e">
        <v>#VALUE!</v>
      </c>
      <c r="AO105" s="17"/>
    </row>
    <row r="106" spans="3:41" outlineLevel="1" x14ac:dyDescent="0.4">
      <c r="C106" s="17" t="s">
        <v>118</v>
      </c>
      <c r="D106" s="18" t="s">
        <v>36</v>
      </c>
      <c r="E106" s="35">
        <v>0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 t="e">
        <v>#VALUE!</v>
      </c>
      <c r="V106" s="35" t="e">
        <v>#VALUE!</v>
      </c>
      <c r="W106" s="35" t="e">
        <v>#VALUE!</v>
      </c>
      <c r="X106" s="35" t="e">
        <v>#VALUE!</v>
      </c>
      <c r="Y106" s="35" t="e">
        <v>#VALUE!</v>
      </c>
      <c r="Z106" s="35" t="e">
        <v>#VALUE!</v>
      </c>
      <c r="AA106" s="35" t="e">
        <v>#VALUE!</v>
      </c>
      <c r="AB106" s="35" t="e">
        <v>#VALUE!</v>
      </c>
      <c r="AC106" s="35" t="e">
        <v>#VALUE!</v>
      </c>
      <c r="AD106" s="35" t="e">
        <v>#VALUE!</v>
      </c>
      <c r="AE106" s="35" t="e">
        <v>#VALUE!</v>
      </c>
      <c r="AF106" s="35" t="e">
        <v>#VALUE!</v>
      </c>
      <c r="AG106" s="35" t="e">
        <v>#VALUE!</v>
      </c>
      <c r="AH106" s="35" t="e">
        <v>#VALUE!</v>
      </c>
      <c r="AI106" s="35" t="e">
        <v>#VALUE!</v>
      </c>
      <c r="AJ106" s="35" t="e">
        <v>#VALUE!</v>
      </c>
      <c r="AK106" s="35" t="e">
        <v>#VALUE!</v>
      </c>
      <c r="AL106" s="35" t="e">
        <v>#VALUE!</v>
      </c>
      <c r="AM106" s="35" t="e">
        <v>#VALUE!</v>
      </c>
      <c r="AN106" s="49" t="e">
        <v>#VALUE!</v>
      </c>
      <c r="AO106" s="17"/>
    </row>
    <row r="107" spans="3:41" outlineLevel="1" x14ac:dyDescent="0.4">
      <c r="C107" s="50" t="s">
        <v>341</v>
      </c>
      <c r="D107" s="18" t="s">
        <v>36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 t="e">
        <v>#VALUE!</v>
      </c>
      <c r="V107" s="35" t="e">
        <v>#VALUE!</v>
      </c>
      <c r="W107" s="35" t="e">
        <v>#VALUE!</v>
      </c>
      <c r="X107" s="35" t="e">
        <v>#VALUE!</v>
      </c>
      <c r="Y107" s="35" t="e">
        <v>#VALUE!</v>
      </c>
      <c r="Z107" s="35" t="e">
        <v>#VALUE!</v>
      </c>
      <c r="AA107" s="35" t="e">
        <v>#VALUE!</v>
      </c>
      <c r="AB107" s="35" t="e">
        <v>#VALUE!</v>
      </c>
      <c r="AC107" s="35" t="e">
        <v>#VALUE!</v>
      </c>
      <c r="AD107" s="35" t="e">
        <v>#VALUE!</v>
      </c>
      <c r="AE107" s="35" t="e">
        <v>#VALUE!</v>
      </c>
      <c r="AF107" s="35" t="e">
        <v>#VALUE!</v>
      </c>
      <c r="AG107" s="35" t="e">
        <v>#VALUE!</v>
      </c>
      <c r="AH107" s="35" t="e">
        <v>#VALUE!</v>
      </c>
      <c r="AI107" s="35" t="e">
        <v>#VALUE!</v>
      </c>
      <c r="AJ107" s="35" t="e">
        <v>#VALUE!</v>
      </c>
      <c r="AK107" s="35" t="e">
        <v>#VALUE!</v>
      </c>
      <c r="AL107" s="35" t="e">
        <v>#VALUE!</v>
      </c>
      <c r="AM107" s="35" t="e">
        <v>#VALUE!</v>
      </c>
      <c r="AN107" s="49" t="e">
        <v>#VALUE!</v>
      </c>
      <c r="AO107" s="17"/>
    </row>
    <row r="108" spans="3:41" outlineLevel="1" x14ac:dyDescent="0.4">
      <c r="C108" s="50" t="s">
        <v>75</v>
      </c>
      <c r="D108" s="18" t="s">
        <v>36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 t="e">
        <v>#VALUE!</v>
      </c>
      <c r="V108" s="35" t="e">
        <v>#VALUE!</v>
      </c>
      <c r="W108" s="35" t="e">
        <v>#VALUE!</v>
      </c>
      <c r="X108" s="35" t="e">
        <v>#VALUE!</v>
      </c>
      <c r="Y108" s="35" t="e">
        <v>#VALUE!</v>
      </c>
      <c r="Z108" s="35" t="e">
        <v>#VALUE!</v>
      </c>
      <c r="AA108" s="35" t="e">
        <v>#VALUE!</v>
      </c>
      <c r="AB108" s="35" t="e">
        <v>#VALUE!</v>
      </c>
      <c r="AC108" s="35" t="e">
        <v>#VALUE!</v>
      </c>
      <c r="AD108" s="35" t="e">
        <v>#VALUE!</v>
      </c>
      <c r="AE108" s="35" t="e">
        <v>#VALUE!</v>
      </c>
      <c r="AF108" s="35" t="e">
        <v>#VALUE!</v>
      </c>
      <c r="AG108" s="35" t="e">
        <v>#VALUE!</v>
      </c>
      <c r="AH108" s="35" t="e">
        <v>#VALUE!</v>
      </c>
      <c r="AI108" s="35" t="e">
        <v>#VALUE!</v>
      </c>
      <c r="AJ108" s="35" t="e">
        <v>#VALUE!</v>
      </c>
      <c r="AK108" s="35" t="e">
        <v>#VALUE!</v>
      </c>
      <c r="AL108" s="35" t="e">
        <v>#VALUE!</v>
      </c>
      <c r="AM108" s="35" t="e">
        <v>#VALUE!</v>
      </c>
      <c r="AN108" s="49" t="e">
        <v>#VALUE!</v>
      </c>
      <c r="AO108" s="17"/>
    </row>
    <row r="109" spans="3:41" outlineLevel="1" x14ac:dyDescent="0.4">
      <c r="C109" s="50" t="s">
        <v>76</v>
      </c>
      <c r="D109" s="18" t="s">
        <v>36</v>
      </c>
      <c r="E109" s="53">
        <v>0</v>
      </c>
      <c r="F109" s="53">
        <v>0</v>
      </c>
      <c r="G109" s="53">
        <v>0</v>
      </c>
      <c r="H109" s="53">
        <v>0</v>
      </c>
      <c r="I109" s="53">
        <v>0</v>
      </c>
      <c r="J109" s="53">
        <v>0</v>
      </c>
      <c r="K109" s="53">
        <v>0</v>
      </c>
      <c r="L109" s="53">
        <v>0</v>
      </c>
      <c r="M109" s="53">
        <v>0</v>
      </c>
      <c r="N109" s="53">
        <v>0</v>
      </c>
      <c r="O109" s="53">
        <v>0</v>
      </c>
      <c r="P109" s="53">
        <v>0</v>
      </c>
      <c r="Q109" s="53">
        <v>0</v>
      </c>
      <c r="R109" s="53">
        <v>0</v>
      </c>
      <c r="S109" s="53">
        <v>0</v>
      </c>
      <c r="T109" s="53">
        <v>0</v>
      </c>
      <c r="U109" s="53" t="e">
        <f>SUMIFS([1]raw_resource_build!$H:$H,[1]raw_resource_build!$E:$E,$C109,[1]raw_resource_build!$A:$A,U$96,[1]raw_resource_build!$C:$C,"CAISO_NW_Hydro")</f>
        <v>#VALUE!</v>
      </c>
      <c r="V109" s="53" t="e">
        <f>SUMIFS([1]raw_resource_build!$H:$H,[1]raw_resource_build!$E:$E,$C109,[1]raw_resource_build!$A:$A,V$96,[1]raw_resource_build!$C:$C,"CAISO_NW_Hydro")</f>
        <v>#VALUE!</v>
      </c>
      <c r="W109" s="53" t="e">
        <f>SUMIFS([1]raw_resource_build!$H:$H,[1]raw_resource_build!$E:$E,$C109,[1]raw_resource_build!$A:$A,W$96,[1]raw_resource_build!$C:$C,"CAISO_NW_Hydro")</f>
        <v>#VALUE!</v>
      </c>
      <c r="X109" s="53" t="e">
        <f>SUMIFS([1]raw_resource_build!$H:$H,[1]raw_resource_build!$E:$E,$C109,[1]raw_resource_build!$A:$A,X$96,[1]raw_resource_build!$C:$C,"CAISO_NW_Hydro")</f>
        <v>#VALUE!</v>
      </c>
      <c r="Y109" s="53" t="e">
        <f>SUMIFS([1]raw_resource_build!$H:$H,[1]raw_resource_build!$E:$E,$C109,[1]raw_resource_build!$A:$A,Y$96,[1]raw_resource_build!$C:$C,"CAISO_NW_Hydro")</f>
        <v>#VALUE!</v>
      </c>
      <c r="Z109" s="53" t="e">
        <f>SUMIFS([1]raw_resource_build!$H:$H,[1]raw_resource_build!$E:$E,$C109,[1]raw_resource_build!$A:$A,Z$96,[1]raw_resource_build!$C:$C,"CAISO_NW_Hydro")</f>
        <v>#VALUE!</v>
      </c>
      <c r="AA109" s="53" t="e">
        <f>SUMIFS([1]raw_resource_build!$H:$H,[1]raw_resource_build!$E:$E,$C109,[1]raw_resource_build!$A:$A,AA$96,[1]raw_resource_build!$C:$C,"CAISO_NW_Hydro")</f>
        <v>#VALUE!</v>
      </c>
      <c r="AB109" s="53" t="e">
        <f>SUMIFS([1]raw_resource_build!$H:$H,[1]raw_resource_build!$E:$E,$C109,[1]raw_resource_build!$A:$A,AB$96,[1]raw_resource_build!$C:$C,"CAISO_NW_Hydro")</f>
        <v>#VALUE!</v>
      </c>
      <c r="AC109" s="53" t="e">
        <f>SUMIFS([1]raw_resource_build!$H:$H,[1]raw_resource_build!$E:$E,$C109,[1]raw_resource_build!$A:$A,AC$96,[1]raw_resource_build!$C:$C,"CAISO_NW_Hydro")</f>
        <v>#VALUE!</v>
      </c>
      <c r="AD109" s="53" t="e">
        <f>SUMIFS([1]raw_resource_build!$H:$H,[1]raw_resource_build!$E:$E,$C109,[1]raw_resource_build!$A:$A,AD$96,[1]raw_resource_build!$C:$C,"CAISO_NW_Hydro")</f>
        <v>#VALUE!</v>
      </c>
      <c r="AE109" s="53" t="e">
        <f>SUMIFS([1]raw_resource_build!$H:$H,[1]raw_resource_build!$E:$E,$C109,[1]raw_resource_build!$A:$A,AE$96,[1]raw_resource_build!$C:$C,"CAISO_NW_Hydro")</f>
        <v>#VALUE!</v>
      </c>
      <c r="AF109" s="53" t="e">
        <f>SUMIFS([1]raw_resource_build!$H:$H,[1]raw_resource_build!$E:$E,$C109,[1]raw_resource_build!$A:$A,AF$96,[1]raw_resource_build!$C:$C,"CAISO_NW_Hydro")</f>
        <v>#VALUE!</v>
      </c>
      <c r="AG109" s="53" t="e">
        <f>SUMIFS([1]raw_resource_build!$H:$H,[1]raw_resource_build!$E:$E,$C109,[1]raw_resource_build!$A:$A,AG$96,[1]raw_resource_build!$C:$C,"CAISO_NW_Hydro")</f>
        <v>#VALUE!</v>
      </c>
      <c r="AH109" s="53" t="e">
        <f>SUMIFS([1]raw_resource_build!$H:$H,[1]raw_resource_build!$E:$E,$C109,[1]raw_resource_build!$A:$A,AH$96,[1]raw_resource_build!$C:$C,"CAISO_NW_Hydro")</f>
        <v>#VALUE!</v>
      </c>
      <c r="AI109" s="53" t="e">
        <f>SUMIFS([1]raw_resource_build!$H:$H,[1]raw_resource_build!$E:$E,$C109,[1]raw_resource_build!$A:$A,AI$96,[1]raw_resource_build!$C:$C,"CAISO_NW_Hydro")</f>
        <v>#VALUE!</v>
      </c>
      <c r="AJ109" s="53" t="e">
        <f>SUMIFS([1]raw_resource_build!$H:$H,[1]raw_resource_build!$E:$E,$C109,[1]raw_resource_build!$A:$A,AJ$96,[1]raw_resource_build!$C:$C,"CAISO_NW_Hydro")</f>
        <v>#VALUE!</v>
      </c>
      <c r="AK109" s="53" t="e">
        <f>SUMIFS([1]raw_resource_build!$H:$H,[1]raw_resource_build!$E:$E,$C109,[1]raw_resource_build!$A:$A,AK$96,[1]raw_resource_build!$C:$C,"CAISO_NW_Hydro")</f>
        <v>#VALUE!</v>
      </c>
      <c r="AL109" s="53" t="e">
        <f>SUMIFS([1]raw_resource_build!$H:$H,[1]raw_resource_build!$E:$E,$C109,[1]raw_resource_build!$A:$A,AL$96,[1]raw_resource_build!$C:$C,"CAISO_NW_Hydro")</f>
        <v>#VALUE!</v>
      </c>
      <c r="AM109" s="53" t="e">
        <f>SUMIFS([1]raw_resource_build!$H:$H,[1]raw_resource_build!$E:$E,$C109,[1]raw_resource_build!$A:$A,AM$96,[1]raw_resource_build!$C:$C,"CAISO_NW_Hydro")</f>
        <v>#VALUE!</v>
      </c>
      <c r="AN109" s="54" t="e">
        <f>SUMIFS([1]raw_resource_build!$H:$H,[1]raw_resource_build!$E:$E,$C109,[1]raw_resource_build!$A:$A,AN$96,[1]raw_resource_build!$C:$C,"CAISO_NW_Hydro")</f>
        <v>#VALUE!</v>
      </c>
      <c r="AO109" s="17"/>
    </row>
    <row r="110" spans="3:41" outlineLevel="1" x14ac:dyDescent="0.4">
      <c r="C110" s="50" t="s">
        <v>342</v>
      </c>
      <c r="D110" s="18" t="s">
        <v>36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 t="e">
        <v>#VALUE!</v>
      </c>
      <c r="V110" s="35" t="e">
        <v>#VALUE!</v>
      </c>
      <c r="W110" s="35" t="e">
        <v>#VALUE!</v>
      </c>
      <c r="X110" s="35" t="e">
        <v>#VALUE!</v>
      </c>
      <c r="Y110" s="35" t="e">
        <v>#VALUE!</v>
      </c>
      <c r="Z110" s="35" t="e">
        <v>#VALUE!</v>
      </c>
      <c r="AA110" s="35" t="e">
        <v>#VALUE!</v>
      </c>
      <c r="AB110" s="35" t="e">
        <v>#VALUE!</v>
      </c>
      <c r="AC110" s="35" t="e">
        <v>#VALUE!</v>
      </c>
      <c r="AD110" s="35" t="e">
        <v>#VALUE!</v>
      </c>
      <c r="AE110" s="35" t="e">
        <v>#VALUE!</v>
      </c>
      <c r="AF110" s="35" t="e">
        <v>#VALUE!</v>
      </c>
      <c r="AG110" s="35" t="e">
        <v>#VALUE!</v>
      </c>
      <c r="AH110" s="35" t="e">
        <v>#VALUE!</v>
      </c>
      <c r="AI110" s="35" t="e">
        <v>#VALUE!</v>
      </c>
      <c r="AJ110" s="35" t="e">
        <v>#VALUE!</v>
      </c>
      <c r="AK110" s="35" t="e">
        <v>#VALUE!</v>
      </c>
      <c r="AL110" s="35" t="e">
        <v>#VALUE!</v>
      </c>
      <c r="AM110" s="35" t="e">
        <v>#VALUE!</v>
      </c>
      <c r="AN110" s="49" t="e">
        <v>#VALUE!</v>
      </c>
      <c r="AO110" s="17"/>
    </row>
    <row r="111" spans="3:41" outlineLevel="1" x14ac:dyDescent="0.4">
      <c r="C111" s="50" t="s">
        <v>343</v>
      </c>
      <c r="D111" s="18" t="s">
        <v>36</v>
      </c>
      <c r="E111" s="35">
        <v>0</v>
      </c>
      <c r="F111" s="35">
        <v>0</v>
      </c>
      <c r="G111" s="35">
        <v>0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5" t="e">
        <v>#VALUE!</v>
      </c>
      <c r="V111" s="35" t="e">
        <v>#VALUE!</v>
      </c>
      <c r="W111" s="35" t="e">
        <v>#VALUE!</v>
      </c>
      <c r="X111" s="35" t="e">
        <v>#VALUE!</v>
      </c>
      <c r="Y111" s="35" t="e">
        <v>#VALUE!</v>
      </c>
      <c r="Z111" s="35" t="e">
        <v>#VALUE!</v>
      </c>
      <c r="AA111" s="35" t="e">
        <v>#VALUE!</v>
      </c>
      <c r="AB111" s="35" t="e">
        <v>#VALUE!</v>
      </c>
      <c r="AC111" s="35" t="e">
        <v>#VALUE!</v>
      </c>
      <c r="AD111" s="35" t="e">
        <v>#VALUE!</v>
      </c>
      <c r="AE111" s="35" t="e">
        <v>#VALUE!</v>
      </c>
      <c r="AF111" s="35" t="e">
        <v>#VALUE!</v>
      </c>
      <c r="AG111" s="35" t="e">
        <v>#VALUE!</v>
      </c>
      <c r="AH111" s="35" t="e">
        <v>#VALUE!</v>
      </c>
      <c r="AI111" s="35" t="e">
        <v>#VALUE!</v>
      </c>
      <c r="AJ111" s="35" t="e">
        <v>#VALUE!</v>
      </c>
      <c r="AK111" s="35" t="e">
        <v>#VALUE!</v>
      </c>
      <c r="AL111" s="35" t="e">
        <v>#VALUE!</v>
      </c>
      <c r="AM111" s="35" t="e">
        <v>#VALUE!</v>
      </c>
      <c r="AN111" s="49" t="e">
        <v>#VALUE!</v>
      </c>
      <c r="AO111" s="17"/>
    </row>
    <row r="112" spans="3:41" outlineLevel="1" x14ac:dyDescent="0.4">
      <c r="C112" s="50" t="s">
        <v>138</v>
      </c>
      <c r="D112" s="18" t="s">
        <v>36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2000</v>
      </c>
      <c r="K112" s="35">
        <v>4000</v>
      </c>
      <c r="L112" s="35">
        <v>6000</v>
      </c>
      <c r="M112" s="35">
        <v>8000</v>
      </c>
      <c r="N112" s="35">
        <v>10682.960000000001</v>
      </c>
      <c r="O112" s="35">
        <v>0</v>
      </c>
      <c r="P112" s="35">
        <v>17066.199999999997</v>
      </c>
      <c r="Q112" s="35">
        <v>0</v>
      </c>
      <c r="R112" s="35">
        <v>0</v>
      </c>
      <c r="S112" s="35">
        <v>0</v>
      </c>
      <c r="T112" s="35">
        <v>27111.19</v>
      </c>
      <c r="U112" s="35" t="e">
        <v>#VALUE!</v>
      </c>
      <c r="V112" s="35" t="e">
        <v>#VALUE!</v>
      </c>
      <c r="W112" s="35" t="e">
        <v>#VALUE!</v>
      </c>
      <c r="X112" s="35" t="e">
        <v>#VALUE!</v>
      </c>
      <c r="Y112" s="35" t="e">
        <v>#VALUE!</v>
      </c>
      <c r="Z112" s="35" t="e">
        <v>#VALUE!</v>
      </c>
      <c r="AA112" s="35" t="e">
        <v>#VALUE!</v>
      </c>
      <c r="AB112" s="35" t="e">
        <v>#VALUE!</v>
      </c>
      <c r="AC112" s="35" t="e">
        <v>#VALUE!</v>
      </c>
      <c r="AD112" s="35" t="e">
        <v>#VALUE!</v>
      </c>
      <c r="AE112" s="35" t="e">
        <v>#VALUE!</v>
      </c>
      <c r="AF112" s="35" t="e">
        <v>#VALUE!</v>
      </c>
      <c r="AG112" s="35" t="e">
        <v>#VALUE!</v>
      </c>
      <c r="AH112" s="35" t="e">
        <v>#VALUE!</v>
      </c>
      <c r="AI112" s="35" t="e">
        <v>#VALUE!</v>
      </c>
      <c r="AJ112" s="35" t="e">
        <v>#VALUE!</v>
      </c>
      <c r="AK112" s="35" t="e">
        <v>#VALUE!</v>
      </c>
      <c r="AL112" s="35" t="e">
        <v>#VALUE!</v>
      </c>
      <c r="AM112" s="35" t="e">
        <v>#VALUE!</v>
      </c>
      <c r="AN112" s="49" t="e">
        <v>#VALUE!</v>
      </c>
      <c r="AO112" s="17"/>
    </row>
    <row r="113" spans="1:41" outlineLevel="1" x14ac:dyDescent="0.4">
      <c r="C113" s="50" t="s">
        <v>137</v>
      </c>
      <c r="D113" s="18" t="s">
        <v>36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 t="e">
        <v>#VALUE!</v>
      </c>
      <c r="V113" s="35" t="e">
        <v>#VALUE!</v>
      </c>
      <c r="W113" s="35" t="e">
        <v>#VALUE!</v>
      </c>
      <c r="X113" s="35" t="e">
        <v>#VALUE!</v>
      </c>
      <c r="Y113" s="35" t="e">
        <v>#VALUE!</v>
      </c>
      <c r="Z113" s="35" t="e">
        <v>#VALUE!</v>
      </c>
      <c r="AA113" s="35" t="e">
        <v>#VALUE!</v>
      </c>
      <c r="AB113" s="35" t="e">
        <v>#VALUE!</v>
      </c>
      <c r="AC113" s="35" t="e">
        <v>#VALUE!</v>
      </c>
      <c r="AD113" s="35" t="e">
        <v>#VALUE!</v>
      </c>
      <c r="AE113" s="35" t="e">
        <v>#VALUE!</v>
      </c>
      <c r="AF113" s="35" t="e">
        <v>#VALUE!</v>
      </c>
      <c r="AG113" s="35" t="e">
        <v>#VALUE!</v>
      </c>
      <c r="AH113" s="35" t="e">
        <v>#VALUE!</v>
      </c>
      <c r="AI113" s="35" t="e">
        <v>#VALUE!</v>
      </c>
      <c r="AJ113" s="35" t="e">
        <v>#VALUE!</v>
      </c>
      <c r="AK113" s="35" t="e">
        <v>#VALUE!</v>
      </c>
      <c r="AL113" s="35" t="e">
        <v>#VALUE!</v>
      </c>
      <c r="AM113" s="35" t="e">
        <v>#VALUE!</v>
      </c>
      <c r="AN113" s="49" t="e">
        <v>#VALUE!</v>
      </c>
      <c r="AO113" s="17"/>
    </row>
    <row r="114" spans="1:41" outlineLevel="1" x14ac:dyDescent="0.4">
      <c r="C114" s="50" t="s">
        <v>136</v>
      </c>
      <c r="D114" s="18" t="s">
        <v>36</v>
      </c>
      <c r="E114" s="35">
        <v>0</v>
      </c>
      <c r="F114" s="35">
        <v>0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 t="e">
        <v>#VALUE!</v>
      </c>
      <c r="V114" s="35" t="e">
        <v>#VALUE!</v>
      </c>
      <c r="W114" s="35" t="e">
        <v>#VALUE!</v>
      </c>
      <c r="X114" s="35" t="e">
        <v>#VALUE!</v>
      </c>
      <c r="Y114" s="35" t="e">
        <v>#VALUE!</v>
      </c>
      <c r="Z114" s="35" t="e">
        <v>#VALUE!</v>
      </c>
      <c r="AA114" s="35" t="e">
        <v>#VALUE!</v>
      </c>
      <c r="AB114" s="35" t="e">
        <v>#VALUE!</v>
      </c>
      <c r="AC114" s="35" t="e">
        <v>#VALUE!</v>
      </c>
      <c r="AD114" s="35" t="e">
        <v>#VALUE!</v>
      </c>
      <c r="AE114" s="35" t="e">
        <v>#VALUE!</v>
      </c>
      <c r="AF114" s="35" t="e">
        <v>#VALUE!</v>
      </c>
      <c r="AG114" s="35" t="e">
        <v>#VALUE!</v>
      </c>
      <c r="AH114" s="35" t="e">
        <v>#VALUE!</v>
      </c>
      <c r="AI114" s="35" t="e">
        <v>#VALUE!</v>
      </c>
      <c r="AJ114" s="35" t="e">
        <v>#VALUE!</v>
      </c>
      <c r="AK114" s="35" t="e">
        <v>#VALUE!</v>
      </c>
      <c r="AL114" s="35" t="e">
        <v>#VALUE!</v>
      </c>
      <c r="AM114" s="35" t="e">
        <v>#VALUE!</v>
      </c>
      <c r="AN114" s="49" t="e">
        <v>#VALUE!</v>
      </c>
      <c r="AO114" s="17"/>
    </row>
    <row r="115" spans="1:41" outlineLevel="1" x14ac:dyDescent="0.4">
      <c r="C115" s="50" t="s">
        <v>344</v>
      </c>
      <c r="D115" s="18" t="s">
        <v>36</v>
      </c>
      <c r="E115" s="35">
        <v>0</v>
      </c>
      <c r="F115" s="35">
        <v>0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 t="e">
        <v>#VALUE!</v>
      </c>
      <c r="V115" s="35" t="e">
        <v>#VALUE!</v>
      </c>
      <c r="W115" s="35" t="e">
        <v>#VALUE!</v>
      </c>
      <c r="X115" s="35" t="e">
        <v>#VALUE!</v>
      </c>
      <c r="Y115" s="35" t="e">
        <v>#VALUE!</v>
      </c>
      <c r="Z115" s="35" t="e">
        <v>#VALUE!</v>
      </c>
      <c r="AA115" s="35" t="e">
        <v>#VALUE!</v>
      </c>
      <c r="AB115" s="35" t="e">
        <v>#VALUE!</v>
      </c>
      <c r="AC115" s="35" t="e">
        <v>#VALUE!</v>
      </c>
      <c r="AD115" s="35" t="e">
        <v>#VALUE!</v>
      </c>
      <c r="AE115" s="35" t="e">
        <v>#VALUE!</v>
      </c>
      <c r="AF115" s="35" t="e">
        <v>#VALUE!</v>
      </c>
      <c r="AG115" s="35" t="e">
        <v>#VALUE!</v>
      </c>
      <c r="AH115" s="35" t="e">
        <v>#VALUE!</v>
      </c>
      <c r="AI115" s="35" t="e">
        <v>#VALUE!</v>
      </c>
      <c r="AJ115" s="35" t="e">
        <v>#VALUE!</v>
      </c>
      <c r="AK115" s="35" t="e">
        <v>#VALUE!</v>
      </c>
      <c r="AL115" s="35" t="e">
        <v>#VALUE!</v>
      </c>
      <c r="AM115" s="35" t="e">
        <v>#VALUE!</v>
      </c>
      <c r="AN115" s="49" t="e">
        <v>#VALUE!</v>
      </c>
      <c r="AO115" s="17"/>
    </row>
    <row r="116" spans="1:41" outlineLevel="1" x14ac:dyDescent="0.4">
      <c r="C116" s="50" t="s">
        <v>139</v>
      </c>
      <c r="D116" s="18" t="s">
        <v>36</v>
      </c>
      <c r="E116" s="55">
        <v>0</v>
      </c>
      <c r="F116" s="55">
        <v>0</v>
      </c>
      <c r="G116" s="55">
        <v>0</v>
      </c>
      <c r="H116" s="55">
        <v>0</v>
      </c>
      <c r="I116" s="55">
        <v>0</v>
      </c>
      <c r="J116" s="55">
        <v>0</v>
      </c>
      <c r="K116" s="55">
        <v>34</v>
      </c>
      <c r="L116" s="55">
        <v>2422.1999999999998</v>
      </c>
      <c r="M116" s="55">
        <v>2609.1999999999998</v>
      </c>
      <c r="N116" s="55">
        <v>3209.2</v>
      </c>
      <c r="O116" s="55">
        <v>0</v>
      </c>
      <c r="P116" s="55">
        <v>3309.2</v>
      </c>
      <c r="Q116" s="55">
        <v>0</v>
      </c>
      <c r="R116" s="55">
        <v>0</v>
      </c>
      <c r="S116" s="55">
        <v>0</v>
      </c>
      <c r="T116" s="55">
        <v>4674.95</v>
      </c>
      <c r="U116" s="55" t="e">
        <v>#VALUE!</v>
      </c>
      <c r="V116" s="55" t="e">
        <v>#VALUE!</v>
      </c>
      <c r="W116" s="55" t="e">
        <v>#VALUE!</v>
      </c>
      <c r="X116" s="55" t="e">
        <v>#VALUE!</v>
      </c>
      <c r="Y116" s="55" t="e">
        <v>#VALUE!</v>
      </c>
      <c r="Z116" s="55" t="e">
        <v>#VALUE!</v>
      </c>
      <c r="AA116" s="55" t="e">
        <v>#VALUE!</v>
      </c>
      <c r="AB116" s="55" t="e">
        <v>#VALUE!</v>
      </c>
      <c r="AC116" s="55" t="e">
        <v>#VALUE!</v>
      </c>
      <c r="AD116" s="55" t="e">
        <v>#VALUE!</v>
      </c>
      <c r="AE116" s="55" t="e">
        <v>#VALUE!</v>
      </c>
      <c r="AF116" s="55" t="e">
        <v>#VALUE!</v>
      </c>
      <c r="AG116" s="55" t="e">
        <v>#VALUE!</v>
      </c>
      <c r="AH116" s="55" t="e">
        <v>#VALUE!</v>
      </c>
      <c r="AI116" s="55" t="e">
        <v>#VALUE!</v>
      </c>
      <c r="AJ116" s="55" t="e">
        <v>#VALUE!</v>
      </c>
      <c r="AK116" s="55" t="e">
        <v>#VALUE!</v>
      </c>
      <c r="AL116" s="55" t="e">
        <v>#VALUE!</v>
      </c>
      <c r="AM116" s="55" t="e">
        <v>#VALUE!</v>
      </c>
      <c r="AN116" s="56" t="e">
        <v>#VALUE!</v>
      </c>
      <c r="AO116" s="17"/>
    </row>
    <row r="117" spans="1:41" outlineLevel="1" x14ac:dyDescent="0.4">
      <c r="C117" s="50" t="s">
        <v>54</v>
      </c>
      <c r="D117" s="18" t="s">
        <v>36</v>
      </c>
      <c r="E117" s="55">
        <v>0</v>
      </c>
      <c r="F117" s="55">
        <v>0</v>
      </c>
      <c r="G117" s="55">
        <v>0</v>
      </c>
      <c r="H117" s="55">
        <v>0</v>
      </c>
      <c r="I117" s="55">
        <v>0</v>
      </c>
      <c r="J117" s="55">
        <v>0</v>
      </c>
      <c r="K117" s="55">
        <v>0</v>
      </c>
      <c r="L117" s="55">
        <v>0</v>
      </c>
      <c r="M117" s="55">
        <v>0</v>
      </c>
      <c r="N117" s="55">
        <v>0</v>
      </c>
      <c r="O117" s="55">
        <v>0</v>
      </c>
      <c r="P117" s="55">
        <v>0</v>
      </c>
      <c r="Q117" s="55">
        <v>0</v>
      </c>
      <c r="R117" s="55">
        <v>0</v>
      </c>
      <c r="S117" s="55">
        <v>0</v>
      </c>
      <c r="T117" s="55">
        <v>1500</v>
      </c>
      <c r="U117" s="55" t="e">
        <v>#VALUE!</v>
      </c>
      <c r="V117" s="55" t="e">
        <v>#VALUE!</v>
      </c>
      <c r="W117" s="55" t="e">
        <v>#VALUE!</v>
      </c>
      <c r="X117" s="55" t="e">
        <v>#VALUE!</v>
      </c>
      <c r="Y117" s="55" t="e">
        <v>#VALUE!</v>
      </c>
      <c r="Z117" s="55" t="e">
        <v>#VALUE!</v>
      </c>
      <c r="AA117" s="55" t="e">
        <v>#VALUE!</v>
      </c>
      <c r="AB117" s="55" t="e">
        <v>#VALUE!</v>
      </c>
      <c r="AC117" s="55" t="e">
        <v>#VALUE!</v>
      </c>
      <c r="AD117" s="55" t="e">
        <v>#VALUE!</v>
      </c>
      <c r="AE117" s="55" t="e">
        <v>#VALUE!</v>
      </c>
      <c r="AF117" s="55" t="e">
        <v>#VALUE!</v>
      </c>
      <c r="AG117" s="55" t="e">
        <v>#VALUE!</v>
      </c>
      <c r="AH117" s="55" t="e">
        <v>#VALUE!</v>
      </c>
      <c r="AI117" s="55" t="e">
        <v>#VALUE!</v>
      </c>
      <c r="AJ117" s="55" t="e">
        <v>#VALUE!</v>
      </c>
      <c r="AK117" s="55" t="e">
        <v>#VALUE!</v>
      </c>
      <c r="AL117" s="55" t="e">
        <v>#VALUE!</v>
      </c>
      <c r="AM117" s="55" t="e">
        <v>#VALUE!</v>
      </c>
      <c r="AN117" s="56" t="e">
        <v>#VALUE!</v>
      </c>
      <c r="AO117" s="17"/>
    </row>
    <row r="118" spans="1:41" outlineLevel="1" x14ac:dyDescent="0.4">
      <c r="C118" s="50" t="s">
        <v>345</v>
      </c>
      <c r="D118" s="18" t="s">
        <v>36</v>
      </c>
      <c r="E118" s="35">
        <v>0</v>
      </c>
      <c r="F118" s="35">
        <v>0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 t="e">
        <v>#VALUE!</v>
      </c>
      <c r="V118" s="35" t="e">
        <v>#VALUE!</v>
      </c>
      <c r="W118" s="35" t="e">
        <v>#VALUE!</v>
      </c>
      <c r="X118" s="35" t="e">
        <v>#VALUE!</v>
      </c>
      <c r="Y118" s="35" t="e">
        <v>#VALUE!</v>
      </c>
      <c r="Z118" s="35" t="e">
        <v>#VALUE!</v>
      </c>
      <c r="AA118" s="35" t="e">
        <v>#VALUE!</v>
      </c>
      <c r="AB118" s="35" t="e">
        <v>#VALUE!</v>
      </c>
      <c r="AC118" s="35" t="e">
        <v>#VALUE!</v>
      </c>
      <c r="AD118" s="35" t="e">
        <v>#VALUE!</v>
      </c>
      <c r="AE118" s="35" t="e">
        <v>#VALUE!</v>
      </c>
      <c r="AF118" s="35" t="e">
        <v>#VALUE!</v>
      </c>
      <c r="AG118" s="35" t="e">
        <v>#VALUE!</v>
      </c>
      <c r="AH118" s="35" t="e">
        <v>#VALUE!</v>
      </c>
      <c r="AI118" s="35" t="e">
        <v>#VALUE!</v>
      </c>
      <c r="AJ118" s="35" t="e">
        <v>#VALUE!</v>
      </c>
      <c r="AK118" s="35" t="e">
        <v>#VALUE!</v>
      </c>
      <c r="AL118" s="35" t="e">
        <v>#VALUE!</v>
      </c>
      <c r="AM118" s="35" t="e">
        <v>#VALUE!</v>
      </c>
      <c r="AN118" s="49" t="e">
        <v>#VALUE!</v>
      </c>
      <c r="AO118" s="17"/>
    </row>
    <row r="119" spans="1:41" outlineLevel="1" x14ac:dyDescent="0.4">
      <c r="C119" s="50" t="s">
        <v>35</v>
      </c>
      <c r="D119" s="18" t="s">
        <v>36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 t="e">
        <v>#VALUE!</v>
      </c>
      <c r="V119" s="35" t="e">
        <v>#VALUE!</v>
      </c>
      <c r="W119" s="35" t="e">
        <v>#VALUE!</v>
      </c>
      <c r="X119" s="35" t="e">
        <v>#VALUE!</v>
      </c>
      <c r="Y119" s="35" t="e">
        <v>#VALUE!</v>
      </c>
      <c r="Z119" s="35" t="e">
        <v>#VALUE!</v>
      </c>
      <c r="AA119" s="35" t="e">
        <v>#VALUE!</v>
      </c>
      <c r="AB119" s="35" t="e">
        <v>#VALUE!</v>
      </c>
      <c r="AC119" s="35" t="e">
        <v>#VALUE!</v>
      </c>
      <c r="AD119" s="35" t="e">
        <v>#VALUE!</v>
      </c>
      <c r="AE119" s="35" t="e">
        <v>#VALUE!</v>
      </c>
      <c r="AF119" s="35" t="e">
        <v>#VALUE!</v>
      </c>
      <c r="AG119" s="35" t="e">
        <v>#VALUE!</v>
      </c>
      <c r="AH119" s="35" t="e">
        <v>#VALUE!</v>
      </c>
      <c r="AI119" s="35" t="e">
        <v>#VALUE!</v>
      </c>
      <c r="AJ119" s="35" t="e">
        <v>#VALUE!</v>
      </c>
      <c r="AK119" s="35" t="e">
        <v>#VALUE!</v>
      </c>
      <c r="AL119" s="35" t="e">
        <v>#VALUE!</v>
      </c>
      <c r="AM119" s="35" t="e">
        <v>#VALUE!</v>
      </c>
      <c r="AN119" s="49" t="e">
        <v>#VALUE!</v>
      </c>
      <c r="AO119" s="17"/>
    </row>
    <row r="120" spans="1:41" outlineLevel="1" x14ac:dyDescent="0.4">
      <c r="C120" s="50" t="s">
        <v>37</v>
      </c>
      <c r="D120" s="18" t="s">
        <v>36</v>
      </c>
      <c r="E120" s="57">
        <v>0</v>
      </c>
      <c r="F120" s="57">
        <v>0</v>
      </c>
      <c r="G120" s="57">
        <v>0</v>
      </c>
      <c r="H120" s="57">
        <v>0</v>
      </c>
      <c r="I120" s="57">
        <v>0</v>
      </c>
      <c r="J120" s="57">
        <v>0</v>
      </c>
      <c r="K120" s="57">
        <v>0</v>
      </c>
      <c r="L120" s="57">
        <v>0</v>
      </c>
      <c r="M120" s="57">
        <v>0</v>
      </c>
      <c r="N120" s="57">
        <v>0</v>
      </c>
      <c r="O120" s="57">
        <v>0</v>
      </c>
      <c r="P120" s="57">
        <v>0</v>
      </c>
      <c r="Q120" s="57">
        <v>0</v>
      </c>
      <c r="R120" s="57">
        <v>0</v>
      </c>
      <c r="S120" s="57">
        <v>0</v>
      </c>
      <c r="T120" s="57">
        <v>0</v>
      </c>
      <c r="U120" s="57">
        <v>0</v>
      </c>
      <c r="V120" s="57">
        <v>0</v>
      </c>
      <c r="W120" s="57">
        <v>0</v>
      </c>
      <c r="X120" s="57">
        <v>0</v>
      </c>
      <c r="Y120" s="57">
        <v>0</v>
      </c>
      <c r="Z120" s="57">
        <v>0</v>
      </c>
      <c r="AA120" s="57">
        <v>0</v>
      </c>
      <c r="AB120" s="57">
        <v>0</v>
      </c>
      <c r="AC120" s="57">
        <v>0</v>
      </c>
      <c r="AD120" s="57">
        <v>0</v>
      </c>
      <c r="AE120" s="57">
        <v>0</v>
      </c>
      <c r="AF120" s="57">
        <v>0</v>
      </c>
      <c r="AG120" s="57">
        <v>0</v>
      </c>
      <c r="AH120" s="57">
        <v>0</v>
      </c>
      <c r="AI120" s="57">
        <v>0</v>
      </c>
      <c r="AJ120" s="57">
        <v>0</v>
      </c>
      <c r="AK120" s="57">
        <v>0</v>
      </c>
      <c r="AL120" s="57">
        <v>0</v>
      </c>
      <c r="AM120" s="57">
        <v>0</v>
      </c>
      <c r="AN120" s="57">
        <v>0</v>
      </c>
      <c r="AO120" s="17"/>
    </row>
    <row r="121" spans="1:41" outlineLevel="1" x14ac:dyDescent="0.4">
      <c r="C121" s="50" t="s">
        <v>38</v>
      </c>
      <c r="D121" s="18" t="s">
        <v>36</v>
      </c>
      <c r="E121" s="57">
        <v>0</v>
      </c>
      <c r="F121" s="57">
        <v>0</v>
      </c>
      <c r="G121" s="57">
        <v>0</v>
      </c>
      <c r="H121" s="57">
        <v>0</v>
      </c>
      <c r="I121" s="57">
        <v>0</v>
      </c>
      <c r="J121" s="57">
        <v>0</v>
      </c>
      <c r="K121" s="57">
        <v>0</v>
      </c>
      <c r="L121" s="57">
        <v>0</v>
      </c>
      <c r="M121" s="57">
        <v>0</v>
      </c>
      <c r="N121" s="57">
        <v>0</v>
      </c>
      <c r="O121" s="57">
        <v>0</v>
      </c>
      <c r="P121" s="57">
        <v>0</v>
      </c>
      <c r="Q121" s="57">
        <v>0</v>
      </c>
      <c r="R121" s="57">
        <v>0</v>
      </c>
      <c r="S121" s="57">
        <v>0</v>
      </c>
      <c r="T121" s="57">
        <v>0</v>
      </c>
      <c r="U121" s="57">
        <v>0</v>
      </c>
      <c r="V121" s="57">
        <v>0</v>
      </c>
      <c r="W121" s="57">
        <v>0</v>
      </c>
      <c r="X121" s="57">
        <v>0</v>
      </c>
      <c r="Y121" s="57">
        <v>0</v>
      </c>
      <c r="Z121" s="57">
        <v>0</v>
      </c>
      <c r="AA121" s="57">
        <v>0</v>
      </c>
      <c r="AB121" s="57">
        <v>0</v>
      </c>
      <c r="AC121" s="57">
        <v>0</v>
      </c>
      <c r="AD121" s="57">
        <v>0</v>
      </c>
      <c r="AE121" s="57">
        <v>0</v>
      </c>
      <c r="AF121" s="57">
        <v>0</v>
      </c>
      <c r="AG121" s="57">
        <v>0</v>
      </c>
      <c r="AH121" s="57">
        <v>0</v>
      </c>
      <c r="AI121" s="57">
        <v>0</v>
      </c>
      <c r="AJ121" s="57">
        <v>0</v>
      </c>
      <c r="AK121" s="57">
        <v>0</v>
      </c>
      <c r="AL121" s="57">
        <v>0</v>
      </c>
      <c r="AM121" s="57">
        <v>0</v>
      </c>
      <c r="AN121" s="57">
        <v>0</v>
      </c>
      <c r="AO121" s="17"/>
    </row>
    <row r="122" spans="1:41" outlineLevel="1" x14ac:dyDescent="0.4">
      <c r="C122" s="50" t="s">
        <v>39</v>
      </c>
      <c r="D122" s="18" t="s">
        <v>36</v>
      </c>
      <c r="E122" s="57">
        <v>0</v>
      </c>
      <c r="F122" s="57">
        <v>0</v>
      </c>
      <c r="G122" s="57">
        <v>0</v>
      </c>
      <c r="H122" s="57">
        <v>0</v>
      </c>
      <c r="I122" s="57">
        <v>0</v>
      </c>
      <c r="J122" s="57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57">
        <v>0</v>
      </c>
      <c r="S122" s="57">
        <v>0</v>
      </c>
      <c r="T122" s="57">
        <v>0</v>
      </c>
      <c r="U122" s="57">
        <v>0</v>
      </c>
      <c r="V122" s="57">
        <v>0</v>
      </c>
      <c r="W122" s="57">
        <v>0</v>
      </c>
      <c r="X122" s="57">
        <v>0</v>
      </c>
      <c r="Y122" s="57">
        <v>0</v>
      </c>
      <c r="Z122" s="57">
        <v>0</v>
      </c>
      <c r="AA122" s="57">
        <v>0</v>
      </c>
      <c r="AB122" s="57">
        <v>0</v>
      </c>
      <c r="AC122" s="57">
        <v>0</v>
      </c>
      <c r="AD122" s="57">
        <v>0</v>
      </c>
      <c r="AE122" s="57">
        <v>0</v>
      </c>
      <c r="AF122" s="57">
        <v>0</v>
      </c>
      <c r="AG122" s="57">
        <v>0</v>
      </c>
      <c r="AH122" s="57">
        <v>0</v>
      </c>
      <c r="AI122" s="57">
        <v>0</v>
      </c>
      <c r="AJ122" s="57">
        <v>0</v>
      </c>
      <c r="AK122" s="57">
        <v>0</v>
      </c>
      <c r="AL122" s="57">
        <v>0</v>
      </c>
      <c r="AM122" s="57">
        <v>0</v>
      </c>
      <c r="AN122" s="57">
        <v>0</v>
      </c>
      <c r="AO122" s="17"/>
    </row>
    <row r="123" spans="1:41" outlineLevel="1" x14ac:dyDescent="0.4">
      <c r="C123" s="50" t="s">
        <v>346</v>
      </c>
      <c r="D123" s="18" t="s">
        <v>36</v>
      </c>
      <c r="E123" s="53">
        <v>0</v>
      </c>
      <c r="F123" s="53">
        <v>0</v>
      </c>
      <c r="G123" s="53">
        <v>0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O123" s="53">
        <v>0</v>
      </c>
      <c r="P123" s="53">
        <v>0</v>
      </c>
      <c r="Q123" s="53">
        <v>0</v>
      </c>
      <c r="R123" s="53">
        <v>0</v>
      </c>
      <c r="S123" s="53">
        <v>0</v>
      </c>
      <c r="T123" s="53">
        <v>0</v>
      </c>
      <c r="U123" s="53" t="e">
        <v>#VALUE!</v>
      </c>
      <c r="V123" s="53" t="e">
        <v>#VALUE!</v>
      </c>
      <c r="W123" s="53" t="e">
        <v>#VALUE!</v>
      </c>
      <c r="X123" s="53" t="e">
        <v>#VALUE!</v>
      </c>
      <c r="Y123" s="53" t="e">
        <v>#VALUE!</v>
      </c>
      <c r="Z123" s="53" t="e">
        <v>#VALUE!</v>
      </c>
      <c r="AA123" s="53" t="e">
        <v>#VALUE!</v>
      </c>
      <c r="AB123" s="53" t="e">
        <v>#VALUE!</v>
      </c>
      <c r="AC123" s="53" t="e">
        <v>#VALUE!</v>
      </c>
      <c r="AD123" s="53" t="e">
        <v>#VALUE!</v>
      </c>
      <c r="AE123" s="53" t="e">
        <v>#VALUE!</v>
      </c>
      <c r="AF123" s="53" t="e">
        <v>#VALUE!</v>
      </c>
      <c r="AG123" s="53" t="e">
        <v>#VALUE!</v>
      </c>
      <c r="AH123" s="53" t="e">
        <v>#VALUE!</v>
      </c>
      <c r="AI123" s="53" t="e">
        <v>#VALUE!</v>
      </c>
      <c r="AJ123" s="53" t="e">
        <v>#VALUE!</v>
      </c>
      <c r="AK123" s="53" t="e">
        <v>#VALUE!</v>
      </c>
      <c r="AL123" s="53" t="e">
        <v>#VALUE!</v>
      </c>
      <c r="AM123" s="53" t="e">
        <v>#VALUE!</v>
      </c>
      <c r="AN123" s="54" t="e">
        <v>#VALUE!</v>
      </c>
      <c r="AO123" s="17"/>
    </row>
    <row r="124" spans="1:41" outlineLevel="1" x14ac:dyDescent="0.4">
      <c r="C124" s="25" t="s">
        <v>347</v>
      </c>
      <c r="D124" s="26" t="s">
        <v>36</v>
      </c>
      <c r="E124" s="59">
        <v>0</v>
      </c>
      <c r="F124" s="59">
        <v>0</v>
      </c>
      <c r="G124" s="59">
        <v>0</v>
      </c>
      <c r="H124" s="59">
        <v>0</v>
      </c>
      <c r="I124" s="59">
        <v>0</v>
      </c>
      <c r="J124" s="59">
        <v>0</v>
      </c>
      <c r="K124" s="59">
        <v>0</v>
      </c>
      <c r="L124" s="59">
        <v>0</v>
      </c>
      <c r="M124" s="59">
        <v>0</v>
      </c>
      <c r="N124" s="59">
        <v>0</v>
      </c>
      <c r="O124" s="59">
        <v>0</v>
      </c>
      <c r="P124" s="59">
        <v>0</v>
      </c>
      <c r="Q124" s="59">
        <v>0</v>
      </c>
      <c r="R124" s="59">
        <v>0</v>
      </c>
      <c r="S124" s="59">
        <v>0</v>
      </c>
      <c r="T124" s="59">
        <v>0</v>
      </c>
      <c r="U124" s="59" t="e">
        <v>#VALUE!</v>
      </c>
      <c r="V124" s="59" t="e">
        <v>#VALUE!</v>
      </c>
      <c r="W124" s="59" t="e">
        <v>#VALUE!</v>
      </c>
      <c r="X124" s="59" t="e">
        <v>#VALUE!</v>
      </c>
      <c r="Y124" s="59" t="e">
        <v>#VALUE!</v>
      </c>
      <c r="Z124" s="59" t="e">
        <v>#VALUE!</v>
      </c>
      <c r="AA124" s="59" t="e">
        <v>#VALUE!</v>
      </c>
      <c r="AB124" s="59" t="e">
        <v>#VALUE!</v>
      </c>
      <c r="AC124" s="59" t="e">
        <v>#VALUE!</v>
      </c>
      <c r="AD124" s="59" t="e">
        <v>#VALUE!</v>
      </c>
      <c r="AE124" s="59" t="e">
        <v>#VALUE!</v>
      </c>
      <c r="AF124" s="59" t="e">
        <v>#VALUE!</v>
      </c>
      <c r="AG124" s="59" t="e">
        <v>#VALUE!</v>
      </c>
      <c r="AH124" s="59" t="e">
        <v>#VALUE!</v>
      </c>
      <c r="AI124" s="59" t="e">
        <v>#VALUE!</v>
      </c>
      <c r="AJ124" s="59" t="e">
        <v>#VALUE!</v>
      </c>
      <c r="AK124" s="59" t="e">
        <v>#VALUE!</v>
      </c>
      <c r="AL124" s="59" t="e">
        <v>#VALUE!</v>
      </c>
      <c r="AM124" s="59" t="e">
        <v>#VALUE!</v>
      </c>
      <c r="AN124" s="60" t="e">
        <v>#VALUE!</v>
      </c>
      <c r="AO124" s="17"/>
    </row>
    <row r="125" spans="1:41" outlineLevel="1" x14ac:dyDescent="0.4"/>
    <row r="127" spans="1:41" ht="15.75" x14ac:dyDescent="0.5">
      <c r="A127" s="46"/>
      <c r="B127" s="12" t="s">
        <v>56</v>
      </c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</row>
    <row r="128" spans="1:41" outlineLevel="1" x14ac:dyDescent="0.4"/>
    <row r="129" spans="3:41" outlineLevel="1" x14ac:dyDescent="0.4">
      <c r="C129" s="14" t="s">
        <v>53</v>
      </c>
      <c r="D129" s="15" t="s">
        <v>34</v>
      </c>
      <c r="E129" s="16">
        <v>2015</v>
      </c>
      <c r="F129" s="16">
        <v>2016</v>
      </c>
      <c r="G129" s="16">
        <v>2017</v>
      </c>
      <c r="H129" s="16">
        <v>2018</v>
      </c>
      <c r="I129" s="16">
        <v>2019</v>
      </c>
      <c r="J129" s="16">
        <v>2020</v>
      </c>
      <c r="K129" s="16">
        <v>2021</v>
      </c>
      <c r="L129" s="16">
        <v>2022</v>
      </c>
      <c r="M129" s="16">
        <v>2023</v>
      </c>
      <c r="N129" s="16">
        <v>2024</v>
      </c>
      <c r="O129" s="16">
        <v>2025</v>
      </c>
      <c r="P129" s="16">
        <v>2026</v>
      </c>
      <c r="Q129" s="16">
        <v>2027</v>
      </c>
      <c r="R129" s="16">
        <v>2028</v>
      </c>
      <c r="S129" s="16">
        <v>2029</v>
      </c>
      <c r="T129" s="16">
        <v>2030</v>
      </c>
      <c r="U129" s="16">
        <f t="shared" ref="U129:AN129" si="11">T129+1</f>
        <v>2031</v>
      </c>
      <c r="V129" s="16">
        <f t="shared" si="11"/>
        <v>2032</v>
      </c>
      <c r="W129" s="16">
        <f t="shared" si="11"/>
        <v>2033</v>
      </c>
      <c r="X129" s="16">
        <f t="shared" si="11"/>
        <v>2034</v>
      </c>
      <c r="Y129" s="16">
        <f t="shared" si="11"/>
        <v>2035</v>
      </c>
      <c r="Z129" s="16">
        <f t="shared" si="11"/>
        <v>2036</v>
      </c>
      <c r="AA129" s="16">
        <f t="shared" si="11"/>
        <v>2037</v>
      </c>
      <c r="AB129" s="16">
        <f t="shared" si="11"/>
        <v>2038</v>
      </c>
      <c r="AC129" s="16">
        <f t="shared" si="11"/>
        <v>2039</v>
      </c>
      <c r="AD129" s="16">
        <f t="shared" si="11"/>
        <v>2040</v>
      </c>
      <c r="AE129" s="16">
        <f t="shared" si="11"/>
        <v>2041</v>
      </c>
      <c r="AF129" s="16">
        <f t="shared" si="11"/>
        <v>2042</v>
      </c>
      <c r="AG129" s="16">
        <f t="shared" si="11"/>
        <v>2043</v>
      </c>
      <c r="AH129" s="16">
        <f t="shared" si="11"/>
        <v>2044</v>
      </c>
      <c r="AI129" s="16">
        <f t="shared" si="11"/>
        <v>2045</v>
      </c>
      <c r="AJ129" s="16">
        <f t="shared" si="11"/>
        <v>2046</v>
      </c>
      <c r="AK129" s="16">
        <f t="shared" si="11"/>
        <v>2047</v>
      </c>
      <c r="AL129" s="16">
        <f t="shared" si="11"/>
        <v>2048</v>
      </c>
      <c r="AM129" s="16">
        <f t="shared" si="11"/>
        <v>2049</v>
      </c>
      <c r="AN129" s="16">
        <f t="shared" si="11"/>
        <v>2050</v>
      </c>
      <c r="AO129" s="17"/>
    </row>
    <row r="130" spans="3:41" outlineLevel="1" x14ac:dyDescent="0.4">
      <c r="C130" s="21" t="s">
        <v>92</v>
      </c>
      <c r="D130" s="22" t="s">
        <v>36</v>
      </c>
      <c r="E130" s="34">
        <v>0</v>
      </c>
      <c r="F130" s="34">
        <v>0</v>
      </c>
      <c r="G130" s="34">
        <v>0</v>
      </c>
      <c r="H130" s="34">
        <v>0</v>
      </c>
      <c r="I130" s="34">
        <v>0</v>
      </c>
      <c r="J130" s="34">
        <v>4577.22</v>
      </c>
      <c r="K130" s="34">
        <v>2288.61</v>
      </c>
      <c r="L130" s="34">
        <v>2288.61</v>
      </c>
      <c r="M130" s="34">
        <v>2288.61</v>
      </c>
      <c r="N130" s="34">
        <v>0</v>
      </c>
      <c r="O130" s="34">
        <v>0</v>
      </c>
      <c r="P130" s="34">
        <v>0</v>
      </c>
      <c r="Q130" s="34">
        <v>0</v>
      </c>
      <c r="R130" s="34">
        <v>0</v>
      </c>
      <c r="S130" s="34">
        <v>0</v>
      </c>
      <c r="T130" s="34">
        <v>0</v>
      </c>
      <c r="U130" s="34" t="e">
        <f t="shared" ref="U130:AN142" si="12">U64-U97</f>
        <v>#VALUE!</v>
      </c>
      <c r="V130" s="34" t="e">
        <f t="shared" si="12"/>
        <v>#VALUE!</v>
      </c>
      <c r="W130" s="34" t="e">
        <f t="shared" si="12"/>
        <v>#VALUE!</v>
      </c>
      <c r="X130" s="34" t="e">
        <f t="shared" si="12"/>
        <v>#VALUE!</v>
      </c>
      <c r="Y130" s="34" t="e">
        <f t="shared" si="12"/>
        <v>#VALUE!</v>
      </c>
      <c r="Z130" s="34" t="e">
        <f t="shared" si="12"/>
        <v>#VALUE!</v>
      </c>
      <c r="AA130" s="34" t="e">
        <f t="shared" si="12"/>
        <v>#VALUE!</v>
      </c>
      <c r="AB130" s="34" t="e">
        <f t="shared" si="12"/>
        <v>#VALUE!</v>
      </c>
      <c r="AC130" s="34" t="e">
        <f t="shared" si="12"/>
        <v>#VALUE!</v>
      </c>
      <c r="AD130" s="34" t="e">
        <f t="shared" si="12"/>
        <v>#VALUE!</v>
      </c>
      <c r="AE130" s="34" t="e">
        <f t="shared" si="12"/>
        <v>#VALUE!</v>
      </c>
      <c r="AF130" s="34" t="e">
        <f t="shared" si="12"/>
        <v>#VALUE!</v>
      </c>
      <c r="AG130" s="34" t="e">
        <f t="shared" si="12"/>
        <v>#VALUE!</v>
      </c>
      <c r="AH130" s="34" t="e">
        <f t="shared" si="12"/>
        <v>#VALUE!</v>
      </c>
      <c r="AI130" s="34" t="e">
        <f t="shared" si="12"/>
        <v>#VALUE!</v>
      </c>
      <c r="AJ130" s="34" t="e">
        <f t="shared" si="12"/>
        <v>#VALUE!</v>
      </c>
      <c r="AK130" s="34" t="e">
        <f t="shared" si="12"/>
        <v>#VALUE!</v>
      </c>
      <c r="AL130" s="34" t="e">
        <f t="shared" si="12"/>
        <v>#VALUE!</v>
      </c>
      <c r="AM130" s="34" t="e">
        <f t="shared" si="12"/>
        <v>#VALUE!</v>
      </c>
      <c r="AN130" s="61" t="e">
        <f t="shared" si="12"/>
        <v>#VALUE!</v>
      </c>
      <c r="AO130" s="17"/>
    </row>
    <row r="131" spans="3:41" outlineLevel="1" x14ac:dyDescent="0.4">
      <c r="C131" s="17" t="s">
        <v>85</v>
      </c>
      <c r="D131" s="18" t="s">
        <v>36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12049.47</v>
      </c>
      <c r="K131" s="35">
        <v>13333.47</v>
      </c>
      <c r="L131" s="35">
        <v>13333.47</v>
      </c>
      <c r="M131" s="35">
        <v>13333.47</v>
      </c>
      <c r="N131" s="35">
        <v>13333.47</v>
      </c>
      <c r="O131" s="35">
        <v>0</v>
      </c>
      <c r="P131" s="35">
        <v>13333.47</v>
      </c>
      <c r="Q131" s="35">
        <v>0</v>
      </c>
      <c r="R131" s="35">
        <v>0</v>
      </c>
      <c r="S131" s="35">
        <v>0</v>
      </c>
      <c r="T131" s="35">
        <v>13333.47</v>
      </c>
      <c r="U131" s="35" t="e">
        <f t="shared" si="12"/>
        <v>#VALUE!</v>
      </c>
      <c r="V131" s="35" t="e">
        <f t="shared" si="12"/>
        <v>#VALUE!</v>
      </c>
      <c r="W131" s="35" t="e">
        <f t="shared" si="12"/>
        <v>#VALUE!</v>
      </c>
      <c r="X131" s="35" t="e">
        <f t="shared" si="12"/>
        <v>#VALUE!</v>
      </c>
      <c r="Y131" s="35" t="e">
        <f t="shared" si="12"/>
        <v>#VALUE!</v>
      </c>
      <c r="Z131" s="35" t="e">
        <f t="shared" si="12"/>
        <v>#VALUE!</v>
      </c>
      <c r="AA131" s="35" t="e">
        <f t="shared" si="12"/>
        <v>#VALUE!</v>
      </c>
      <c r="AB131" s="35" t="e">
        <f t="shared" si="12"/>
        <v>#VALUE!</v>
      </c>
      <c r="AC131" s="35" t="e">
        <f t="shared" si="12"/>
        <v>#VALUE!</v>
      </c>
      <c r="AD131" s="35" t="e">
        <f t="shared" si="12"/>
        <v>#VALUE!</v>
      </c>
      <c r="AE131" s="35" t="e">
        <f t="shared" si="12"/>
        <v>#VALUE!</v>
      </c>
      <c r="AF131" s="35" t="e">
        <f t="shared" si="12"/>
        <v>#VALUE!</v>
      </c>
      <c r="AG131" s="35" t="e">
        <f t="shared" si="12"/>
        <v>#VALUE!</v>
      </c>
      <c r="AH131" s="35" t="e">
        <f t="shared" si="12"/>
        <v>#VALUE!</v>
      </c>
      <c r="AI131" s="35" t="e">
        <f t="shared" si="12"/>
        <v>#VALUE!</v>
      </c>
      <c r="AJ131" s="35" t="e">
        <f t="shared" si="12"/>
        <v>#VALUE!</v>
      </c>
      <c r="AK131" s="35" t="e">
        <f t="shared" si="12"/>
        <v>#VALUE!</v>
      </c>
      <c r="AL131" s="35" t="e">
        <f t="shared" si="12"/>
        <v>#VALUE!</v>
      </c>
      <c r="AM131" s="35" t="e">
        <f t="shared" si="12"/>
        <v>#VALUE!</v>
      </c>
      <c r="AN131" s="49" t="e">
        <f t="shared" si="12"/>
        <v>#VALUE!</v>
      </c>
      <c r="AO131" s="17"/>
    </row>
    <row r="132" spans="3:41" outlineLevel="1" x14ac:dyDescent="0.4">
      <c r="C132" s="50" t="s">
        <v>86</v>
      </c>
      <c r="D132" s="18" t="s">
        <v>36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5">
        <v>2927.93</v>
      </c>
      <c r="K132" s="35">
        <v>2927.93</v>
      </c>
      <c r="L132" s="35">
        <v>2927.93</v>
      </c>
      <c r="M132" s="35">
        <v>2927.93</v>
      </c>
      <c r="N132" s="35">
        <v>2927.93</v>
      </c>
      <c r="O132" s="35">
        <v>0</v>
      </c>
      <c r="P132" s="35">
        <v>2927.93</v>
      </c>
      <c r="Q132" s="35">
        <v>0</v>
      </c>
      <c r="R132" s="35">
        <v>0</v>
      </c>
      <c r="S132" s="35">
        <v>0</v>
      </c>
      <c r="T132" s="35">
        <v>2927.93</v>
      </c>
      <c r="U132" s="35" t="e">
        <f t="shared" si="12"/>
        <v>#VALUE!</v>
      </c>
      <c r="V132" s="35" t="e">
        <f t="shared" si="12"/>
        <v>#VALUE!</v>
      </c>
      <c r="W132" s="35" t="e">
        <f t="shared" si="12"/>
        <v>#VALUE!</v>
      </c>
      <c r="X132" s="35" t="e">
        <f t="shared" si="12"/>
        <v>#VALUE!</v>
      </c>
      <c r="Y132" s="35" t="e">
        <f t="shared" si="12"/>
        <v>#VALUE!</v>
      </c>
      <c r="Z132" s="35" t="e">
        <f t="shared" si="12"/>
        <v>#VALUE!</v>
      </c>
      <c r="AA132" s="35" t="e">
        <f t="shared" si="12"/>
        <v>#VALUE!</v>
      </c>
      <c r="AB132" s="35" t="e">
        <f t="shared" si="12"/>
        <v>#VALUE!</v>
      </c>
      <c r="AC132" s="35" t="e">
        <f t="shared" si="12"/>
        <v>#VALUE!</v>
      </c>
      <c r="AD132" s="35" t="e">
        <f t="shared" si="12"/>
        <v>#VALUE!</v>
      </c>
      <c r="AE132" s="35" t="e">
        <f t="shared" si="12"/>
        <v>#VALUE!</v>
      </c>
      <c r="AF132" s="35" t="e">
        <f t="shared" si="12"/>
        <v>#VALUE!</v>
      </c>
      <c r="AG132" s="35" t="e">
        <f t="shared" si="12"/>
        <v>#VALUE!</v>
      </c>
      <c r="AH132" s="35" t="e">
        <f t="shared" si="12"/>
        <v>#VALUE!</v>
      </c>
      <c r="AI132" s="35" t="e">
        <f t="shared" si="12"/>
        <v>#VALUE!</v>
      </c>
      <c r="AJ132" s="35" t="e">
        <f t="shared" si="12"/>
        <v>#VALUE!</v>
      </c>
      <c r="AK132" s="35" t="e">
        <f t="shared" si="12"/>
        <v>#VALUE!</v>
      </c>
      <c r="AL132" s="35" t="e">
        <f t="shared" si="12"/>
        <v>#VALUE!</v>
      </c>
      <c r="AM132" s="35" t="e">
        <f t="shared" si="12"/>
        <v>#VALUE!</v>
      </c>
      <c r="AN132" s="49" t="e">
        <f t="shared" si="12"/>
        <v>#VALUE!</v>
      </c>
      <c r="AO132" s="17"/>
    </row>
    <row r="133" spans="3:41" outlineLevel="1" x14ac:dyDescent="0.4">
      <c r="C133" s="17" t="s">
        <v>87</v>
      </c>
      <c r="D133" s="18" t="s">
        <v>36</v>
      </c>
      <c r="E133" s="35">
        <v>0</v>
      </c>
      <c r="F133" s="35">
        <v>0</v>
      </c>
      <c r="G133" s="35">
        <v>0</v>
      </c>
      <c r="H133" s="35">
        <v>0</v>
      </c>
      <c r="I133" s="35">
        <v>0</v>
      </c>
      <c r="J133" s="35">
        <v>4913.93</v>
      </c>
      <c r="K133" s="35">
        <v>4913.93</v>
      </c>
      <c r="L133" s="35">
        <v>4913.93</v>
      </c>
      <c r="M133" s="35">
        <v>4913.93</v>
      </c>
      <c r="N133" s="35">
        <v>4913.93</v>
      </c>
      <c r="O133" s="35">
        <v>0</v>
      </c>
      <c r="P133" s="35">
        <v>4913.93</v>
      </c>
      <c r="Q133" s="35">
        <v>0</v>
      </c>
      <c r="R133" s="35">
        <v>0</v>
      </c>
      <c r="S133" s="35">
        <v>0</v>
      </c>
      <c r="T133" s="35">
        <v>4020.51</v>
      </c>
      <c r="U133" s="35" t="e">
        <f t="shared" si="12"/>
        <v>#VALUE!</v>
      </c>
      <c r="V133" s="35" t="e">
        <f t="shared" si="12"/>
        <v>#VALUE!</v>
      </c>
      <c r="W133" s="35" t="e">
        <f t="shared" si="12"/>
        <v>#VALUE!</v>
      </c>
      <c r="X133" s="35" t="e">
        <f t="shared" si="12"/>
        <v>#VALUE!</v>
      </c>
      <c r="Y133" s="35" t="e">
        <f t="shared" si="12"/>
        <v>#VALUE!</v>
      </c>
      <c r="Z133" s="35" t="e">
        <f t="shared" si="12"/>
        <v>#VALUE!</v>
      </c>
      <c r="AA133" s="35" t="e">
        <f t="shared" si="12"/>
        <v>#VALUE!</v>
      </c>
      <c r="AB133" s="35" t="e">
        <f t="shared" si="12"/>
        <v>#VALUE!</v>
      </c>
      <c r="AC133" s="35" t="e">
        <f t="shared" si="12"/>
        <v>#VALUE!</v>
      </c>
      <c r="AD133" s="35" t="e">
        <f t="shared" si="12"/>
        <v>#VALUE!</v>
      </c>
      <c r="AE133" s="35" t="e">
        <f t="shared" si="12"/>
        <v>#VALUE!</v>
      </c>
      <c r="AF133" s="35" t="e">
        <f t="shared" si="12"/>
        <v>#VALUE!</v>
      </c>
      <c r="AG133" s="35" t="e">
        <f t="shared" si="12"/>
        <v>#VALUE!</v>
      </c>
      <c r="AH133" s="35" t="e">
        <f t="shared" si="12"/>
        <v>#VALUE!</v>
      </c>
      <c r="AI133" s="35" t="e">
        <f t="shared" si="12"/>
        <v>#VALUE!</v>
      </c>
      <c r="AJ133" s="35" t="e">
        <f t="shared" si="12"/>
        <v>#VALUE!</v>
      </c>
      <c r="AK133" s="35" t="e">
        <f t="shared" si="12"/>
        <v>#VALUE!</v>
      </c>
      <c r="AL133" s="35" t="e">
        <f t="shared" si="12"/>
        <v>#VALUE!</v>
      </c>
      <c r="AM133" s="35" t="e">
        <f t="shared" si="12"/>
        <v>#VALUE!</v>
      </c>
      <c r="AN133" s="49" t="e">
        <f t="shared" si="12"/>
        <v>#VALUE!</v>
      </c>
      <c r="AO133" s="17"/>
    </row>
    <row r="134" spans="3:41" outlineLevel="1" x14ac:dyDescent="0.4">
      <c r="C134" s="17" t="s">
        <v>88</v>
      </c>
      <c r="D134" s="18" t="s">
        <v>36</v>
      </c>
      <c r="E134" s="35">
        <v>0</v>
      </c>
      <c r="F134" s="35">
        <v>0</v>
      </c>
      <c r="G134" s="35">
        <v>0</v>
      </c>
      <c r="H134" s="35">
        <v>0</v>
      </c>
      <c r="I134" s="35">
        <v>0</v>
      </c>
      <c r="J134" s="35">
        <v>3682.71</v>
      </c>
      <c r="K134" s="35">
        <v>3682.71</v>
      </c>
      <c r="L134" s="35">
        <v>3682.71</v>
      </c>
      <c r="M134" s="35">
        <v>3682.71</v>
      </c>
      <c r="N134" s="35">
        <v>3682.71</v>
      </c>
      <c r="O134" s="35">
        <v>0</v>
      </c>
      <c r="P134" s="35">
        <v>3682.71</v>
      </c>
      <c r="Q134" s="35">
        <v>0</v>
      </c>
      <c r="R134" s="35">
        <v>0</v>
      </c>
      <c r="S134" s="35">
        <v>0</v>
      </c>
      <c r="T134" s="35">
        <v>3682.71</v>
      </c>
      <c r="U134" s="35" t="e">
        <f t="shared" si="12"/>
        <v>#VALUE!</v>
      </c>
      <c r="V134" s="35" t="e">
        <f t="shared" si="12"/>
        <v>#VALUE!</v>
      </c>
      <c r="W134" s="35" t="e">
        <f t="shared" si="12"/>
        <v>#VALUE!</v>
      </c>
      <c r="X134" s="35" t="e">
        <f t="shared" si="12"/>
        <v>#VALUE!</v>
      </c>
      <c r="Y134" s="35" t="e">
        <f t="shared" si="12"/>
        <v>#VALUE!</v>
      </c>
      <c r="Z134" s="35" t="e">
        <f t="shared" si="12"/>
        <v>#VALUE!</v>
      </c>
      <c r="AA134" s="35" t="e">
        <f t="shared" si="12"/>
        <v>#VALUE!</v>
      </c>
      <c r="AB134" s="35" t="e">
        <f t="shared" si="12"/>
        <v>#VALUE!</v>
      </c>
      <c r="AC134" s="35" t="e">
        <f t="shared" si="12"/>
        <v>#VALUE!</v>
      </c>
      <c r="AD134" s="35" t="e">
        <f t="shared" si="12"/>
        <v>#VALUE!</v>
      </c>
      <c r="AE134" s="35" t="e">
        <f t="shared" si="12"/>
        <v>#VALUE!</v>
      </c>
      <c r="AF134" s="35" t="e">
        <f t="shared" si="12"/>
        <v>#VALUE!</v>
      </c>
      <c r="AG134" s="35" t="e">
        <f t="shared" si="12"/>
        <v>#VALUE!</v>
      </c>
      <c r="AH134" s="35" t="e">
        <f t="shared" si="12"/>
        <v>#VALUE!</v>
      </c>
      <c r="AI134" s="35" t="e">
        <f t="shared" si="12"/>
        <v>#VALUE!</v>
      </c>
      <c r="AJ134" s="35" t="e">
        <f t="shared" si="12"/>
        <v>#VALUE!</v>
      </c>
      <c r="AK134" s="35" t="e">
        <f t="shared" si="12"/>
        <v>#VALUE!</v>
      </c>
      <c r="AL134" s="35" t="e">
        <f t="shared" si="12"/>
        <v>#VALUE!</v>
      </c>
      <c r="AM134" s="35" t="e">
        <f t="shared" si="12"/>
        <v>#VALUE!</v>
      </c>
      <c r="AN134" s="49" t="e">
        <f t="shared" si="12"/>
        <v>#VALUE!</v>
      </c>
      <c r="AO134" s="17"/>
    </row>
    <row r="135" spans="3:41" outlineLevel="1" x14ac:dyDescent="0.4">
      <c r="C135" s="17" t="s">
        <v>89</v>
      </c>
      <c r="D135" s="18" t="s">
        <v>36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 t="e">
        <f t="shared" si="12"/>
        <v>#VALUE!</v>
      </c>
      <c r="V135" s="35" t="e">
        <f t="shared" si="12"/>
        <v>#VALUE!</v>
      </c>
      <c r="W135" s="35" t="e">
        <f t="shared" si="12"/>
        <v>#VALUE!</v>
      </c>
      <c r="X135" s="35" t="e">
        <f t="shared" si="12"/>
        <v>#VALUE!</v>
      </c>
      <c r="Y135" s="35" t="e">
        <f t="shared" si="12"/>
        <v>#VALUE!</v>
      </c>
      <c r="Z135" s="35" t="e">
        <f t="shared" si="12"/>
        <v>#VALUE!</v>
      </c>
      <c r="AA135" s="35" t="e">
        <f t="shared" si="12"/>
        <v>#VALUE!</v>
      </c>
      <c r="AB135" s="35" t="e">
        <f t="shared" si="12"/>
        <v>#VALUE!</v>
      </c>
      <c r="AC135" s="35" t="e">
        <f t="shared" si="12"/>
        <v>#VALUE!</v>
      </c>
      <c r="AD135" s="35" t="e">
        <f t="shared" si="12"/>
        <v>#VALUE!</v>
      </c>
      <c r="AE135" s="35" t="e">
        <f t="shared" si="12"/>
        <v>#VALUE!</v>
      </c>
      <c r="AF135" s="35" t="e">
        <f t="shared" si="12"/>
        <v>#VALUE!</v>
      </c>
      <c r="AG135" s="35" t="e">
        <f t="shared" si="12"/>
        <v>#VALUE!</v>
      </c>
      <c r="AH135" s="35" t="e">
        <f t="shared" si="12"/>
        <v>#VALUE!</v>
      </c>
      <c r="AI135" s="35" t="e">
        <f t="shared" si="12"/>
        <v>#VALUE!</v>
      </c>
      <c r="AJ135" s="35" t="e">
        <f t="shared" si="12"/>
        <v>#VALUE!</v>
      </c>
      <c r="AK135" s="35" t="e">
        <f t="shared" si="12"/>
        <v>#VALUE!</v>
      </c>
      <c r="AL135" s="35" t="e">
        <f t="shared" si="12"/>
        <v>#VALUE!</v>
      </c>
      <c r="AM135" s="35" t="e">
        <f t="shared" si="12"/>
        <v>#VALUE!</v>
      </c>
      <c r="AN135" s="49" t="e">
        <f t="shared" si="12"/>
        <v>#VALUE!</v>
      </c>
      <c r="AO135" s="17"/>
    </row>
    <row r="136" spans="3:41" outlineLevel="1" x14ac:dyDescent="0.4">
      <c r="C136" s="17" t="s">
        <v>90</v>
      </c>
      <c r="D136" s="18" t="s">
        <v>36</v>
      </c>
      <c r="E136" s="35">
        <v>0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 t="e">
        <f t="shared" si="12"/>
        <v>#VALUE!</v>
      </c>
      <c r="V136" s="35" t="e">
        <f t="shared" si="12"/>
        <v>#VALUE!</v>
      </c>
      <c r="W136" s="35" t="e">
        <f t="shared" si="12"/>
        <v>#VALUE!</v>
      </c>
      <c r="X136" s="35" t="e">
        <f t="shared" si="12"/>
        <v>#VALUE!</v>
      </c>
      <c r="Y136" s="35" t="e">
        <f t="shared" si="12"/>
        <v>#VALUE!</v>
      </c>
      <c r="Z136" s="35" t="e">
        <f t="shared" si="12"/>
        <v>#VALUE!</v>
      </c>
      <c r="AA136" s="35" t="e">
        <f t="shared" si="12"/>
        <v>#VALUE!</v>
      </c>
      <c r="AB136" s="35" t="e">
        <f t="shared" si="12"/>
        <v>#VALUE!</v>
      </c>
      <c r="AC136" s="35" t="e">
        <f t="shared" si="12"/>
        <v>#VALUE!</v>
      </c>
      <c r="AD136" s="35" t="e">
        <f t="shared" si="12"/>
        <v>#VALUE!</v>
      </c>
      <c r="AE136" s="35" t="e">
        <f t="shared" si="12"/>
        <v>#VALUE!</v>
      </c>
      <c r="AF136" s="35" t="e">
        <f t="shared" si="12"/>
        <v>#VALUE!</v>
      </c>
      <c r="AG136" s="35" t="e">
        <f t="shared" si="12"/>
        <v>#VALUE!</v>
      </c>
      <c r="AH136" s="35" t="e">
        <f t="shared" si="12"/>
        <v>#VALUE!</v>
      </c>
      <c r="AI136" s="35" t="e">
        <f t="shared" si="12"/>
        <v>#VALUE!</v>
      </c>
      <c r="AJ136" s="35" t="e">
        <f t="shared" si="12"/>
        <v>#VALUE!</v>
      </c>
      <c r="AK136" s="35" t="e">
        <f t="shared" si="12"/>
        <v>#VALUE!</v>
      </c>
      <c r="AL136" s="35" t="e">
        <f t="shared" si="12"/>
        <v>#VALUE!</v>
      </c>
      <c r="AM136" s="35" t="e">
        <f t="shared" si="12"/>
        <v>#VALUE!</v>
      </c>
      <c r="AN136" s="49" t="e">
        <f t="shared" si="12"/>
        <v>#VALUE!</v>
      </c>
      <c r="AO136" s="17"/>
    </row>
    <row r="137" spans="3:41" outlineLevel="1" x14ac:dyDescent="0.4">
      <c r="C137" s="17" t="s">
        <v>91</v>
      </c>
      <c r="D137" s="18" t="s">
        <v>36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255.3</v>
      </c>
      <c r="K137" s="35">
        <v>255.3</v>
      </c>
      <c r="L137" s="35">
        <v>255.3</v>
      </c>
      <c r="M137" s="35">
        <v>255.3</v>
      </c>
      <c r="N137" s="35">
        <v>255.3</v>
      </c>
      <c r="O137" s="35">
        <v>0</v>
      </c>
      <c r="P137" s="35">
        <v>255.3</v>
      </c>
      <c r="Q137" s="35">
        <v>0</v>
      </c>
      <c r="R137" s="35">
        <v>0</v>
      </c>
      <c r="S137" s="35">
        <v>0</v>
      </c>
      <c r="T137" s="35">
        <v>255.3</v>
      </c>
      <c r="U137" s="35" t="e">
        <f t="shared" si="12"/>
        <v>#VALUE!</v>
      </c>
      <c r="V137" s="35" t="e">
        <f t="shared" si="12"/>
        <v>#VALUE!</v>
      </c>
      <c r="W137" s="35" t="e">
        <f t="shared" si="12"/>
        <v>#VALUE!</v>
      </c>
      <c r="X137" s="35" t="e">
        <f t="shared" si="12"/>
        <v>#VALUE!</v>
      </c>
      <c r="Y137" s="35" t="e">
        <f t="shared" si="12"/>
        <v>#VALUE!</v>
      </c>
      <c r="Z137" s="35" t="e">
        <f t="shared" si="12"/>
        <v>#VALUE!</v>
      </c>
      <c r="AA137" s="35" t="e">
        <f t="shared" si="12"/>
        <v>#VALUE!</v>
      </c>
      <c r="AB137" s="35" t="e">
        <f t="shared" si="12"/>
        <v>#VALUE!</v>
      </c>
      <c r="AC137" s="35" t="e">
        <f t="shared" si="12"/>
        <v>#VALUE!</v>
      </c>
      <c r="AD137" s="35" t="e">
        <f t="shared" si="12"/>
        <v>#VALUE!</v>
      </c>
      <c r="AE137" s="35" t="e">
        <f t="shared" si="12"/>
        <v>#VALUE!</v>
      </c>
      <c r="AF137" s="35" t="e">
        <f t="shared" si="12"/>
        <v>#VALUE!</v>
      </c>
      <c r="AG137" s="35" t="e">
        <f t="shared" si="12"/>
        <v>#VALUE!</v>
      </c>
      <c r="AH137" s="35" t="e">
        <f t="shared" si="12"/>
        <v>#VALUE!</v>
      </c>
      <c r="AI137" s="35" t="e">
        <f t="shared" si="12"/>
        <v>#VALUE!</v>
      </c>
      <c r="AJ137" s="35" t="e">
        <f t="shared" si="12"/>
        <v>#VALUE!</v>
      </c>
      <c r="AK137" s="35" t="e">
        <f t="shared" si="12"/>
        <v>#VALUE!</v>
      </c>
      <c r="AL137" s="35" t="e">
        <f t="shared" si="12"/>
        <v>#VALUE!</v>
      </c>
      <c r="AM137" s="35" t="e">
        <f t="shared" si="12"/>
        <v>#VALUE!</v>
      </c>
      <c r="AN137" s="49" t="e">
        <f t="shared" si="12"/>
        <v>#VALUE!</v>
      </c>
      <c r="AO137" s="17"/>
    </row>
    <row r="138" spans="3:41" outlineLevel="1" x14ac:dyDescent="0.4">
      <c r="C138" s="17" t="s">
        <v>318</v>
      </c>
      <c r="D138" s="18" t="s">
        <v>36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5">
        <v>2296.02</v>
      </c>
      <c r="K138" s="35">
        <v>2296.02</v>
      </c>
      <c r="L138" s="35">
        <v>2296.02</v>
      </c>
      <c r="M138" s="35">
        <v>2296.02</v>
      </c>
      <c r="N138" s="35">
        <v>2296.02</v>
      </c>
      <c r="O138" s="35">
        <v>0</v>
      </c>
      <c r="P138" s="35">
        <v>2296.02</v>
      </c>
      <c r="Q138" s="35">
        <v>0</v>
      </c>
      <c r="R138" s="35">
        <v>0</v>
      </c>
      <c r="S138" s="35">
        <v>0</v>
      </c>
      <c r="T138" s="35">
        <v>2296.02</v>
      </c>
      <c r="U138" s="35" t="e">
        <f t="shared" si="12"/>
        <v>#VALUE!</v>
      </c>
      <c r="V138" s="35" t="e">
        <f t="shared" si="12"/>
        <v>#VALUE!</v>
      </c>
      <c r="W138" s="35" t="e">
        <f t="shared" si="12"/>
        <v>#VALUE!</v>
      </c>
      <c r="X138" s="35" t="e">
        <f t="shared" si="12"/>
        <v>#VALUE!</v>
      </c>
      <c r="Y138" s="35" t="e">
        <f t="shared" si="12"/>
        <v>#VALUE!</v>
      </c>
      <c r="Z138" s="35" t="e">
        <f t="shared" si="12"/>
        <v>#VALUE!</v>
      </c>
      <c r="AA138" s="35" t="e">
        <f t="shared" si="12"/>
        <v>#VALUE!</v>
      </c>
      <c r="AB138" s="35" t="e">
        <f t="shared" si="12"/>
        <v>#VALUE!</v>
      </c>
      <c r="AC138" s="35" t="e">
        <f t="shared" si="12"/>
        <v>#VALUE!</v>
      </c>
      <c r="AD138" s="35" t="e">
        <f t="shared" si="12"/>
        <v>#VALUE!</v>
      </c>
      <c r="AE138" s="35" t="e">
        <f t="shared" si="12"/>
        <v>#VALUE!</v>
      </c>
      <c r="AF138" s="35" t="e">
        <f t="shared" si="12"/>
        <v>#VALUE!</v>
      </c>
      <c r="AG138" s="35" t="e">
        <f t="shared" si="12"/>
        <v>#VALUE!</v>
      </c>
      <c r="AH138" s="35" t="e">
        <f t="shared" si="12"/>
        <v>#VALUE!</v>
      </c>
      <c r="AI138" s="35" t="e">
        <f t="shared" si="12"/>
        <v>#VALUE!</v>
      </c>
      <c r="AJ138" s="35" t="e">
        <f t="shared" si="12"/>
        <v>#VALUE!</v>
      </c>
      <c r="AK138" s="35" t="e">
        <f t="shared" si="12"/>
        <v>#VALUE!</v>
      </c>
      <c r="AL138" s="35" t="e">
        <f t="shared" si="12"/>
        <v>#VALUE!</v>
      </c>
      <c r="AM138" s="35" t="e">
        <f t="shared" si="12"/>
        <v>#VALUE!</v>
      </c>
      <c r="AN138" s="49" t="e">
        <f t="shared" si="12"/>
        <v>#VALUE!</v>
      </c>
      <c r="AO138" s="17"/>
    </row>
    <row r="139" spans="3:41" outlineLevel="1" x14ac:dyDescent="0.4">
      <c r="C139" s="17" t="s">
        <v>118</v>
      </c>
      <c r="D139" s="18" t="s">
        <v>36</v>
      </c>
      <c r="E139" s="35">
        <v>0</v>
      </c>
      <c r="F139" s="35">
        <v>0</v>
      </c>
      <c r="G139" s="35">
        <v>0</v>
      </c>
      <c r="H139" s="35">
        <v>0</v>
      </c>
      <c r="I139" s="35">
        <v>0</v>
      </c>
      <c r="J139" s="35">
        <v>480</v>
      </c>
      <c r="K139" s="35">
        <v>480</v>
      </c>
      <c r="L139" s="35">
        <v>480</v>
      </c>
      <c r="M139" s="35">
        <v>480</v>
      </c>
      <c r="N139" s="35">
        <v>480</v>
      </c>
      <c r="O139" s="35">
        <v>0</v>
      </c>
      <c r="P139" s="35">
        <v>0</v>
      </c>
      <c r="Q139" s="35">
        <v>0</v>
      </c>
      <c r="R139" s="35">
        <v>0</v>
      </c>
      <c r="S139" s="35">
        <v>0</v>
      </c>
      <c r="T139" s="35">
        <v>0</v>
      </c>
      <c r="U139" s="35" t="e">
        <f t="shared" si="12"/>
        <v>#VALUE!</v>
      </c>
      <c r="V139" s="35" t="e">
        <f t="shared" si="12"/>
        <v>#VALUE!</v>
      </c>
      <c r="W139" s="35" t="e">
        <f t="shared" si="12"/>
        <v>#VALUE!</v>
      </c>
      <c r="X139" s="35" t="e">
        <f t="shared" si="12"/>
        <v>#VALUE!</v>
      </c>
      <c r="Y139" s="35" t="e">
        <f t="shared" si="12"/>
        <v>#VALUE!</v>
      </c>
      <c r="Z139" s="35" t="e">
        <f t="shared" si="12"/>
        <v>#VALUE!</v>
      </c>
      <c r="AA139" s="35" t="e">
        <f t="shared" si="12"/>
        <v>#VALUE!</v>
      </c>
      <c r="AB139" s="35" t="e">
        <f t="shared" si="12"/>
        <v>#VALUE!</v>
      </c>
      <c r="AC139" s="35" t="e">
        <f t="shared" si="12"/>
        <v>#VALUE!</v>
      </c>
      <c r="AD139" s="35" t="e">
        <f t="shared" si="12"/>
        <v>#VALUE!</v>
      </c>
      <c r="AE139" s="35" t="e">
        <f t="shared" si="12"/>
        <v>#VALUE!</v>
      </c>
      <c r="AF139" s="35" t="e">
        <f t="shared" si="12"/>
        <v>#VALUE!</v>
      </c>
      <c r="AG139" s="35" t="e">
        <f t="shared" si="12"/>
        <v>#VALUE!</v>
      </c>
      <c r="AH139" s="35" t="e">
        <f t="shared" si="12"/>
        <v>#VALUE!</v>
      </c>
      <c r="AI139" s="35" t="e">
        <f t="shared" si="12"/>
        <v>#VALUE!</v>
      </c>
      <c r="AJ139" s="35" t="e">
        <f t="shared" si="12"/>
        <v>#VALUE!</v>
      </c>
      <c r="AK139" s="35" t="e">
        <f t="shared" si="12"/>
        <v>#VALUE!</v>
      </c>
      <c r="AL139" s="35" t="e">
        <f t="shared" si="12"/>
        <v>#VALUE!</v>
      </c>
      <c r="AM139" s="35" t="e">
        <f t="shared" si="12"/>
        <v>#VALUE!</v>
      </c>
      <c r="AN139" s="49" t="e">
        <f t="shared" si="12"/>
        <v>#VALUE!</v>
      </c>
      <c r="AO139" s="17"/>
    </row>
    <row r="140" spans="3:41" outlineLevel="1" x14ac:dyDescent="0.4">
      <c r="C140" s="17" t="s">
        <v>341</v>
      </c>
      <c r="D140" s="18" t="s">
        <v>36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2935</v>
      </c>
      <c r="K140" s="35">
        <v>2935</v>
      </c>
      <c r="L140" s="35">
        <v>2935</v>
      </c>
      <c r="M140" s="35">
        <v>2935</v>
      </c>
      <c r="N140" s="35">
        <v>1785</v>
      </c>
      <c r="O140" s="35">
        <v>0</v>
      </c>
      <c r="P140" s="35">
        <v>635</v>
      </c>
      <c r="Q140" s="35">
        <v>0</v>
      </c>
      <c r="R140" s="35">
        <v>0</v>
      </c>
      <c r="S140" s="35">
        <v>0</v>
      </c>
      <c r="T140" s="35">
        <v>635</v>
      </c>
      <c r="U140" s="35" t="e">
        <f t="shared" si="12"/>
        <v>#VALUE!</v>
      </c>
      <c r="V140" s="35" t="e">
        <f t="shared" si="12"/>
        <v>#VALUE!</v>
      </c>
      <c r="W140" s="35" t="e">
        <f t="shared" si="12"/>
        <v>#VALUE!</v>
      </c>
      <c r="X140" s="35" t="e">
        <f t="shared" si="12"/>
        <v>#VALUE!</v>
      </c>
      <c r="Y140" s="35" t="e">
        <f t="shared" si="12"/>
        <v>#VALUE!</v>
      </c>
      <c r="Z140" s="35" t="e">
        <f t="shared" si="12"/>
        <v>#VALUE!</v>
      </c>
      <c r="AA140" s="35" t="e">
        <f t="shared" si="12"/>
        <v>#VALUE!</v>
      </c>
      <c r="AB140" s="35" t="e">
        <f t="shared" si="12"/>
        <v>#VALUE!</v>
      </c>
      <c r="AC140" s="35" t="e">
        <f t="shared" si="12"/>
        <v>#VALUE!</v>
      </c>
      <c r="AD140" s="35" t="e">
        <f t="shared" si="12"/>
        <v>#VALUE!</v>
      </c>
      <c r="AE140" s="35" t="e">
        <f t="shared" si="12"/>
        <v>#VALUE!</v>
      </c>
      <c r="AF140" s="35" t="e">
        <f t="shared" si="12"/>
        <v>#VALUE!</v>
      </c>
      <c r="AG140" s="35" t="e">
        <f t="shared" si="12"/>
        <v>#VALUE!</v>
      </c>
      <c r="AH140" s="35" t="e">
        <f t="shared" si="12"/>
        <v>#VALUE!</v>
      </c>
      <c r="AI140" s="35" t="e">
        <f t="shared" si="12"/>
        <v>#VALUE!</v>
      </c>
      <c r="AJ140" s="35" t="e">
        <f t="shared" si="12"/>
        <v>#VALUE!</v>
      </c>
      <c r="AK140" s="35" t="e">
        <f t="shared" si="12"/>
        <v>#VALUE!</v>
      </c>
      <c r="AL140" s="35" t="e">
        <f t="shared" si="12"/>
        <v>#VALUE!</v>
      </c>
      <c r="AM140" s="35" t="e">
        <f t="shared" si="12"/>
        <v>#VALUE!</v>
      </c>
      <c r="AN140" s="49" t="e">
        <f t="shared" si="12"/>
        <v>#VALUE!</v>
      </c>
      <c r="AO140" s="17"/>
    </row>
    <row r="141" spans="3:41" outlineLevel="1" x14ac:dyDescent="0.4">
      <c r="C141" s="17" t="s">
        <v>75</v>
      </c>
      <c r="D141" s="18" t="s">
        <v>36</v>
      </c>
      <c r="E141" s="35">
        <v>0</v>
      </c>
      <c r="F141" s="35">
        <v>0</v>
      </c>
      <c r="G141" s="35">
        <v>0</v>
      </c>
      <c r="H141" s="35">
        <v>0</v>
      </c>
      <c r="I141" s="35">
        <v>0</v>
      </c>
      <c r="J141" s="35">
        <v>7070.1</v>
      </c>
      <c r="K141" s="35">
        <v>7070.1</v>
      </c>
      <c r="L141" s="35">
        <v>7070.1</v>
      </c>
      <c r="M141" s="35">
        <v>7070.1</v>
      </c>
      <c r="N141" s="35">
        <v>7070.1</v>
      </c>
      <c r="O141" s="35">
        <v>0</v>
      </c>
      <c r="P141" s="35">
        <v>7070.1</v>
      </c>
      <c r="Q141" s="35">
        <v>0</v>
      </c>
      <c r="R141" s="35">
        <v>0</v>
      </c>
      <c r="S141" s="35">
        <v>0</v>
      </c>
      <c r="T141" s="35">
        <v>7069.51</v>
      </c>
      <c r="U141" s="35" t="e">
        <f t="shared" si="12"/>
        <v>#VALUE!</v>
      </c>
      <c r="V141" s="35" t="e">
        <f t="shared" si="12"/>
        <v>#VALUE!</v>
      </c>
      <c r="W141" s="35" t="e">
        <f t="shared" si="12"/>
        <v>#VALUE!</v>
      </c>
      <c r="X141" s="35" t="e">
        <f t="shared" si="12"/>
        <v>#VALUE!</v>
      </c>
      <c r="Y141" s="35" t="e">
        <f t="shared" si="12"/>
        <v>#VALUE!</v>
      </c>
      <c r="Z141" s="35" t="e">
        <f t="shared" si="12"/>
        <v>#VALUE!</v>
      </c>
      <c r="AA141" s="35" t="e">
        <f t="shared" si="12"/>
        <v>#VALUE!</v>
      </c>
      <c r="AB141" s="35" t="e">
        <f t="shared" si="12"/>
        <v>#VALUE!</v>
      </c>
      <c r="AC141" s="35" t="e">
        <f t="shared" si="12"/>
        <v>#VALUE!</v>
      </c>
      <c r="AD141" s="35" t="e">
        <f t="shared" si="12"/>
        <v>#VALUE!</v>
      </c>
      <c r="AE141" s="35" t="e">
        <f t="shared" si="12"/>
        <v>#VALUE!</v>
      </c>
      <c r="AF141" s="35" t="e">
        <f t="shared" si="12"/>
        <v>#VALUE!</v>
      </c>
      <c r="AG141" s="35" t="e">
        <f t="shared" si="12"/>
        <v>#VALUE!</v>
      </c>
      <c r="AH141" s="35" t="e">
        <f t="shared" si="12"/>
        <v>#VALUE!</v>
      </c>
      <c r="AI141" s="35" t="e">
        <f t="shared" si="12"/>
        <v>#VALUE!</v>
      </c>
      <c r="AJ141" s="35" t="e">
        <f t="shared" si="12"/>
        <v>#VALUE!</v>
      </c>
      <c r="AK141" s="35" t="e">
        <f t="shared" si="12"/>
        <v>#VALUE!</v>
      </c>
      <c r="AL141" s="35" t="e">
        <f t="shared" si="12"/>
        <v>#VALUE!</v>
      </c>
      <c r="AM141" s="35" t="e">
        <f t="shared" si="12"/>
        <v>#VALUE!</v>
      </c>
      <c r="AN141" s="49" t="e">
        <f t="shared" si="12"/>
        <v>#VALUE!</v>
      </c>
      <c r="AO141" s="17"/>
    </row>
    <row r="142" spans="3:41" outlineLevel="1" x14ac:dyDescent="0.4">
      <c r="C142" s="17" t="s">
        <v>76</v>
      </c>
      <c r="D142" s="18" t="s">
        <v>36</v>
      </c>
      <c r="E142" s="35">
        <v>0</v>
      </c>
      <c r="F142" s="35">
        <v>0</v>
      </c>
      <c r="G142" s="35">
        <v>0</v>
      </c>
      <c r="H142" s="35">
        <v>0</v>
      </c>
      <c r="I142" s="35">
        <v>0</v>
      </c>
      <c r="J142" s="35">
        <v>2851.77</v>
      </c>
      <c r="K142" s="35">
        <v>2851.77</v>
      </c>
      <c r="L142" s="35">
        <v>2851.77</v>
      </c>
      <c r="M142" s="35">
        <v>2851.77</v>
      </c>
      <c r="N142" s="35">
        <v>2851.77</v>
      </c>
      <c r="O142" s="35">
        <v>0</v>
      </c>
      <c r="P142" s="35">
        <v>2851.77</v>
      </c>
      <c r="Q142" s="35">
        <v>0</v>
      </c>
      <c r="R142" s="35">
        <v>0</v>
      </c>
      <c r="S142" s="35">
        <v>0</v>
      </c>
      <c r="T142" s="35">
        <v>2851.77</v>
      </c>
      <c r="U142" s="35" t="e">
        <f t="shared" si="12"/>
        <v>#VALUE!</v>
      </c>
      <c r="V142" s="35" t="e">
        <f t="shared" si="12"/>
        <v>#VALUE!</v>
      </c>
      <c r="W142" s="35" t="e">
        <f t="shared" si="12"/>
        <v>#VALUE!</v>
      </c>
      <c r="X142" s="35" t="e">
        <f t="shared" si="12"/>
        <v>#VALUE!</v>
      </c>
      <c r="Y142" s="35" t="e">
        <f t="shared" si="12"/>
        <v>#VALUE!</v>
      </c>
      <c r="Z142" s="35" t="e">
        <f t="shared" si="12"/>
        <v>#VALUE!</v>
      </c>
      <c r="AA142" s="35" t="e">
        <f t="shared" si="12"/>
        <v>#VALUE!</v>
      </c>
      <c r="AB142" s="35" t="e">
        <f t="shared" si="12"/>
        <v>#VALUE!</v>
      </c>
      <c r="AC142" s="35" t="e">
        <f t="shared" si="12"/>
        <v>#VALUE!</v>
      </c>
      <c r="AD142" s="35" t="e">
        <f t="shared" si="12"/>
        <v>#VALUE!</v>
      </c>
      <c r="AE142" s="35" t="e">
        <f t="shared" si="12"/>
        <v>#VALUE!</v>
      </c>
      <c r="AF142" s="35" t="e">
        <f t="shared" si="12"/>
        <v>#VALUE!</v>
      </c>
      <c r="AG142" s="35" t="e">
        <f t="shared" si="12"/>
        <v>#VALUE!</v>
      </c>
      <c r="AH142" s="35" t="e">
        <f t="shared" si="12"/>
        <v>#VALUE!</v>
      </c>
      <c r="AI142" s="35" t="e">
        <f t="shared" si="12"/>
        <v>#VALUE!</v>
      </c>
      <c r="AJ142" s="35" t="e">
        <f t="shared" ref="AJ142:AN142" si="13">AJ76-AJ109</f>
        <v>#VALUE!</v>
      </c>
      <c r="AK142" s="35" t="e">
        <f t="shared" si="13"/>
        <v>#VALUE!</v>
      </c>
      <c r="AL142" s="35" t="e">
        <f t="shared" si="13"/>
        <v>#VALUE!</v>
      </c>
      <c r="AM142" s="35" t="e">
        <f t="shared" si="13"/>
        <v>#VALUE!</v>
      </c>
      <c r="AN142" s="49" t="e">
        <f t="shared" si="13"/>
        <v>#VALUE!</v>
      </c>
      <c r="AO142" s="17"/>
    </row>
    <row r="143" spans="3:41" outlineLevel="1" x14ac:dyDescent="0.4">
      <c r="C143" s="17" t="s">
        <v>342</v>
      </c>
      <c r="D143" s="18" t="s">
        <v>36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 t="e">
        <f t="shared" ref="U143:AN156" si="14">U77-U110</f>
        <v>#VALUE!</v>
      </c>
      <c r="V143" s="35" t="e">
        <f t="shared" si="14"/>
        <v>#VALUE!</v>
      </c>
      <c r="W143" s="35" t="e">
        <f t="shared" si="14"/>
        <v>#VALUE!</v>
      </c>
      <c r="X143" s="35" t="e">
        <f t="shared" si="14"/>
        <v>#VALUE!</v>
      </c>
      <c r="Y143" s="35" t="e">
        <f t="shared" si="14"/>
        <v>#VALUE!</v>
      </c>
      <c r="Z143" s="35" t="e">
        <f t="shared" si="14"/>
        <v>#VALUE!</v>
      </c>
      <c r="AA143" s="35" t="e">
        <f t="shared" si="14"/>
        <v>#VALUE!</v>
      </c>
      <c r="AB143" s="35" t="e">
        <f t="shared" si="14"/>
        <v>#VALUE!</v>
      </c>
      <c r="AC143" s="35" t="e">
        <f t="shared" si="14"/>
        <v>#VALUE!</v>
      </c>
      <c r="AD143" s="35" t="e">
        <f t="shared" si="14"/>
        <v>#VALUE!</v>
      </c>
      <c r="AE143" s="35" t="e">
        <f t="shared" si="14"/>
        <v>#VALUE!</v>
      </c>
      <c r="AF143" s="35" t="e">
        <f t="shared" si="14"/>
        <v>#VALUE!</v>
      </c>
      <c r="AG143" s="35" t="e">
        <f t="shared" si="14"/>
        <v>#VALUE!</v>
      </c>
      <c r="AH143" s="35" t="e">
        <f t="shared" si="14"/>
        <v>#VALUE!</v>
      </c>
      <c r="AI143" s="35" t="e">
        <f t="shared" si="14"/>
        <v>#VALUE!</v>
      </c>
      <c r="AJ143" s="35" t="e">
        <f t="shared" si="14"/>
        <v>#VALUE!</v>
      </c>
      <c r="AK143" s="35" t="e">
        <f t="shared" si="14"/>
        <v>#VALUE!</v>
      </c>
      <c r="AL143" s="35" t="e">
        <f t="shared" si="14"/>
        <v>#VALUE!</v>
      </c>
      <c r="AM143" s="35" t="e">
        <f t="shared" si="14"/>
        <v>#VALUE!</v>
      </c>
      <c r="AN143" s="49" t="e">
        <f t="shared" si="14"/>
        <v>#VALUE!</v>
      </c>
      <c r="AO143" s="17"/>
    </row>
    <row r="144" spans="3:41" outlineLevel="1" x14ac:dyDescent="0.4">
      <c r="C144" s="17" t="s">
        <v>343</v>
      </c>
      <c r="D144" s="18" t="s">
        <v>36</v>
      </c>
      <c r="E144" s="35">
        <v>0</v>
      </c>
      <c r="F144" s="35">
        <v>0</v>
      </c>
      <c r="G144" s="35">
        <v>0</v>
      </c>
      <c r="H144" s="35">
        <v>0</v>
      </c>
      <c r="I144" s="35">
        <v>0</v>
      </c>
      <c r="J144" s="35">
        <v>7269.29</v>
      </c>
      <c r="K144" s="35">
        <v>7269.29</v>
      </c>
      <c r="L144" s="35">
        <v>7269.29</v>
      </c>
      <c r="M144" s="35">
        <v>7269.29</v>
      </c>
      <c r="N144" s="35">
        <v>7269.29</v>
      </c>
      <c r="O144" s="35">
        <v>0</v>
      </c>
      <c r="P144" s="35">
        <v>7269.29</v>
      </c>
      <c r="Q144" s="35">
        <v>0</v>
      </c>
      <c r="R144" s="35">
        <v>0</v>
      </c>
      <c r="S144" s="35">
        <v>0</v>
      </c>
      <c r="T144" s="35">
        <v>7269.29</v>
      </c>
      <c r="U144" s="35" t="e">
        <f t="shared" si="14"/>
        <v>#VALUE!</v>
      </c>
      <c r="V144" s="35" t="e">
        <f t="shared" si="14"/>
        <v>#VALUE!</v>
      </c>
      <c r="W144" s="35" t="e">
        <f t="shared" si="14"/>
        <v>#VALUE!</v>
      </c>
      <c r="X144" s="35" t="e">
        <f t="shared" si="14"/>
        <v>#VALUE!</v>
      </c>
      <c r="Y144" s="35" t="e">
        <f t="shared" si="14"/>
        <v>#VALUE!</v>
      </c>
      <c r="Z144" s="35" t="e">
        <f t="shared" si="14"/>
        <v>#VALUE!</v>
      </c>
      <c r="AA144" s="35" t="e">
        <f t="shared" si="14"/>
        <v>#VALUE!</v>
      </c>
      <c r="AB144" s="35" t="e">
        <f t="shared" si="14"/>
        <v>#VALUE!</v>
      </c>
      <c r="AC144" s="35" t="e">
        <f t="shared" si="14"/>
        <v>#VALUE!</v>
      </c>
      <c r="AD144" s="35" t="e">
        <f t="shared" si="14"/>
        <v>#VALUE!</v>
      </c>
      <c r="AE144" s="35" t="e">
        <f t="shared" si="14"/>
        <v>#VALUE!</v>
      </c>
      <c r="AF144" s="35" t="e">
        <f t="shared" si="14"/>
        <v>#VALUE!</v>
      </c>
      <c r="AG144" s="35" t="e">
        <f t="shared" si="14"/>
        <v>#VALUE!</v>
      </c>
      <c r="AH144" s="35" t="e">
        <f t="shared" si="14"/>
        <v>#VALUE!</v>
      </c>
      <c r="AI144" s="35" t="e">
        <f t="shared" si="14"/>
        <v>#VALUE!</v>
      </c>
      <c r="AJ144" s="35" t="e">
        <f t="shared" si="14"/>
        <v>#VALUE!</v>
      </c>
      <c r="AK144" s="35" t="e">
        <f t="shared" si="14"/>
        <v>#VALUE!</v>
      </c>
      <c r="AL144" s="35" t="e">
        <f t="shared" si="14"/>
        <v>#VALUE!</v>
      </c>
      <c r="AM144" s="35" t="e">
        <f t="shared" si="14"/>
        <v>#VALUE!</v>
      </c>
      <c r="AN144" s="49" t="e">
        <f t="shared" si="14"/>
        <v>#VALUE!</v>
      </c>
      <c r="AO144" s="17"/>
    </row>
    <row r="145" spans="1:41" outlineLevel="1" x14ac:dyDescent="0.4">
      <c r="C145" s="17" t="s">
        <v>138</v>
      </c>
      <c r="D145" s="18" t="s">
        <v>36</v>
      </c>
      <c r="E145" s="35">
        <v>0</v>
      </c>
      <c r="F145" s="35">
        <v>0</v>
      </c>
      <c r="G145" s="35">
        <v>0</v>
      </c>
      <c r="H145" s="35">
        <v>0</v>
      </c>
      <c r="I145" s="35">
        <v>0</v>
      </c>
      <c r="J145" s="35">
        <v>14310.33</v>
      </c>
      <c r="K145" s="35">
        <v>14765.849999999999</v>
      </c>
      <c r="L145" s="35">
        <v>14887.45</v>
      </c>
      <c r="M145" s="35">
        <v>14887.45</v>
      </c>
      <c r="N145" s="35">
        <v>14887.450000000003</v>
      </c>
      <c r="O145" s="35">
        <v>0</v>
      </c>
      <c r="P145" s="35">
        <v>14887.450000000008</v>
      </c>
      <c r="Q145" s="35">
        <v>0</v>
      </c>
      <c r="R145" s="35">
        <v>0</v>
      </c>
      <c r="S145" s="35">
        <v>0</v>
      </c>
      <c r="T145" s="35">
        <v>14887.450000000008</v>
      </c>
      <c r="U145" s="35" t="e">
        <f t="shared" si="14"/>
        <v>#VALUE!</v>
      </c>
      <c r="V145" s="35" t="e">
        <f t="shared" si="14"/>
        <v>#VALUE!</v>
      </c>
      <c r="W145" s="35" t="e">
        <f t="shared" si="14"/>
        <v>#VALUE!</v>
      </c>
      <c r="X145" s="35" t="e">
        <f t="shared" si="14"/>
        <v>#VALUE!</v>
      </c>
      <c r="Y145" s="35" t="e">
        <f t="shared" si="14"/>
        <v>#VALUE!</v>
      </c>
      <c r="Z145" s="35" t="e">
        <f t="shared" si="14"/>
        <v>#VALUE!</v>
      </c>
      <c r="AA145" s="35" t="e">
        <f t="shared" si="14"/>
        <v>#VALUE!</v>
      </c>
      <c r="AB145" s="35" t="e">
        <f t="shared" si="14"/>
        <v>#VALUE!</v>
      </c>
      <c r="AC145" s="35" t="e">
        <f t="shared" si="14"/>
        <v>#VALUE!</v>
      </c>
      <c r="AD145" s="35" t="e">
        <f t="shared" si="14"/>
        <v>#VALUE!</v>
      </c>
      <c r="AE145" s="35" t="e">
        <f t="shared" si="14"/>
        <v>#VALUE!</v>
      </c>
      <c r="AF145" s="35" t="e">
        <f t="shared" si="14"/>
        <v>#VALUE!</v>
      </c>
      <c r="AG145" s="35" t="e">
        <f t="shared" si="14"/>
        <v>#VALUE!</v>
      </c>
      <c r="AH145" s="35" t="e">
        <f t="shared" si="14"/>
        <v>#VALUE!</v>
      </c>
      <c r="AI145" s="35" t="e">
        <f t="shared" si="14"/>
        <v>#VALUE!</v>
      </c>
      <c r="AJ145" s="35" t="e">
        <f t="shared" si="14"/>
        <v>#VALUE!</v>
      </c>
      <c r="AK145" s="35" t="e">
        <f t="shared" si="14"/>
        <v>#VALUE!</v>
      </c>
      <c r="AL145" s="35" t="e">
        <f t="shared" si="14"/>
        <v>#VALUE!</v>
      </c>
      <c r="AM145" s="35" t="e">
        <f t="shared" si="14"/>
        <v>#VALUE!</v>
      </c>
      <c r="AN145" s="49" t="e">
        <f t="shared" si="14"/>
        <v>#VALUE!</v>
      </c>
      <c r="AO145" s="17"/>
    </row>
    <row r="146" spans="1:41" outlineLevel="1" x14ac:dyDescent="0.4">
      <c r="C146" s="17" t="s">
        <v>137</v>
      </c>
      <c r="D146" s="18" t="s">
        <v>36</v>
      </c>
      <c r="E146" s="35">
        <v>0</v>
      </c>
      <c r="F146" s="35">
        <v>0</v>
      </c>
      <c r="G146" s="35">
        <v>0</v>
      </c>
      <c r="H146" s="35">
        <v>0</v>
      </c>
      <c r="I146" s="35">
        <v>0</v>
      </c>
      <c r="J146" s="35">
        <v>1851.3100000000002</v>
      </c>
      <c r="K146" s="35">
        <v>1851.3100000000002</v>
      </c>
      <c r="L146" s="35">
        <v>1851.3100000000002</v>
      </c>
      <c r="M146" s="35">
        <v>1851.3100000000002</v>
      </c>
      <c r="N146" s="35">
        <v>1851.3100000000002</v>
      </c>
      <c r="O146" s="35">
        <v>0</v>
      </c>
      <c r="P146" s="35">
        <v>1851.3100000000002</v>
      </c>
      <c r="Q146" s="35">
        <v>0</v>
      </c>
      <c r="R146" s="35">
        <v>0</v>
      </c>
      <c r="S146" s="35">
        <v>0</v>
      </c>
      <c r="T146" s="35">
        <v>1851.3100000000002</v>
      </c>
      <c r="U146" s="35" t="e">
        <f t="shared" si="14"/>
        <v>#VALUE!</v>
      </c>
      <c r="V146" s="35" t="e">
        <f t="shared" si="14"/>
        <v>#VALUE!</v>
      </c>
      <c r="W146" s="35" t="e">
        <f t="shared" si="14"/>
        <v>#VALUE!</v>
      </c>
      <c r="X146" s="35" t="e">
        <f t="shared" si="14"/>
        <v>#VALUE!</v>
      </c>
      <c r="Y146" s="35" t="e">
        <f t="shared" si="14"/>
        <v>#VALUE!</v>
      </c>
      <c r="Z146" s="35" t="e">
        <f t="shared" si="14"/>
        <v>#VALUE!</v>
      </c>
      <c r="AA146" s="35" t="e">
        <f t="shared" si="14"/>
        <v>#VALUE!</v>
      </c>
      <c r="AB146" s="35" t="e">
        <f t="shared" si="14"/>
        <v>#VALUE!</v>
      </c>
      <c r="AC146" s="35" t="e">
        <f t="shared" si="14"/>
        <v>#VALUE!</v>
      </c>
      <c r="AD146" s="35" t="e">
        <f t="shared" si="14"/>
        <v>#VALUE!</v>
      </c>
      <c r="AE146" s="35" t="e">
        <f t="shared" si="14"/>
        <v>#VALUE!</v>
      </c>
      <c r="AF146" s="35" t="e">
        <f t="shared" si="14"/>
        <v>#VALUE!</v>
      </c>
      <c r="AG146" s="35" t="e">
        <f t="shared" si="14"/>
        <v>#VALUE!</v>
      </c>
      <c r="AH146" s="35" t="e">
        <f t="shared" si="14"/>
        <v>#VALUE!</v>
      </c>
      <c r="AI146" s="35" t="e">
        <f t="shared" si="14"/>
        <v>#VALUE!</v>
      </c>
      <c r="AJ146" s="35" t="e">
        <f t="shared" si="14"/>
        <v>#VALUE!</v>
      </c>
      <c r="AK146" s="35" t="e">
        <f t="shared" si="14"/>
        <v>#VALUE!</v>
      </c>
      <c r="AL146" s="35" t="e">
        <f t="shared" si="14"/>
        <v>#VALUE!</v>
      </c>
      <c r="AM146" s="35" t="e">
        <f t="shared" si="14"/>
        <v>#VALUE!</v>
      </c>
      <c r="AN146" s="49" t="e">
        <f t="shared" si="14"/>
        <v>#VALUE!</v>
      </c>
      <c r="AO146" s="17"/>
    </row>
    <row r="147" spans="1:41" outlineLevel="1" x14ac:dyDescent="0.4">
      <c r="C147" s="17" t="s">
        <v>136</v>
      </c>
      <c r="D147" s="18" t="s">
        <v>36</v>
      </c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902.65000000000009</v>
      </c>
      <c r="K147" s="35">
        <v>902.65000000000009</v>
      </c>
      <c r="L147" s="35">
        <v>902.65000000000009</v>
      </c>
      <c r="M147" s="35">
        <v>902.65000000000009</v>
      </c>
      <c r="N147" s="35">
        <v>902.65000000000009</v>
      </c>
      <c r="O147" s="35">
        <v>0</v>
      </c>
      <c r="P147" s="35">
        <v>902.65000000000009</v>
      </c>
      <c r="Q147" s="35">
        <v>0</v>
      </c>
      <c r="R147" s="35">
        <v>0</v>
      </c>
      <c r="S147" s="35">
        <v>0</v>
      </c>
      <c r="T147" s="35">
        <v>900.75</v>
      </c>
      <c r="U147" s="35" t="e">
        <f t="shared" si="14"/>
        <v>#VALUE!</v>
      </c>
      <c r="V147" s="35" t="e">
        <f t="shared" si="14"/>
        <v>#VALUE!</v>
      </c>
      <c r="W147" s="35" t="e">
        <f t="shared" si="14"/>
        <v>#VALUE!</v>
      </c>
      <c r="X147" s="35" t="e">
        <f t="shared" si="14"/>
        <v>#VALUE!</v>
      </c>
      <c r="Y147" s="35" t="e">
        <f t="shared" si="14"/>
        <v>#VALUE!</v>
      </c>
      <c r="Z147" s="35" t="e">
        <f t="shared" si="14"/>
        <v>#VALUE!</v>
      </c>
      <c r="AA147" s="35" t="e">
        <f t="shared" si="14"/>
        <v>#VALUE!</v>
      </c>
      <c r="AB147" s="35" t="e">
        <f t="shared" si="14"/>
        <v>#VALUE!</v>
      </c>
      <c r="AC147" s="35" t="e">
        <f t="shared" si="14"/>
        <v>#VALUE!</v>
      </c>
      <c r="AD147" s="35" t="e">
        <f t="shared" si="14"/>
        <v>#VALUE!</v>
      </c>
      <c r="AE147" s="35" t="e">
        <f t="shared" si="14"/>
        <v>#VALUE!</v>
      </c>
      <c r="AF147" s="35" t="e">
        <f t="shared" si="14"/>
        <v>#VALUE!</v>
      </c>
      <c r="AG147" s="35" t="e">
        <f t="shared" si="14"/>
        <v>#VALUE!</v>
      </c>
      <c r="AH147" s="35" t="e">
        <f t="shared" si="14"/>
        <v>#VALUE!</v>
      </c>
      <c r="AI147" s="35" t="e">
        <f t="shared" si="14"/>
        <v>#VALUE!</v>
      </c>
      <c r="AJ147" s="35" t="e">
        <f t="shared" si="14"/>
        <v>#VALUE!</v>
      </c>
      <c r="AK147" s="35" t="e">
        <f t="shared" si="14"/>
        <v>#VALUE!</v>
      </c>
      <c r="AL147" s="35" t="e">
        <f t="shared" si="14"/>
        <v>#VALUE!</v>
      </c>
      <c r="AM147" s="35" t="e">
        <f t="shared" si="14"/>
        <v>#VALUE!</v>
      </c>
      <c r="AN147" s="49" t="e">
        <f t="shared" si="14"/>
        <v>#VALUE!</v>
      </c>
      <c r="AO147" s="17"/>
    </row>
    <row r="148" spans="1:41" outlineLevel="1" x14ac:dyDescent="0.4">
      <c r="C148" s="17" t="s">
        <v>344</v>
      </c>
      <c r="D148" s="18" t="s">
        <v>36</v>
      </c>
      <c r="E148" s="35">
        <v>0</v>
      </c>
      <c r="F148" s="35">
        <v>0</v>
      </c>
      <c r="G148" s="35">
        <v>0</v>
      </c>
      <c r="H148" s="35">
        <v>0</v>
      </c>
      <c r="I148" s="35">
        <v>0</v>
      </c>
      <c r="J148" s="35">
        <v>974.03</v>
      </c>
      <c r="K148" s="35">
        <v>974.03</v>
      </c>
      <c r="L148" s="35">
        <v>974.03</v>
      </c>
      <c r="M148" s="35">
        <v>974.03</v>
      </c>
      <c r="N148" s="35">
        <v>974.03</v>
      </c>
      <c r="O148" s="35">
        <v>0</v>
      </c>
      <c r="P148" s="35">
        <v>974.03</v>
      </c>
      <c r="Q148" s="35">
        <v>0</v>
      </c>
      <c r="R148" s="35">
        <v>0</v>
      </c>
      <c r="S148" s="35">
        <v>0</v>
      </c>
      <c r="T148" s="35">
        <v>974.03</v>
      </c>
      <c r="U148" s="35" t="e">
        <f t="shared" si="14"/>
        <v>#VALUE!</v>
      </c>
      <c r="V148" s="35" t="e">
        <f t="shared" si="14"/>
        <v>#VALUE!</v>
      </c>
      <c r="W148" s="35" t="e">
        <f t="shared" si="14"/>
        <v>#VALUE!</v>
      </c>
      <c r="X148" s="35" t="e">
        <f t="shared" si="14"/>
        <v>#VALUE!</v>
      </c>
      <c r="Y148" s="35" t="e">
        <f t="shared" si="14"/>
        <v>#VALUE!</v>
      </c>
      <c r="Z148" s="35" t="e">
        <f t="shared" si="14"/>
        <v>#VALUE!</v>
      </c>
      <c r="AA148" s="35" t="e">
        <f t="shared" si="14"/>
        <v>#VALUE!</v>
      </c>
      <c r="AB148" s="35" t="e">
        <f t="shared" si="14"/>
        <v>#VALUE!</v>
      </c>
      <c r="AC148" s="35" t="e">
        <f t="shared" si="14"/>
        <v>#VALUE!</v>
      </c>
      <c r="AD148" s="35" t="e">
        <f t="shared" si="14"/>
        <v>#VALUE!</v>
      </c>
      <c r="AE148" s="35" t="e">
        <f t="shared" si="14"/>
        <v>#VALUE!</v>
      </c>
      <c r="AF148" s="35" t="e">
        <f t="shared" si="14"/>
        <v>#VALUE!</v>
      </c>
      <c r="AG148" s="35" t="e">
        <f t="shared" si="14"/>
        <v>#VALUE!</v>
      </c>
      <c r="AH148" s="35" t="e">
        <f t="shared" si="14"/>
        <v>#VALUE!</v>
      </c>
      <c r="AI148" s="35" t="e">
        <f t="shared" si="14"/>
        <v>#VALUE!</v>
      </c>
      <c r="AJ148" s="35" t="e">
        <f t="shared" si="14"/>
        <v>#VALUE!</v>
      </c>
      <c r="AK148" s="35" t="e">
        <f t="shared" si="14"/>
        <v>#VALUE!</v>
      </c>
      <c r="AL148" s="35" t="e">
        <f t="shared" si="14"/>
        <v>#VALUE!</v>
      </c>
      <c r="AM148" s="35" t="e">
        <f t="shared" si="14"/>
        <v>#VALUE!</v>
      </c>
      <c r="AN148" s="49" t="e">
        <f t="shared" si="14"/>
        <v>#VALUE!</v>
      </c>
      <c r="AO148" s="17"/>
    </row>
    <row r="149" spans="1:41" outlineLevel="1" x14ac:dyDescent="0.4">
      <c r="C149" s="17" t="s">
        <v>139</v>
      </c>
      <c r="D149" s="18" t="s">
        <v>36</v>
      </c>
      <c r="E149" s="35">
        <v>0</v>
      </c>
      <c r="F149" s="35">
        <v>0</v>
      </c>
      <c r="G149" s="35">
        <v>0</v>
      </c>
      <c r="H149" s="35">
        <v>0</v>
      </c>
      <c r="I149" s="35">
        <v>0</v>
      </c>
      <c r="J149" s="35">
        <v>7356.5599999999995</v>
      </c>
      <c r="K149" s="35">
        <v>7456.3099999999995</v>
      </c>
      <c r="L149" s="35">
        <v>7456.31</v>
      </c>
      <c r="M149" s="35">
        <v>7456.31</v>
      </c>
      <c r="N149" s="35">
        <v>7456.31</v>
      </c>
      <c r="O149" s="35">
        <v>0</v>
      </c>
      <c r="P149" s="35">
        <v>7456.31</v>
      </c>
      <c r="Q149" s="35">
        <v>0</v>
      </c>
      <c r="R149" s="35">
        <v>0</v>
      </c>
      <c r="S149" s="35">
        <v>0</v>
      </c>
      <c r="T149" s="35">
        <v>7456.31</v>
      </c>
      <c r="U149" s="35" t="e">
        <f t="shared" si="14"/>
        <v>#VALUE!</v>
      </c>
      <c r="V149" s="35" t="e">
        <f t="shared" si="14"/>
        <v>#VALUE!</v>
      </c>
      <c r="W149" s="35" t="e">
        <f t="shared" si="14"/>
        <v>#VALUE!</v>
      </c>
      <c r="X149" s="35" t="e">
        <f t="shared" si="14"/>
        <v>#VALUE!</v>
      </c>
      <c r="Y149" s="35" t="e">
        <f t="shared" si="14"/>
        <v>#VALUE!</v>
      </c>
      <c r="Z149" s="35" t="e">
        <f t="shared" si="14"/>
        <v>#VALUE!</v>
      </c>
      <c r="AA149" s="35" t="e">
        <f t="shared" si="14"/>
        <v>#VALUE!</v>
      </c>
      <c r="AB149" s="35" t="e">
        <f t="shared" si="14"/>
        <v>#VALUE!</v>
      </c>
      <c r="AC149" s="35" t="e">
        <f t="shared" si="14"/>
        <v>#VALUE!</v>
      </c>
      <c r="AD149" s="35" t="e">
        <f t="shared" si="14"/>
        <v>#VALUE!</v>
      </c>
      <c r="AE149" s="35" t="e">
        <f t="shared" si="14"/>
        <v>#VALUE!</v>
      </c>
      <c r="AF149" s="35" t="e">
        <f t="shared" si="14"/>
        <v>#VALUE!</v>
      </c>
      <c r="AG149" s="35" t="e">
        <f t="shared" si="14"/>
        <v>#VALUE!</v>
      </c>
      <c r="AH149" s="35" t="e">
        <f t="shared" si="14"/>
        <v>#VALUE!</v>
      </c>
      <c r="AI149" s="35" t="e">
        <f t="shared" si="14"/>
        <v>#VALUE!</v>
      </c>
      <c r="AJ149" s="35" t="e">
        <f t="shared" si="14"/>
        <v>#VALUE!</v>
      </c>
      <c r="AK149" s="35" t="e">
        <f t="shared" si="14"/>
        <v>#VALUE!</v>
      </c>
      <c r="AL149" s="35" t="e">
        <f t="shared" si="14"/>
        <v>#VALUE!</v>
      </c>
      <c r="AM149" s="35" t="e">
        <f t="shared" si="14"/>
        <v>#VALUE!</v>
      </c>
      <c r="AN149" s="49" t="e">
        <f t="shared" si="14"/>
        <v>#VALUE!</v>
      </c>
      <c r="AO149" s="17"/>
    </row>
    <row r="150" spans="1:41" outlineLevel="1" x14ac:dyDescent="0.4">
      <c r="C150" s="17" t="s">
        <v>54</v>
      </c>
      <c r="D150" s="18" t="s">
        <v>36</v>
      </c>
      <c r="E150" s="35">
        <v>0</v>
      </c>
      <c r="F150" s="35">
        <v>0</v>
      </c>
      <c r="G150" s="35">
        <v>0</v>
      </c>
      <c r="H150" s="35">
        <v>0</v>
      </c>
      <c r="I150" s="35">
        <v>0</v>
      </c>
      <c r="J150" s="35">
        <v>0</v>
      </c>
      <c r="K150" s="35">
        <v>0</v>
      </c>
      <c r="L150" s="35">
        <v>0</v>
      </c>
      <c r="M150" s="35">
        <v>0</v>
      </c>
      <c r="N150" s="35">
        <v>0</v>
      </c>
      <c r="O150" s="35">
        <v>0</v>
      </c>
      <c r="P150" s="35">
        <v>0</v>
      </c>
      <c r="Q150" s="35">
        <v>0</v>
      </c>
      <c r="R150" s="35">
        <v>0</v>
      </c>
      <c r="S150" s="35">
        <v>0</v>
      </c>
      <c r="T150" s="35">
        <v>0</v>
      </c>
      <c r="U150" s="35" t="e">
        <f t="shared" si="14"/>
        <v>#VALUE!</v>
      </c>
      <c r="V150" s="35" t="e">
        <f t="shared" si="14"/>
        <v>#VALUE!</v>
      </c>
      <c r="W150" s="35" t="e">
        <f t="shared" si="14"/>
        <v>#VALUE!</v>
      </c>
      <c r="X150" s="35" t="e">
        <f t="shared" si="14"/>
        <v>#VALUE!</v>
      </c>
      <c r="Y150" s="35" t="e">
        <f t="shared" si="14"/>
        <v>#VALUE!</v>
      </c>
      <c r="Z150" s="35" t="e">
        <f t="shared" si="14"/>
        <v>#VALUE!</v>
      </c>
      <c r="AA150" s="35" t="e">
        <f t="shared" si="14"/>
        <v>#VALUE!</v>
      </c>
      <c r="AB150" s="35" t="e">
        <f t="shared" si="14"/>
        <v>#VALUE!</v>
      </c>
      <c r="AC150" s="35" t="e">
        <f t="shared" si="14"/>
        <v>#VALUE!</v>
      </c>
      <c r="AD150" s="35" t="e">
        <f t="shared" si="14"/>
        <v>#VALUE!</v>
      </c>
      <c r="AE150" s="35" t="e">
        <f t="shared" si="14"/>
        <v>#VALUE!</v>
      </c>
      <c r="AF150" s="35" t="e">
        <f t="shared" si="14"/>
        <v>#VALUE!</v>
      </c>
      <c r="AG150" s="35" t="e">
        <f t="shared" si="14"/>
        <v>#VALUE!</v>
      </c>
      <c r="AH150" s="35" t="e">
        <f t="shared" si="14"/>
        <v>#VALUE!</v>
      </c>
      <c r="AI150" s="35" t="e">
        <f t="shared" si="14"/>
        <v>#VALUE!</v>
      </c>
      <c r="AJ150" s="35" t="e">
        <f t="shared" si="14"/>
        <v>#VALUE!</v>
      </c>
      <c r="AK150" s="35" t="e">
        <f t="shared" si="14"/>
        <v>#VALUE!</v>
      </c>
      <c r="AL150" s="35" t="e">
        <f t="shared" si="14"/>
        <v>#VALUE!</v>
      </c>
      <c r="AM150" s="35" t="e">
        <f t="shared" si="14"/>
        <v>#VALUE!</v>
      </c>
      <c r="AN150" s="49" t="e">
        <f t="shared" si="14"/>
        <v>#VALUE!</v>
      </c>
      <c r="AO150" s="17"/>
    </row>
    <row r="151" spans="1:41" outlineLevel="1" x14ac:dyDescent="0.4">
      <c r="C151" s="17" t="s">
        <v>345</v>
      </c>
      <c r="D151" s="18" t="s">
        <v>36</v>
      </c>
      <c r="E151" s="35">
        <v>0</v>
      </c>
      <c r="F151" s="35">
        <v>0</v>
      </c>
      <c r="G151" s="35">
        <v>0</v>
      </c>
      <c r="H151" s="35">
        <v>0</v>
      </c>
      <c r="I151" s="35">
        <v>0</v>
      </c>
      <c r="J151" s="35">
        <v>0</v>
      </c>
      <c r="K151" s="35">
        <v>0</v>
      </c>
      <c r="L151" s="35">
        <v>0</v>
      </c>
      <c r="M151" s="35">
        <v>0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 t="e">
        <f t="shared" si="14"/>
        <v>#VALUE!</v>
      </c>
      <c r="V151" s="35" t="e">
        <f t="shared" si="14"/>
        <v>#VALUE!</v>
      </c>
      <c r="W151" s="35" t="e">
        <f t="shared" si="14"/>
        <v>#VALUE!</v>
      </c>
      <c r="X151" s="35" t="e">
        <f t="shared" si="14"/>
        <v>#VALUE!</v>
      </c>
      <c r="Y151" s="35" t="e">
        <f t="shared" si="14"/>
        <v>#VALUE!</v>
      </c>
      <c r="Z151" s="35" t="e">
        <f t="shared" si="14"/>
        <v>#VALUE!</v>
      </c>
      <c r="AA151" s="35" t="e">
        <f t="shared" si="14"/>
        <v>#VALUE!</v>
      </c>
      <c r="AB151" s="35" t="e">
        <f t="shared" si="14"/>
        <v>#VALUE!</v>
      </c>
      <c r="AC151" s="35" t="e">
        <f t="shared" si="14"/>
        <v>#VALUE!</v>
      </c>
      <c r="AD151" s="35" t="e">
        <f t="shared" si="14"/>
        <v>#VALUE!</v>
      </c>
      <c r="AE151" s="35" t="e">
        <f t="shared" si="14"/>
        <v>#VALUE!</v>
      </c>
      <c r="AF151" s="35" t="e">
        <f t="shared" si="14"/>
        <v>#VALUE!</v>
      </c>
      <c r="AG151" s="35" t="e">
        <f t="shared" si="14"/>
        <v>#VALUE!</v>
      </c>
      <c r="AH151" s="35" t="e">
        <f t="shared" si="14"/>
        <v>#VALUE!</v>
      </c>
      <c r="AI151" s="35" t="e">
        <f t="shared" si="14"/>
        <v>#VALUE!</v>
      </c>
      <c r="AJ151" s="35" t="e">
        <f t="shared" si="14"/>
        <v>#VALUE!</v>
      </c>
      <c r="AK151" s="35" t="e">
        <f t="shared" si="14"/>
        <v>#VALUE!</v>
      </c>
      <c r="AL151" s="35" t="e">
        <f t="shared" si="14"/>
        <v>#VALUE!</v>
      </c>
      <c r="AM151" s="35" t="e">
        <f t="shared" si="14"/>
        <v>#VALUE!</v>
      </c>
      <c r="AN151" s="49" t="e">
        <f t="shared" si="14"/>
        <v>#VALUE!</v>
      </c>
      <c r="AO151" s="17"/>
    </row>
    <row r="152" spans="1:41" outlineLevel="1" x14ac:dyDescent="0.4">
      <c r="C152" s="17" t="s">
        <v>35</v>
      </c>
      <c r="D152" s="18" t="s">
        <v>36</v>
      </c>
      <c r="E152" s="35">
        <v>0</v>
      </c>
      <c r="F152" s="35">
        <v>0</v>
      </c>
      <c r="G152" s="35">
        <v>0</v>
      </c>
      <c r="H152" s="35">
        <v>0</v>
      </c>
      <c r="I152" s="35">
        <v>0</v>
      </c>
      <c r="J152" s="35">
        <v>1599.2</v>
      </c>
      <c r="K152" s="35">
        <v>1599.2</v>
      </c>
      <c r="L152" s="35">
        <v>1599.2</v>
      </c>
      <c r="M152" s="35">
        <v>1599.2</v>
      </c>
      <c r="N152" s="35">
        <v>1599.2</v>
      </c>
      <c r="O152" s="35">
        <v>0</v>
      </c>
      <c r="P152" s="35">
        <v>1599.2</v>
      </c>
      <c r="Q152" s="35">
        <v>0</v>
      </c>
      <c r="R152" s="35">
        <v>0</v>
      </c>
      <c r="S152" s="35">
        <v>0</v>
      </c>
      <c r="T152" s="35">
        <v>1599.2</v>
      </c>
      <c r="U152" s="35" t="e">
        <f t="shared" si="14"/>
        <v>#VALUE!</v>
      </c>
      <c r="V152" s="35" t="e">
        <f t="shared" si="14"/>
        <v>#VALUE!</v>
      </c>
      <c r="W152" s="35" t="e">
        <f t="shared" si="14"/>
        <v>#VALUE!</v>
      </c>
      <c r="X152" s="35" t="e">
        <f t="shared" si="14"/>
        <v>#VALUE!</v>
      </c>
      <c r="Y152" s="35" t="e">
        <f t="shared" si="14"/>
        <v>#VALUE!</v>
      </c>
      <c r="Z152" s="35" t="e">
        <f t="shared" si="14"/>
        <v>#VALUE!</v>
      </c>
      <c r="AA152" s="35" t="e">
        <f t="shared" si="14"/>
        <v>#VALUE!</v>
      </c>
      <c r="AB152" s="35" t="e">
        <f t="shared" si="14"/>
        <v>#VALUE!</v>
      </c>
      <c r="AC152" s="35" t="e">
        <f t="shared" si="14"/>
        <v>#VALUE!</v>
      </c>
      <c r="AD152" s="35" t="e">
        <f t="shared" si="14"/>
        <v>#VALUE!</v>
      </c>
      <c r="AE152" s="35" t="e">
        <f t="shared" si="14"/>
        <v>#VALUE!</v>
      </c>
      <c r="AF152" s="35" t="e">
        <f t="shared" si="14"/>
        <v>#VALUE!</v>
      </c>
      <c r="AG152" s="35" t="e">
        <f t="shared" si="14"/>
        <v>#VALUE!</v>
      </c>
      <c r="AH152" s="35" t="e">
        <f t="shared" si="14"/>
        <v>#VALUE!</v>
      </c>
      <c r="AI152" s="35" t="e">
        <f t="shared" si="14"/>
        <v>#VALUE!</v>
      </c>
      <c r="AJ152" s="35" t="e">
        <f t="shared" si="14"/>
        <v>#VALUE!</v>
      </c>
      <c r="AK152" s="35" t="e">
        <f t="shared" si="14"/>
        <v>#VALUE!</v>
      </c>
      <c r="AL152" s="35" t="e">
        <f t="shared" si="14"/>
        <v>#VALUE!</v>
      </c>
      <c r="AM152" s="35" t="e">
        <f t="shared" si="14"/>
        <v>#VALUE!</v>
      </c>
      <c r="AN152" s="49" t="e">
        <f t="shared" si="14"/>
        <v>#VALUE!</v>
      </c>
      <c r="AO152" s="17"/>
    </row>
    <row r="153" spans="1:41" outlineLevel="1" x14ac:dyDescent="0.4">
      <c r="C153" s="17" t="s">
        <v>37</v>
      </c>
      <c r="D153" s="18" t="s">
        <v>36</v>
      </c>
      <c r="E153" s="35">
        <v>0</v>
      </c>
      <c r="F153" s="35">
        <v>0</v>
      </c>
      <c r="G153" s="35">
        <v>0</v>
      </c>
      <c r="H153" s="35">
        <v>0</v>
      </c>
      <c r="I153" s="35">
        <v>0</v>
      </c>
      <c r="J153" s="35">
        <v>3001.15</v>
      </c>
      <c r="K153" s="35">
        <v>4181.08</v>
      </c>
      <c r="L153" s="35">
        <v>4181.08</v>
      </c>
      <c r="M153" s="35">
        <v>4638.1899999999996</v>
      </c>
      <c r="N153" s="35">
        <v>8444.07</v>
      </c>
      <c r="O153" s="35">
        <v>0</v>
      </c>
      <c r="P153" s="35">
        <v>11600.88</v>
      </c>
      <c r="Q153" s="35">
        <v>0</v>
      </c>
      <c r="R153" s="35">
        <v>0</v>
      </c>
      <c r="S153" s="35">
        <v>0</v>
      </c>
      <c r="T153" s="35">
        <v>16839.07</v>
      </c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49"/>
      <c r="AO153" s="17"/>
    </row>
    <row r="154" spans="1:41" outlineLevel="1" x14ac:dyDescent="0.4">
      <c r="C154" s="17" t="s">
        <v>38</v>
      </c>
      <c r="D154" s="18" t="s">
        <v>36</v>
      </c>
      <c r="E154" s="35">
        <v>0</v>
      </c>
      <c r="F154" s="35">
        <v>0</v>
      </c>
      <c r="G154" s="35">
        <v>0</v>
      </c>
      <c r="H154" s="35">
        <v>0</v>
      </c>
      <c r="I154" s="35">
        <v>0</v>
      </c>
      <c r="J154" s="35">
        <v>92.14</v>
      </c>
      <c r="K154" s="35">
        <v>92.14</v>
      </c>
      <c r="L154" s="35">
        <v>92.14</v>
      </c>
      <c r="M154" s="35">
        <v>92.14</v>
      </c>
      <c r="N154" s="35">
        <v>92.14</v>
      </c>
      <c r="O154" s="35">
        <v>0</v>
      </c>
      <c r="P154" s="35">
        <v>92.14</v>
      </c>
      <c r="Q154" s="35">
        <v>0</v>
      </c>
      <c r="R154" s="35">
        <v>0</v>
      </c>
      <c r="S154" s="35">
        <v>0</v>
      </c>
      <c r="T154" s="35">
        <v>92.14</v>
      </c>
      <c r="U154" s="35" t="e">
        <f t="shared" si="14"/>
        <v>#VALUE!</v>
      </c>
      <c r="V154" s="35" t="e">
        <f t="shared" si="14"/>
        <v>#VALUE!</v>
      </c>
      <c r="W154" s="35" t="e">
        <f t="shared" si="14"/>
        <v>#VALUE!</v>
      </c>
      <c r="X154" s="35" t="e">
        <f t="shared" si="14"/>
        <v>#VALUE!</v>
      </c>
      <c r="Y154" s="35" t="e">
        <f t="shared" si="14"/>
        <v>#VALUE!</v>
      </c>
      <c r="Z154" s="35" t="e">
        <f t="shared" si="14"/>
        <v>#VALUE!</v>
      </c>
      <c r="AA154" s="35" t="e">
        <f t="shared" si="14"/>
        <v>#VALUE!</v>
      </c>
      <c r="AB154" s="35" t="e">
        <f t="shared" si="14"/>
        <v>#VALUE!</v>
      </c>
      <c r="AC154" s="35" t="e">
        <f t="shared" si="14"/>
        <v>#VALUE!</v>
      </c>
      <c r="AD154" s="35" t="e">
        <f t="shared" si="14"/>
        <v>#VALUE!</v>
      </c>
      <c r="AE154" s="35" t="e">
        <f t="shared" si="14"/>
        <v>#VALUE!</v>
      </c>
      <c r="AF154" s="35" t="e">
        <f t="shared" si="14"/>
        <v>#VALUE!</v>
      </c>
      <c r="AG154" s="35" t="e">
        <f t="shared" si="14"/>
        <v>#VALUE!</v>
      </c>
      <c r="AH154" s="35" t="e">
        <f t="shared" si="14"/>
        <v>#VALUE!</v>
      </c>
      <c r="AI154" s="35" t="e">
        <f t="shared" si="14"/>
        <v>#VALUE!</v>
      </c>
      <c r="AJ154" s="35" t="e">
        <f t="shared" si="14"/>
        <v>#VALUE!</v>
      </c>
      <c r="AK154" s="35" t="e">
        <f t="shared" si="14"/>
        <v>#VALUE!</v>
      </c>
      <c r="AL154" s="35" t="e">
        <f t="shared" si="14"/>
        <v>#VALUE!</v>
      </c>
      <c r="AM154" s="35" t="e">
        <f t="shared" si="14"/>
        <v>#VALUE!</v>
      </c>
      <c r="AN154" s="49" t="e">
        <f t="shared" si="14"/>
        <v>#VALUE!</v>
      </c>
      <c r="AO154" s="17"/>
    </row>
    <row r="155" spans="1:41" outlineLevel="1" x14ac:dyDescent="0.4">
      <c r="C155" s="17" t="s">
        <v>39</v>
      </c>
      <c r="D155" s="18" t="s">
        <v>36</v>
      </c>
      <c r="E155" s="35"/>
      <c r="F155" s="35"/>
      <c r="G155" s="35"/>
      <c r="H155" s="35"/>
      <c r="I155" s="35"/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 t="e">
        <f t="shared" si="14"/>
        <v>#VALUE!</v>
      </c>
      <c r="V155" s="35" t="e">
        <f t="shared" si="14"/>
        <v>#VALUE!</v>
      </c>
      <c r="W155" s="35" t="e">
        <f t="shared" si="14"/>
        <v>#VALUE!</v>
      </c>
      <c r="X155" s="35" t="e">
        <f t="shared" si="14"/>
        <v>#VALUE!</v>
      </c>
      <c r="Y155" s="35" t="e">
        <f t="shared" si="14"/>
        <v>#VALUE!</v>
      </c>
      <c r="Z155" s="35" t="e">
        <f t="shared" si="14"/>
        <v>#VALUE!</v>
      </c>
      <c r="AA155" s="35" t="e">
        <f t="shared" si="14"/>
        <v>#VALUE!</v>
      </c>
      <c r="AB155" s="35" t="e">
        <f t="shared" si="14"/>
        <v>#VALUE!</v>
      </c>
      <c r="AC155" s="35" t="e">
        <f t="shared" si="14"/>
        <v>#VALUE!</v>
      </c>
      <c r="AD155" s="35" t="e">
        <f t="shared" si="14"/>
        <v>#VALUE!</v>
      </c>
      <c r="AE155" s="35" t="e">
        <f t="shared" si="14"/>
        <v>#VALUE!</v>
      </c>
      <c r="AF155" s="35" t="e">
        <f t="shared" si="14"/>
        <v>#VALUE!</v>
      </c>
      <c r="AG155" s="35" t="e">
        <f t="shared" si="14"/>
        <v>#VALUE!</v>
      </c>
      <c r="AH155" s="35" t="e">
        <f t="shared" si="14"/>
        <v>#VALUE!</v>
      </c>
      <c r="AI155" s="35" t="e">
        <f t="shared" si="14"/>
        <v>#VALUE!</v>
      </c>
      <c r="AJ155" s="35" t="e">
        <f t="shared" si="14"/>
        <v>#VALUE!</v>
      </c>
      <c r="AK155" s="35" t="e">
        <f t="shared" si="14"/>
        <v>#VALUE!</v>
      </c>
      <c r="AL155" s="35" t="e">
        <f t="shared" si="14"/>
        <v>#VALUE!</v>
      </c>
      <c r="AM155" s="35" t="e">
        <f t="shared" si="14"/>
        <v>#VALUE!</v>
      </c>
      <c r="AN155" s="49" t="e">
        <f t="shared" si="14"/>
        <v>#VALUE!</v>
      </c>
      <c r="AO155" s="17"/>
    </row>
    <row r="156" spans="1:41" outlineLevel="1" x14ac:dyDescent="0.4">
      <c r="C156" s="17" t="s">
        <v>346</v>
      </c>
      <c r="D156" s="18" t="s">
        <v>36</v>
      </c>
      <c r="E156" s="35">
        <v>0</v>
      </c>
      <c r="F156" s="35">
        <v>0</v>
      </c>
      <c r="G156" s="35">
        <v>0</v>
      </c>
      <c r="H156" s="35">
        <v>0</v>
      </c>
      <c r="I156" s="35">
        <v>0</v>
      </c>
      <c r="J156" s="35">
        <v>0</v>
      </c>
      <c r="K156" s="35">
        <v>0</v>
      </c>
      <c r="L156" s="35">
        <v>0</v>
      </c>
      <c r="M156" s="35">
        <v>0</v>
      </c>
      <c r="N156" s="35">
        <v>0</v>
      </c>
      <c r="O156" s="35">
        <v>0</v>
      </c>
      <c r="P156" s="35">
        <v>0</v>
      </c>
      <c r="Q156" s="35">
        <v>0</v>
      </c>
      <c r="R156" s="35">
        <v>0</v>
      </c>
      <c r="S156" s="35">
        <v>0</v>
      </c>
      <c r="T156" s="35">
        <v>0</v>
      </c>
      <c r="U156" s="35" t="e">
        <f t="shared" si="14"/>
        <v>#VALUE!</v>
      </c>
      <c r="V156" s="35" t="e">
        <f t="shared" si="14"/>
        <v>#VALUE!</v>
      </c>
      <c r="W156" s="35" t="e">
        <f t="shared" si="14"/>
        <v>#VALUE!</v>
      </c>
      <c r="X156" s="35" t="e">
        <f t="shared" si="14"/>
        <v>#VALUE!</v>
      </c>
      <c r="Y156" s="35" t="e">
        <f t="shared" si="14"/>
        <v>#VALUE!</v>
      </c>
      <c r="Z156" s="35" t="e">
        <f t="shared" si="14"/>
        <v>#VALUE!</v>
      </c>
      <c r="AA156" s="35" t="e">
        <f t="shared" si="14"/>
        <v>#VALUE!</v>
      </c>
      <c r="AB156" s="35" t="e">
        <f t="shared" si="14"/>
        <v>#VALUE!</v>
      </c>
      <c r="AC156" s="35" t="e">
        <f t="shared" si="14"/>
        <v>#VALUE!</v>
      </c>
      <c r="AD156" s="35" t="e">
        <f t="shared" si="14"/>
        <v>#VALUE!</v>
      </c>
      <c r="AE156" s="35" t="e">
        <f t="shared" si="14"/>
        <v>#VALUE!</v>
      </c>
      <c r="AF156" s="35" t="e">
        <f t="shared" si="14"/>
        <v>#VALUE!</v>
      </c>
      <c r="AG156" s="35" t="e">
        <f t="shared" si="14"/>
        <v>#VALUE!</v>
      </c>
      <c r="AH156" s="35" t="e">
        <f t="shared" si="14"/>
        <v>#VALUE!</v>
      </c>
      <c r="AI156" s="35" t="e">
        <f t="shared" si="14"/>
        <v>#VALUE!</v>
      </c>
      <c r="AJ156" s="35" t="e">
        <f t="shared" ref="U156:AN157" si="15">AJ90-AJ123</f>
        <v>#VALUE!</v>
      </c>
      <c r="AK156" s="35" t="e">
        <f t="shared" si="15"/>
        <v>#VALUE!</v>
      </c>
      <c r="AL156" s="35" t="e">
        <f t="shared" si="15"/>
        <v>#VALUE!</v>
      </c>
      <c r="AM156" s="35" t="e">
        <f t="shared" si="15"/>
        <v>#VALUE!</v>
      </c>
      <c r="AN156" s="49" t="e">
        <f t="shared" si="15"/>
        <v>#VALUE!</v>
      </c>
      <c r="AO156" s="17"/>
    </row>
    <row r="157" spans="1:41" outlineLevel="1" x14ac:dyDescent="0.4">
      <c r="C157" s="25" t="s">
        <v>347</v>
      </c>
      <c r="D157" s="26" t="s">
        <v>36</v>
      </c>
      <c r="E157" s="38">
        <v>0</v>
      </c>
      <c r="F157" s="38">
        <v>0</v>
      </c>
      <c r="G157" s="38">
        <v>0</v>
      </c>
      <c r="H157" s="38">
        <v>0</v>
      </c>
      <c r="I157" s="38">
        <v>0</v>
      </c>
      <c r="J157" s="38">
        <v>0</v>
      </c>
      <c r="K157" s="38">
        <v>0</v>
      </c>
      <c r="L157" s="38">
        <v>0</v>
      </c>
      <c r="M157" s="38">
        <v>0</v>
      </c>
      <c r="N157" s="38">
        <v>0</v>
      </c>
      <c r="O157" s="38">
        <v>0</v>
      </c>
      <c r="P157" s="38">
        <v>0</v>
      </c>
      <c r="Q157" s="38">
        <v>0</v>
      </c>
      <c r="R157" s="38">
        <v>0</v>
      </c>
      <c r="S157" s="38">
        <v>0</v>
      </c>
      <c r="T157" s="38">
        <v>0</v>
      </c>
      <c r="U157" s="38" t="e">
        <f t="shared" si="15"/>
        <v>#VALUE!</v>
      </c>
      <c r="V157" s="38" t="e">
        <f t="shared" si="15"/>
        <v>#VALUE!</v>
      </c>
      <c r="W157" s="38" t="e">
        <f t="shared" si="15"/>
        <v>#VALUE!</v>
      </c>
      <c r="X157" s="38" t="e">
        <f t="shared" si="15"/>
        <v>#VALUE!</v>
      </c>
      <c r="Y157" s="38" t="e">
        <f t="shared" si="15"/>
        <v>#VALUE!</v>
      </c>
      <c r="Z157" s="38" t="e">
        <f t="shared" si="15"/>
        <v>#VALUE!</v>
      </c>
      <c r="AA157" s="38" t="e">
        <f t="shared" si="15"/>
        <v>#VALUE!</v>
      </c>
      <c r="AB157" s="38" t="e">
        <f t="shared" si="15"/>
        <v>#VALUE!</v>
      </c>
      <c r="AC157" s="38" t="e">
        <f t="shared" si="15"/>
        <v>#VALUE!</v>
      </c>
      <c r="AD157" s="38" t="e">
        <f t="shared" si="15"/>
        <v>#VALUE!</v>
      </c>
      <c r="AE157" s="38" t="e">
        <f t="shared" si="15"/>
        <v>#VALUE!</v>
      </c>
      <c r="AF157" s="38" t="e">
        <f t="shared" si="15"/>
        <v>#VALUE!</v>
      </c>
      <c r="AG157" s="38" t="e">
        <f t="shared" si="15"/>
        <v>#VALUE!</v>
      </c>
      <c r="AH157" s="38" t="e">
        <f t="shared" si="15"/>
        <v>#VALUE!</v>
      </c>
      <c r="AI157" s="38" t="e">
        <f t="shared" si="15"/>
        <v>#VALUE!</v>
      </c>
      <c r="AJ157" s="38" t="e">
        <f t="shared" si="15"/>
        <v>#VALUE!</v>
      </c>
      <c r="AK157" s="38" t="e">
        <f t="shared" si="15"/>
        <v>#VALUE!</v>
      </c>
      <c r="AL157" s="38" t="e">
        <f t="shared" si="15"/>
        <v>#VALUE!</v>
      </c>
      <c r="AM157" s="38" t="e">
        <f t="shared" si="15"/>
        <v>#VALUE!</v>
      </c>
      <c r="AN157" s="62" t="e">
        <f t="shared" si="15"/>
        <v>#VALUE!</v>
      </c>
      <c r="AO157" s="17"/>
    </row>
    <row r="158" spans="1:41" outlineLevel="1" x14ac:dyDescent="0.4"/>
    <row r="160" spans="1:41" ht="15.75" x14ac:dyDescent="0.5">
      <c r="A160" s="46"/>
      <c r="B160" s="12" t="s">
        <v>57</v>
      </c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</row>
    <row r="161" spans="2:41" outlineLevel="1" x14ac:dyDescent="0.4"/>
    <row r="162" spans="2:41" outlineLevel="1" x14ac:dyDescent="0.4">
      <c r="C162" s="63" t="s">
        <v>58</v>
      </c>
    </row>
    <row r="163" spans="2:41" outlineLevel="1" x14ac:dyDescent="0.4">
      <c r="C163" s="64" t="s">
        <v>59</v>
      </c>
    </row>
    <row r="164" spans="2:41" outlineLevel="1" x14ac:dyDescent="0.4"/>
    <row r="165" spans="2:41" outlineLevel="1" x14ac:dyDescent="0.4">
      <c r="C165" s="65" t="s">
        <v>53</v>
      </c>
      <c r="D165" s="66" t="s">
        <v>34</v>
      </c>
      <c r="E165" s="67">
        <v>2015</v>
      </c>
      <c r="F165" s="67">
        <v>2016</v>
      </c>
      <c r="G165" s="67">
        <v>2017</v>
      </c>
      <c r="H165" s="67">
        <v>2018</v>
      </c>
      <c r="I165" s="67">
        <v>2019</v>
      </c>
      <c r="J165" s="67">
        <v>2020</v>
      </c>
      <c r="K165" s="67">
        <v>2021</v>
      </c>
      <c r="L165" s="67">
        <v>2022</v>
      </c>
      <c r="M165" s="67">
        <v>2023</v>
      </c>
      <c r="N165" s="67">
        <v>2024</v>
      </c>
      <c r="O165" s="67">
        <v>2025</v>
      </c>
      <c r="P165" s="67">
        <v>2026</v>
      </c>
      <c r="Q165" s="67">
        <v>2027</v>
      </c>
      <c r="R165" s="67">
        <v>2028</v>
      </c>
      <c r="S165" s="67">
        <v>2029</v>
      </c>
      <c r="T165" s="67">
        <v>2030</v>
      </c>
      <c r="U165" s="67">
        <f t="shared" ref="U165:AN165" si="16">T165+1</f>
        <v>2031</v>
      </c>
      <c r="V165" s="67">
        <f t="shared" si="16"/>
        <v>2032</v>
      </c>
      <c r="W165" s="67">
        <f t="shared" si="16"/>
        <v>2033</v>
      </c>
      <c r="X165" s="67">
        <f t="shared" si="16"/>
        <v>2034</v>
      </c>
      <c r="Y165" s="67">
        <f t="shared" si="16"/>
        <v>2035</v>
      </c>
      <c r="Z165" s="67">
        <f t="shared" si="16"/>
        <v>2036</v>
      </c>
      <c r="AA165" s="67">
        <f t="shared" si="16"/>
        <v>2037</v>
      </c>
      <c r="AB165" s="67">
        <f t="shared" si="16"/>
        <v>2038</v>
      </c>
      <c r="AC165" s="67">
        <f t="shared" si="16"/>
        <v>2039</v>
      </c>
      <c r="AD165" s="67">
        <f t="shared" si="16"/>
        <v>2040</v>
      </c>
      <c r="AE165" s="67">
        <f t="shared" si="16"/>
        <v>2041</v>
      </c>
      <c r="AF165" s="67">
        <f t="shared" si="16"/>
        <v>2042</v>
      </c>
      <c r="AG165" s="67">
        <f t="shared" si="16"/>
        <v>2043</v>
      </c>
      <c r="AH165" s="67">
        <f t="shared" si="16"/>
        <v>2044</v>
      </c>
      <c r="AI165" s="67">
        <f t="shared" si="16"/>
        <v>2045</v>
      </c>
      <c r="AJ165" s="67">
        <f t="shared" si="16"/>
        <v>2046</v>
      </c>
      <c r="AK165" s="67">
        <f t="shared" si="16"/>
        <v>2047</v>
      </c>
      <c r="AL165" s="67">
        <f t="shared" si="16"/>
        <v>2048</v>
      </c>
      <c r="AM165" s="67">
        <f t="shared" si="16"/>
        <v>2049</v>
      </c>
      <c r="AN165" s="68">
        <f t="shared" si="16"/>
        <v>2050</v>
      </c>
      <c r="AO165" s="17"/>
    </row>
    <row r="166" spans="2:41" outlineLevel="1" x14ac:dyDescent="0.4">
      <c r="B166" s="69"/>
      <c r="C166" s="50" t="s">
        <v>92</v>
      </c>
      <c r="D166" s="18" t="s">
        <v>60</v>
      </c>
      <c r="E166" s="35">
        <v>0</v>
      </c>
      <c r="F166" s="35">
        <v>0</v>
      </c>
      <c r="G166" s="35">
        <v>0</v>
      </c>
      <c r="H166" s="35">
        <v>0</v>
      </c>
      <c r="I166" s="35">
        <v>0</v>
      </c>
      <c r="J166" s="35">
        <v>0</v>
      </c>
      <c r="K166" s="35">
        <v>0</v>
      </c>
      <c r="L166" s="35">
        <v>0</v>
      </c>
      <c r="M166" s="35">
        <v>0</v>
      </c>
      <c r="N166" s="35">
        <v>0</v>
      </c>
      <c r="O166" s="35">
        <v>0</v>
      </c>
      <c r="P166" s="35">
        <v>0</v>
      </c>
      <c r="Q166" s="35">
        <v>0</v>
      </c>
      <c r="R166" s="35">
        <v>0</v>
      </c>
      <c r="S166" s="35">
        <v>0</v>
      </c>
      <c r="T166" s="35">
        <v>0</v>
      </c>
      <c r="U166" s="35" t="e">
        <f t="shared" ref="U166:AN166" si="17">U228+U241</f>
        <v>#VALUE!</v>
      </c>
      <c r="V166" s="35" t="e">
        <f t="shared" si="17"/>
        <v>#VALUE!</v>
      </c>
      <c r="W166" s="35" t="e">
        <f t="shared" si="17"/>
        <v>#VALUE!</v>
      </c>
      <c r="X166" s="35" t="e">
        <f t="shared" si="17"/>
        <v>#VALUE!</v>
      </c>
      <c r="Y166" s="35" t="e">
        <f t="shared" si="17"/>
        <v>#VALUE!</v>
      </c>
      <c r="Z166" s="35" t="e">
        <f t="shared" si="17"/>
        <v>#VALUE!</v>
      </c>
      <c r="AA166" s="35" t="e">
        <f t="shared" si="17"/>
        <v>#VALUE!</v>
      </c>
      <c r="AB166" s="35" t="e">
        <f t="shared" si="17"/>
        <v>#VALUE!</v>
      </c>
      <c r="AC166" s="35" t="e">
        <f t="shared" si="17"/>
        <v>#VALUE!</v>
      </c>
      <c r="AD166" s="35" t="e">
        <f t="shared" si="17"/>
        <v>#VALUE!</v>
      </c>
      <c r="AE166" s="35" t="e">
        <f t="shared" si="17"/>
        <v>#VALUE!</v>
      </c>
      <c r="AF166" s="35" t="e">
        <f t="shared" si="17"/>
        <v>#VALUE!</v>
      </c>
      <c r="AG166" s="35" t="e">
        <f t="shared" si="17"/>
        <v>#VALUE!</v>
      </c>
      <c r="AH166" s="35" t="e">
        <f t="shared" si="17"/>
        <v>#VALUE!</v>
      </c>
      <c r="AI166" s="35" t="e">
        <f t="shared" si="17"/>
        <v>#VALUE!</v>
      </c>
      <c r="AJ166" s="35" t="e">
        <f t="shared" si="17"/>
        <v>#VALUE!</v>
      </c>
      <c r="AK166" s="35" t="e">
        <f t="shared" si="17"/>
        <v>#VALUE!</v>
      </c>
      <c r="AL166" s="35" t="e">
        <f t="shared" si="17"/>
        <v>#VALUE!</v>
      </c>
      <c r="AM166" s="35" t="e">
        <f t="shared" si="17"/>
        <v>#VALUE!</v>
      </c>
      <c r="AN166" s="35" t="e">
        <f t="shared" si="17"/>
        <v>#VALUE!</v>
      </c>
      <c r="AO166" s="17"/>
    </row>
    <row r="167" spans="2:41" outlineLevel="1" x14ac:dyDescent="0.4">
      <c r="B167" s="69"/>
      <c r="C167" s="50" t="s">
        <v>85</v>
      </c>
      <c r="D167" s="18" t="s">
        <v>60</v>
      </c>
      <c r="E167" s="35">
        <v>0</v>
      </c>
      <c r="F167" s="35">
        <v>0</v>
      </c>
      <c r="G167" s="35">
        <v>0</v>
      </c>
      <c r="H167" s="35">
        <v>0</v>
      </c>
      <c r="I167" s="35">
        <v>0</v>
      </c>
      <c r="J167" s="35">
        <v>57399.938766354877</v>
      </c>
      <c r="K167" s="35">
        <v>58654.375858705906</v>
      </c>
      <c r="L167" s="35">
        <v>52668.994796759594</v>
      </c>
      <c r="M167" s="35">
        <v>51009.750314346486</v>
      </c>
      <c r="N167" s="35">
        <v>55660.646050347706</v>
      </c>
      <c r="O167" s="35">
        <v>0</v>
      </c>
      <c r="P167" s="35">
        <v>59813.439755072963</v>
      </c>
      <c r="Q167" s="35">
        <v>0</v>
      </c>
      <c r="R167" s="35">
        <v>0</v>
      </c>
      <c r="S167" s="35">
        <v>0</v>
      </c>
      <c r="T167" s="35">
        <v>48894.433023332742</v>
      </c>
      <c r="U167" s="35" t="e">
        <f t="shared" ref="U167:AN173" si="18">U221+U234</f>
        <v>#VALUE!</v>
      </c>
      <c r="V167" s="35" t="e">
        <f t="shared" si="18"/>
        <v>#VALUE!</v>
      </c>
      <c r="W167" s="35" t="e">
        <f t="shared" si="18"/>
        <v>#VALUE!</v>
      </c>
      <c r="X167" s="35" t="e">
        <f t="shared" si="18"/>
        <v>#VALUE!</v>
      </c>
      <c r="Y167" s="35" t="e">
        <f t="shared" si="18"/>
        <v>#VALUE!</v>
      </c>
      <c r="Z167" s="35" t="e">
        <f t="shared" si="18"/>
        <v>#VALUE!</v>
      </c>
      <c r="AA167" s="35" t="e">
        <f t="shared" si="18"/>
        <v>#VALUE!</v>
      </c>
      <c r="AB167" s="35" t="e">
        <f t="shared" si="18"/>
        <v>#VALUE!</v>
      </c>
      <c r="AC167" s="35" t="e">
        <f t="shared" si="18"/>
        <v>#VALUE!</v>
      </c>
      <c r="AD167" s="35" t="e">
        <f t="shared" si="18"/>
        <v>#VALUE!</v>
      </c>
      <c r="AE167" s="35" t="e">
        <f t="shared" si="18"/>
        <v>#VALUE!</v>
      </c>
      <c r="AF167" s="35" t="e">
        <f t="shared" si="18"/>
        <v>#VALUE!</v>
      </c>
      <c r="AG167" s="35" t="e">
        <f t="shared" si="18"/>
        <v>#VALUE!</v>
      </c>
      <c r="AH167" s="35" t="e">
        <f t="shared" si="18"/>
        <v>#VALUE!</v>
      </c>
      <c r="AI167" s="35" t="e">
        <f t="shared" si="18"/>
        <v>#VALUE!</v>
      </c>
      <c r="AJ167" s="35" t="e">
        <f t="shared" si="18"/>
        <v>#VALUE!</v>
      </c>
      <c r="AK167" s="35" t="e">
        <f t="shared" si="18"/>
        <v>#VALUE!</v>
      </c>
      <c r="AL167" s="35" t="e">
        <f t="shared" si="18"/>
        <v>#VALUE!</v>
      </c>
      <c r="AM167" s="35" t="e">
        <f t="shared" si="18"/>
        <v>#VALUE!</v>
      </c>
      <c r="AN167" s="35" t="e">
        <f t="shared" si="18"/>
        <v>#VALUE!</v>
      </c>
      <c r="AO167" s="17"/>
    </row>
    <row r="168" spans="2:41" outlineLevel="1" x14ac:dyDescent="0.4">
      <c r="B168" s="69"/>
      <c r="C168" s="50" t="s">
        <v>86</v>
      </c>
      <c r="D168" s="18" t="s">
        <v>60</v>
      </c>
      <c r="E168" s="35">
        <v>0</v>
      </c>
      <c r="F168" s="35">
        <v>0</v>
      </c>
      <c r="G168" s="35">
        <v>0</v>
      </c>
      <c r="H168" s="35">
        <v>0</v>
      </c>
      <c r="I168" s="35">
        <v>0</v>
      </c>
      <c r="J168" s="35">
        <v>119.81702739092368</v>
      </c>
      <c r="K168" s="35">
        <v>44.129794384506305</v>
      </c>
      <c r="L168" s="35">
        <v>41.048179627499451</v>
      </c>
      <c r="M168" s="35">
        <v>56.517431746701149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 t="e">
        <f t="shared" si="18"/>
        <v>#VALUE!</v>
      </c>
      <c r="V168" s="35" t="e">
        <f t="shared" si="18"/>
        <v>#VALUE!</v>
      </c>
      <c r="W168" s="35" t="e">
        <f t="shared" si="18"/>
        <v>#VALUE!</v>
      </c>
      <c r="X168" s="35" t="e">
        <f t="shared" si="18"/>
        <v>#VALUE!</v>
      </c>
      <c r="Y168" s="35" t="e">
        <f t="shared" si="18"/>
        <v>#VALUE!</v>
      </c>
      <c r="Z168" s="35" t="e">
        <f t="shared" si="18"/>
        <v>#VALUE!</v>
      </c>
      <c r="AA168" s="35" t="e">
        <f t="shared" si="18"/>
        <v>#VALUE!</v>
      </c>
      <c r="AB168" s="35" t="e">
        <f t="shared" si="18"/>
        <v>#VALUE!</v>
      </c>
      <c r="AC168" s="35" t="e">
        <f t="shared" si="18"/>
        <v>#VALUE!</v>
      </c>
      <c r="AD168" s="35" t="e">
        <f t="shared" si="18"/>
        <v>#VALUE!</v>
      </c>
      <c r="AE168" s="35" t="e">
        <f t="shared" si="18"/>
        <v>#VALUE!</v>
      </c>
      <c r="AF168" s="35" t="e">
        <f t="shared" si="18"/>
        <v>#VALUE!</v>
      </c>
      <c r="AG168" s="35" t="e">
        <f t="shared" si="18"/>
        <v>#VALUE!</v>
      </c>
      <c r="AH168" s="35" t="e">
        <f t="shared" si="18"/>
        <v>#VALUE!</v>
      </c>
      <c r="AI168" s="35" t="e">
        <f t="shared" si="18"/>
        <v>#VALUE!</v>
      </c>
      <c r="AJ168" s="35" t="e">
        <f t="shared" si="18"/>
        <v>#VALUE!</v>
      </c>
      <c r="AK168" s="35" t="e">
        <f t="shared" si="18"/>
        <v>#VALUE!</v>
      </c>
      <c r="AL168" s="35" t="e">
        <f t="shared" si="18"/>
        <v>#VALUE!</v>
      </c>
      <c r="AM168" s="35" t="e">
        <f t="shared" si="18"/>
        <v>#VALUE!</v>
      </c>
      <c r="AN168" s="35" t="e">
        <f t="shared" si="18"/>
        <v>#VALUE!</v>
      </c>
      <c r="AO168" s="17"/>
    </row>
    <row r="169" spans="2:41" outlineLevel="1" x14ac:dyDescent="0.4">
      <c r="B169" s="69"/>
      <c r="C169" s="50" t="s">
        <v>87</v>
      </c>
      <c r="D169" s="18" t="s">
        <v>60</v>
      </c>
      <c r="E169" s="35">
        <v>0</v>
      </c>
      <c r="F169" s="35">
        <v>0</v>
      </c>
      <c r="G169" s="35">
        <v>0</v>
      </c>
      <c r="H169" s="35">
        <v>0</v>
      </c>
      <c r="I169" s="35">
        <v>0</v>
      </c>
      <c r="J169" s="35">
        <v>991.41704142182198</v>
      </c>
      <c r="K169" s="35">
        <v>817.66764489500599</v>
      </c>
      <c r="L169" s="35">
        <v>946.59022243348386</v>
      </c>
      <c r="M169" s="35">
        <v>1031.2745989010239</v>
      </c>
      <c r="N169" s="35">
        <v>480.02927769244468</v>
      </c>
      <c r="O169" s="35">
        <v>0</v>
      </c>
      <c r="P169" s="35">
        <v>184.44642407149229</v>
      </c>
      <c r="Q169" s="35">
        <v>0</v>
      </c>
      <c r="R169" s="35">
        <v>0</v>
      </c>
      <c r="S169" s="35">
        <v>0</v>
      </c>
      <c r="T169" s="35">
        <v>22.597453377559241</v>
      </c>
      <c r="U169" s="35" t="e">
        <f t="shared" si="18"/>
        <v>#VALUE!</v>
      </c>
      <c r="V169" s="35" t="e">
        <f t="shared" si="18"/>
        <v>#VALUE!</v>
      </c>
      <c r="W169" s="35" t="e">
        <f t="shared" si="18"/>
        <v>#VALUE!</v>
      </c>
      <c r="X169" s="35" t="e">
        <f t="shared" si="18"/>
        <v>#VALUE!</v>
      </c>
      <c r="Y169" s="35" t="e">
        <f t="shared" si="18"/>
        <v>#VALUE!</v>
      </c>
      <c r="Z169" s="35" t="e">
        <f t="shared" si="18"/>
        <v>#VALUE!</v>
      </c>
      <c r="AA169" s="35" t="e">
        <f t="shared" si="18"/>
        <v>#VALUE!</v>
      </c>
      <c r="AB169" s="35" t="e">
        <f t="shared" si="18"/>
        <v>#VALUE!</v>
      </c>
      <c r="AC169" s="35" t="e">
        <f t="shared" si="18"/>
        <v>#VALUE!</v>
      </c>
      <c r="AD169" s="35" t="e">
        <f t="shared" si="18"/>
        <v>#VALUE!</v>
      </c>
      <c r="AE169" s="35" t="e">
        <f t="shared" si="18"/>
        <v>#VALUE!</v>
      </c>
      <c r="AF169" s="35" t="e">
        <f t="shared" si="18"/>
        <v>#VALUE!</v>
      </c>
      <c r="AG169" s="35" t="e">
        <f t="shared" si="18"/>
        <v>#VALUE!</v>
      </c>
      <c r="AH169" s="35" t="e">
        <f t="shared" si="18"/>
        <v>#VALUE!</v>
      </c>
      <c r="AI169" s="35" t="e">
        <f t="shared" si="18"/>
        <v>#VALUE!</v>
      </c>
      <c r="AJ169" s="35" t="e">
        <f t="shared" si="18"/>
        <v>#VALUE!</v>
      </c>
      <c r="AK169" s="35" t="e">
        <f t="shared" si="18"/>
        <v>#VALUE!</v>
      </c>
      <c r="AL169" s="35" t="e">
        <f t="shared" si="18"/>
        <v>#VALUE!</v>
      </c>
      <c r="AM169" s="35" t="e">
        <f t="shared" si="18"/>
        <v>#VALUE!</v>
      </c>
      <c r="AN169" s="35" t="e">
        <f t="shared" si="18"/>
        <v>#VALUE!</v>
      </c>
      <c r="AO169" s="17"/>
    </row>
    <row r="170" spans="2:41" outlineLevel="1" x14ac:dyDescent="0.4">
      <c r="B170" s="69"/>
      <c r="C170" s="50" t="s">
        <v>88</v>
      </c>
      <c r="D170" s="18" t="s">
        <v>60</v>
      </c>
      <c r="E170" s="35">
        <v>0</v>
      </c>
      <c r="F170" s="35">
        <v>0</v>
      </c>
      <c r="G170" s="35">
        <v>0</v>
      </c>
      <c r="H170" s="35">
        <v>0</v>
      </c>
      <c r="I170" s="35">
        <v>0</v>
      </c>
      <c r="J170" s="35">
        <v>0</v>
      </c>
      <c r="K170" s="35">
        <v>0</v>
      </c>
      <c r="L170" s="35">
        <v>0</v>
      </c>
      <c r="M170" s="35">
        <v>0</v>
      </c>
      <c r="N170" s="35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0</v>
      </c>
      <c r="T170" s="35">
        <v>0</v>
      </c>
      <c r="U170" s="35" t="e">
        <f t="shared" si="18"/>
        <v>#VALUE!</v>
      </c>
      <c r="V170" s="35" t="e">
        <f t="shared" si="18"/>
        <v>#VALUE!</v>
      </c>
      <c r="W170" s="35" t="e">
        <f t="shared" si="18"/>
        <v>#VALUE!</v>
      </c>
      <c r="X170" s="35" t="e">
        <f t="shared" si="18"/>
        <v>#VALUE!</v>
      </c>
      <c r="Y170" s="35" t="e">
        <f t="shared" si="18"/>
        <v>#VALUE!</v>
      </c>
      <c r="Z170" s="35" t="e">
        <f t="shared" si="18"/>
        <v>#VALUE!</v>
      </c>
      <c r="AA170" s="35" t="e">
        <f t="shared" si="18"/>
        <v>#VALUE!</v>
      </c>
      <c r="AB170" s="35" t="e">
        <f t="shared" si="18"/>
        <v>#VALUE!</v>
      </c>
      <c r="AC170" s="35" t="e">
        <f t="shared" si="18"/>
        <v>#VALUE!</v>
      </c>
      <c r="AD170" s="35" t="e">
        <f t="shared" si="18"/>
        <v>#VALUE!</v>
      </c>
      <c r="AE170" s="35" t="e">
        <f t="shared" si="18"/>
        <v>#VALUE!</v>
      </c>
      <c r="AF170" s="35" t="e">
        <f t="shared" si="18"/>
        <v>#VALUE!</v>
      </c>
      <c r="AG170" s="35" t="e">
        <f t="shared" si="18"/>
        <v>#VALUE!</v>
      </c>
      <c r="AH170" s="35" t="e">
        <f t="shared" si="18"/>
        <v>#VALUE!</v>
      </c>
      <c r="AI170" s="35" t="e">
        <f t="shared" si="18"/>
        <v>#VALUE!</v>
      </c>
      <c r="AJ170" s="35" t="e">
        <f t="shared" si="18"/>
        <v>#VALUE!</v>
      </c>
      <c r="AK170" s="35" t="e">
        <f t="shared" si="18"/>
        <v>#VALUE!</v>
      </c>
      <c r="AL170" s="35" t="e">
        <f t="shared" si="18"/>
        <v>#VALUE!</v>
      </c>
      <c r="AM170" s="35" t="e">
        <f t="shared" si="18"/>
        <v>#VALUE!</v>
      </c>
      <c r="AN170" s="35" t="e">
        <f t="shared" si="18"/>
        <v>#VALUE!</v>
      </c>
      <c r="AO170" s="17"/>
    </row>
    <row r="171" spans="2:41" outlineLevel="1" x14ac:dyDescent="0.4">
      <c r="B171" s="69"/>
      <c r="C171" s="50" t="s">
        <v>89</v>
      </c>
      <c r="D171" s="18" t="s">
        <v>60</v>
      </c>
      <c r="E171" s="35">
        <v>0</v>
      </c>
      <c r="F171" s="35">
        <v>0</v>
      </c>
      <c r="G171" s="35">
        <v>0</v>
      </c>
      <c r="H171" s="35">
        <v>0</v>
      </c>
      <c r="I171" s="35">
        <v>0</v>
      </c>
      <c r="J171" s="35">
        <v>0</v>
      </c>
      <c r="K171" s="35">
        <v>0</v>
      </c>
      <c r="L171" s="35">
        <v>0</v>
      </c>
      <c r="M171" s="35">
        <v>0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</v>
      </c>
      <c r="T171" s="35">
        <v>0</v>
      </c>
      <c r="U171" s="35" t="e">
        <f t="shared" si="18"/>
        <v>#VALUE!</v>
      </c>
      <c r="V171" s="35" t="e">
        <f t="shared" si="18"/>
        <v>#VALUE!</v>
      </c>
      <c r="W171" s="35" t="e">
        <f t="shared" si="18"/>
        <v>#VALUE!</v>
      </c>
      <c r="X171" s="35" t="e">
        <f t="shared" si="18"/>
        <v>#VALUE!</v>
      </c>
      <c r="Y171" s="35" t="e">
        <f t="shared" si="18"/>
        <v>#VALUE!</v>
      </c>
      <c r="Z171" s="35" t="e">
        <f t="shared" si="18"/>
        <v>#VALUE!</v>
      </c>
      <c r="AA171" s="35" t="e">
        <f t="shared" si="18"/>
        <v>#VALUE!</v>
      </c>
      <c r="AB171" s="35" t="e">
        <f t="shared" si="18"/>
        <v>#VALUE!</v>
      </c>
      <c r="AC171" s="35" t="e">
        <f t="shared" si="18"/>
        <v>#VALUE!</v>
      </c>
      <c r="AD171" s="35" t="e">
        <f t="shared" si="18"/>
        <v>#VALUE!</v>
      </c>
      <c r="AE171" s="35" t="e">
        <f t="shared" si="18"/>
        <v>#VALUE!</v>
      </c>
      <c r="AF171" s="35" t="e">
        <f t="shared" si="18"/>
        <v>#VALUE!</v>
      </c>
      <c r="AG171" s="35" t="e">
        <f t="shared" si="18"/>
        <v>#VALUE!</v>
      </c>
      <c r="AH171" s="35" t="e">
        <f t="shared" si="18"/>
        <v>#VALUE!</v>
      </c>
      <c r="AI171" s="35" t="e">
        <f t="shared" si="18"/>
        <v>#VALUE!</v>
      </c>
      <c r="AJ171" s="35" t="e">
        <f t="shared" si="18"/>
        <v>#VALUE!</v>
      </c>
      <c r="AK171" s="35" t="e">
        <f t="shared" si="18"/>
        <v>#VALUE!</v>
      </c>
      <c r="AL171" s="35" t="e">
        <f t="shared" si="18"/>
        <v>#VALUE!</v>
      </c>
      <c r="AM171" s="35" t="e">
        <f t="shared" si="18"/>
        <v>#VALUE!</v>
      </c>
      <c r="AN171" s="35" t="e">
        <f t="shared" si="18"/>
        <v>#VALUE!</v>
      </c>
      <c r="AO171" s="17"/>
    </row>
    <row r="172" spans="2:41" outlineLevel="1" x14ac:dyDescent="0.4">
      <c r="B172" s="69"/>
      <c r="C172" s="50" t="s">
        <v>90</v>
      </c>
      <c r="D172" s="18" t="s">
        <v>60</v>
      </c>
      <c r="E172" s="35">
        <v>0</v>
      </c>
      <c r="F172" s="35">
        <v>0</v>
      </c>
      <c r="G172" s="35">
        <v>0</v>
      </c>
      <c r="H172" s="35">
        <v>0</v>
      </c>
      <c r="I172" s="35">
        <v>0</v>
      </c>
      <c r="J172" s="35">
        <v>0</v>
      </c>
      <c r="K172" s="35">
        <v>0</v>
      </c>
      <c r="L172" s="35">
        <v>0</v>
      </c>
      <c r="M172" s="35">
        <v>0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</v>
      </c>
      <c r="T172" s="35">
        <v>0</v>
      </c>
      <c r="U172" s="35" t="e">
        <f t="shared" si="18"/>
        <v>#VALUE!</v>
      </c>
      <c r="V172" s="35" t="e">
        <f t="shared" si="18"/>
        <v>#VALUE!</v>
      </c>
      <c r="W172" s="35" t="e">
        <f t="shared" si="18"/>
        <v>#VALUE!</v>
      </c>
      <c r="X172" s="35" t="e">
        <f t="shared" si="18"/>
        <v>#VALUE!</v>
      </c>
      <c r="Y172" s="35" t="e">
        <f t="shared" si="18"/>
        <v>#VALUE!</v>
      </c>
      <c r="Z172" s="35" t="e">
        <f t="shared" si="18"/>
        <v>#VALUE!</v>
      </c>
      <c r="AA172" s="35" t="e">
        <f t="shared" si="18"/>
        <v>#VALUE!</v>
      </c>
      <c r="AB172" s="35" t="e">
        <f t="shared" si="18"/>
        <v>#VALUE!</v>
      </c>
      <c r="AC172" s="35" t="e">
        <f t="shared" si="18"/>
        <v>#VALUE!</v>
      </c>
      <c r="AD172" s="35" t="e">
        <f t="shared" si="18"/>
        <v>#VALUE!</v>
      </c>
      <c r="AE172" s="35" t="e">
        <f t="shared" si="18"/>
        <v>#VALUE!</v>
      </c>
      <c r="AF172" s="35" t="e">
        <f t="shared" si="18"/>
        <v>#VALUE!</v>
      </c>
      <c r="AG172" s="35" t="e">
        <f t="shared" si="18"/>
        <v>#VALUE!</v>
      </c>
      <c r="AH172" s="35" t="e">
        <f t="shared" si="18"/>
        <v>#VALUE!</v>
      </c>
      <c r="AI172" s="35" t="e">
        <f t="shared" si="18"/>
        <v>#VALUE!</v>
      </c>
      <c r="AJ172" s="35" t="e">
        <f t="shared" si="18"/>
        <v>#VALUE!</v>
      </c>
      <c r="AK172" s="35" t="e">
        <f t="shared" si="18"/>
        <v>#VALUE!</v>
      </c>
      <c r="AL172" s="35" t="e">
        <f t="shared" si="18"/>
        <v>#VALUE!</v>
      </c>
      <c r="AM172" s="35" t="e">
        <f t="shared" si="18"/>
        <v>#VALUE!</v>
      </c>
      <c r="AN172" s="35" t="e">
        <f t="shared" si="18"/>
        <v>#VALUE!</v>
      </c>
      <c r="AO172" s="17"/>
    </row>
    <row r="173" spans="2:41" outlineLevel="1" x14ac:dyDescent="0.4">
      <c r="B173" s="69"/>
      <c r="C173" s="50" t="s">
        <v>91</v>
      </c>
      <c r="D173" s="18" t="s">
        <v>60</v>
      </c>
      <c r="E173" s="35">
        <v>0</v>
      </c>
      <c r="F173" s="35">
        <v>0</v>
      </c>
      <c r="G173" s="35">
        <v>0</v>
      </c>
      <c r="H173" s="35">
        <v>0</v>
      </c>
      <c r="I173" s="35">
        <v>0</v>
      </c>
      <c r="J173" s="35">
        <v>70.788202254056401</v>
      </c>
      <c r="K173" s="35">
        <v>56.835297875772099</v>
      </c>
      <c r="L173" s="35">
        <v>72.8087210111714</v>
      </c>
      <c r="M173" s="35">
        <v>74.820463402570709</v>
      </c>
      <c r="N173" s="35">
        <v>35.9377657000963</v>
      </c>
      <c r="O173" s="35">
        <v>0</v>
      </c>
      <c r="P173" s="35">
        <v>33.797167111554501</v>
      </c>
      <c r="Q173" s="35">
        <v>0</v>
      </c>
      <c r="R173" s="35">
        <v>0</v>
      </c>
      <c r="S173" s="35">
        <v>0</v>
      </c>
      <c r="T173" s="35">
        <v>35.207974712210302</v>
      </c>
      <c r="U173" s="35" t="e">
        <f t="shared" si="18"/>
        <v>#VALUE!</v>
      </c>
      <c r="V173" s="35" t="e">
        <f t="shared" si="18"/>
        <v>#VALUE!</v>
      </c>
      <c r="W173" s="35" t="e">
        <f t="shared" si="18"/>
        <v>#VALUE!</v>
      </c>
      <c r="X173" s="35" t="e">
        <f t="shared" si="18"/>
        <v>#VALUE!</v>
      </c>
      <c r="Y173" s="35" t="e">
        <f t="shared" si="18"/>
        <v>#VALUE!</v>
      </c>
      <c r="Z173" s="35" t="e">
        <f t="shared" si="18"/>
        <v>#VALUE!</v>
      </c>
      <c r="AA173" s="35" t="e">
        <f t="shared" si="18"/>
        <v>#VALUE!</v>
      </c>
      <c r="AB173" s="35" t="e">
        <f t="shared" si="18"/>
        <v>#VALUE!</v>
      </c>
      <c r="AC173" s="35" t="e">
        <f t="shared" si="18"/>
        <v>#VALUE!</v>
      </c>
      <c r="AD173" s="35" t="e">
        <f t="shared" si="18"/>
        <v>#VALUE!</v>
      </c>
      <c r="AE173" s="35" t="e">
        <f t="shared" si="18"/>
        <v>#VALUE!</v>
      </c>
      <c r="AF173" s="35" t="e">
        <f t="shared" si="18"/>
        <v>#VALUE!</v>
      </c>
      <c r="AG173" s="35" t="e">
        <f t="shared" si="18"/>
        <v>#VALUE!</v>
      </c>
      <c r="AH173" s="35" t="e">
        <f t="shared" si="18"/>
        <v>#VALUE!</v>
      </c>
      <c r="AI173" s="35" t="e">
        <f t="shared" si="18"/>
        <v>#VALUE!</v>
      </c>
      <c r="AJ173" s="35" t="e">
        <f t="shared" si="18"/>
        <v>#VALUE!</v>
      </c>
      <c r="AK173" s="35" t="e">
        <f t="shared" si="18"/>
        <v>#VALUE!</v>
      </c>
      <c r="AL173" s="35" t="e">
        <f t="shared" si="18"/>
        <v>#VALUE!</v>
      </c>
      <c r="AM173" s="35" t="e">
        <f t="shared" si="18"/>
        <v>#VALUE!</v>
      </c>
      <c r="AN173" s="35" t="e">
        <f t="shared" si="18"/>
        <v>#VALUE!</v>
      </c>
      <c r="AO173" s="17"/>
    </row>
    <row r="174" spans="2:41" outlineLevel="1" x14ac:dyDescent="0.4">
      <c r="B174" s="69"/>
      <c r="C174" s="50" t="s">
        <v>318</v>
      </c>
      <c r="D174" s="18" t="s">
        <v>60</v>
      </c>
      <c r="E174" s="35">
        <v>0</v>
      </c>
      <c r="F174" s="35">
        <v>0</v>
      </c>
      <c r="G174" s="35">
        <v>0</v>
      </c>
      <c r="H174" s="35">
        <v>0</v>
      </c>
      <c r="I174" s="35">
        <v>0</v>
      </c>
      <c r="J174" s="35">
        <v>10881.055305580099</v>
      </c>
      <c r="K174" s="35">
        <v>10881.055305580099</v>
      </c>
      <c r="L174" s="35">
        <v>10881.055305580099</v>
      </c>
      <c r="M174" s="35">
        <v>10881.055305580099</v>
      </c>
      <c r="N174" s="35">
        <v>10881.055305580099</v>
      </c>
      <c r="O174" s="35">
        <v>0</v>
      </c>
      <c r="P174" s="35">
        <v>10881.055305580099</v>
      </c>
      <c r="Q174" s="35">
        <v>0</v>
      </c>
      <c r="R174" s="35">
        <v>0</v>
      </c>
      <c r="S174" s="35">
        <v>0</v>
      </c>
      <c r="T174" s="35">
        <v>10881.055305580099</v>
      </c>
      <c r="U174" s="35" t="e">
        <v>#VALUE!</v>
      </c>
      <c r="V174" s="35" t="e">
        <v>#VALUE!</v>
      </c>
      <c r="W174" s="35" t="e">
        <v>#VALUE!</v>
      </c>
      <c r="X174" s="35" t="e">
        <v>#VALUE!</v>
      </c>
      <c r="Y174" s="35" t="e">
        <v>#VALUE!</v>
      </c>
      <c r="Z174" s="35" t="e">
        <v>#VALUE!</v>
      </c>
      <c r="AA174" s="35" t="e">
        <v>#VALUE!</v>
      </c>
      <c r="AB174" s="35" t="e">
        <v>#VALUE!</v>
      </c>
      <c r="AC174" s="35" t="e">
        <v>#VALUE!</v>
      </c>
      <c r="AD174" s="35" t="e">
        <v>#VALUE!</v>
      </c>
      <c r="AE174" s="35" t="e">
        <v>#VALUE!</v>
      </c>
      <c r="AF174" s="35" t="e">
        <v>#VALUE!</v>
      </c>
      <c r="AG174" s="35" t="e">
        <v>#VALUE!</v>
      </c>
      <c r="AH174" s="35" t="e">
        <v>#VALUE!</v>
      </c>
      <c r="AI174" s="35" t="e">
        <v>#VALUE!</v>
      </c>
      <c r="AJ174" s="35" t="e">
        <v>#VALUE!</v>
      </c>
      <c r="AK174" s="35" t="e">
        <v>#VALUE!</v>
      </c>
      <c r="AL174" s="35" t="e">
        <v>#VALUE!</v>
      </c>
      <c r="AM174" s="35" t="e">
        <v>#VALUE!</v>
      </c>
      <c r="AN174" s="35" t="e">
        <v>#VALUE!</v>
      </c>
      <c r="AO174" s="17"/>
    </row>
    <row r="175" spans="2:41" outlineLevel="1" x14ac:dyDescent="0.4">
      <c r="B175" s="69"/>
      <c r="C175" s="50" t="s">
        <v>118</v>
      </c>
      <c r="D175" s="18" t="s">
        <v>60</v>
      </c>
      <c r="E175" s="35">
        <v>0</v>
      </c>
      <c r="F175" s="35">
        <v>0</v>
      </c>
      <c r="G175" s="35">
        <v>0</v>
      </c>
      <c r="H175" s="35">
        <v>0</v>
      </c>
      <c r="I175" s="35">
        <v>0</v>
      </c>
      <c r="J175" s="35">
        <v>1804.26886447723</v>
      </c>
      <c r="K175" s="35">
        <v>1337.21332074413</v>
      </c>
      <c r="L175" s="35">
        <v>819.64250998134196</v>
      </c>
      <c r="M175" s="35">
        <v>673.03028716754898</v>
      </c>
      <c r="N175" s="35">
        <v>695.71801770085006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 t="e">
        <v>#VALUE!</v>
      </c>
      <c r="V175" s="35" t="e">
        <v>#VALUE!</v>
      </c>
      <c r="W175" s="35" t="e">
        <v>#VALUE!</v>
      </c>
      <c r="X175" s="35" t="e">
        <v>#VALUE!</v>
      </c>
      <c r="Y175" s="35" t="e">
        <v>#VALUE!</v>
      </c>
      <c r="Z175" s="35" t="e">
        <v>#VALUE!</v>
      </c>
      <c r="AA175" s="35" t="e">
        <v>#VALUE!</v>
      </c>
      <c r="AB175" s="35" t="e">
        <v>#VALUE!</v>
      </c>
      <c r="AC175" s="35" t="e">
        <v>#VALUE!</v>
      </c>
      <c r="AD175" s="35" t="e">
        <v>#VALUE!</v>
      </c>
      <c r="AE175" s="35" t="e">
        <v>#VALUE!</v>
      </c>
      <c r="AF175" s="35" t="e">
        <v>#VALUE!</v>
      </c>
      <c r="AG175" s="35" t="e">
        <v>#VALUE!</v>
      </c>
      <c r="AH175" s="35" t="e">
        <v>#VALUE!</v>
      </c>
      <c r="AI175" s="35" t="e">
        <v>#VALUE!</v>
      </c>
      <c r="AJ175" s="35" t="e">
        <v>#VALUE!</v>
      </c>
      <c r="AK175" s="35" t="e">
        <v>#VALUE!</v>
      </c>
      <c r="AL175" s="35" t="e">
        <v>#VALUE!</v>
      </c>
      <c r="AM175" s="35" t="e">
        <v>#VALUE!</v>
      </c>
      <c r="AN175" s="35" t="e">
        <v>#VALUE!</v>
      </c>
      <c r="AO175" s="17"/>
    </row>
    <row r="176" spans="2:41" outlineLevel="1" x14ac:dyDescent="0.4">
      <c r="B176" s="69"/>
      <c r="C176" s="50" t="s">
        <v>341</v>
      </c>
      <c r="D176" s="18" t="s">
        <v>60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23611.122768469999</v>
      </c>
      <c r="K176" s="35">
        <v>23611.122768469999</v>
      </c>
      <c r="L176" s="35">
        <v>23611.122768469999</v>
      </c>
      <c r="M176" s="35">
        <v>23611.122768469999</v>
      </c>
      <c r="N176" s="35">
        <v>14359.745874521001</v>
      </c>
      <c r="O176" s="35">
        <v>0</v>
      </c>
      <c r="P176" s="35">
        <v>5108.3689805718604</v>
      </c>
      <c r="Q176" s="35">
        <v>0</v>
      </c>
      <c r="R176" s="35">
        <v>0</v>
      </c>
      <c r="S176" s="35">
        <v>0</v>
      </c>
      <c r="T176" s="35">
        <v>5108.3689805718604</v>
      </c>
      <c r="U176" s="35" t="e">
        <v>#VALUE!</v>
      </c>
      <c r="V176" s="35" t="e">
        <v>#VALUE!</v>
      </c>
      <c r="W176" s="35" t="e">
        <v>#VALUE!</v>
      </c>
      <c r="X176" s="35" t="e">
        <v>#VALUE!</v>
      </c>
      <c r="Y176" s="35" t="e">
        <v>#VALUE!</v>
      </c>
      <c r="Z176" s="35" t="e">
        <v>#VALUE!</v>
      </c>
      <c r="AA176" s="35" t="e">
        <v>#VALUE!</v>
      </c>
      <c r="AB176" s="35" t="e">
        <v>#VALUE!</v>
      </c>
      <c r="AC176" s="35" t="e">
        <v>#VALUE!</v>
      </c>
      <c r="AD176" s="35" t="e">
        <v>#VALUE!</v>
      </c>
      <c r="AE176" s="35" t="e">
        <v>#VALUE!</v>
      </c>
      <c r="AF176" s="35" t="e">
        <v>#VALUE!</v>
      </c>
      <c r="AG176" s="35" t="e">
        <v>#VALUE!</v>
      </c>
      <c r="AH176" s="35" t="e">
        <v>#VALUE!</v>
      </c>
      <c r="AI176" s="35" t="e">
        <v>#VALUE!</v>
      </c>
      <c r="AJ176" s="35" t="e">
        <v>#VALUE!</v>
      </c>
      <c r="AK176" s="35" t="e">
        <v>#VALUE!</v>
      </c>
      <c r="AL176" s="35" t="e">
        <v>#VALUE!</v>
      </c>
      <c r="AM176" s="35" t="e">
        <v>#VALUE!</v>
      </c>
      <c r="AN176" s="35" t="e">
        <v>#VALUE!</v>
      </c>
      <c r="AO176" s="17"/>
    </row>
    <row r="177" spans="2:44" outlineLevel="1" x14ac:dyDescent="0.4">
      <c r="B177" s="69"/>
      <c r="C177" s="50" t="s">
        <v>75</v>
      </c>
      <c r="D177" s="18" t="s">
        <v>60</v>
      </c>
      <c r="E177" s="35">
        <v>0</v>
      </c>
      <c r="F177" s="35">
        <v>0</v>
      </c>
      <c r="G177" s="35">
        <v>0</v>
      </c>
      <c r="H177" s="35">
        <v>0</v>
      </c>
      <c r="I177" s="35">
        <v>0</v>
      </c>
      <c r="J177" s="35">
        <v>18669.789192949815</v>
      </c>
      <c r="K177" s="35">
        <v>18669.787314810965</v>
      </c>
      <c r="L177" s="35">
        <v>18669.787835996449</v>
      </c>
      <c r="M177" s="35">
        <v>18669.789571390371</v>
      </c>
      <c r="N177" s="35">
        <v>18669.785755951008</v>
      </c>
      <c r="O177" s="35">
        <v>0</v>
      </c>
      <c r="P177" s="35">
        <v>18669.78460507124</v>
      </c>
      <c r="Q177" s="35">
        <v>0</v>
      </c>
      <c r="R177" s="35">
        <v>0</v>
      </c>
      <c r="S177" s="35">
        <v>0</v>
      </c>
      <c r="T177" s="35">
        <v>18668.234472075983</v>
      </c>
      <c r="U177" s="35" t="e">
        <f t="shared" ref="U177:AN177" si="19">U233+U246</f>
        <v>#VALUE!</v>
      </c>
      <c r="V177" s="35" t="e">
        <f t="shared" si="19"/>
        <v>#VALUE!</v>
      </c>
      <c r="W177" s="35" t="e">
        <f t="shared" si="19"/>
        <v>#VALUE!</v>
      </c>
      <c r="X177" s="35" t="e">
        <f t="shared" si="19"/>
        <v>#VALUE!</v>
      </c>
      <c r="Y177" s="35" t="e">
        <f t="shared" si="19"/>
        <v>#VALUE!</v>
      </c>
      <c r="Z177" s="35" t="e">
        <f t="shared" si="19"/>
        <v>#VALUE!</v>
      </c>
      <c r="AA177" s="35" t="e">
        <f t="shared" si="19"/>
        <v>#VALUE!</v>
      </c>
      <c r="AB177" s="35" t="e">
        <f t="shared" si="19"/>
        <v>#VALUE!</v>
      </c>
      <c r="AC177" s="35" t="e">
        <f t="shared" si="19"/>
        <v>#VALUE!</v>
      </c>
      <c r="AD177" s="35" t="e">
        <f t="shared" si="19"/>
        <v>#VALUE!</v>
      </c>
      <c r="AE177" s="35" t="e">
        <f t="shared" si="19"/>
        <v>#VALUE!</v>
      </c>
      <c r="AF177" s="35" t="e">
        <f t="shared" si="19"/>
        <v>#VALUE!</v>
      </c>
      <c r="AG177" s="35" t="e">
        <f t="shared" si="19"/>
        <v>#VALUE!</v>
      </c>
      <c r="AH177" s="35" t="e">
        <f t="shared" si="19"/>
        <v>#VALUE!</v>
      </c>
      <c r="AI177" s="35" t="e">
        <f t="shared" si="19"/>
        <v>#VALUE!</v>
      </c>
      <c r="AJ177" s="35" t="e">
        <f t="shared" si="19"/>
        <v>#VALUE!</v>
      </c>
      <c r="AK177" s="35" t="e">
        <f t="shared" si="19"/>
        <v>#VALUE!</v>
      </c>
      <c r="AL177" s="35" t="e">
        <f t="shared" si="19"/>
        <v>#VALUE!</v>
      </c>
      <c r="AM177" s="35" t="e">
        <f t="shared" si="19"/>
        <v>#VALUE!</v>
      </c>
      <c r="AN177" s="35" t="e">
        <f t="shared" si="19"/>
        <v>#VALUE!</v>
      </c>
      <c r="AO177" s="17"/>
    </row>
    <row r="178" spans="2:44" outlineLevel="1" x14ac:dyDescent="0.4">
      <c r="B178" s="69"/>
      <c r="C178" s="50" t="s">
        <v>76</v>
      </c>
      <c r="D178" s="18" t="s">
        <v>60</v>
      </c>
      <c r="E178" s="35">
        <v>0</v>
      </c>
      <c r="F178" s="35">
        <v>0</v>
      </c>
      <c r="G178" s="35">
        <v>0</v>
      </c>
      <c r="H178" s="35">
        <v>0</v>
      </c>
      <c r="I178" s="35">
        <v>0</v>
      </c>
      <c r="J178" s="35">
        <v>10594.982729805863</v>
      </c>
      <c r="K178" s="35">
        <v>10739.871171666933</v>
      </c>
      <c r="L178" s="35">
        <v>10703.01715360092</v>
      </c>
      <c r="M178" s="35">
        <v>10770.318346014727</v>
      </c>
      <c r="N178" s="35">
        <v>10830.408244200506</v>
      </c>
      <c r="O178" s="35">
        <v>0</v>
      </c>
      <c r="P178" s="35">
        <v>11423.897290436124</v>
      </c>
      <c r="Q178" s="35">
        <v>0</v>
      </c>
      <c r="R178" s="35">
        <v>0</v>
      </c>
      <c r="S178" s="35">
        <v>0</v>
      </c>
      <c r="T178" s="35">
        <v>11246.19269670669</v>
      </c>
      <c r="U178" s="35" t="e">
        <v>#VALUE!</v>
      </c>
      <c r="V178" s="35" t="e">
        <v>#VALUE!</v>
      </c>
      <c r="W178" s="35" t="e">
        <v>#VALUE!</v>
      </c>
      <c r="X178" s="35" t="e">
        <v>#VALUE!</v>
      </c>
      <c r="Y178" s="35" t="e">
        <v>#VALUE!</v>
      </c>
      <c r="Z178" s="35" t="e">
        <v>#VALUE!</v>
      </c>
      <c r="AA178" s="35" t="e">
        <v>#VALUE!</v>
      </c>
      <c r="AB178" s="35" t="e">
        <v>#VALUE!</v>
      </c>
      <c r="AC178" s="35" t="e">
        <v>#VALUE!</v>
      </c>
      <c r="AD178" s="35" t="e">
        <v>#VALUE!</v>
      </c>
      <c r="AE178" s="35" t="e">
        <v>#VALUE!</v>
      </c>
      <c r="AF178" s="35" t="e">
        <v>#VALUE!</v>
      </c>
      <c r="AG178" s="35" t="e">
        <v>#VALUE!</v>
      </c>
      <c r="AH178" s="35" t="e">
        <v>#VALUE!</v>
      </c>
      <c r="AI178" s="35" t="e">
        <v>#VALUE!</v>
      </c>
      <c r="AJ178" s="35" t="e">
        <v>#VALUE!</v>
      </c>
      <c r="AK178" s="35" t="e">
        <v>#VALUE!</v>
      </c>
      <c r="AL178" s="35" t="e">
        <v>#VALUE!</v>
      </c>
      <c r="AM178" s="35" t="e">
        <v>#VALUE!</v>
      </c>
      <c r="AN178" s="35" t="e">
        <v>#VALUE!</v>
      </c>
      <c r="AO178" s="17"/>
    </row>
    <row r="179" spans="2:44" outlineLevel="1" x14ac:dyDescent="0.4">
      <c r="B179" s="69"/>
      <c r="C179" s="50" t="s">
        <v>342</v>
      </c>
      <c r="D179" s="18" t="s">
        <v>60</v>
      </c>
      <c r="E179" s="35">
        <v>0</v>
      </c>
      <c r="F179" s="35">
        <v>0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 t="e">
        <v>#VALUE!</v>
      </c>
      <c r="V179" s="35" t="e">
        <v>#VALUE!</v>
      </c>
      <c r="W179" s="35" t="e">
        <v>#VALUE!</v>
      </c>
      <c r="X179" s="35" t="e">
        <v>#VALUE!</v>
      </c>
      <c r="Y179" s="35" t="e">
        <v>#VALUE!</v>
      </c>
      <c r="Z179" s="35" t="e">
        <v>#VALUE!</v>
      </c>
      <c r="AA179" s="35" t="e">
        <v>#VALUE!</v>
      </c>
      <c r="AB179" s="35" t="e">
        <v>#VALUE!</v>
      </c>
      <c r="AC179" s="35" t="e">
        <v>#VALUE!</v>
      </c>
      <c r="AD179" s="35" t="e">
        <v>#VALUE!</v>
      </c>
      <c r="AE179" s="35" t="e">
        <v>#VALUE!</v>
      </c>
      <c r="AF179" s="35" t="e">
        <v>#VALUE!</v>
      </c>
      <c r="AG179" s="35" t="e">
        <v>#VALUE!</v>
      </c>
      <c r="AH179" s="35" t="e">
        <v>#VALUE!</v>
      </c>
      <c r="AI179" s="35" t="e">
        <v>#VALUE!</v>
      </c>
      <c r="AJ179" s="35" t="e">
        <v>#VALUE!</v>
      </c>
      <c r="AK179" s="35" t="e">
        <v>#VALUE!</v>
      </c>
      <c r="AL179" s="35" t="e">
        <v>#VALUE!</v>
      </c>
      <c r="AM179" s="35" t="e">
        <v>#VALUE!</v>
      </c>
      <c r="AN179" s="35" t="e">
        <v>#VALUE!</v>
      </c>
      <c r="AO179" s="17"/>
    </row>
    <row r="180" spans="2:44" outlineLevel="1" x14ac:dyDescent="0.4">
      <c r="B180" s="69"/>
      <c r="C180" s="50" t="s">
        <v>343</v>
      </c>
      <c r="D180" s="18" t="s">
        <v>60</v>
      </c>
      <c r="E180" s="35">
        <v>0</v>
      </c>
      <c r="F180" s="35">
        <v>0</v>
      </c>
      <c r="G180" s="35">
        <v>0</v>
      </c>
      <c r="H180" s="35">
        <v>0</v>
      </c>
      <c r="I180" s="35">
        <v>0</v>
      </c>
      <c r="J180" s="35">
        <v>13782.7275880161</v>
      </c>
      <c r="K180" s="35">
        <v>13782.7275880161</v>
      </c>
      <c r="L180" s="35">
        <v>13782.7275880161</v>
      </c>
      <c r="M180" s="35">
        <v>13782.7275880161</v>
      </c>
      <c r="N180" s="35">
        <v>13782.7275880161</v>
      </c>
      <c r="O180" s="35">
        <v>0</v>
      </c>
      <c r="P180" s="35">
        <v>13782.7275880161</v>
      </c>
      <c r="Q180" s="35">
        <v>0</v>
      </c>
      <c r="R180" s="35">
        <v>0</v>
      </c>
      <c r="S180" s="35">
        <v>0</v>
      </c>
      <c r="T180" s="35">
        <v>13782.7275880161</v>
      </c>
      <c r="U180" s="35" t="e">
        <v>#VALUE!</v>
      </c>
      <c r="V180" s="35" t="e">
        <v>#VALUE!</v>
      </c>
      <c r="W180" s="35" t="e">
        <v>#VALUE!</v>
      </c>
      <c r="X180" s="35" t="e">
        <v>#VALUE!</v>
      </c>
      <c r="Y180" s="35" t="e">
        <v>#VALUE!</v>
      </c>
      <c r="Z180" s="35" t="e">
        <v>#VALUE!</v>
      </c>
      <c r="AA180" s="35" t="e">
        <v>#VALUE!</v>
      </c>
      <c r="AB180" s="35" t="e">
        <v>#VALUE!</v>
      </c>
      <c r="AC180" s="35" t="e">
        <v>#VALUE!</v>
      </c>
      <c r="AD180" s="35" t="e">
        <v>#VALUE!</v>
      </c>
      <c r="AE180" s="35" t="e">
        <v>#VALUE!</v>
      </c>
      <c r="AF180" s="35" t="e">
        <v>#VALUE!</v>
      </c>
      <c r="AG180" s="35" t="e">
        <v>#VALUE!</v>
      </c>
      <c r="AH180" s="35" t="e">
        <v>#VALUE!</v>
      </c>
      <c r="AI180" s="35" t="e">
        <v>#VALUE!</v>
      </c>
      <c r="AJ180" s="35" t="e">
        <v>#VALUE!</v>
      </c>
      <c r="AK180" s="35" t="e">
        <v>#VALUE!</v>
      </c>
      <c r="AL180" s="35" t="e">
        <v>#VALUE!</v>
      </c>
      <c r="AM180" s="35" t="e">
        <v>#VALUE!</v>
      </c>
      <c r="AN180" s="35" t="e">
        <v>#VALUE!</v>
      </c>
      <c r="AO180" s="17"/>
    </row>
    <row r="181" spans="2:44" outlineLevel="1" x14ac:dyDescent="0.4">
      <c r="B181" s="69"/>
      <c r="C181" s="50" t="s">
        <v>138</v>
      </c>
      <c r="D181" s="18" t="s">
        <v>60</v>
      </c>
      <c r="E181" s="35">
        <v>0</v>
      </c>
      <c r="F181" s="35">
        <v>0</v>
      </c>
      <c r="G181" s="35">
        <v>0</v>
      </c>
      <c r="H181" s="35">
        <v>0</v>
      </c>
      <c r="I181" s="35">
        <v>0</v>
      </c>
      <c r="J181" s="35">
        <v>41060.554674270534</v>
      </c>
      <c r="K181" s="35">
        <v>47811.99294938922</v>
      </c>
      <c r="L181" s="35">
        <v>53673.29900120636</v>
      </c>
      <c r="M181" s="35">
        <v>58953.037636218578</v>
      </c>
      <c r="N181" s="35">
        <v>66324.562078261893</v>
      </c>
      <c r="O181" s="35">
        <v>0</v>
      </c>
      <c r="P181" s="35">
        <v>83161.339573362318</v>
      </c>
      <c r="Q181" s="35">
        <v>0</v>
      </c>
      <c r="R181" s="35">
        <v>0</v>
      </c>
      <c r="S181" s="35">
        <v>0</v>
      </c>
      <c r="T181" s="35">
        <v>107010.95389225917</v>
      </c>
      <c r="U181" s="35" t="e">
        <v>#VALUE!</v>
      </c>
      <c r="V181" s="35" t="e">
        <v>#VALUE!</v>
      </c>
      <c r="W181" s="35" t="e">
        <v>#VALUE!</v>
      </c>
      <c r="X181" s="35" t="e">
        <v>#VALUE!</v>
      </c>
      <c r="Y181" s="35" t="e">
        <v>#VALUE!</v>
      </c>
      <c r="Z181" s="35" t="e">
        <v>#VALUE!</v>
      </c>
      <c r="AA181" s="35" t="e">
        <v>#VALUE!</v>
      </c>
      <c r="AB181" s="35" t="e">
        <v>#VALUE!</v>
      </c>
      <c r="AC181" s="35" t="e">
        <v>#VALUE!</v>
      </c>
      <c r="AD181" s="35" t="e">
        <v>#VALUE!</v>
      </c>
      <c r="AE181" s="35" t="e">
        <v>#VALUE!</v>
      </c>
      <c r="AF181" s="35" t="e">
        <v>#VALUE!</v>
      </c>
      <c r="AG181" s="35" t="e">
        <v>#VALUE!</v>
      </c>
      <c r="AH181" s="35" t="e">
        <v>#VALUE!</v>
      </c>
      <c r="AI181" s="35" t="e">
        <v>#VALUE!</v>
      </c>
      <c r="AJ181" s="35" t="e">
        <v>#VALUE!</v>
      </c>
      <c r="AK181" s="35" t="e">
        <v>#VALUE!</v>
      </c>
      <c r="AL181" s="35" t="e">
        <v>#VALUE!</v>
      </c>
      <c r="AM181" s="35" t="e">
        <v>#VALUE!</v>
      </c>
      <c r="AN181" s="35" t="e">
        <v>#VALUE!</v>
      </c>
      <c r="AO181" s="17"/>
    </row>
    <row r="182" spans="2:44" outlineLevel="1" x14ac:dyDescent="0.4">
      <c r="B182" s="69"/>
      <c r="C182" s="50" t="s">
        <v>137</v>
      </c>
      <c r="D182" s="18" t="s">
        <v>60</v>
      </c>
      <c r="E182" s="35">
        <v>0</v>
      </c>
      <c r="F182" s="35">
        <v>0</v>
      </c>
      <c r="G182" s="35">
        <v>0</v>
      </c>
      <c r="H182" s="35">
        <v>0</v>
      </c>
      <c r="I182" s="35">
        <v>0</v>
      </c>
      <c r="J182" s="35">
        <v>13041.712799999996</v>
      </c>
      <c r="K182" s="35">
        <v>13041.712799999996</v>
      </c>
      <c r="L182" s="35">
        <v>13041.712799999996</v>
      </c>
      <c r="M182" s="35">
        <v>13041.712799999996</v>
      </c>
      <c r="N182" s="35">
        <v>13041.712799999996</v>
      </c>
      <c r="O182" s="35">
        <v>0</v>
      </c>
      <c r="P182" s="35">
        <v>13041.712799999996</v>
      </c>
      <c r="Q182" s="35">
        <v>0</v>
      </c>
      <c r="R182" s="35">
        <v>0</v>
      </c>
      <c r="S182" s="35">
        <v>0</v>
      </c>
      <c r="T182" s="35">
        <v>13041.712799999996</v>
      </c>
      <c r="U182" s="35" t="e">
        <v>#VALUE!</v>
      </c>
      <c r="V182" s="35" t="e">
        <v>#VALUE!</v>
      </c>
      <c r="W182" s="35" t="e">
        <v>#VALUE!</v>
      </c>
      <c r="X182" s="35" t="e">
        <v>#VALUE!</v>
      </c>
      <c r="Y182" s="35" t="e">
        <v>#VALUE!</v>
      </c>
      <c r="Z182" s="35" t="e">
        <v>#VALUE!</v>
      </c>
      <c r="AA182" s="35" t="e">
        <v>#VALUE!</v>
      </c>
      <c r="AB182" s="35" t="e">
        <v>#VALUE!</v>
      </c>
      <c r="AC182" s="35" t="e">
        <v>#VALUE!</v>
      </c>
      <c r="AD182" s="35" t="e">
        <v>#VALUE!</v>
      </c>
      <c r="AE182" s="35" t="e">
        <v>#VALUE!</v>
      </c>
      <c r="AF182" s="35" t="e">
        <v>#VALUE!</v>
      </c>
      <c r="AG182" s="35" t="e">
        <v>#VALUE!</v>
      </c>
      <c r="AH182" s="35" t="e">
        <v>#VALUE!</v>
      </c>
      <c r="AI182" s="35" t="e">
        <v>#VALUE!</v>
      </c>
      <c r="AJ182" s="35" t="e">
        <v>#VALUE!</v>
      </c>
      <c r="AK182" s="35" t="e">
        <v>#VALUE!</v>
      </c>
      <c r="AL182" s="35" t="e">
        <v>#VALUE!</v>
      </c>
      <c r="AM182" s="35" t="e">
        <v>#VALUE!</v>
      </c>
      <c r="AN182" s="35" t="e">
        <v>#VALUE!</v>
      </c>
      <c r="AO182" s="17"/>
    </row>
    <row r="183" spans="2:44" outlineLevel="1" x14ac:dyDescent="0.4">
      <c r="B183" s="69"/>
      <c r="C183" s="50" t="s">
        <v>136</v>
      </c>
      <c r="D183" s="18" t="s">
        <v>60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6778.0500000000293</v>
      </c>
      <c r="K183" s="35">
        <v>6778.0500000000293</v>
      </c>
      <c r="L183" s="35">
        <v>6778.0500000000293</v>
      </c>
      <c r="M183" s="35">
        <v>6778.0500000000293</v>
      </c>
      <c r="N183" s="35">
        <v>6778.0500000000293</v>
      </c>
      <c r="O183" s="35">
        <v>0</v>
      </c>
      <c r="P183" s="35">
        <v>6778.0500000000293</v>
      </c>
      <c r="Q183" s="35">
        <v>0</v>
      </c>
      <c r="R183" s="35">
        <v>0</v>
      </c>
      <c r="S183" s="35">
        <v>0</v>
      </c>
      <c r="T183" s="35">
        <v>6763.7712000000292</v>
      </c>
      <c r="U183" s="35" t="e">
        <v>#VALUE!</v>
      </c>
      <c r="V183" s="35" t="e">
        <v>#VALUE!</v>
      </c>
      <c r="W183" s="35" t="e">
        <v>#VALUE!</v>
      </c>
      <c r="X183" s="35" t="e">
        <v>#VALUE!</v>
      </c>
      <c r="Y183" s="35" t="e">
        <v>#VALUE!</v>
      </c>
      <c r="Z183" s="35" t="e">
        <v>#VALUE!</v>
      </c>
      <c r="AA183" s="35" t="e">
        <v>#VALUE!</v>
      </c>
      <c r="AB183" s="35" t="e">
        <v>#VALUE!</v>
      </c>
      <c r="AC183" s="35" t="e">
        <v>#VALUE!</v>
      </c>
      <c r="AD183" s="35" t="e">
        <v>#VALUE!</v>
      </c>
      <c r="AE183" s="35" t="e">
        <v>#VALUE!</v>
      </c>
      <c r="AF183" s="35" t="e">
        <v>#VALUE!</v>
      </c>
      <c r="AG183" s="35" t="e">
        <v>#VALUE!</v>
      </c>
      <c r="AH183" s="35" t="e">
        <v>#VALUE!</v>
      </c>
      <c r="AI183" s="35" t="e">
        <v>#VALUE!</v>
      </c>
      <c r="AJ183" s="35" t="e">
        <v>#VALUE!</v>
      </c>
      <c r="AK183" s="35" t="e">
        <v>#VALUE!</v>
      </c>
      <c r="AL183" s="35" t="e">
        <v>#VALUE!</v>
      </c>
      <c r="AM183" s="35" t="e">
        <v>#VALUE!</v>
      </c>
      <c r="AN183" s="35" t="e">
        <v>#VALUE!</v>
      </c>
      <c r="AO183" s="17"/>
    </row>
    <row r="184" spans="2:44" outlineLevel="1" x14ac:dyDescent="0.4">
      <c r="B184" s="69"/>
      <c r="C184" s="50" t="s">
        <v>344</v>
      </c>
      <c r="D184" s="18" t="s">
        <v>60</v>
      </c>
      <c r="E184" s="35">
        <v>0</v>
      </c>
      <c r="F184" s="35">
        <v>0</v>
      </c>
      <c r="G184" s="35">
        <v>0</v>
      </c>
      <c r="H184" s="35">
        <v>0</v>
      </c>
      <c r="I184" s="35">
        <v>0</v>
      </c>
      <c r="J184" s="35">
        <v>4326.6515999999792</v>
      </c>
      <c r="K184" s="35">
        <v>4326.6515999999792</v>
      </c>
      <c r="L184" s="35">
        <v>4326.6515999999792</v>
      </c>
      <c r="M184" s="35">
        <v>4326.6515999999792</v>
      </c>
      <c r="N184" s="35">
        <v>4326.6515999999792</v>
      </c>
      <c r="O184" s="35">
        <v>0</v>
      </c>
      <c r="P184" s="35">
        <v>4326.6515999999792</v>
      </c>
      <c r="Q184" s="35">
        <v>0</v>
      </c>
      <c r="R184" s="35">
        <v>0</v>
      </c>
      <c r="S184" s="35">
        <v>0</v>
      </c>
      <c r="T184" s="35">
        <v>4326.6515999999792</v>
      </c>
      <c r="U184" s="35" t="e">
        <v>#VALUE!</v>
      </c>
      <c r="V184" s="35" t="e">
        <v>#VALUE!</v>
      </c>
      <c r="W184" s="35" t="e">
        <v>#VALUE!</v>
      </c>
      <c r="X184" s="35" t="e">
        <v>#VALUE!</v>
      </c>
      <c r="Y184" s="35" t="e">
        <v>#VALUE!</v>
      </c>
      <c r="Z184" s="35" t="e">
        <v>#VALUE!</v>
      </c>
      <c r="AA184" s="35" t="e">
        <v>#VALUE!</v>
      </c>
      <c r="AB184" s="35" t="e">
        <v>#VALUE!</v>
      </c>
      <c r="AC184" s="35" t="e">
        <v>#VALUE!</v>
      </c>
      <c r="AD184" s="35" t="e">
        <v>#VALUE!</v>
      </c>
      <c r="AE184" s="35" t="e">
        <v>#VALUE!</v>
      </c>
      <c r="AF184" s="35" t="e">
        <v>#VALUE!</v>
      </c>
      <c r="AG184" s="35" t="e">
        <v>#VALUE!</v>
      </c>
      <c r="AH184" s="35" t="e">
        <v>#VALUE!</v>
      </c>
      <c r="AI184" s="35" t="e">
        <v>#VALUE!</v>
      </c>
      <c r="AJ184" s="35" t="e">
        <v>#VALUE!</v>
      </c>
      <c r="AK184" s="35" t="e">
        <v>#VALUE!</v>
      </c>
      <c r="AL184" s="35" t="e">
        <v>#VALUE!</v>
      </c>
      <c r="AM184" s="35" t="e">
        <v>#VALUE!</v>
      </c>
      <c r="AN184" s="35" t="e">
        <v>#VALUE!</v>
      </c>
      <c r="AO184" s="17"/>
    </row>
    <row r="185" spans="2:44" outlineLevel="1" x14ac:dyDescent="0.4">
      <c r="B185" s="69"/>
      <c r="C185" s="50" t="s">
        <v>139</v>
      </c>
      <c r="D185" s="18" t="s">
        <v>60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18285.099976717054</v>
      </c>
      <c r="K185" s="19">
        <v>18602.578786616526</v>
      </c>
      <c r="L185" s="19">
        <v>24808.254638332277</v>
      </c>
      <c r="M185" s="19">
        <v>25232.97603629572</v>
      </c>
      <c r="N185" s="19">
        <v>27199.240392432868</v>
      </c>
      <c r="O185" s="19">
        <v>0</v>
      </c>
      <c r="P185" s="19">
        <v>27387.000605855024</v>
      </c>
      <c r="Q185" s="19">
        <v>0</v>
      </c>
      <c r="R185" s="19">
        <v>0</v>
      </c>
      <c r="S185" s="19">
        <v>0</v>
      </c>
      <c r="T185" s="19">
        <v>30234.734342777141</v>
      </c>
      <c r="U185" s="19" t="e">
        <v>#VALUE!</v>
      </c>
      <c r="V185" s="19" t="e">
        <v>#VALUE!</v>
      </c>
      <c r="W185" s="19" t="e">
        <v>#VALUE!</v>
      </c>
      <c r="X185" s="19" t="e">
        <v>#VALUE!</v>
      </c>
      <c r="Y185" s="19" t="e">
        <v>#VALUE!</v>
      </c>
      <c r="Z185" s="19" t="e">
        <v>#VALUE!</v>
      </c>
      <c r="AA185" s="19" t="e">
        <v>#VALUE!</v>
      </c>
      <c r="AB185" s="19" t="e">
        <v>#VALUE!</v>
      </c>
      <c r="AC185" s="19" t="e">
        <v>#VALUE!</v>
      </c>
      <c r="AD185" s="19" t="e">
        <v>#VALUE!</v>
      </c>
      <c r="AE185" s="19" t="e">
        <v>#VALUE!</v>
      </c>
      <c r="AF185" s="19" t="e">
        <v>#VALUE!</v>
      </c>
      <c r="AG185" s="19" t="e">
        <v>#VALUE!</v>
      </c>
      <c r="AH185" s="19" t="e">
        <v>#VALUE!</v>
      </c>
      <c r="AI185" s="19" t="e">
        <v>#VALUE!</v>
      </c>
      <c r="AJ185" s="19" t="e">
        <v>#VALUE!</v>
      </c>
      <c r="AK185" s="19" t="e">
        <v>#VALUE!</v>
      </c>
      <c r="AL185" s="19" t="e">
        <v>#VALUE!</v>
      </c>
      <c r="AM185" s="19" t="e">
        <v>#VALUE!</v>
      </c>
      <c r="AN185" s="19" t="e">
        <v>#VALUE!</v>
      </c>
      <c r="AO185" s="17"/>
    </row>
    <row r="186" spans="2:44" outlineLevel="1" x14ac:dyDescent="0.4">
      <c r="B186" s="69"/>
      <c r="C186" s="50" t="s">
        <v>54</v>
      </c>
      <c r="D186" s="18" t="s">
        <v>60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5744.5567644514604</v>
      </c>
      <c r="U186" s="19" t="e">
        <v>#VALUE!</v>
      </c>
      <c r="V186" s="19" t="e">
        <v>#VALUE!</v>
      </c>
      <c r="W186" s="19" t="e">
        <v>#VALUE!</v>
      </c>
      <c r="X186" s="19" t="e">
        <v>#VALUE!</v>
      </c>
      <c r="Y186" s="19" t="e">
        <v>#VALUE!</v>
      </c>
      <c r="Z186" s="19" t="e">
        <v>#VALUE!</v>
      </c>
      <c r="AA186" s="19" t="e">
        <v>#VALUE!</v>
      </c>
      <c r="AB186" s="19" t="e">
        <v>#VALUE!</v>
      </c>
      <c r="AC186" s="19" t="e">
        <v>#VALUE!</v>
      </c>
      <c r="AD186" s="19" t="e">
        <v>#VALUE!</v>
      </c>
      <c r="AE186" s="19" t="e">
        <v>#VALUE!</v>
      </c>
      <c r="AF186" s="19" t="e">
        <v>#VALUE!</v>
      </c>
      <c r="AG186" s="19" t="e">
        <v>#VALUE!</v>
      </c>
      <c r="AH186" s="19" t="e">
        <v>#VALUE!</v>
      </c>
      <c r="AI186" s="19" t="e">
        <v>#VALUE!</v>
      </c>
      <c r="AJ186" s="19" t="e">
        <v>#VALUE!</v>
      </c>
      <c r="AK186" s="19" t="e">
        <v>#VALUE!</v>
      </c>
      <c r="AL186" s="19" t="e">
        <v>#VALUE!</v>
      </c>
      <c r="AM186" s="19" t="e">
        <v>#VALUE!</v>
      </c>
      <c r="AN186" s="19" t="e">
        <v>#VALUE!</v>
      </c>
      <c r="AO186" s="17"/>
    </row>
    <row r="187" spans="2:44" outlineLevel="1" x14ac:dyDescent="0.4">
      <c r="B187" s="69"/>
      <c r="C187" s="50" t="s">
        <v>345</v>
      </c>
      <c r="D187" s="18" t="s">
        <v>60</v>
      </c>
      <c r="E187" s="35">
        <v>0</v>
      </c>
      <c r="F187" s="35">
        <v>0</v>
      </c>
      <c r="G187" s="35">
        <v>0</v>
      </c>
      <c r="H187" s="35">
        <v>0</v>
      </c>
      <c r="I187" s="35">
        <v>0</v>
      </c>
      <c r="J187" s="35">
        <v>0</v>
      </c>
      <c r="K187" s="35">
        <v>0</v>
      </c>
      <c r="L187" s="35">
        <v>0</v>
      </c>
      <c r="M187" s="35">
        <v>0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 t="e">
        <v>#VALUE!</v>
      </c>
      <c r="V187" s="35" t="e">
        <v>#VALUE!</v>
      </c>
      <c r="W187" s="35" t="e">
        <v>#VALUE!</v>
      </c>
      <c r="X187" s="35" t="e">
        <v>#VALUE!</v>
      </c>
      <c r="Y187" s="35" t="e">
        <v>#VALUE!</v>
      </c>
      <c r="Z187" s="35" t="e">
        <v>#VALUE!</v>
      </c>
      <c r="AA187" s="35" t="e">
        <v>#VALUE!</v>
      </c>
      <c r="AB187" s="35" t="e">
        <v>#VALUE!</v>
      </c>
      <c r="AC187" s="35" t="e">
        <v>#VALUE!</v>
      </c>
      <c r="AD187" s="35" t="e">
        <v>#VALUE!</v>
      </c>
      <c r="AE187" s="35" t="e">
        <v>#VALUE!</v>
      </c>
      <c r="AF187" s="35" t="e">
        <v>#VALUE!</v>
      </c>
      <c r="AG187" s="35" t="e">
        <v>#VALUE!</v>
      </c>
      <c r="AH187" s="35" t="e">
        <v>#VALUE!</v>
      </c>
      <c r="AI187" s="35" t="e">
        <v>#VALUE!</v>
      </c>
      <c r="AJ187" s="35" t="e">
        <v>#VALUE!</v>
      </c>
      <c r="AK187" s="35" t="e">
        <v>#VALUE!</v>
      </c>
      <c r="AL187" s="35" t="e">
        <v>#VALUE!</v>
      </c>
      <c r="AM187" s="35" t="e">
        <v>#VALUE!</v>
      </c>
      <c r="AN187" s="35" t="e">
        <v>#VALUE!</v>
      </c>
      <c r="AO187" s="17"/>
      <c r="AP187" s="70"/>
    </row>
    <row r="188" spans="2:44" outlineLevel="1" x14ac:dyDescent="0.4">
      <c r="B188" s="69"/>
      <c r="C188" s="50" t="s">
        <v>35</v>
      </c>
      <c r="D188" s="18" t="s">
        <v>60</v>
      </c>
      <c r="E188" s="35">
        <v>0</v>
      </c>
      <c r="F188" s="35">
        <v>0</v>
      </c>
      <c r="G188" s="35">
        <v>0</v>
      </c>
      <c r="H188" s="35">
        <v>0</v>
      </c>
      <c r="I188" s="35">
        <v>0</v>
      </c>
      <c r="J188" s="35">
        <v>-197.1796124564251</v>
      </c>
      <c r="K188" s="35">
        <v>-260.40968470847707</v>
      </c>
      <c r="L188" s="35">
        <v>-327.30980292596792</v>
      </c>
      <c r="M188" s="35">
        <v>-386.28650067410337</v>
      </c>
      <c r="N188" s="35">
        <v>-364.96697739855688</v>
      </c>
      <c r="O188" s="35">
        <v>0</v>
      </c>
      <c r="P188" s="35">
        <v>-481.54491666985297</v>
      </c>
      <c r="Q188" s="35">
        <v>0</v>
      </c>
      <c r="R188" s="35">
        <v>0</v>
      </c>
      <c r="S188" s="35">
        <v>0</v>
      </c>
      <c r="T188" s="35">
        <v>-950.14933061635202</v>
      </c>
      <c r="U188" s="35" t="e">
        <f t="shared" ref="U188:AN188" si="20">U232+U245</f>
        <v>#VALUE!</v>
      </c>
      <c r="V188" s="35" t="e">
        <f t="shared" si="20"/>
        <v>#VALUE!</v>
      </c>
      <c r="W188" s="35" t="e">
        <f t="shared" si="20"/>
        <v>#VALUE!</v>
      </c>
      <c r="X188" s="35" t="e">
        <f t="shared" si="20"/>
        <v>#VALUE!</v>
      </c>
      <c r="Y188" s="35" t="e">
        <f t="shared" si="20"/>
        <v>#VALUE!</v>
      </c>
      <c r="Z188" s="35" t="e">
        <f t="shared" si="20"/>
        <v>#VALUE!</v>
      </c>
      <c r="AA188" s="35" t="e">
        <f t="shared" si="20"/>
        <v>#VALUE!</v>
      </c>
      <c r="AB188" s="35" t="e">
        <f t="shared" si="20"/>
        <v>#VALUE!</v>
      </c>
      <c r="AC188" s="35" t="e">
        <f t="shared" si="20"/>
        <v>#VALUE!</v>
      </c>
      <c r="AD188" s="35" t="e">
        <f t="shared" si="20"/>
        <v>#VALUE!</v>
      </c>
      <c r="AE188" s="35" t="e">
        <f t="shared" si="20"/>
        <v>#VALUE!</v>
      </c>
      <c r="AF188" s="35" t="e">
        <f t="shared" si="20"/>
        <v>#VALUE!</v>
      </c>
      <c r="AG188" s="35" t="e">
        <f t="shared" si="20"/>
        <v>#VALUE!</v>
      </c>
      <c r="AH188" s="35" t="e">
        <f t="shared" si="20"/>
        <v>#VALUE!</v>
      </c>
      <c r="AI188" s="35" t="e">
        <f t="shared" si="20"/>
        <v>#VALUE!</v>
      </c>
      <c r="AJ188" s="35" t="e">
        <f t="shared" si="20"/>
        <v>#VALUE!</v>
      </c>
      <c r="AK188" s="35" t="e">
        <f t="shared" si="20"/>
        <v>#VALUE!</v>
      </c>
      <c r="AL188" s="35" t="e">
        <f t="shared" si="20"/>
        <v>#VALUE!</v>
      </c>
      <c r="AM188" s="35" t="e">
        <f t="shared" si="20"/>
        <v>#VALUE!</v>
      </c>
      <c r="AN188" s="35" t="e">
        <f t="shared" si="20"/>
        <v>#VALUE!</v>
      </c>
      <c r="AO188" s="17"/>
    </row>
    <row r="189" spans="2:44" outlineLevel="1" x14ac:dyDescent="0.4">
      <c r="B189" s="69"/>
      <c r="C189" s="50" t="s">
        <v>37</v>
      </c>
      <c r="D189" s="18" t="s">
        <v>60</v>
      </c>
      <c r="E189" s="35">
        <v>0</v>
      </c>
      <c r="F189" s="35">
        <v>0</v>
      </c>
      <c r="G189" s="35">
        <v>0</v>
      </c>
      <c r="H189" s="35">
        <v>0</v>
      </c>
      <c r="I189" s="35">
        <v>0</v>
      </c>
      <c r="J189" s="35">
        <v>-484.53693248515901</v>
      </c>
      <c r="K189" s="35">
        <v>-763.18058236939692</v>
      </c>
      <c r="L189" s="35">
        <v>-835.15026382687574</v>
      </c>
      <c r="M189" s="35">
        <v>-995.40610996497799</v>
      </c>
      <c r="N189" s="35">
        <v>-1825.6513116237609</v>
      </c>
      <c r="O189" s="35">
        <v>0</v>
      </c>
      <c r="P189" s="35">
        <v>-2872.9811480550475</v>
      </c>
      <c r="Q189" s="35">
        <v>0</v>
      </c>
      <c r="R189" s="35">
        <v>0</v>
      </c>
      <c r="S189" s="35">
        <v>0</v>
      </c>
      <c r="T189" s="35">
        <v>-4409.7394571507139</v>
      </c>
      <c r="U189" s="35" t="e">
        <f t="shared" ref="U189:AN190" si="21">U229+U242</f>
        <v>#VALUE!</v>
      </c>
      <c r="V189" s="35" t="e">
        <f t="shared" si="21"/>
        <v>#VALUE!</v>
      </c>
      <c r="W189" s="35" t="e">
        <f t="shared" si="21"/>
        <v>#VALUE!</v>
      </c>
      <c r="X189" s="35" t="e">
        <f t="shared" si="21"/>
        <v>#VALUE!</v>
      </c>
      <c r="Y189" s="35" t="e">
        <f t="shared" si="21"/>
        <v>#VALUE!</v>
      </c>
      <c r="Z189" s="35" t="e">
        <f t="shared" si="21"/>
        <v>#VALUE!</v>
      </c>
      <c r="AA189" s="35" t="e">
        <f t="shared" si="21"/>
        <v>#VALUE!</v>
      </c>
      <c r="AB189" s="35" t="e">
        <f t="shared" si="21"/>
        <v>#VALUE!</v>
      </c>
      <c r="AC189" s="35" t="e">
        <f t="shared" si="21"/>
        <v>#VALUE!</v>
      </c>
      <c r="AD189" s="35" t="e">
        <f t="shared" si="21"/>
        <v>#VALUE!</v>
      </c>
      <c r="AE189" s="35" t="e">
        <f t="shared" si="21"/>
        <v>#VALUE!</v>
      </c>
      <c r="AF189" s="35" t="e">
        <f t="shared" si="21"/>
        <v>#VALUE!</v>
      </c>
      <c r="AG189" s="35" t="e">
        <f t="shared" si="21"/>
        <v>#VALUE!</v>
      </c>
      <c r="AH189" s="35" t="e">
        <f t="shared" si="21"/>
        <v>#VALUE!</v>
      </c>
      <c r="AI189" s="35" t="e">
        <f t="shared" si="21"/>
        <v>#VALUE!</v>
      </c>
      <c r="AJ189" s="35" t="e">
        <f t="shared" si="21"/>
        <v>#VALUE!</v>
      </c>
      <c r="AK189" s="35" t="e">
        <f t="shared" si="21"/>
        <v>#VALUE!</v>
      </c>
      <c r="AL189" s="35" t="e">
        <f t="shared" si="21"/>
        <v>#VALUE!</v>
      </c>
      <c r="AM189" s="35" t="e">
        <f t="shared" si="21"/>
        <v>#VALUE!</v>
      </c>
      <c r="AN189" s="35" t="e">
        <f t="shared" si="21"/>
        <v>#VALUE!</v>
      </c>
      <c r="AO189" s="17"/>
    </row>
    <row r="190" spans="2:44" outlineLevel="1" x14ac:dyDescent="0.4">
      <c r="B190" s="69"/>
      <c r="C190" s="50" t="s">
        <v>38</v>
      </c>
      <c r="D190" s="18" t="s">
        <v>60</v>
      </c>
      <c r="E190" s="35">
        <v>0</v>
      </c>
      <c r="F190" s="35">
        <v>0</v>
      </c>
      <c r="G190" s="35">
        <v>0</v>
      </c>
      <c r="H190" s="35">
        <v>0</v>
      </c>
      <c r="I190" s="35">
        <v>0</v>
      </c>
      <c r="J190" s="35">
        <v>-12.360244672635599</v>
      </c>
      <c r="K190" s="35">
        <v>-12.6287005171805</v>
      </c>
      <c r="L190" s="35">
        <v>-13.004975738520599</v>
      </c>
      <c r="M190" s="35">
        <v>-14.192870760077399</v>
      </c>
      <c r="N190" s="35">
        <v>-12.0047622733954</v>
      </c>
      <c r="O190" s="35">
        <v>0</v>
      </c>
      <c r="P190" s="35">
        <v>-15.447514968293401</v>
      </c>
      <c r="Q190" s="35">
        <v>0</v>
      </c>
      <c r="R190" s="35">
        <v>0</v>
      </c>
      <c r="S190" s="35">
        <v>0</v>
      </c>
      <c r="T190" s="35">
        <v>-17.421538841428102</v>
      </c>
      <c r="U190" s="35" t="e">
        <f t="shared" si="21"/>
        <v>#VALUE!</v>
      </c>
      <c r="V190" s="35" t="e">
        <f t="shared" si="21"/>
        <v>#VALUE!</v>
      </c>
      <c r="W190" s="35" t="e">
        <f t="shared" si="21"/>
        <v>#VALUE!</v>
      </c>
      <c r="X190" s="35" t="e">
        <f t="shared" si="21"/>
        <v>#VALUE!</v>
      </c>
      <c r="Y190" s="35" t="e">
        <f t="shared" si="21"/>
        <v>#VALUE!</v>
      </c>
      <c r="Z190" s="35" t="e">
        <f t="shared" si="21"/>
        <v>#VALUE!</v>
      </c>
      <c r="AA190" s="35" t="e">
        <f t="shared" si="21"/>
        <v>#VALUE!</v>
      </c>
      <c r="AB190" s="35" t="e">
        <f t="shared" si="21"/>
        <v>#VALUE!</v>
      </c>
      <c r="AC190" s="35" t="e">
        <f t="shared" si="21"/>
        <v>#VALUE!</v>
      </c>
      <c r="AD190" s="35" t="e">
        <f t="shared" si="21"/>
        <v>#VALUE!</v>
      </c>
      <c r="AE190" s="35" t="e">
        <f t="shared" si="21"/>
        <v>#VALUE!</v>
      </c>
      <c r="AF190" s="35" t="e">
        <f t="shared" si="21"/>
        <v>#VALUE!</v>
      </c>
      <c r="AG190" s="35" t="e">
        <f t="shared" si="21"/>
        <v>#VALUE!</v>
      </c>
      <c r="AH190" s="35" t="e">
        <f t="shared" si="21"/>
        <v>#VALUE!</v>
      </c>
      <c r="AI190" s="35" t="e">
        <f t="shared" si="21"/>
        <v>#VALUE!</v>
      </c>
      <c r="AJ190" s="35" t="e">
        <f t="shared" si="21"/>
        <v>#VALUE!</v>
      </c>
      <c r="AK190" s="35" t="e">
        <f t="shared" si="21"/>
        <v>#VALUE!</v>
      </c>
      <c r="AL190" s="35" t="e">
        <f t="shared" si="21"/>
        <v>#VALUE!</v>
      </c>
      <c r="AM190" s="35" t="e">
        <f t="shared" si="21"/>
        <v>#VALUE!</v>
      </c>
      <c r="AN190" s="35" t="e">
        <f t="shared" si="21"/>
        <v>#VALUE!</v>
      </c>
      <c r="AO190" s="17"/>
    </row>
    <row r="191" spans="2:44" outlineLevel="1" x14ac:dyDescent="0.4">
      <c r="B191" s="69"/>
      <c r="C191" s="50" t="s">
        <v>39</v>
      </c>
      <c r="D191" s="18" t="s">
        <v>60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5">
        <v>0</v>
      </c>
      <c r="K191" s="35">
        <v>0</v>
      </c>
      <c r="L191" s="35">
        <v>0</v>
      </c>
      <c r="M191" s="35">
        <v>0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 t="e">
        <f t="shared" ref="U191:AN191" si="22">U244+U231</f>
        <v>#VALUE!</v>
      </c>
      <c r="V191" s="35" t="e">
        <f t="shared" si="22"/>
        <v>#VALUE!</v>
      </c>
      <c r="W191" s="35" t="e">
        <f t="shared" si="22"/>
        <v>#VALUE!</v>
      </c>
      <c r="X191" s="35" t="e">
        <f t="shared" si="22"/>
        <v>#VALUE!</v>
      </c>
      <c r="Y191" s="35" t="e">
        <f t="shared" si="22"/>
        <v>#VALUE!</v>
      </c>
      <c r="Z191" s="35" t="e">
        <f t="shared" si="22"/>
        <v>#VALUE!</v>
      </c>
      <c r="AA191" s="35" t="e">
        <f t="shared" si="22"/>
        <v>#VALUE!</v>
      </c>
      <c r="AB191" s="35" t="e">
        <f t="shared" si="22"/>
        <v>#VALUE!</v>
      </c>
      <c r="AC191" s="35" t="e">
        <f t="shared" si="22"/>
        <v>#VALUE!</v>
      </c>
      <c r="AD191" s="35" t="e">
        <f t="shared" si="22"/>
        <v>#VALUE!</v>
      </c>
      <c r="AE191" s="35" t="e">
        <f t="shared" si="22"/>
        <v>#VALUE!</v>
      </c>
      <c r="AF191" s="35" t="e">
        <f t="shared" si="22"/>
        <v>#VALUE!</v>
      </c>
      <c r="AG191" s="35" t="e">
        <f t="shared" si="22"/>
        <v>#VALUE!</v>
      </c>
      <c r="AH191" s="35" t="e">
        <f t="shared" si="22"/>
        <v>#VALUE!</v>
      </c>
      <c r="AI191" s="35" t="e">
        <f t="shared" si="22"/>
        <v>#VALUE!</v>
      </c>
      <c r="AJ191" s="35" t="e">
        <f t="shared" si="22"/>
        <v>#VALUE!</v>
      </c>
      <c r="AK191" s="35" t="e">
        <f t="shared" si="22"/>
        <v>#VALUE!</v>
      </c>
      <c r="AL191" s="35" t="e">
        <f t="shared" si="22"/>
        <v>#VALUE!</v>
      </c>
      <c r="AM191" s="35" t="e">
        <f t="shared" si="22"/>
        <v>#VALUE!</v>
      </c>
      <c r="AN191" s="35" t="e">
        <f t="shared" si="22"/>
        <v>#VALUE!</v>
      </c>
      <c r="AO191" s="17"/>
    </row>
    <row r="192" spans="2:44" outlineLevel="1" x14ac:dyDescent="0.4">
      <c r="C192" s="71" t="s">
        <v>61</v>
      </c>
      <c r="D192" s="22" t="s">
        <v>60</v>
      </c>
      <c r="E192" s="34">
        <v>0</v>
      </c>
      <c r="F192" s="34">
        <v>0</v>
      </c>
      <c r="G192" s="34">
        <v>0</v>
      </c>
      <c r="H192" s="34">
        <v>0</v>
      </c>
      <c r="I192" s="34">
        <v>0</v>
      </c>
      <c r="J192" s="34">
        <v>27264.244115776091</v>
      </c>
      <c r="K192" s="34">
        <v>24657.457371654327</v>
      </c>
      <c r="L192" s="34">
        <v>25593.303677421904</v>
      </c>
      <c r="M192" s="34">
        <v>27161.898976262197</v>
      </c>
      <c r="N192" s="34">
        <v>27391.198755679754</v>
      </c>
      <c r="O192" s="34">
        <v>0</v>
      </c>
      <c r="P192" s="34">
        <v>25577.717512803094</v>
      </c>
      <c r="Q192" s="34">
        <v>0</v>
      </c>
      <c r="R192" s="34">
        <v>0</v>
      </c>
      <c r="S192" s="34">
        <v>0</v>
      </c>
      <c r="T192" s="34">
        <v>21387.013595536253</v>
      </c>
      <c r="U192" s="34" t="e">
        <v>#VALUE!</v>
      </c>
      <c r="V192" s="34" t="e">
        <v>#VALUE!</v>
      </c>
      <c r="W192" s="34" t="e">
        <v>#VALUE!</v>
      </c>
      <c r="X192" s="34" t="e">
        <v>#VALUE!</v>
      </c>
      <c r="Y192" s="34" t="e">
        <v>#VALUE!</v>
      </c>
      <c r="Z192" s="34" t="e">
        <v>#VALUE!</v>
      </c>
      <c r="AA192" s="34" t="e">
        <v>#VALUE!</v>
      </c>
      <c r="AB192" s="34" t="e">
        <v>#VALUE!</v>
      </c>
      <c r="AC192" s="34" t="e">
        <v>#VALUE!</v>
      </c>
      <c r="AD192" s="34" t="e">
        <v>#VALUE!</v>
      </c>
      <c r="AE192" s="34" t="e">
        <v>#VALUE!</v>
      </c>
      <c r="AF192" s="34" t="e">
        <v>#VALUE!</v>
      </c>
      <c r="AG192" s="34" t="e">
        <v>#VALUE!</v>
      </c>
      <c r="AH192" s="34" t="e">
        <v>#VALUE!</v>
      </c>
      <c r="AI192" s="34" t="e">
        <v>#VALUE!</v>
      </c>
      <c r="AJ192" s="34" t="e">
        <v>#VALUE!</v>
      </c>
      <c r="AK192" s="34" t="e">
        <v>#VALUE!</v>
      </c>
      <c r="AL192" s="34" t="e">
        <v>#VALUE!</v>
      </c>
      <c r="AM192" s="34" t="e">
        <v>#VALUE!</v>
      </c>
      <c r="AN192" s="61" t="e">
        <v>#VALUE!</v>
      </c>
      <c r="AO192" s="48"/>
      <c r="AR192" s="72"/>
    </row>
    <row r="193" spans="3:44" outlineLevel="1" x14ac:dyDescent="0.4">
      <c r="C193" s="73" t="s">
        <v>62</v>
      </c>
      <c r="D193" s="18" t="s">
        <v>60</v>
      </c>
      <c r="E193" s="74">
        <v>0</v>
      </c>
      <c r="F193" s="74">
        <v>0</v>
      </c>
      <c r="G193" s="74">
        <v>0</v>
      </c>
      <c r="H193" s="74">
        <v>0</v>
      </c>
      <c r="I193" s="74">
        <v>0</v>
      </c>
      <c r="J193" s="74">
        <v>-944.37491527509167</v>
      </c>
      <c r="K193" s="74">
        <v>-994.04068150143019</v>
      </c>
      <c r="L193" s="74">
        <v>-2102.1873862526177</v>
      </c>
      <c r="M193" s="74">
        <v>-2546.5567927385641</v>
      </c>
      <c r="N193" s="74">
        <v>-2219.4583237419483</v>
      </c>
      <c r="O193" s="74">
        <v>0</v>
      </c>
      <c r="P193" s="74">
        <v>-3141.7063229527507</v>
      </c>
      <c r="Q193" s="74">
        <v>0</v>
      </c>
      <c r="R193" s="74">
        <v>0</v>
      </c>
      <c r="S193" s="74">
        <v>0</v>
      </c>
      <c r="T193" s="74">
        <v>-5273.656985098818</v>
      </c>
      <c r="U193" s="74" t="e">
        <v>#VALUE!</v>
      </c>
      <c r="V193" s="74" t="e">
        <v>#VALUE!</v>
      </c>
      <c r="W193" s="74" t="e">
        <v>#VALUE!</v>
      </c>
      <c r="X193" s="74" t="e">
        <v>#VALUE!</v>
      </c>
      <c r="Y193" s="74" t="e">
        <v>#VALUE!</v>
      </c>
      <c r="Z193" s="74" t="e">
        <v>#VALUE!</v>
      </c>
      <c r="AA193" s="74" t="e">
        <v>#VALUE!</v>
      </c>
      <c r="AB193" s="74" t="e">
        <v>#VALUE!</v>
      </c>
      <c r="AC193" s="74" t="e">
        <v>#VALUE!</v>
      </c>
      <c r="AD193" s="74" t="e">
        <v>#VALUE!</v>
      </c>
      <c r="AE193" s="74" t="e">
        <v>#VALUE!</v>
      </c>
      <c r="AF193" s="74" t="e">
        <v>#VALUE!</v>
      </c>
      <c r="AG193" s="74" t="e">
        <v>#VALUE!</v>
      </c>
      <c r="AH193" s="74" t="e">
        <v>#VALUE!</v>
      </c>
      <c r="AI193" s="74" t="e">
        <v>#VALUE!</v>
      </c>
      <c r="AJ193" s="74" t="e">
        <v>#VALUE!</v>
      </c>
      <c r="AK193" s="74" t="e">
        <v>#VALUE!</v>
      </c>
      <c r="AL193" s="74" t="e">
        <v>#VALUE!</v>
      </c>
      <c r="AM193" s="74" t="e">
        <v>#VALUE!</v>
      </c>
      <c r="AN193" s="75" t="e">
        <v>#VALUE!</v>
      </c>
      <c r="AO193" s="48"/>
    </row>
    <row r="194" spans="3:44" outlineLevel="1" x14ac:dyDescent="0.4">
      <c r="C194" s="50" t="s">
        <v>63</v>
      </c>
      <c r="D194" s="18" t="s">
        <v>60</v>
      </c>
      <c r="E194" s="35">
        <v>0</v>
      </c>
      <c r="F194" s="35">
        <v>0</v>
      </c>
      <c r="G194" s="35">
        <v>0</v>
      </c>
      <c r="H194" s="35">
        <v>0</v>
      </c>
      <c r="I194" s="35">
        <v>0</v>
      </c>
      <c r="J194" s="35">
        <v>-289.32223104053651</v>
      </c>
      <c r="K194" s="35">
        <v>-393.88809729277853</v>
      </c>
      <c r="L194" s="35">
        <v>-757.49940674838763</v>
      </c>
      <c r="M194" s="35">
        <v>-1198.6499661712162</v>
      </c>
      <c r="N194" s="35">
        <v>-708.43596956588249</v>
      </c>
      <c r="O194" s="35">
        <v>0</v>
      </c>
      <c r="P194" s="35">
        <v>-1533.0655350538036</v>
      </c>
      <c r="Q194" s="35">
        <v>0</v>
      </c>
      <c r="R194" s="35">
        <v>0</v>
      </c>
      <c r="S194" s="35">
        <v>0</v>
      </c>
      <c r="T194" s="35">
        <v>-5588.0641208442212</v>
      </c>
      <c r="U194" s="35" t="e">
        <f t="shared" ref="U194:AN194" si="23">U264</f>
        <v>#VALUE!</v>
      </c>
      <c r="V194" s="35" t="e">
        <f t="shared" si="23"/>
        <v>#VALUE!</v>
      </c>
      <c r="W194" s="35" t="e">
        <f t="shared" si="23"/>
        <v>#VALUE!</v>
      </c>
      <c r="X194" s="35" t="e">
        <f t="shared" si="23"/>
        <v>#VALUE!</v>
      </c>
      <c r="Y194" s="35" t="e">
        <f t="shared" si="23"/>
        <v>#VALUE!</v>
      </c>
      <c r="Z194" s="35" t="e">
        <f t="shared" si="23"/>
        <v>#VALUE!</v>
      </c>
      <c r="AA194" s="35" t="e">
        <f t="shared" si="23"/>
        <v>#VALUE!</v>
      </c>
      <c r="AB194" s="35" t="e">
        <f t="shared" si="23"/>
        <v>#VALUE!</v>
      </c>
      <c r="AC194" s="35" t="e">
        <f t="shared" si="23"/>
        <v>#VALUE!</v>
      </c>
      <c r="AD194" s="35" t="e">
        <f t="shared" si="23"/>
        <v>#VALUE!</v>
      </c>
      <c r="AE194" s="35" t="e">
        <f t="shared" si="23"/>
        <v>#VALUE!</v>
      </c>
      <c r="AF194" s="35" t="e">
        <f t="shared" si="23"/>
        <v>#VALUE!</v>
      </c>
      <c r="AG194" s="35" t="e">
        <f t="shared" si="23"/>
        <v>#VALUE!</v>
      </c>
      <c r="AH194" s="35" t="e">
        <f t="shared" si="23"/>
        <v>#VALUE!</v>
      </c>
      <c r="AI194" s="35" t="e">
        <f t="shared" si="23"/>
        <v>#VALUE!</v>
      </c>
      <c r="AJ194" s="35" t="e">
        <f t="shared" si="23"/>
        <v>#VALUE!</v>
      </c>
      <c r="AK194" s="35" t="e">
        <f t="shared" si="23"/>
        <v>#VALUE!</v>
      </c>
      <c r="AL194" s="35" t="e">
        <f t="shared" si="23"/>
        <v>#VALUE!</v>
      </c>
      <c r="AM194" s="35" t="e">
        <f t="shared" si="23"/>
        <v>#VALUE!</v>
      </c>
      <c r="AN194" s="49" t="e">
        <f t="shared" si="23"/>
        <v>#VALUE!</v>
      </c>
      <c r="AO194" s="48"/>
    </row>
    <row r="195" spans="3:44" outlineLevel="1" x14ac:dyDescent="0.4">
      <c r="C195" s="50" t="s">
        <v>64</v>
      </c>
      <c r="D195" s="18" t="s">
        <v>60</v>
      </c>
      <c r="E195" s="35">
        <v>0</v>
      </c>
      <c r="F195" s="35">
        <v>0</v>
      </c>
      <c r="G195" s="35">
        <v>0</v>
      </c>
      <c r="H195" s="35">
        <v>0</v>
      </c>
      <c r="I195" s="35">
        <v>0</v>
      </c>
      <c r="J195" s="35">
        <v>246572.424698352</v>
      </c>
      <c r="K195" s="35">
        <v>251245.28725406103</v>
      </c>
      <c r="L195" s="35">
        <v>256395.63363796301</v>
      </c>
      <c r="M195" s="35">
        <v>261203.154709036</v>
      </c>
      <c r="N195" s="35">
        <v>265405.61936275201</v>
      </c>
      <c r="O195" s="35">
        <v>0</v>
      </c>
      <c r="P195" s="35">
        <v>272864.25886965101</v>
      </c>
      <c r="Q195" s="35">
        <v>0</v>
      </c>
      <c r="R195" s="35">
        <v>0</v>
      </c>
      <c r="S195" s="35">
        <v>0</v>
      </c>
      <c r="T195" s="35">
        <v>285082.67191506794</v>
      </c>
      <c r="U195" s="35" t="e">
        <v>#VALUE!</v>
      </c>
      <c r="V195" s="35" t="e">
        <v>#VALUE!</v>
      </c>
      <c r="W195" s="35" t="e">
        <v>#VALUE!</v>
      </c>
      <c r="X195" s="35" t="e">
        <v>#VALUE!</v>
      </c>
      <c r="Y195" s="35" t="e">
        <v>#VALUE!</v>
      </c>
      <c r="Z195" s="35" t="e">
        <v>#VALUE!</v>
      </c>
      <c r="AA195" s="35" t="e">
        <v>#VALUE!</v>
      </c>
      <c r="AB195" s="35" t="e">
        <v>#VALUE!</v>
      </c>
      <c r="AC195" s="35" t="e">
        <v>#VALUE!</v>
      </c>
      <c r="AD195" s="35" t="e">
        <v>#VALUE!</v>
      </c>
      <c r="AE195" s="35" t="e">
        <v>#VALUE!</v>
      </c>
      <c r="AF195" s="35" t="e">
        <v>#VALUE!</v>
      </c>
      <c r="AG195" s="35" t="e">
        <v>#VALUE!</v>
      </c>
      <c r="AH195" s="35" t="e">
        <v>#VALUE!</v>
      </c>
      <c r="AI195" s="35" t="e">
        <v>#VALUE!</v>
      </c>
      <c r="AJ195" s="35" t="e">
        <v>#VALUE!</v>
      </c>
      <c r="AK195" s="35" t="e">
        <v>#VALUE!</v>
      </c>
      <c r="AL195" s="35" t="e">
        <v>#VALUE!</v>
      </c>
      <c r="AM195" s="35" t="e">
        <v>#VALUE!</v>
      </c>
      <c r="AN195" s="49" t="e">
        <v>#VALUE!</v>
      </c>
      <c r="AO195" s="48"/>
    </row>
    <row r="196" spans="3:44" outlineLevel="1" x14ac:dyDescent="0.4">
      <c r="C196" s="50" t="s">
        <v>65</v>
      </c>
      <c r="D196" s="18" t="s">
        <v>60</v>
      </c>
      <c r="E196" s="35">
        <v>0</v>
      </c>
      <c r="F196" s="35">
        <v>0</v>
      </c>
      <c r="G196" s="35">
        <v>0</v>
      </c>
      <c r="H196" s="35">
        <v>0</v>
      </c>
      <c r="I196" s="35">
        <v>0</v>
      </c>
      <c r="J196" s="35">
        <v>232777.33686566327</v>
      </c>
      <c r="K196" s="35">
        <v>237449.93096552775</v>
      </c>
      <c r="L196" s="35">
        <v>242599.90107420838</v>
      </c>
      <c r="M196" s="35">
        <v>247406.23425025982</v>
      </c>
      <c r="N196" s="35">
        <v>251610.88701246251</v>
      </c>
      <c r="O196" s="35">
        <v>0</v>
      </c>
      <c r="P196" s="35">
        <v>259066.08376666662</v>
      </c>
      <c r="Q196" s="35">
        <v>0</v>
      </c>
      <c r="R196" s="35">
        <v>0</v>
      </c>
      <c r="S196" s="35">
        <v>0</v>
      </c>
      <c r="T196" s="35">
        <v>271282.52278821042</v>
      </c>
      <c r="U196" s="35" t="e">
        <f t="shared" ref="U196:AN196" si="24">U195-U179+U190-U180</f>
        <v>#VALUE!</v>
      </c>
      <c r="V196" s="35" t="e">
        <f t="shared" si="24"/>
        <v>#VALUE!</v>
      </c>
      <c r="W196" s="35" t="e">
        <f t="shared" si="24"/>
        <v>#VALUE!</v>
      </c>
      <c r="X196" s="35" t="e">
        <f t="shared" si="24"/>
        <v>#VALUE!</v>
      </c>
      <c r="Y196" s="35" t="e">
        <f t="shared" si="24"/>
        <v>#VALUE!</v>
      </c>
      <c r="Z196" s="35" t="e">
        <f t="shared" si="24"/>
        <v>#VALUE!</v>
      </c>
      <c r="AA196" s="35" t="e">
        <f t="shared" si="24"/>
        <v>#VALUE!</v>
      </c>
      <c r="AB196" s="35" t="e">
        <f t="shared" si="24"/>
        <v>#VALUE!</v>
      </c>
      <c r="AC196" s="35" t="e">
        <f t="shared" si="24"/>
        <v>#VALUE!</v>
      </c>
      <c r="AD196" s="35" t="e">
        <f t="shared" si="24"/>
        <v>#VALUE!</v>
      </c>
      <c r="AE196" s="35" t="e">
        <f t="shared" si="24"/>
        <v>#VALUE!</v>
      </c>
      <c r="AF196" s="35" t="e">
        <f t="shared" si="24"/>
        <v>#VALUE!</v>
      </c>
      <c r="AG196" s="35" t="e">
        <f t="shared" si="24"/>
        <v>#VALUE!</v>
      </c>
      <c r="AH196" s="35" t="e">
        <f t="shared" si="24"/>
        <v>#VALUE!</v>
      </c>
      <c r="AI196" s="35" t="e">
        <f t="shared" si="24"/>
        <v>#VALUE!</v>
      </c>
      <c r="AJ196" s="35" t="e">
        <f t="shared" si="24"/>
        <v>#VALUE!</v>
      </c>
      <c r="AK196" s="35" t="e">
        <f t="shared" si="24"/>
        <v>#VALUE!</v>
      </c>
      <c r="AL196" s="35" t="e">
        <f t="shared" si="24"/>
        <v>#VALUE!</v>
      </c>
      <c r="AM196" s="35" t="e">
        <f t="shared" si="24"/>
        <v>#VALUE!</v>
      </c>
      <c r="AN196" s="49" t="e">
        <f t="shared" si="24"/>
        <v>#VALUE!</v>
      </c>
      <c r="AO196" s="48"/>
    </row>
    <row r="197" spans="3:44" s="48" customFormat="1" outlineLevel="1" x14ac:dyDescent="0.4">
      <c r="C197" s="50" t="s">
        <v>66</v>
      </c>
      <c r="D197" s="18" t="s">
        <v>60</v>
      </c>
      <c r="E197" s="35">
        <v>0</v>
      </c>
      <c r="F197" s="35">
        <v>0</v>
      </c>
      <c r="G197" s="35">
        <v>0</v>
      </c>
      <c r="H197" s="35">
        <v>0</v>
      </c>
      <c r="I197" s="35">
        <v>0</v>
      </c>
      <c r="J197" s="35">
        <v>0</v>
      </c>
      <c r="K197" s="35">
        <v>0</v>
      </c>
      <c r="L197" s="35">
        <v>0</v>
      </c>
      <c r="M197" s="35">
        <v>0</v>
      </c>
      <c r="N197" s="35">
        <v>0</v>
      </c>
      <c r="O197" s="35">
        <v>0</v>
      </c>
      <c r="P197" s="35">
        <v>0</v>
      </c>
      <c r="Q197" s="35">
        <v>0</v>
      </c>
      <c r="R197" s="35">
        <v>0</v>
      </c>
      <c r="S197" s="35">
        <v>0</v>
      </c>
      <c r="T197" s="35">
        <v>0</v>
      </c>
      <c r="U197" s="35" t="e">
        <v>#VALUE!</v>
      </c>
      <c r="V197" s="35" t="e">
        <v>#VALUE!</v>
      </c>
      <c r="W197" s="35" t="e">
        <v>#VALUE!</v>
      </c>
      <c r="X197" s="35" t="e">
        <v>#VALUE!</v>
      </c>
      <c r="Y197" s="35" t="e">
        <v>#VALUE!</v>
      </c>
      <c r="Z197" s="35" t="e">
        <v>#VALUE!</v>
      </c>
      <c r="AA197" s="35" t="e">
        <v>#VALUE!</v>
      </c>
      <c r="AB197" s="35" t="e">
        <v>#VALUE!</v>
      </c>
      <c r="AC197" s="35" t="e">
        <v>#VALUE!</v>
      </c>
      <c r="AD197" s="35" t="e">
        <v>#VALUE!</v>
      </c>
      <c r="AE197" s="35" t="e">
        <v>#VALUE!</v>
      </c>
      <c r="AF197" s="35" t="e">
        <v>#VALUE!</v>
      </c>
      <c r="AG197" s="35" t="e">
        <v>#VALUE!</v>
      </c>
      <c r="AH197" s="35" t="e">
        <v>#VALUE!</v>
      </c>
      <c r="AI197" s="35" t="e">
        <v>#VALUE!</v>
      </c>
      <c r="AJ197" s="35" t="e">
        <v>#VALUE!</v>
      </c>
      <c r="AK197" s="35" t="e">
        <v>#VALUE!</v>
      </c>
      <c r="AL197" s="35" t="e">
        <v>#VALUE!</v>
      </c>
      <c r="AM197" s="35" t="e">
        <v>#VALUE!</v>
      </c>
      <c r="AN197" s="49" t="e">
        <v>#VALUE!</v>
      </c>
      <c r="AQ197" s="76"/>
      <c r="AR197" s="76"/>
    </row>
    <row r="198" spans="3:44" outlineLevel="1" x14ac:dyDescent="0.4">
      <c r="C198" s="50" t="s">
        <v>67</v>
      </c>
      <c r="D198" s="18" t="s">
        <v>60</v>
      </c>
      <c r="E198" s="35">
        <v>0</v>
      </c>
      <c r="F198" s="35">
        <v>0</v>
      </c>
      <c r="G198" s="35">
        <v>0</v>
      </c>
      <c r="H198" s="35">
        <v>0</v>
      </c>
      <c r="I198" s="35">
        <v>0</v>
      </c>
      <c r="J198" s="35">
        <v>26319.869200500998</v>
      </c>
      <c r="K198" s="35">
        <v>23663.416690152899</v>
      </c>
      <c r="L198" s="35">
        <v>23491.116291169285</v>
      </c>
      <c r="M198" s="35">
        <v>24615.342183523633</v>
      </c>
      <c r="N198" s="35">
        <v>25171.740431937804</v>
      </c>
      <c r="O198" s="35">
        <v>0</v>
      </c>
      <c r="P198" s="35">
        <v>22436.011189850342</v>
      </c>
      <c r="Q198" s="35">
        <v>0</v>
      </c>
      <c r="R198" s="35">
        <v>0</v>
      </c>
      <c r="S198" s="35">
        <v>0</v>
      </c>
      <c r="T198" s="35">
        <v>16113.356610437435</v>
      </c>
      <c r="U198" s="35" t="e">
        <f t="shared" ref="U198:AN198" si="25">SUM(U192:U193)</f>
        <v>#VALUE!</v>
      </c>
      <c r="V198" s="35" t="e">
        <f t="shared" si="25"/>
        <v>#VALUE!</v>
      </c>
      <c r="W198" s="35" t="e">
        <f t="shared" si="25"/>
        <v>#VALUE!</v>
      </c>
      <c r="X198" s="35" t="e">
        <f t="shared" si="25"/>
        <v>#VALUE!</v>
      </c>
      <c r="Y198" s="35" t="e">
        <f t="shared" si="25"/>
        <v>#VALUE!</v>
      </c>
      <c r="Z198" s="35" t="e">
        <f t="shared" si="25"/>
        <v>#VALUE!</v>
      </c>
      <c r="AA198" s="35" t="e">
        <f t="shared" si="25"/>
        <v>#VALUE!</v>
      </c>
      <c r="AB198" s="35" t="e">
        <f t="shared" si="25"/>
        <v>#VALUE!</v>
      </c>
      <c r="AC198" s="35" t="e">
        <f t="shared" si="25"/>
        <v>#VALUE!</v>
      </c>
      <c r="AD198" s="35" t="e">
        <f t="shared" si="25"/>
        <v>#VALUE!</v>
      </c>
      <c r="AE198" s="35" t="e">
        <f t="shared" si="25"/>
        <v>#VALUE!</v>
      </c>
      <c r="AF198" s="35" t="e">
        <f t="shared" si="25"/>
        <v>#VALUE!</v>
      </c>
      <c r="AG198" s="35" t="e">
        <f t="shared" si="25"/>
        <v>#VALUE!</v>
      </c>
      <c r="AH198" s="35" t="e">
        <f t="shared" si="25"/>
        <v>#VALUE!</v>
      </c>
      <c r="AI198" s="35" t="e">
        <f t="shared" si="25"/>
        <v>#VALUE!</v>
      </c>
      <c r="AJ198" s="35" t="e">
        <f t="shared" si="25"/>
        <v>#VALUE!</v>
      </c>
      <c r="AK198" s="35" t="e">
        <f t="shared" si="25"/>
        <v>#VALUE!</v>
      </c>
      <c r="AL198" s="35" t="e">
        <f t="shared" si="25"/>
        <v>#VALUE!</v>
      </c>
      <c r="AM198" s="35" t="e">
        <f t="shared" si="25"/>
        <v>#VALUE!</v>
      </c>
      <c r="AN198" s="49" t="e">
        <f t="shared" si="25"/>
        <v>#VALUE!</v>
      </c>
      <c r="AO198" s="48"/>
    </row>
    <row r="199" spans="3:44" outlineLevel="1" x14ac:dyDescent="0.4">
      <c r="C199" s="77" t="s">
        <v>68</v>
      </c>
      <c r="D199" s="26" t="s">
        <v>60</v>
      </c>
      <c r="E199" s="38">
        <v>0</v>
      </c>
      <c r="F199" s="38">
        <v>0</v>
      </c>
      <c r="G199" s="38">
        <v>0</v>
      </c>
      <c r="H199" s="38">
        <v>0</v>
      </c>
      <c r="I199" s="38">
        <v>0</v>
      </c>
      <c r="J199" s="38">
        <v>247516.79961362708</v>
      </c>
      <c r="K199" s="38">
        <v>252239.32793556247</v>
      </c>
      <c r="L199" s="38">
        <v>258497.82102421563</v>
      </c>
      <c r="M199" s="38">
        <v>263749.71150177455</v>
      </c>
      <c r="N199" s="38">
        <v>267625.07768649398</v>
      </c>
      <c r="O199" s="38">
        <v>0</v>
      </c>
      <c r="P199" s="38">
        <v>276005.96519260376</v>
      </c>
      <c r="Q199" s="38">
        <v>0</v>
      </c>
      <c r="R199" s="38">
        <v>0</v>
      </c>
      <c r="S199" s="38">
        <v>0</v>
      </c>
      <c r="T199" s="38">
        <v>290356.32890016679</v>
      </c>
      <c r="U199" s="38" t="e">
        <f t="shared" ref="U199:AN199" si="26">U195-U193</f>
        <v>#VALUE!</v>
      </c>
      <c r="V199" s="38" t="e">
        <f t="shared" si="26"/>
        <v>#VALUE!</v>
      </c>
      <c r="W199" s="38" t="e">
        <f t="shared" si="26"/>
        <v>#VALUE!</v>
      </c>
      <c r="X199" s="38" t="e">
        <f t="shared" si="26"/>
        <v>#VALUE!</v>
      </c>
      <c r="Y199" s="38" t="e">
        <f t="shared" si="26"/>
        <v>#VALUE!</v>
      </c>
      <c r="Z199" s="38" t="e">
        <f t="shared" si="26"/>
        <v>#VALUE!</v>
      </c>
      <c r="AA199" s="38" t="e">
        <f t="shared" si="26"/>
        <v>#VALUE!</v>
      </c>
      <c r="AB199" s="38" t="e">
        <f t="shared" si="26"/>
        <v>#VALUE!</v>
      </c>
      <c r="AC199" s="38" t="e">
        <f t="shared" si="26"/>
        <v>#VALUE!</v>
      </c>
      <c r="AD199" s="38" t="e">
        <f t="shared" si="26"/>
        <v>#VALUE!</v>
      </c>
      <c r="AE199" s="38" t="e">
        <f t="shared" si="26"/>
        <v>#VALUE!</v>
      </c>
      <c r="AF199" s="38" t="e">
        <f t="shared" si="26"/>
        <v>#VALUE!</v>
      </c>
      <c r="AG199" s="38" t="e">
        <f t="shared" si="26"/>
        <v>#VALUE!</v>
      </c>
      <c r="AH199" s="38" t="e">
        <f t="shared" si="26"/>
        <v>#VALUE!</v>
      </c>
      <c r="AI199" s="38" t="e">
        <f t="shared" si="26"/>
        <v>#VALUE!</v>
      </c>
      <c r="AJ199" s="38" t="e">
        <f t="shared" si="26"/>
        <v>#VALUE!</v>
      </c>
      <c r="AK199" s="38" t="e">
        <f t="shared" si="26"/>
        <v>#VALUE!</v>
      </c>
      <c r="AL199" s="38" t="e">
        <f t="shared" si="26"/>
        <v>#VALUE!</v>
      </c>
      <c r="AM199" s="38" t="e">
        <f t="shared" si="26"/>
        <v>#VALUE!</v>
      </c>
      <c r="AN199" s="62" t="e">
        <f t="shared" si="26"/>
        <v>#VALUE!</v>
      </c>
      <c r="AO199" s="48"/>
    </row>
    <row r="200" spans="3:44" s="48" customFormat="1" outlineLevel="1" x14ac:dyDescent="0.4">
      <c r="C200" s="29" t="s">
        <v>69</v>
      </c>
      <c r="D200" s="22" t="s">
        <v>60</v>
      </c>
      <c r="E200" s="78">
        <v>0</v>
      </c>
      <c r="F200" s="34">
        <v>0</v>
      </c>
      <c r="G200" s="34">
        <v>0</v>
      </c>
      <c r="H200" s="34">
        <v>0</v>
      </c>
      <c r="I200" s="34">
        <v>0</v>
      </c>
      <c r="J200" s="34">
        <v>247043.76894859521</v>
      </c>
      <c r="K200" s="34">
        <v>251782.96992371301</v>
      </c>
      <c r="L200" s="34">
        <v>257140.41436969317</v>
      </c>
      <c r="M200" s="34">
        <v>262112.29144967443</v>
      </c>
      <c r="N200" s="34">
        <v>266035.38813104673</v>
      </c>
      <c r="O200" s="34">
        <v>0</v>
      </c>
      <c r="P200" s="34">
        <v>273658.30930530594</v>
      </c>
      <c r="Q200" s="34">
        <v>0</v>
      </c>
      <c r="R200" s="34">
        <v>0</v>
      </c>
      <c r="S200" s="34">
        <v>0</v>
      </c>
      <c r="T200" s="34">
        <v>286497.24437768996</v>
      </c>
      <c r="U200" s="34" t="e">
        <f t="shared" ref="U200:AN200" si="27">SUM(U166:U191,U198)</f>
        <v>#VALUE!</v>
      </c>
      <c r="V200" s="34" t="e">
        <f t="shared" si="27"/>
        <v>#VALUE!</v>
      </c>
      <c r="W200" s="34" t="e">
        <f t="shared" si="27"/>
        <v>#VALUE!</v>
      </c>
      <c r="X200" s="34" t="e">
        <f t="shared" si="27"/>
        <v>#VALUE!</v>
      </c>
      <c r="Y200" s="34" t="e">
        <f t="shared" si="27"/>
        <v>#VALUE!</v>
      </c>
      <c r="Z200" s="34" t="e">
        <f t="shared" si="27"/>
        <v>#VALUE!</v>
      </c>
      <c r="AA200" s="34" t="e">
        <f t="shared" si="27"/>
        <v>#VALUE!</v>
      </c>
      <c r="AB200" s="34" t="e">
        <f t="shared" si="27"/>
        <v>#VALUE!</v>
      </c>
      <c r="AC200" s="34" t="e">
        <f t="shared" si="27"/>
        <v>#VALUE!</v>
      </c>
      <c r="AD200" s="34" t="e">
        <f t="shared" si="27"/>
        <v>#VALUE!</v>
      </c>
      <c r="AE200" s="34" t="e">
        <f t="shared" si="27"/>
        <v>#VALUE!</v>
      </c>
      <c r="AF200" s="34" t="e">
        <f t="shared" si="27"/>
        <v>#VALUE!</v>
      </c>
      <c r="AG200" s="34" t="e">
        <f t="shared" si="27"/>
        <v>#VALUE!</v>
      </c>
      <c r="AH200" s="34" t="e">
        <f t="shared" si="27"/>
        <v>#VALUE!</v>
      </c>
      <c r="AI200" s="34" t="e">
        <f t="shared" si="27"/>
        <v>#VALUE!</v>
      </c>
      <c r="AJ200" s="34" t="e">
        <f t="shared" si="27"/>
        <v>#VALUE!</v>
      </c>
      <c r="AK200" s="34" t="e">
        <f t="shared" si="27"/>
        <v>#VALUE!</v>
      </c>
      <c r="AL200" s="34" t="e">
        <f t="shared" si="27"/>
        <v>#VALUE!</v>
      </c>
      <c r="AM200" s="34" t="e">
        <f t="shared" si="27"/>
        <v>#VALUE!</v>
      </c>
      <c r="AN200" s="61" t="e">
        <f t="shared" si="27"/>
        <v>#VALUE!</v>
      </c>
    </row>
    <row r="201" spans="3:44" s="83" customFormat="1" outlineLevel="1" x14ac:dyDescent="0.4">
      <c r="C201" s="79" t="s">
        <v>70</v>
      </c>
      <c r="D201" s="26" t="s">
        <v>60</v>
      </c>
      <c r="E201" s="80">
        <v>0</v>
      </c>
      <c r="F201" s="81">
        <v>0</v>
      </c>
      <c r="G201" s="81">
        <v>0</v>
      </c>
      <c r="H201" s="81">
        <v>0</v>
      </c>
      <c r="I201" s="81">
        <v>0</v>
      </c>
      <c r="J201" s="81">
        <v>297.0195339154368</v>
      </c>
      <c r="K201" s="81">
        <v>314.36533559133852</v>
      </c>
      <c r="L201" s="81">
        <v>331.71268811111526</v>
      </c>
      <c r="M201" s="81">
        <v>349.05592116080356</v>
      </c>
      <c r="N201" s="81">
        <v>366.39969858063426</v>
      </c>
      <c r="O201" s="81">
        <v>0</v>
      </c>
      <c r="P201" s="81">
        <v>401.08873540079139</v>
      </c>
      <c r="Q201" s="81">
        <v>0</v>
      </c>
      <c r="R201" s="81">
        <v>0</v>
      </c>
      <c r="S201" s="81">
        <v>0</v>
      </c>
      <c r="T201" s="81">
        <v>470.47541094360133</v>
      </c>
      <c r="U201" s="81" t="e">
        <f t="shared" ref="U201:AN201" si="28">SUM(U234:U247)</f>
        <v>#VALUE!</v>
      </c>
      <c r="V201" s="81" t="e">
        <f t="shared" si="28"/>
        <v>#VALUE!</v>
      </c>
      <c r="W201" s="81" t="e">
        <f t="shared" si="28"/>
        <v>#VALUE!</v>
      </c>
      <c r="X201" s="81" t="e">
        <f t="shared" si="28"/>
        <v>#VALUE!</v>
      </c>
      <c r="Y201" s="81" t="e">
        <f t="shared" si="28"/>
        <v>#VALUE!</v>
      </c>
      <c r="Z201" s="81" t="e">
        <f t="shared" si="28"/>
        <v>#VALUE!</v>
      </c>
      <c r="AA201" s="81" t="e">
        <f t="shared" si="28"/>
        <v>#VALUE!</v>
      </c>
      <c r="AB201" s="81" t="e">
        <f t="shared" si="28"/>
        <v>#VALUE!</v>
      </c>
      <c r="AC201" s="81" t="e">
        <f t="shared" si="28"/>
        <v>#VALUE!</v>
      </c>
      <c r="AD201" s="81" t="e">
        <f t="shared" si="28"/>
        <v>#VALUE!</v>
      </c>
      <c r="AE201" s="81" t="e">
        <f t="shared" si="28"/>
        <v>#VALUE!</v>
      </c>
      <c r="AF201" s="81" t="e">
        <f t="shared" si="28"/>
        <v>#VALUE!</v>
      </c>
      <c r="AG201" s="81" t="e">
        <f t="shared" si="28"/>
        <v>#VALUE!</v>
      </c>
      <c r="AH201" s="81" t="e">
        <f t="shared" si="28"/>
        <v>#VALUE!</v>
      </c>
      <c r="AI201" s="81" t="e">
        <f t="shared" si="28"/>
        <v>#VALUE!</v>
      </c>
      <c r="AJ201" s="81" t="e">
        <f t="shared" si="28"/>
        <v>#VALUE!</v>
      </c>
      <c r="AK201" s="81" t="e">
        <f t="shared" si="28"/>
        <v>#VALUE!</v>
      </c>
      <c r="AL201" s="81" t="e">
        <f t="shared" si="28"/>
        <v>#VALUE!</v>
      </c>
      <c r="AM201" s="81" t="e">
        <f t="shared" si="28"/>
        <v>#VALUE!</v>
      </c>
      <c r="AN201" s="82" t="e">
        <f t="shared" si="28"/>
        <v>#VALUE!</v>
      </c>
    </row>
    <row r="202" spans="3:44" outlineLevel="1" x14ac:dyDescent="0.4">
      <c r="C202" s="30" t="s">
        <v>71</v>
      </c>
      <c r="D202" s="26" t="s">
        <v>60</v>
      </c>
      <c r="E202" s="84">
        <v>0</v>
      </c>
      <c r="F202" s="38">
        <v>0</v>
      </c>
      <c r="G202" s="38">
        <v>0</v>
      </c>
      <c r="H202" s="38">
        <v>0</v>
      </c>
      <c r="I202" s="38">
        <v>0</v>
      </c>
      <c r="J202" s="38">
        <v>0</v>
      </c>
      <c r="K202" s="38">
        <v>0</v>
      </c>
      <c r="L202" s="38">
        <v>0</v>
      </c>
      <c r="M202" s="38">
        <v>0</v>
      </c>
      <c r="N202" s="38">
        <v>0</v>
      </c>
      <c r="O202" s="38">
        <v>0</v>
      </c>
      <c r="P202" s="38">
        <v>0</v>
      </c>
      <c r="Q202" s="38">
        <v>0</v>
      </c>
      <c r="R202" s="38">
        <v>0</v>
      </c>
      <c r="S202" s="38">
        <v>0</v>
      </c>
      <c r="T202" s="38">
        <v>0</v>
      </c>
      <c r="U202" s="38">
        <v>0</v>
      </c>
      <c r="V202" s="38">
        <v>0</v>
      </c>
      <c r="W202" s="38">
        <v>0</v>
      </c>
      <c r="X202" s="38">
        <v>0</v>
      </c>
      <c r="Y202" s="38">
        <v>0</v>
      </c>
      <c r="Z202" s="38">
        <v>0</v>
      </c>
      <c r="AA202" s="38">
        <v>0</v>
      </c>
      <c r="AB202" s="38">
        <v>0</v>
      </c>
      <c r="AC202" s="38">
        <v>0</v>
      </c>
      <c r="AD202" s="38">
        <v>0</v>
      </c>
      <c r="AE202" s="38">
        <v>0</v>
      </c>
      <c r="AF202" s="38">
        <v>0</v>
      </c>
      <c r="AG202" s="38">
        <v>0</v>
      </c>
      <c r="AH202" s="38">
        <v>0</v>
      </c>
      <c r="AI202" s="38">
        <v>0</v>
      </c>
      <c r="AJ202" s="38" t="e">
        <f>SUMIFS([1]raw_rps!$M:$M,[1]raw_rps!$B:$B,AJ$165)/1000</f>
        <v>#VALUE!</v>
      </c>
      <c r="AK202" s="38" t="e">
        <f>SUMIFS([1]raw_rps!$M:$M,[1]raw_rps!$B:$B,AK$165)/1000</f>
        <v>#VALUE!</v>
      </c>
      <c r="AL202" s="38" t="e">
        <f>SUMIFS([1]raw_rps!$M:$M,[1]raw_rps!$B:$B,AL$165)/1000</f>
        <v>#VALUE!</v>
      </c>
      <c r="AM202" s="38" t="e">
        <f>SUMIFS([1]raw_rps!$M:$M,[1]raw_rps!$B:$B,AM$165)/1000</f>
        <v>#VALUE!</v>
      </c>
      <c r="AN202" s="62" t="e">
        <f>SUMIFS([1]raw_rps!$M:$M,[1]raw_rps!$B:$B,AN$165)/1000</f>
        <v>#VALUE!</v>
      </c>
      <c r="AO202" s="17"/>
    </row>
    <row r="203" spans="3:44" outlineLevel="1" x14ac:dyDescent="0.4">
      <c r="C203" s="52"/>
      <c r="D203" s="85"/>
      <c r="E203" s="51"/>
      <c r="F203" s="51"/>
      <c r="G203" s="51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  <c r="AF203" s="86"/>
      <c r="AG203" s="86"/>
      <c r="AH203" s="86"/>
      <c r="AI203" s="86"/>
    </row>
    <row r="204" spans="3:44" s="92" customFormat="1" ht="14.25" outlineLevel="1" x14ac:dyDescent="0.45">
      <c r="C204" s="87" t="s">
        <v>72</v>
      </c>
      <c r="D204" s="88"/>
      <c r="E204" s="89"/>
      <c r="F204" s="89"/>
      <c r="G204" s="89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90"/>
      <c r="U204" s="88"/>
      <c r="V204" s="88"/>
      <c r="W204" s="88"/>
      <c r="X204" s="88"/>
      <c r="Y204" s="88"/>
      <c r="Z204" s="88"/>
      <c r="AA204" s="88"/>
      <c r="AB204" s="88"/>
      <c r="AC204" s="88"/>
      <c r="AD204" s="88"/>
      <c r="AE204" s="88"/>
      <c r="AF204" s="88"/>
      <c r="AG204" s="88"/>
      <c r="AH204" s="88"/>
      <c r="AI204" s="88"/>
      <c r="AJ204" s="88"/>
      <c r="AK204" s="88"/>
      <c r="AL204" s="88"/>
      <c r="AM204" s="88"/>
      <c r="AN204" s="88"/>
      <c r="AO204" s="91"/>
    </row>
    <row r="205" spans="3:44" outlineLevel="1" x14ac:dyDescent="0.4">
      <c r="C205" s="28" t="s">
        <v>73</v>
      </c>
      <c r="D205" s="18" t="s">
        <v>60</v>
      </c>
      <c r="E205" s="35">
        <v>0</v>
      </c>
      <c r="F205" s="35">
        <v>0</v>
      </c>
      <c r="G205" s="35">
        <v>0</v>
      </c>
      <c r="H205" s="35">
        <v>0</v>
      </c>
      <c r="I205" s="35">
        <v>0</v>
      </c>
      <c r="J205" s="35">
        <v>10881.055305580099</v>
      </c>
      <c r="K205" s="35">
        <v>10881.055305580099</v>
      </c>
      <c r="L205" s="35">
        <v>10881.055305580099</v>
      </c>
      <c r="M205" s="35">
        <v>10881.055305580099</v>
      </c>
      <c r="N205" s="35">
        <v>10881.055305580099</v>
      </c>
      <c r="O205" s="35">
        <v>0</v>
      </c>
      <c r="P205" s="35">
        <v>10881.055305580099</v>
      </c>
      <c r="Q205" s="35">
        <v>0</v>
      </c>
      <c r="R205" s="35">
        <v>0</v>
      </c>
      <c r="S205" s="35">
        <v>0</v>
      </c>
      <c r="T205" s="35">
        <v>10881.055305580099</v>
      </c>
      <c r="U205" s="35" t="e">
        <f>SUMIFS('IRP modeling- Resolve output'!U$166:U$191,[1]Lists!$D$5:$D$30,$C205)</f>
        <v>#VALUE!</v>
      </c>
      <c r="V205" s="35" t="e">
        <f>SUMIFS('IRP modeling- Resolve output'!V$166:V$191,[1]Lists!$D$5:$D$30,$C205)</f>
        <v>#VALUE!</v>
      </c>
      <c r="W205" s="35" t="e">
        <f>SUMIFS('IRP modeling- Resolve output'!W$166:W$191,[1]Lists!$D$5:$D$30,$C205)</f>
        <v>#VALUE!</v>
      </c>
      <c r="X205" s="35" t="e">
        <f>SUMIFS('IRP modeling- Resolve output'!X$166:X$191,[1]Lists!$D$5:$D$30,$C205)</f>
        <v>#VALUE!</v>
      </c>
      <c r="Y205" s="35" t="e">
        <f>SUMIFS('IRP modeling- Resolve output'!Y$166:Y$191,[1]Lists!$D$5:$D$30,$C205)</f>
        <v>#VALUE!</v>
      </c>
      <c r="Z205" s="35" t="e">
        <f>SUMIFS('IRP modeling- Resolve output'!Z$166:Z$191,[1]Lists!$D$5:$D$30,$C205)</f>
        <v>#VALUE!</v>
      </c>
      <c r="AA205" s="35" t="e">
        <f>SUMIFS('IRP modeling- Resolve output'!AA$166:AA$191,[1]Lists!$D$5:$D$30,$C205)</f>
        <v>#VALUE!</v>
      </c>
      <c r="AB205" s="35" t="e">
        <f>SUMIFS('IRP modeling- Resolve output'!AB$166:AB$191,[1]Lists!$D$5:$D$30,$C205)</f>
        <v>#VALUE!</v>
      </c>
      <c r="AC205" s="35" t="e">
        <f>SUMIFS('IRP modeling- Resolve output'!AC$166:AC$191,[1]Lists!$D$5:$D$30,$C205)</f>
        <v>#VALUE!</v>
      </c>
      <c r="AD205" s="35" t="e">
        <f>SUMIFS('IRP modeling- Resolve output'!AD$166:AD$191,[1]Lists!$D$5:$D$30,$C205)</f>
        <v>#VALUE!</v>
      </c>
      <c r="AE205" s="35" t="e">
        <f>SUMIFS('IRP modeling- Resolve output'!AE$166:AE$191,[1]Lists!$D$5:$D$30,$C205)</f>
        <v>#VALUE!</v>
      </c>
      <c r="AF205" s="35" t="e">
        <f>SUMIFS('IRP modeling- Resolve output'!AF$166:AF$191,[1]Lists!$D$5:$D$30,$C205)</f>
        <v>#VALUE!</v>
      </c>
      <c r="AG205" s="35" t="e">
        <f>SUMIFS('IRP modeling- Resolve output'!AG$166:AG$191,[1]Lists!$D$5:$D$30,$C205)</f>
        <v>#VALUE!</v>
      </c>
      <c r="AH205" s="35" t="e">
        <f>SUMIFS('IRP modeling- Resolve output'!AH$166:AH$191,[1]Lists!$D$5:$D$30,$C205)</f>
        <v>#VALUE!</v>
      </c>
      <c r="AI205" s="35" t="e">
        <f>SUMIFS('IRP modeling- Resolve output'!AI$166:AI$191,[1]Lists!$D$5:$D$30,$C205)</f>
        <v>#VALUE!</v>
      </c>
      <c r="AJ205" s="35" t="e">
        <f>SUMIFS('IRP modeling- Resolve output'!AJ$166:AJ$191,[1]Lists!$D$5:$D$30,$C205)</f>
        <v>#VALUE!</v>
      </c>
      <c r="AK205" s="35" t="e">
        <f>SUMIFS('IRP modeling- Resolve output'!AK$166:AK$191,[1]Lists!$D$5:$D$30,$C205)</f>
        <v>#VALUE!</v>
      </c>
      <c r="AL205" s="35" t="e">
        <f>SUMIFS('IRP modeling- Resolve output'!AL$166:AL$191,[1]Lists!$D$5:$D$30,$C205)</f>
        <v>#VALUE!</v>
      </c>
      <c r="AM205" s="35" t="e">
        <f>SUMIFS('IRP modeling- Resolve output'!AM$166:AM$191,[1]Lists!$D$5:$D$30,$C205)</f>
        <v>#VALUE!</v>
      </c>
      <c r="AN205" s="35" t="e">
        <f>SUMIFS('IRP modeling- Resolve output'!AN$166:AN$191,[1]Lists!$D$5:$D$30,$C205)</f>
        <v>#VALUE!</v>
      </c>
      <c r="AO205" s="17"/>
    </row>
    <row r="206" spans="3:44" outlineLevel="1" x14ac:dyDescent="0.4">
      <c r="C206" s="28" t="s">
        <v>74</v>
      </c>
      <c r="D206" s="18" t="s">
        <v>60</v>
      </c>
      <c r="E206" s="35">
        <v>0</v>
      </c>
      <c r="F206" s="35">
        <v>0</v>
      </c>
      <c r="G206" s="35">
        <v>0</v>
      </c>
      <c r="H206" s="35">
        <v>0</v>
      </c>
      <c r="I206" s="35">
        <v>0</v>
      </c>
      <c r="J206" s="35">
        <v>23611.122768469999</v>
      </c>
      <c r="K206" s="35">
        <v>23611.122768469999</v>
      </c>
      <c r="L206" s="35">
        <v>23611.122768469999</v>
      </c>
      <c r="M206" s="35">
        <v>23611.122768469999</v>
      </c>
      <c r="N206" s="35">
        <v>14359.745874521001</v>
      </c>
      <c r="O206" s="35">
        <v>0</v>
      </c>
      <c r="P206" s="35">
        <v>5108.3689805718604</v>
      </c>
      <c r="Q206" s="35">
        <v>0</v>
      </c>
      <c r="R206" s="35">
        <v>0</v>
      </c>
      <c r="S206" s="35">
        <v>0</v>
      </c>
      <c r="T206" s="35">
        <v>5108.3689805718604</v>
      </c>
      <c r="U206" s="35" t="e">
        <f>SUMIFS('IRP modeling- Resolve output'!U$166:U$191,[1]Lists!$D$5:$D$30,$C206)</f>
        <v>#VALUE!</v>
      </c>
      <c r="V206" s="35" t="e">
        <f>SUMIFS('IRP modeling- Resolve output'!V$166:V$191,[1]Lists!$D$5:$D$30,$C206)</f>
        <v>#VALUE!</v>
      </c>
      <c r="W206" s="35" t="e">
        <f>SUMIFS('IRP modeling- Resolve output'!W$166:W$191,[1]Lists!$D$5:$D$30,$C206)</f>
        <v>#VALUE!</v>
      </c>
      <c r="X206" s="35" t="e">
        <f>SUMIFS('IRP modeling- Resolve output'!X$166:X$191,[1]Lists!$D$5:$D$30,$C206)</f>
        <v>#VALUE!</v>
      </c>
      <c r="Y206" s="35" t="e">
        <f>SUMIFS('IRP modeling- Resolve output'!Y$166:Y$191,[1]Lists!$D$5:$D$30,$C206)</f>
        <v>#VALUE!</v>
      </c>
      <c r="Z206" s="35" t="e">
        <f>SUMIFS('IRP modeling- Resolve output'!Z$166:Z$191,[1]Lists!$D$5:$D$30,$C206)</f>
        <v>#VALUE!</v>
      </c>
      <c r="AA206" s="35" t="e">
        <f>SUMIFS('IRP modeling- Resolve output'!AA$166:AA$191,[1]Lists!$D$5:$D$30,$C206)</f>
        <v>#VALUE!</v>
      </c>
      <c r="AB206" s="35" t="e">
        <f>SUMIFS('IRP modeling- Resolve output'!AB$166:AB$191,[1]Lists!$D$5:$D$30,$C206)</f>
        <v>#VALUE!</v>
      </c>
      <c r="AC206" s="35" t="e">
        <f>SUMIFS('IRP modeling- Resolve output'!AC$166:AC$191,[1]Lists!$D$5:$D$30,$C206)</f>
        <v>#VALUE!</v>
      </c>
      <c r="AD206" s="35" t="e">
        <f>SUMIFS('IRP modeling- Resolve output'!AD$166:AD$191,[1]Lists!$D$5:$D$30,$C206)</f>
        <v>#VALUE!</v>
      </c>
      <c r="AE206" s="35" t="e">
        <f>SUMIFS('IRP modeling- Resolve output'!AE$166:AE$191,[1]Lists!$D$5:$D$30,$C206)</f>
        <v>#VALUE!</v>
      </c>
      <c r="AF206" s="35" t="e">
        <f>SUMIFS('IRP modeling- Resolve output'!AF$166:AF$191,[1]Lists!$D$5:$D$30,$C206)</f>
        <v>#VALUE!</v>
      </c>
      <c r="AG206" s="35" t="e">
        <f>SUMIFS('IRP modeling- Resolve output'!AG$166:AG$191,[1]Lists!$D$5:$D$30,$C206)</f>
        <v>#VALUE!</v>
      </c>
      <c r="AH206" s="35" t="e">
        <f>SUMIFS('IRP modeling- Resolve output'!AH$166:AH$191,[1]Lists!$D$5:$D$30,$C206)</f>
        <v>#VALUE!</v>
      </c>
      <c r="AI206" s="35" t="e">
        <f>SUMIFS('IRP modeling- Resolve output'!AI$166:AI$191,[1]Lists!$D$5:$D$30,$C206)</f>
        <v>#VALUE!</v>
      </c>
      <c r="AJ206" s="35" t="e">
        <f>SUMIFS('IRP modeling- Resolve output'!AJ$166:AJ$191,[1]Lists!$D$5:$D$30,$C206)</f>
        <v>#VALUE!</v>
      </c>
      <c r="AK206" s="35" t="e">
        <f>SUMIFS('IRP modeling- Resolve output'!AK$166:AK$191,[1]Lists!$D$5:$D$30,$C206)</f>
        <v>#VALUE!</v>
      </c>
      <c r="AL206" s="35" t="e">
        <f>SUMIFS('IRP modeling- Resolve output'!AL$166:AL$191,[1]Lists!$D$5:$D$30,$C206)</f>
        <v>#VALUE!</v>
      </c>
      <c r="AM206" s="35" t="e">
        <f>SUMIFS('IRP modeling- Resolve output'!AM$166:AM$191,[1]Lists!$D$5:$D$30,$C206)</f>
        <v>#VALUE!</v>
      </c>
      <c r="AN206" s="35" t="e">
        <f>SUMIFS('IRP modeling- Resolve output'!AN$166:AN$191,[1]Lists!$D$5:$D$30,$C206)</f>
        <v>#VALUE!</v>
      </c>
      <c r="AO206" s="93"/>
    </row>
    <row r="207" spans="3:44" outlineLevel="1" x14ac:dyDescent="0.4">
      <c r="C207" s="28" t="s">
        <v>75</v>
      </c>
      <c r="D207" s="18" t="s">
        <v>60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35">
        <v>18669.789192949815</v>
      </c>
      <c r="K207" s="35">
        <v>18669.787314810965</v>
      </c>
      <c r="L207" s="35">
        <v>18669.787835996449</v>
      </c>
      <c r="M207" s="35">
        <v>18669.789571390371</v>
      </c>
      <c r="N207" s="35">
        <v>18669.785755951008</v>
      </c>
      <c r="O207" s="35">
        <v>0</v>
      </c>
      <c r="P207" s="35">
        <v>18669.78460507124</v>
      </c>
      <c r="Q207" s="35">
        <v>0</v>
      </c>
      <c r="R207" s="35">
        <v>0</v>
      </c>
      <c r="S207" s="35">
        <v>0</v>
      </c>
      <c r="T207" s="35">
        <v>18668.234472075983</v>
      </c>
      <c r="U207" s="35" t="e">
        <f>SUMIFS('IRP modeling- Resolve output'!U$166:U$191,[1]Lists!$D$5:$D$30,$C207)</f>
        <v>#VALUE!</v>
      </c>
      <c r="V207" s="35" t="e">
        <f>SUMIFS('IRP modeling- Resolve output'!V$166:V$191,[1]Lists!$D$5:$D$30,$C207)</f>
        <v>#VALUE!</v>
      </c>
      <c r="W207" s="35" t="e">
        <f>SUMIFS('IRP modeling- Resolve output'!W$166:W$191,[1]Lists!$D$5:$D$30,$C207)</f>
        <v>#VALUE!</v>
      </c>
      <c r="X207" s="35" t="e">
        <f>SUMIFS('IRP modeling- Resolve output'!X$166:X$191,[1]Lists!$D$5:$D$30,$C207)</f>
        <v>#VALUE!</v>
      </c>
      <c r="Y207" s="35" t="e">
        <f>SUMIFS('IRP modeling- Resolve output'!Y$166:Y$191,[1]Lists!$D$5:$D$30,$C207)</f>
        <v>#VALUE!</v>
      </c>
      <c r="Z207" s="35" t="e">
        <f>SUMIFS('IRP modeling- Resolve output'!Z$166:Z$191,[1]Lists!$D$5:$D$30,$C207)</f>
        <v>#VALUE!</v>
      </c>
      <c r="AA207" s="35" t="e">
        <f>SUMIFS('IRP modeling- Resolve output'!AA$166:AA$191,[1]Lists!$D$5:$D$30,$C207)</f>
        <v>#VALUE!</v>
      </c>
      <c r="AB207" s="35" t="e">
        <f>SUMIFS('IRP modeling- Resolve output'!AB$166:AB$191,[1]Lists!$D$5:$D$30,$C207)</f>
        <v>#VALUE!</v>
      </c>
      <c r="AC207" s="35" t="e">
        <f>SUMIFS('IRP modeling- Resolve output'!AC$166:AC$191,[1]Lists!$D$5:$D$30,$C207)</f>
        <v>#VALUE!</v>
      </c>
      <c r="AD207" s="35" t="e">
        <f>SUMIFS('IRP modeling- Resolve output'!AD$166:AD$191,[1]Lists!$D$5:$D$30,$C207)</f>
        <v>#VALUE!</v>
      </c>
      <c r="AE207" s="35" t="e">
        <f>SUMIFS('IRP modeling- Resolve output'!AE$166:AE$191,[1]Lists!$D$5:$D$30,$C207)</f>
        <v>#VALUE!</v>
      </c>
      <c r="AF207" s="35" t="e">
        <f>SUMIFS('IRP modeling- Resolve output'!AF$166:AF$191,[1]Lists!$D$5:$D$30,$C207)</f>
        <v>#VALUE!</v>
      </c>
      <c r="AG207" s="35" t="e">
        <f>SUMIFS('IRP modeling- Resolve output'!AG$166:AG$191,[1]Lists!$D$5:$D$30,$C207)</f>
        <v>#VALUE!</v>
      </c>
      <c r="AH207" s="35" t="e">
        <f>SUMIFS('IRP modeling- Resolve output'!AH$166:AH$191,[1]Lists!$D$5:$D$30,$C207)</f>
        <v>#VALUE!</v>
      </c>
      <c r="AI207" s="35" t="e">
        <f>SUMIFS('IRP modeling- Resolve output'!AI$166:AI$191,[1]Lists!$D$5:$D$30,$C207)</f>
        <v>#VALUE!</v>
      </c>
      <c r="AJ207" s="35" t="e">
        <f>SUMIFS('IRP modeling- Resolve output'!AJ$166:AJ$191,[1]Lists!$D$5:$D$30,$C207)</f>
        <v>#VALUE!</v>
      </c>
      <c r="AK207" s="35" t="e">
        <f>SUMIFS('IRP modeling- Resolve output'!AK$166:AK$191,[1]Lists!$D$5:$D$30,$C207)</f>
        <v>#VALUE!</v>
      </c>
      <c r="AL207" s="35" t="e">
        <f>SUMIFS('IRP modeling- Resolve output'!AL$166:AL$191,[1]Lists!$D$5:$D$30,$C207)</f>
        <v>#VALUE!</v>
      </c>
      <c r="AM207" s="35" t="e">
        <f>SUMIFS('IRP modeling- Resolve output'!AM$166:AM$191,[1]Lists!$D$5:$D$30,$C207)</f>
        <v>#VALUE!</v>
      </c>
      <c r="AN207" s="35" t="e">
        <f>SUMIFS('IRP modeling- Resolve output'!AN$166:AN$191,[1]Lists!$D$5:$D$30,$C207)</f>
        <v>#VALUE!</v>
      </c>
      <c r="AO207" s="93"/>
    </row>
    <row r="208" spans="3:44" outlineLevel="1" x14ac:dyDescent="0.4">
      <c r="C208" s="28" t="s">
        <v>76</v>
      </c>
      <c r="D208" s="18" t="s">
        <v>60</v>
      </c>
      <c r="E208" s="35">
        <v>0</v>
      </c>
      <c r="F208" s="35">
        <v>0</v>
      </c>
      <c r="G208" s="35">
        <v>0</v>
      </c>
      <c r="H208" s="35">
        <v>0</v>
      </c>
      <c r="I208" s="35">
        <v>0</v>
      </c>
      <c r="J208" s="35">
        <v>10594.982729805863</v>
      </c>
      <c r="K208" s="35">
        <v>10739.871171666933</v>
      </c>
      <c r="L208" s="35">
        <v>10703.01715360092</v>
      </c>
      <c r="M208" s="35">
        <v>10770.318346014727</v>
      </c>
      <c r="N208" s="35">
        <v>10830.408244200506</v>
      </c>
      <c r="O208" s="35">
        <v>0</v>
      </c>
      <c r="P208" s="35">
        <v>11423.897290436124</v>
      </c>
      <c r="Q208" s="35">
        <v>0</v>
      </c>
      <c r="R208" s="35">
        <v>0</v>
      </c>
      <c r="S208" s="35">
        <v>0</v>
      </c>
      <c r="T208" s="35">
        <v>11246.19269670669</v>
      </c>
      <c r="U208" s="35" t="e">
        <f>SUMIFS('IRP modeling- Resolve output'!U$166:U$191,[1]Lists!$D$5:$D$30,$C208)</f>
        <v>#VALUE!</v>
      </c>
      <c r="V208" s="35" t="e">
        <f>SUMIFS('IRP modeling- Resolve output'!V$166:V$191,[1]Lists!$D$5:$D$30,$C208)</f>
        <v>#VALUE!</v>
      </c>
      <c r="W208" s="35" t="e">
        <f>SUMIFS('IRP modeling- Resolve output'!W$166:W$191,[1]Lists!$D$5:$D$30,$C208)</f>
        <v>#VALUE!</v>
      </c>
      <c r="X208" s="35" t="e">
        <f>SUMIFS('IRP modeling- Resolve output'!X$166:X$191,[1]Lists!$D$5:$D$30,$C208)</f>
        <v>#VALUE!</v>
      </c>
      <c r="Y208" s="35" t="e">
        <f>SUMIFS('IRP modeling- Resolve output'!Y$166:Y$191,[1]Lists!$D$5:$D$30,$C208)</f>
        <v>#VALUE!</v>
      </c>
      <c r="Z208" s="35" t="e">
        <f>SUMIFS('IRP modeling- Resolve output'!Z$166:Z$191,[1]Lists!$D$5:$D$30,$C208)</f>
        <v>#VALUE!</v>
      </c>
      <c r="AA208" s="35" t="e">
        <f>SUMIFS('IRP modeling- Resolve output'!AA$166:AA$191,[1]Lists!$D$5:$D$30,$C208)</f>
        <v>#VALUE!</v>
      </c>
      <c r="AB208" s="35" t="e">
        <f>SUMIFS('IRP modeling- Resolve output'!AB$166:AB$191,[1]Lists!$D$5:$D$30,$C208)</f>
        <v>#VALUE!</v>
      </c>
      <c r="AC208" s="35" t="e">
        <f>SUMIFS('IRP modeling- Resolve output'!AC$166:AC$191,[1]Lists!$D$5:$D$30,$C208)</f>
        <v>#VALUE!</v>
      </c>
      <c r="AD208" s="35" t="e">
        <f>SUMIFS('IRP modeling- Resolve output'!AD$166:AD$191,[1]Lists!$D$5:$D$30,$C208)</f>
        <v>#VALUE!</v>
      </c>
      <c r="AE208" s="35" t="e">
        <f>SUMIFS('IRP modeling- Resolve output'!AE$166:AE$191,[1]Lists!$D$5:$D$30,$C208)</f>
        <v>#VALUE!</v>
      </c>
      <c r="AF208" s="35" t="e">
        <f>SUMIFS('IRP modeling- Resolve output'!AF$166:AF$191,[1]Lists!$D$5:$D$30,$C208)</f>
        <v>#VALUE!</v>
      </c>
      <c r="AG208" s="35" t="e">
        <f>SUMIFS('IRP modeling- Resolve output'!AG$166:AG$191,[1]Lists!$D$5:$D$30,$C208)</f>
        <v>#VALUE!</v>
      </c>
      <c r="AH208" s="35" t="e">
        <f>SUMIFS('IRP modeling- Resolve output'!AH$166:AH$191,[1]Lists!$D$5:$D$30,$C208)</f>
        <v>#VALUE!</v>
      </c>
      <c r="AI208" s="35" t="e">
        <f>SUMIFS('IRP modeling- Resolve output'!AI$166:AI$191,[1]Lists!$D$5:$D$30,$C208)</f>
        <v>#VALUE!</v>
      </c>
      <c r="AJ208" s="35" t="e">
        <f>SUMIFS('IRP modeling- Resolve output'!AJ$166:AJ$191,[1]Lists!$D$5:$D$30,$C208)</f>
        <v>#VALUE!</v>
      </c>
      <c r="AK208" s="35" t="e">
        <f>SUMIFS('IRP modeling- Resolve output'!AK$166:AK$191,[1]Lists!$D$5:$D$30,$C208)</f>
        <v>#VALUE!</v>
      </c>
      <c r="AL208" s="35" t="e">
        <f>SUMIFS('IRP modeling- Resolve output'!AL$166:AL$191,[1]Lists!$D$5:$D$30,$C208)</f>
        <v>#VALUE!</v>
      </c>
      <c r="AM208" s="35" t="e">
        <f>SUMIFS('IRP modeling- Resolve output'!AM$166:AM$191,[1]Lists!$D$5:$D$30,$C208)</f>
        <v>#VALUE!</v>
      </c>
      <c r="AN208" s="35" t="e">
        <f>SUMIFS('IRP modeling- Resolve output'!AN$166:AN$191,[1]Lists!$D$5:$D$30,$C208)</f>
        <v>#VALUE!</v>
      </c>
      <c r="AO208" s="93"/>
    </row>
    <row r="209" spans="3:41" outlineLevel="1" x14ac:dyDescent="0.4">
      <c r="C209" s="28" t="s">
        <v>77</v>
      </c>
      <c r="D209" s="18" t="s">
        <v>60</v>
      </c>
      <c r="E209" s="35">
        <v>0</v>
      </c>
      <c r="F209" s="35">
        <v>0</v>
      </c>
      <c r="G209" s="35">
        <v>0</v>
      </c>
      <c r="H209" s="35">
        <v>0</v>
      </c>
      <c r="I209" s="35">
        <v>0</v>
      </c>
      <c r="J209" s="35">
        <v>58581.961037421686</v>
      </c>
      <c r="K209" s="35">
        <v>59573.008595861196</v>
      </c>
      <c r="L209" s="35">
        <v>53729.441919831748</v>
      </c>
      <c r="M209" s="35">
        <v>52172.362808396778</v>
      </c>
      <c r="N209" s="35">
        <v>56176.613093740249</v>
      </c>
      <c r="O209" s="35">
        <v>0</v>
      </c>
      <c r="P209" s="35">
        <v>60031.68334625601</v>
      </c>
      <c r="Q209" s="35">
        <v>0</v>
      </c>
      <c r="R209" s="35">
        <v>0</v>
      </c>
      <c r="S209" s="35">
        <v>0</v>
      </c>
      <c r="T209" s="35">
        <v>48952.238451422512</v>
      </c>
      <c r="U209" s="35" t="e">
        <f>SUMIFS('IRP modeling- Resolve output'!U$166:U$191,[1]Lists!$D$5:$D$30,$C209)-U$202</f>
        <v>#VALUE!</v>
      </c>
      <c r="V209" s="35" t="e">
        <f>SUMIFS('IRP modeling- Resolve output'!V$166:V$191,[1]Lists!$D$5:$D$30,$C209)-V$202</f>
        <v>#VALUE!</v>
      </c>
      <c r="W209" s="35" t="e">
        <f>SUMIFS('IRP modeling- Resolve output'!W$166:W$191,[1]Lists!$D$5:$D$30,$C209)-W$202</f>
        <v>#VALUE!</v>
      </c>
      <c r="X209" s="35" t="e">
        <f>SUMIFS('IRP modeling- Resolve output'!X$166:X$191,[1]Lists!$D$5:$D$30,$C209)-X$202</f>
        <v>#VALUE!</v>
      </c>
      <c r="Y209" s="35" t="e">
        <f>SUMIFS('IRP modeling- Resolve output'!Y$166:Y$191,[1]Lists!$D$5:$D$30,$C209)-Y$202</f>
        <v>#VALUE!</v>
      </c>
      <c r="Z209" s="35" t="e">
        <f>SUMIFS('IRP modeling- Resolve output'!Z$166:Z$191,[1]Lists!$D$5:$D$30,$C209)-Z$202</f>
        <v>#VALUE!</v>
      </c>
      <c r="AA209" s="35" t="e">
        <f>SUMIFS('IRP modeling- Resolve output'!AA$166:AA$191,[1]Lists!$D$5:$D$30,$C209)-AA$202</f>
        <v>#VALUE!</v>
      </c>
      <c r="AB209" s="35" t="e">
        <f>SUMIFS('IRP modeling- Resolve output'!AB$166:AB$191,[1]Lists!$D$5:$D$30,$C209)-AB$202</f>
        <v>#VALUE!</v>
      </c>
      <c r="AC209" s="35" t="e">
        <f>SUMIFS('IRP modeling- Resolve output'!AC$166:AC$191,[1]Lists!$D$5:$D$30,$C209)-AC$202</f>
        <v>#VALUE!</v>
      </c>
      <c r="AD209" s="35" t="e">
        <f>SUMIFS('IRP modeling- Resolve output'!AD$166:AD$191,[1]Lists!$D$5:$D$30,$C209)-AD$202</f>
        <v>#VALUE!</v>
      </c>
      <c r="AE209" s="35" t="e">
        <f>SUMIFS('IRP modeling- Resolve output'!AE$166:AE$191,[1]Lists!$D$5:$D$30,$C209)-AE$202</f>
        <v>#VALUE!</v>
      </c>
      <c r="AF209" s="35" t="e">
        <f>SUMIFS('IRP modeling- Resolve output'!AF$166:AF$191,[1]Lists!$D$5:$D$30,$C209)-AF$202</f>
        <v>#VALUE!</v>
      </c>
      <c r="AG209" s="35" t="e">
        <f>SUMIFS('IRP modeling- Resolve output'!AG$166:AG$191,[1]Lists!$D$5:$D$30,$C209)-AG$202</f>
        <v>#VALUE!</v>
      </c>
      <c r="AH209" s="35" t="e">
        <f>SUMIFS('IRP modeling- Resolve output'!AH$166:AH$191,[1]Lists!$D$5:$D$30,$C209)-AH$202</f>
        <v>#VALUE!</v>
      </c>
      <c r="AI209" s="35" t="e">
        <f>SUMIFS('IRP modeling- Resolve output'!AI$166:AI$191,[1]Lists!$D$5:$D$30,$C209)-AI$202</f>
        <v>#VALUE!</v>
      </c>
      <c r="AJ209" s="35" t="e">
        <f>SUMIFS('IRP modeling- Resolve output'!AJ$166:AJ$191,[1]Lists!$D$5:$D$30,$C209)</f>
        <v>#VALUE!</v>
      </c>
      <c r="AK209" s="35" t="e">
        <f>SUMIFS('IRP modeling- Resolve output'!AK$166:AK$191,[1]Lists!$D$5:$D$30,$C209)</f>
        <v>#VALUE!</v>
      </c>
      <c r="AL209" s="35" t="e">
        <f>SUMIFS('IRP modeling- Resolve output'!AL$166:AL$191,[1]Lists!$D$5:$D$30,$C209)</f>
        <v>#VALUE!</v>
      </c>
      <c r="AM209" s="35" t="e">
        <f>SUMIFS('IRP modeling- Resolve output'!AM$166:AM$191,[1]Lists!$D$5:$D$30,$C209)</f>
        <v>#VALUE!</v>
      </c>
      <c r="AN209" s="35" t="e">
        <f>SUMIFS('IRP modeling- Resolve output'!AN$166:AN$191,[1]Lists!$D$5:$D$30,$C209)</f>
        <v>#VALUE!</v>
      </c>
      <c r="AO209" s="93"/>
    </row>
    <row r="210" spans="3:41" outlineLevel="1" x14ac:dyDescent="0.4">
      <c r="C210" s="28" t="s">
        <v>78</v>
      </c>
      <c r="D210" s="18" t="s">
        <v>60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5">
        <v>1804.26886447723</v>
      </c>
      <c r="K210" s="35">
        <v>1337.21332074413</v>
      </c>
      <c r="L210" s="35">
        <v>819.64250998134196</v>
      </c>
      <c r="M210" s="35">
        <v>673.03028716754898</v>
      </c>
      <c r="N210" s="35">
        <v>695.71801770085006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 t="e">
        <f>SUMIFS('IRP modeling- Resolve output'!U$166:U$191,[1]Lists!$D$5:$D$30,$C210)</f>
        <v>#VALUE!</v>
      </c>
      <c r="V210" s="35" t="e">
        <f>SUMIFS('IRP modeling- Resolve output'!V$166:V$191,[1]Lists!$D$5:$D$30,$C210)</f>
        <v>#VALUE!</v>
      </c>
      <c r="W210" s="35" t="e">
        <f>SUMIFS('IRP modeling- Resolve output'!W$166:W$191,[1]Lists!$D$5:$D$30,$C210)</f>
        <v>#VALUE!</v>
      </c>
      <c r="X210" s="35" t="e">
        <f>SUMIFS('IRP modeling- Resolve output'!X$166:X$191,[1]Lists!$D$5:$D$30,$C210)</f>
        <v>#VALUE!</v>
      </c>
      <c r="Y210" s="35" t="e">
        <f>SUMIFS('IRP modeling- Resolve output'!Y$166:Y$191,[1]Lists!$D$5:$D$30,$C210)</f>
        <v>#VALUE!</v>
      </c>
      <c r="Z210" s="35" t="e">
        <f>SUMIFS('IRP modeling- Resolve output'!Z$166:Z$191,[1]Lists!$D$5:$D$30,$C210)</f>
        <v>#VALUE!</v>
      </c>
      <c r="AA210" s="35" t="e">
        <f>SUMIFS('IRP modeling- Resolve output'!AA$166:AA$191,[1]Lists!$D$5:$D$30,$C210)</f>
        <v>#VALUE!</v>
      </c>
      <c r="AB210" s="35" t="e">
        <f>SUMIFS('IRP modeling- Resolve output'!AB$166:AB$191,[1]Lists!$D$5:$D$30,$C210)</f>
        <v>#VALUE!</v>
      </c>
      <c r="AC210" s="35" t="e">
        <f>SUMIFS('IRP modeling- Resolve output'!AC$166:AC$191,[1]Lists!$D$5:$D$30,$C210)</f>
        <v>#VALUE!</v>
      </c>
      <c r="AD210" s="35" t="e">
        <f>SUMIFS('IRP modeling- Resolve output'!AD$166:AD$191,[1]Lists!$D$5:$D$30,$C210)</f>
        <v>#VALUE!</v>
      </c>
      <c r="AE210" s="35" t="e">
        <f>SUMIFS('IRP modeling- Resolve output'!AE$166:AE$191,[1]Lists!$D$5:$D$30,$C210)</f>
        <v>#VALUE!</v>
      </c>
      <c r="AF210" s="35" t="e">
        <f>SUMIFS('IRP modeling- Resolve output'!AF$166:AF$191,[1]Lists!$D$5:$D$30,$C210)</f>
        <v>#VALUE!</v>
      </c>
      <c r="AG210" s="35" t="e">
        <f>SUMIFS('IRP modeling- Resolve output'!AG$166:AG$191,[1]Lists!$D$5:$D$30,$C210)</f>
        <v>#VALUE!</v>
      </c>
      <c r="AH210" s="35" t="e">
        <f>SUMIFS('IRP modeling- Resolve output'!AH$166:AH$191,[1]Lists!$D$5:$D$30,$C210)</f>
        <v>#VALUE!</v>
      </c>
      <c r="AI210" s="35" t="e">
        <f>SUMIFS('IRP modeling- Resolve output'!AI$166:AI$191,[1]Lists!$D$5:$D$30,$C210)</f>
        <v>#VALUE!</v>
      </c>
      <c r="AJ210" s="35" t="e">
        <f>SUMIFS('IRP modeling- Resolve output'!AJ$166:AJ$191,[1]Lists!$D$5:$D$30,$C210)</f>
        <v>#VALUE!</v>
      </c>
      <c r="AK210" s="35" t="e">
        <f>SUMIFS('IRP modeling- Resolve output'!AK$166:AK$191,[1]Lists!$D$5:$D$30,$C210)</f>
        <v>#VALUE!</v>
      </c>
      <c r="AL210" s="35" t="e">
        <f>SUMIFS('IRP modeling- Resolve output'!AL$166:AL$191,[1]Lists!$D$5:$D$30,$C210)</f>
        <v>#VALUE!</v>
      </c>
      <c r="AM210" s="35" t="e">
        <f>SUMIFS('IRP modeling- Resolve output'!AM$166:AM$191,[1]Lists!$D$5:$D$30,$C210)</f>
        <v>#VALUE!</v>
      </c>
      <c r="AN210" s="35" t="e">
        <f>SUMIFS('IRP modeling- Resolve output'!AN$166:AN$191,[1]Lists!$D$5:$D$30,$C210)</f>
        <v>#VALUE!</v>
      </c>
      <c r="AO210" s="93"/>
    </row>
    <row r="211" spans="3:41" outlineLevel="1" x14ac:dyDescent="0.4">
      <c r="C211" s="28" t="s">
        <v>79</v>
      </c>
      <c r="D211" s="18" t="s">
        <v>60</v>
      </c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f t="shared" ref="U211:AI211" si="29">U202</f>
        <v>0</v>
      </c>
      <c r="V211" s="35">
        <f t="shared" si="29"/>
        <v>0</v>
      </c>
      <c r="W211" s="35">
        <f t="shared" si="29"/>
        <v>0</v>
      </c>
      <c r="X211" s="35">
        <f t="shared" si="29"/>
        <v>0</v>
      </c>
      <c r="Y211" s="35">
        <f t="shared" si="29"/>
        <v>0</v>
      </c>
      <c r="Z211" s="35">
        <f t="shared" si="29"/>
        <v>0</v>
      </c>
      <c r="AA211" s="35">
        <f t="shared" si="29"/>
        <v>0</v>
      </c>
      <c r="AB211" s="35">
        <f t="shared" si="29"/>
        <v>0</v>
      </c>
      <c r="AC211" s="35">
        <f t="shared" si="29"/>
        <v>0</v>
      </c>
      <c r="AD211" s="35">
        <f t="shared" si="29"/>
        <v>0</v>
      </c>
      <c r="AE211" s="35">
        <f t="shared" si="29"/>
        <v>0</v>
      </c>
      <c r="AF211" s="35">
        <f t="shared" si="29"/>
        <v>0</v>
      </c>
      <c r="AG211" s="35">
        <f t="shared" si="29"/>
        <v>0</v>
      </c>
      <c r="AH211" s="35">
        <f t="shared" si="29"/>
        <v>0</v>
      </c>
      <c r="AI211" s="35">
        <f t="shared" si="29"/>
        <v>0</v>
      </c>
      <c r="AJ211" s="35" t="e">
        <f>SUMIFS('IRP modeling- Resolve output'!AJ$166:AJ$191,[1]Lists!$D$5:$D$30,$C211)</f>
        <v>#VALUE!</v>
      </c>
      <c r="AK211" s="35" t="e">
        <f>SUMIFS('IRP modeling- Resolve output'!AK$166:AK$191,[1]Lists!$D$5:$D$30,$C211)</f>
        <v>#VALUE!</v>
      </c>
      <c r="AL211" s="35" t="e">
        <f>SUMIFS('IRP modeling- Resolve output'!AL$166:AL$191,[1]Lists!$D$5:$D$30,$C211)</f>
        <v>#VALUE!</v>
      </c>
      <c r="AM211" s="35" t="e">
        <f>SUMIFS('IRP modeling- Resolve output'!AM$166:AM$191,[1]Lists!$D$5:$D$30,$C211)</f>
        <v>#VALUE!</v>
      </c>
      <c r="AN211" s="35" t="e">
        <f>SUMIFS('IRP modeling- Resolve output'!AN$166:AN$191,[1]Lists!$D$5:$D$30,$C211)</f>
        <v>#VALUE!</v>
      </c>
      <c r="AO211" s="93"/>
    </row>
    <row r="212" spans="3:41" outlineLevel="1" x14ac:dyDescent="0.4">
      <c r="C212" s="94" t="s">
        <v>80</v>
      </c>
      <c r="D212" s="95" t="s">
        <v>60</v>
      </c>
      <c r="E212" s="96">
        <v>0</v>
      </c>
      <c r="F212" s="96">
        <v>0</v>
      </c>
      <c r="G212" s="96">
        <v>0</v>
      </c>
      <c r="H212" s="96">
        <v>0</v>
      </c>
      <c r="I212" s="96">
        <v>0</v>
      </c>
      <c r="J212" s="96">
        <v>97274.796639003704</v>
      </c>
      <c r="K212" s="96">
        <v>104343.71372402186</v>
      </c>
      <c r="L212" s="96">
        <v>116410.69562755474</v>
      </c>
      <c r="M212" s="96">
        <v>122115.15566053041</v>
      </c>
      <c r="N212" s="96">
        <v>131452.94445871087</v>
      </c>
      <c r="O212" s="96">
        <v>0</v>
      </c>
      <c r="P212" s="96">
        <v>148477.48216723345</v>
      </c>
      <c r="Q212" s="96">
        <v>0</v>
      </c>
      <c r="R212" s="96">
        <v>0</v>
      </c>
      <c r="S212" s="96">
        <v>0</v>
      </c>
      <c r="T212" s="96">
        <v>180905.10818750388</v>
      </c>
      <c r="U212" s="96" t="e">
        <f>SUMIFS('IRP modeling- Resolve output'!U$166:U$191,[1]Lists!$D$5:$D$30,$C212)</f>
        <v>#VALUE!</v>
      </c>
      <c r="V212" s="96" t="e">
        <f>SUMIFS('IRP modeling- Resolve output'!V$166:V$191,[1]Lists!$D$5:$D$30,$C212)</f>
        <v>#VALUE!</v>
      </c>
      <c r="W212" s="96" t="e">
        <f>SUMIFS('IRP modeling- Resolve output'!W$166:W$191,[1]Lists!$D$5:$D$30,$C212)</f>
        <v>#VALUE!</v>
      </c>
      <c r="X212" s="96" t="e">
        <f>SUMIFS('IRP modeling- Resolve output'!X$166:X$191,[1]Lists!$D$5:$D$30,$C212)</f>
        <v>#VALUE!</v>
      </c>
      <c r="Y212" s="96" t="e">
        <f>SUMIFS('IRP modeling- Resolve output'!Y$166:Y$191,[1]Lists!$D$5:$D$30,$C212)</f>
        <v>#VALUE!</v>
      </c>
      <c r="Z212" s="96" t="e">
        <f>SUMIFS('IRP modeling- Resolve output'!Z$166:Z$191,[1]Lists!$D$5:$D$30,$C212)</f>
        <v>#VALUE!</v>
      </c>
      <c r="AA212" s="96" t="e">
        <f>SUMIFS('IRP modeling- Resolve output'!AA$166:AA$191,[1]Lists!$D$5:$D$30,$C212)</f>
        <v>#VALUE!</v>
      </c>
      <c r="AB212" s="96" t="e">
        <f>SUMIFS('IRP modeling- Resolve output'!AB$166:AB$191,[1]Lists!$D$5:$D$30,$C212)</f>
        <v>#VALUE!</v>
      </c>
      <c r="AC212" s="96" t="e">
        <f>SUMIFS('IRP modeling- Resolve output'!AC$166:AC$191,[1]Lists!$D$5:$D$30,$C212)</f>
        <v>#VALUE!</v>
      </c>
      <c r="AD212" s="96" t="e">
        <f>SUMIFS('IRP modeling- Resolve output'!AD$166:AD$191,[1]Lists!$D$5:$D$30,$C212)</f>
        <v>#VALUE!</v>
      </c>
      <c r="AE212" s="96" t="e">
        <f>SUMIFS('IRP modeling- Resolve output'!AE$166:AE$191,[1]Lists!$D$5:$D$30,$C212)</f>
        <v>#VALUE!</v>
      </c>
      <c r="AF212" s="96" t="e">
        <f>SUMIFS('IRP modeling- Resolve output'!AF$166:AF$191,[1]Lists!$D$5:$D$30,$C212)</f>
        <v>#VALUE!</v>
      </c>
      <c r="AG212" s="96" t="e">
        <f>SUMIFS('IRP modeling- Resolve output'!AG$166:AG$191,[1]Lists!$D$5:$D$30,$C212)</f>
        <v>#VALUE!</v>
      </c>
      <c r="AH212" s="96" t="e">
        <f>SUMIFS('IRP modeling- Resolve output'!AH$166:AH$191,[1]Lists!$D$5:$D$30,$C212)</f>
        <v>#VALUE!</v>
      </c>
      <c r="AI212" s="96" t="e">
        <f>SUMIFS('IRP modeling- Resolve output'!AI$166:AI$191,[1]Lists!$D$5:$D$30,$C212)</f>
        <v>#VALUE!</v>
      </c>
      <c r="AJ212" s="96" t="e">
        <f>SUMIFS('IRP modeling- Resolve output'!AJ$166:AJ$191,[1]Lists!$D$5:$D$30,$C212)</f>
        <v>#VALUE!</v>
      </c>
      <c r="AK212" s="96" t="e">
        <f>SUMIFS('IRP modeling- Resolve output'!AK$166:AK$191,[1]Lists!$D$5:$D$30,$C212)</f>
        <v>#VALUE!</v>
      </c>
      <c r="AL212" s="96" t="e">
        <f>SUMIFS('IRP modeling- Resolve output'!AL$166:AL$191,[1]Lists!$D$5:$D$30,$C212)</f>
        <v>#VALUE!</v>
      </c>
      <c r="AM212" s="96" t="e">
        <f>SUMIFS('IRP modeling- Resolve output'!AM$166:AM$191,[1]Lists!$D$5:$D$30,$C212)</f>
        <v>#VALUE!</v>
      </c>
      <c r="AN212" s="97" t="e">
        <f>SUMIFS('IRP modeling- Resolve output'!AN$166:AN$191,[1]Lists!$D$5:$D$30,$C212)</f>
        <v>#VALUE!</v>
      </c>
      <c r="AO212" s="93"/>
    </row>
    <row r="213" spans="3:41" outlineLevel="1" x14ac:dyDescent="0.4">
      <c r="C213" s="29" t="s">
        <v>81</v>
      </c>
      <c r="D213" s="22" t="s">
        <v>60</v>
      </c>
      <c r="E213" s="34">
        <v>0</v>
      </c>
      <c r="F213" s="34">
        <v>0</v>
      </c>
      <c r="G213" s="34">
        <v>0</v>
      </c>
      <c r="H213" s="34">
        <v>0</v>
      </c>
      <c r="I213" s="34">
        <v>0</v>
      </c>
      <c r="J213" s="34">
        <v>-694.07678961421971</v>
      </c>
      <c r="K213" s="34">
        <v>-1036.2189675950544</v>
      </c>
      <c r="L213" s="34">
        <v>-1175.4650424913643</v>
      </c>
      <c r="M213" s="34">
        <v>-1395.8854813991586</v>
      </c>
      <c r="N213" s="34">
        <v>-2202.6230512957131</v>
      </c>
      <c r="O213" s="34">
        <v>0</v>
      </c>
      <c r="P213" s="34">
        <v>-3369.9735796931941</v>
      </c>
      <c r="Q213" s="34">
        <v>0</v>
      </c>
      <c r="R213" s="34">
        <v>0</v>
      </c>
      <c r="S213" s="34">
        <v>0</v>
      </c>
      <c r="T213" s="34">
        <v>-5377.3103266084936</v>
      </c>
      <c r="U213" s="34" t="e">
        <f t="shared" ref="U213:AN213" si="30">U289</f>
        <v>#VALUE!</v>
      </c>
      <c r="V213" s="34" t="e">
        <f t="shared" si="30"/>
        <v>#VALUE!</v>
      </c>
      <c r="W213" s="34" t="e">
        <f t="shared" si="30"/>
        <v>#VALUE!</v>
      </c>
      <c r="X213" s="34" t="e">
        <f t="shared" si="30"/>
        <v>#VALUE!</v>
      </c>
      <c r="Y213" s="34" t="e">
        <f t="shared" si="30"/>
        <v>#VALUE!</v>
      </c>
      <c r="Z213" s="34" t="e">
        <f t="shared" si="30"/>
        <v>#VALUE!</v>
      </c>
      <c r="AA213" s="34" t="e">
        <f t="shared" si="30"/>
        <v>#VALUE!</v>
      </c>
      <c r="AB213" s="34" t="e">
        <f t="shared" si="30"/>
        <v>#VALUE!</v>
      </c>
      <c r="AC213" s="34" t="e">
        <f t="shared" si="30"/>
        <v>#VALUE!</v>
      </c>
      <c r="AD213" s="34" t="e">
        <f t="shared" si="30"/>
        <v>#VALUE!</v>
      </c>
      <c r="AE213" s="34" t="e">
        <f t="shared" si="30"/>
        <v>#VALUE!</v>
      </c>
      <c r="AF213" s="34" t="e">
        <f t="shared" si="30"/>
        <v>#VALUE!</v>
      </c>
      <c r="AG213" s="34" t="e">
        <f t="shared" si="30"/>
        <v>#VALUE!</v>
      </c>
      <c r="AH213" s="34" t="e">
        <f t="shared" si="30"/>
        <v>#VALUE!</v>
      </c>
      <c r="AI213" s="34" t="e">
        <f t="shared" si="30"/>
        <v>#VALUE!</v>
      </c>
      <c r="AJ213" s="34" t="e">
        <f t="shared" si="30"/>
        <v>#VALUE!</v>
      </c>
      <c r="AK213" s="34" t="e">
        <f t="shared" si="30"/>
        <v>#VALUE!</v>
      </c>
      <c r="AL213" s="34" t="e">
        <f t="shared" si="30"/>
        <v>#VALUE!</v>
      </c>
      <c r="AM213" s="34" t="e">
        <f t="shared" si="30"/>
        <v>#VALUE!</v>
      </c>
      <c r="AN213" s="61" t="e">
        <f t="shared" si="30"/>
        <v>#VALUE!</v>
      </c>
      <c r="AO213" s="93"/>
    </row>
    <row r="214" spans="3:41" outlineLevel="1" x14ac:dyDescent="0.4">
      <c r="C214" s="30" t="s">
        <v>82</v>
      </c>
      <c r="D214" s="26" t="s">
        <v>60</v>
      </c>
      <c r="E214" s="38">
        <v>0</v>
      </c>
      <c r="F214" s="38">
        <v>0</v>
      </c>
      <c r="G214" s="38">
        <v>0</v>
      </c>
      <c r="H214" s="38">
        <v>0</v>
      </c>
      <c r="I214" s="38">
        <v>0</v>
      </c>
      <c r="J214" s="38">
        <v>-289.32223104053651</v>
      </c>
      <c r="K214" s="38">
        <v>-393.88809729277853</v>
      </c>
      <c r="L214" s="38">
        <v>-757.49940674838763</v>
      </c>
      <c r="M214" s="38">
        <v>-1198.6499661712162</v>
      </c>
      <c r="N214" s="38">
        <v>-708.43596956588249</v>
      </c>
      <c r="O214" s="38">
        <v>0</v>
      </c>
      <c r="P214" s="38">
        <v>-1533.0655350538036</v>
      </c>
      <c r="Q214" s="38">
        <v>0</v>
      </c>
      <c r="R214" s="38">
        <v>0</v>
      </c>
      <c r="S214" s="38">
        <v>0</v>
      </c>
      <c r="T214" s="38">
        <v>-5588.0641208442212</v>
      </c>
      <c r="U214" s="38" t="e">
        <f t="shared" ref="U214:AN214" si="31">U194</f>
        <v>#VALUE!</v>
      </c>
      <c r="V214" s="38" t="e">
        <f t="shared" si="31"/>
        <v>#VALUE!</v>
      </c>
      <c r="W214" s="38" t="e">
        <f t="shared" si="31"/>
        <v>#VALUE!</v>
      </c>
      <c r="X214" s="38" t="e">
        <f t="shared" si="31"/>
        <v>#VALUE!</v>
      </c>
      <c r="Y214" s="38" t="e">
        <f t="shared" si="31"/>
        <v>#VALUE!</v>
      </c>
      <c r="Z214" s="38" t="e">
        <f t="shared" si="31"/>
        <v>#VALUE!</v>
      </c>
      <c r="AA214" s="38" t="e">
        <f t="shared" si="31"/>
        <v>#VALUE!</v>
      </c>
      <c r="AB214" s="38" t="e">
        <f t="shared" si="31"/>
        <v>#VALUE!</v>
      </c>
      <c r="AC214" s="38" t="e">
        <f t="shared" si="31"/>
        <v>#VALUE!</v>
      </c>
      <c r="AD214" s="38" t="e">
        <f t="shared" si="31"/>
        <v>#VALUE!</v>
      </c>
      <c r="AE214" s="38" t="e">
        <f t="shared" si="31"/>
        <v>#VALUE!</v>
      </c>
      <c r="AF214" s="38" t="e">
        <f t="shared" si="31"/>
        <v>#VALUE!</v>
      </c>
      <c r="AG214" s="38" t="e">
        <f t="shared" si="31"/>
        <v>#VALUE!</v>
      </c>
      <c r="AH214" s="38" t="e">
        <f t="shared" si="31"/>
        <v>#VALUE!</v>
      </c>
      <c r="AI214" s="38" t="e">
        <f t="shared" si="31"/>
        <v>#VALUE!</v>
      </c>
      <c r="AJ214" s="38" t="e">
        <f t="shared" si="31"/>
        <v>#VALUE!</v>
      </c>
      <c r="AK214" s="38" t="e">
        <f t="shared" si="31"/>
        <v>#VALUE!</v>
      </c>
      <c r="AL214" s="38" t="e">
        <f t="shared" si="31"/>
        <v>#VALUE!</v>
      </c>
      <c r="AM214" s="38" t="e">
        <f t="shared" si="31"/>
        <v>#VALUE!</v>
      </c>
      <c r="AN214" s="62" t="e">
        <f t="shared" si="31"/>
        <v>#VALUE!</v>
      </c>
      <c r="AO214" s="93"/>
    </row>
    <row r="215" spans="3:41" outlineLevel="1" x14ac:dyDescent="0.4">
      <c r="C215" s="71" t="s">
        <v>61</v>
      </c>
      <c r="D215" s="22" t="s">
        <v>60</v>
      </c>
      <c r="E215" s="34">
        <v>0</v>
      </c>
      <c r="F215" s="34">
        <v>0</v>
      </c>
      <c r="G215" s="34">
        <v>0</v>
      </c>
      <c r="H215" s="34">
        <v>0</v>
      </c>
      <c r="I215" s="34">
        <v>0</v>
      </c>
      <c r="J215" s="34">
        <v>27264.244115776091</v>
      </c>
      <c r="K215" s="34">
        <v>24657.457371654327</v>
      </c>
      <c r="L215" s="34">
        <v>25593.303677421904</v>
      </c>
      <c r="M215" s="34">
        <v>27161.898976262197</v>
      </c>
      <c r="N215" s="34">
        <v>27391.198755679754</v>
      </c>
      <c r="O215" s="34">
        <v>0</v>
      </c>
      <c r="P215" s="34">
        <v>25577.717512803094</v>
      </c>
      <c r="Q215" s="34">
        <v>0</v>
      </c>
      <c r="R215" s="34">
        <v>0</v>
      </c>
      <c r="S215" s="34">
        <v>0</v>
      </c>
      <c r="T215" s="34">
        <v>21387.013595536253</v>
      </c>
      <c r="U215" s="34" t="e">
        <f t="shared" ref="U215:AN216" si="32">U192</f>
        <v>#VALUE!</v>
      </c>
      <c r="V215" s="34" t="e">
        <f t="shared" si="32"/>
        <v>#VALUE!</v>
      </c>
      <c r="W215" s="34" t="e">
        <f t="shared" si="32"/>
        <v>#VALUE!</v>
      </c>
      <c r="X215" s="34" t="e">
        <f t="shared" si="32"/>
        <v>#VALUE!</v>
      </c>
      <c r="Y215" s="34" t="e">
        <f t="shared" si="32"/>
        <v>#VALUE!</v>
      </c>
      <c r="Z215" s="34" t="e">
        <f t="shared" si="32"/>
        <v>#VALUE!</v>
      </c>
      <c r="AA215" s="34" t="e">
        <f t="shared" si="32"/>
        <v>#VALUE!</v>
      </c>
      <c r="AB215" s="34" t="e">
        <f t="shared" si="32"/>
        <v>#VALUE!</v>
      </c>
      <c r="AC215" s="34" t="e">
        <f t="shared" si="32"/>
        <v>#VALUE!</v>
      </c>
      <c r="AD215" s="34" t="e">
        <f t="shared" si="32"/>
        <v>#VALUE!</v>
      </c>
      <c r="AE215" s="34" t="e">
        <f t="shared" si="32"/>
        <v>#VALUE!</v>
      </c>
      <c r="AF215" s="34" t="e">
        <f t="shared" si="32"/>
        <v>#VALUE!</v>
      </c>
      <c r="AG215" s="34" t="e">
        <f t="shared" si="32"/>
        <v>#VALUE!</v>
      </c>
      <c r="AH215" s="34" t="e">
        <f t="shared" si="32"/>
        <v>#VALUE!</v>
      </c>
      <c r="AI215" s="34" t="e">
        <f t="shared" si="32"/>
        <v>#VALUE!</v>
      </c>
      <c r="AJ215" s="34" t="e">
        <f t="shared" si="32"/>
        <v>#VALUE!</v>
      </c>
      <c r="AK215" s="34" t="e">
        <f t="shared" si="32"/>
        <v>#VALUE!</v>
      </c>
      <c r="AL215" s="34" t="e">
        <f t="shared" si="32"/>
        <v>#VALUE!</v>
      </c>
      <c r="AM215" s="34" t="e">
        <f t="shared" si="32"/>
        <v>#VALUE!</v>
      </c>
      <c r="AN215" s="61" t="e">
        <f t="shared" si="32"/>
        <v>#VALUE!</v>
      </c>
      <c r="AO215" s="93"/>
    </row>
    <row r="216" spans="3:41" outlineLevel="1" x14ac:dyDescent="0.4">
      <c r="C216" s="30" t="s">
        <v>62</v>
      </c>
      <c r="D216" s="26" t="s">
        <v>60</v>
      </c>
      <c r="E216" s="38">
        <v>0</v>
      </c>
      <c r="F216" s="38">
        <v>0</v>
      </c>
      <c r="G216" s="38">
        <v>0</v>
      </c>
      <c r="H216" s="38">
        <v>0</v>
      </c>
      <c r="I216" s="38">
        <v>0</v>
      </c>
      <c r="J216" s="38">
        <v>-944.37491527509167</v>
      </c>
      <c r="K216" s="38">
        <v>-994.04068150143019</v>
      </c>
      <c r="L216" s="38">
        <v>-2102.1873862526177</v>
      </c>
      <c r="M216" s="38">
        <v>-2546.5567927385641</v>
      </c>
      <c r="N216" s="38">
        <v>-2219.4583237419483</v>
      </c>
      <c r="O216" s="38">
        <v>0</v>
      </c>
      <c r="P216" s="38">
        <v>-3141.7063229527507</v>
      </c>
      <c r="Q216" s="38">
        <v>0</v>
      </c>
      <c r="R216" s="38">
        <v>0</v>
      </c>
      <c r="S216" s="38">
        <v>0</v>
      </c>
      <c r="T216" s="38">
        <v>-5273.656985098818</v>
      </c>
      <c r="U216" s="38" t="e">
        <f t="shared" si="32"/>
        <v>#VALUE!</v>
      </c>
      <c r="V216" s="38" t="e">
        <f t="shared" si="32"/>
        <v>#VALUE!</v>
      </c>
      <c r="W216" s="38" t="e">
        <f t="shared" si="32"/>
        <v>#VALUE!</v>
      </c>
      <c r="X216" s="38" t="e">
        <f t="shared" si="32"/>
        <v>#VALUE!</v>
      </c>
      <c r="Y216" s="38" t="e">
        <f t="shared" si="32"/>
        <v>#VALUE!</v>
      </c>
      <c r="Z216" s="38" t="e">
        <f t="shared" si="32"/>
        <v>#VALUE!</v>
      </c>
      <c r="AA216" s="38" t="e">
        <f t="shared" si="32"/>
        <v>#VALUE!</v>
      </c>
      <c r="AB216" s="38" t="e">
        <f t="shared" si="32"/>
        <v>#VALUE!</v>
      </c>
      <c r="AC216" s="38" t="e">
        <f t="shared" si="32"/>
        <v>#VALUE!</v>
      </c>
      <c r="AD216" s="38" t="e">
        <f t="shared" si="32"/>
        <v>#VALUE!</v>
      </c>
      <c r="AE216" s="38" t="e">
        <f t="shared" si="32"/>
        <v>#VALUE!</v>
      </c>
      <c r="AF216" s="38" t="e">
        <f t="shared" si="32"/>
        <v>#VALUE!</v>
      </c>
      <c r="AG216" s="38" t="e">
        <f t="shared" si="32"/>
        <v>#VALUE!</v>
      </c>
      <c r="AH216" s="38" t="e">
        <f t="shared" si="32"/>
        <v>#VALUE!</v>
      </c>
      <c r="AI216" s="38" t="e">
        <f t="shared" si="32"/>
        <v>#VALUE!</v>
      </c>
      <c r="AJ216" s="38" t="e">
        <f t="shared" si="32"/>
        <v>#VALUE!</v>
      </c>
      <c r="AK216" s="38" t="e">
        <f t="shared" si="32"/>
        <v>#VALUE!</v>
      </c>
      <c r="AL216" s="38" t="e">
        <f t="shared" si="32"/>
        <v>#VALUE!</v>
      </c>
      <c r="AM216" s="38" t="e">
        <f t="shared" si="32"/>
        <v>#VALUE!</v>
      </c>
      <c r="AN216" s="62" t="e">
        <f t="shared" si="32"/>
        <v>#VALUE!</v>
      </c>
      <c r="AO216" s="93"/>
    </row>
    <row r="217" spans="3:41" outlineLevel="1" x14ac:dyDescent="0.4">
      <c r="C217" s="30" t="s">
        <v>83</v>
      </c>
      <c r="D217" s="26" t="s">
        <v>60</v>
      </c>
      <c r="E217" s="38">
        <v>0</v>
      </c>
      <c r="F217" s="38">
        <v>0</v>
      </c>
      <c r="G217" s="38">
        <v>0</v>
      </c>
      <c r="H217" s="38">
        <v>0</v>
      </c>
      <c r="I217" s="38">
        <v>0</v>
      </c>
      <c r="J217" s="38">
        <v>246572.424698352</v>
      </c>
      <c r="K217" s="38">
        <v>251245.28725406103</v>
      </c>
      <c r="L217" s="38">
        <v>256395.63363796301</v>
      </c>
      <c r="M217" s="38">
        <v>261203.154709036</v>
      </c>
      <c r="N217" s="38">
        <v>265405.61936275201</v>
      </c>
      <c r="O217" s="38">
        <v>0</v>
      </c>
      <c r="P217" s="38">
        <v>272864.25886965101</v>
      </c>
      <c r="Q217" s="38">
        <v>0</v>
      </c>
      <c r="R217" s="38">
        <v>0</v>
      </c>
      <c r="S217" s="38">
        <v>0</v>
      </c>
      <c r="T217" s="38">
        <v>285082.67191506794</v>
      </c>
      <c r="U217" s="38" t="e">
        <f t="shared" ref="U217:AN217" si="33">U195</f>
        <v>#VALUE!</v>
      </c>
      <c r="V217" s="38" t="e">
        <f t="shared" si="33"/>
        <v>#VALUE!</v>
      </c>
      <c r="W217" s="38" t="e">
        <f t="shared" si="33"/>
        <v>#VALUE!</v>
      </c>
      <c r="X217" s="38" t="e">
        <f t="shared" si="33"/>
        <v>#VALUE!</v>
      </c>
      <c r="Y217" s="38" t="e">
        <f t="shared" si="33"/>
        <v>#VALUE!</v>
      </c>
      <c r="Z217" s="38" t="e">
        <f t="shared" si="33"/>
        <v>#VALUE!</v>
      </c>
      <c r="AA217" s="38" t="e">
        <f t="shared" si="33"/>
        <v>#VALUE!</v>
      </c>
      <c r="AB217" s="38" t="e">
        <f t="shared" si="33"/>
        <v>#VALUE!</v>
      </c>
      <c r="AC217" s="38" t="e">
        <f t="shared" si="33"/>
        <v>#VALUE!</v>
      </c>
      <c r="AD217" s="38" t="e">
        <f t="shared" si="33"/>
        <v>#VALUE!</v>
      </c>
      <c r="AE217" s="38" t="e">
        <f t="shared" si="33"/>
        <v>#VALUE!</v>
      </c>
      <c r="AF217" s="38" t="e">
        <f t="shared" si="33"/>
        <v>#VALUE!</v>
      </c>
      <c r="AG217" s="38" t="e">
        <f t="shared" si="33"/>
        <v>#VALUE!</v>
      </c>
      <c r="AH217" s="38" t="e">
        <f t="shared" si="33"/>
        <v>#VALUE!</v>
      </c>
      <c r="AI217" s="38" t="e">
        <f t="shared" si="33"/>
        <v>#VALUE!</v>
      </c>
      <c r="AJ217" s="38" t="e">
        <f t="shared" si="33"/>
        <v>#VALUE!</v>
      </c>
      <c r="AK217" s="38" t="e">
        <f t="shared" si="33"/>
        <v>#VALUE!</v>
      </c>
      <c r="AL217" s="38" t="e">
        <f t="shared" si="33"/>
        <v>#VALUE!</v>
      </c>
      <c r="AM217" s="38" t="e">
        <f t="shared" si="33"/>
        <v>#VALUE!</v>
      </c>
      <c r="AN217" s="62" t="e">
        <f t="shared" si="33"/>
        <v>#VALUE!</v>
      </c>
      <c r="AO217" s="17"/>
    </row>
    <row r="218" spans="3:41" outlineLevel="1" x14ac:dyDescent="0.4"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52"/>
      <c r="V218" s="70"/>
    </row>
    <row r="219" spans="3:41" outlineLevel="1" x14ac:dyDescent="0.4">
      <c r="C219" s="99" t="s">
        <v>84</v>
      </c>
    </row>
    <row r="220" spans="3:41" outlineLevel="1" x14ac:dyDescent="0.4">
      <c r="C220" s="65" t="s">
        <v>53</v>
      </c>
      <c r="D220" s="66" t="s">
        <v>34</v>
      </c>
      <c r="E220" s="67">
        <v>2015</v>
      </c>
      <c r="F220" s="67">
        <v>2016</v>
      </c>
      <c r="G220" s="67">
        <v>2017</v>
      </c>
      <c r="H220" s="67">
        <v>2018</v>
      </c>
      <c r="I220" s="67">
        <v>2019</v>
      </c>
      <c r="J220" s="67">
        <v>2020</v>
      </c>
      <c r="K220" s="67">
        <v>2021</v>
      </c>
      <c r="L220" s="67">
        <v>2022</v>
      </c>
      <c r="M220" s="67">
        <v>2023</v>
      </c>
      <c r="N220" s="67">
        <v>2024</v>
      </c>
      <c r="O220" s="67">
        <v>2025</v>
      </c>
      <c r="P220" s="67">
        <v>2026</v>
      </c>
      <c r="Q220" s="67">
        <v>2027</v>
      </c>
      <c r="R220" s="67">
        <v>2028</v>
      </c>
      <c r="S220" s="67">
        <v>2029</v>
      </c>
      <c r="T220" s="67">
        <v>2030</v>
      </c>
      <c r="U220" s="67">
        <f t="shared" ref="U220:AN220" si="34">T220+1</f>
        <v>2031</v>
      </c>
      <c r="V220" s="67">
        <f t="shared" si="34"/>
        <v>2032</v>
      </c>
      <c r="W220" s="67">
        <f t="shared" si="34"/>
        <v>2033</v>
      </c>
      <c r="X220" s="67">
        <f t="shared" si="34"/>
        <v>2034</v>
      </c>
      <c r="Y220" s="67">
        <f t="shared" si="34"/>
        <v>2035</v>
      </c>
      <c r="Z220" s="67">
        <f t="shared" si="34"/>
        <v>2036</v>
      </c>
      <c r="AA220" s="67">
        <f t="shared" si="34"/>
        <v>2037</v>
      </c>
      <c r="AB220" s="67">
        <f t="shared" si="34"/>
        <v>2038</v>
      </c>
      <c r="AC220" s="67">
        <f t="shared" si="34"/>
        <v>2039</v>
      </c>
      <c r="AD220" s="67">
        <f t="shared" si="34"/>
        <v>2040</v>
      </c>
      <c r="AE220" s="67">
        <f t="shared" si="34"/>
        <v>2041</v>
      </c>
      <c r="AF220" s="67">
        <f t="shared" si="34"/>
        <v>2042</v>
      </c>
      <c r="AG220" s="67">
        <f t="shared" si="34"/>
        <v>2043</v>
      </c>
      <c r="AH220" s="67">
        <f t="shared" si="34"/>
        <v>2044</v>
      </c>
      <c r="AI220" s="67">
        <f t="shared" si="34"/>
        <v>2045</v>
      </c>
      <c r="AJ220" s="67">
        <f t="shared" si="34"/>
        <v>2046</v>
      </c>
      <c r="AK220" s="67">
        <f t="shared" si="34"/>
        <v>2047</v>
      </c>
      <c r="AL220" s="67">
        <f t="shared" si="34"/>
        <v>2048</v>
      </c>
      <c r="AM220" s="67">
        <f t="shared" si="34"/>
        <v>2049</v>
      </c>
      <c r="AN220" s="68">
        <f t="shared" si="34"/>
        <v>2050</v>
      </c>
    </row>
    <row r="221" spans="3:41" outlineLevel="1" x14ac:dyDescent="0.4">
      <c r="C221" s="71" t="s">
        <v>85</v>
      </c>
      <c r="D221" s="18" t="s">
        <v>60</v>
      </c>
      <c r="E221" s="34">
        <v>0</v>
      </c>
      <c r="F221" s="34">
        <v>0</v>
      </c>
      <c r="G221" s="34">
        <v>0</v>
      </c>
      <c r="H221" s="34">
        <v>0</v>
      </c>
      <c r="I221" s="34">
        <v>0</v>
      </c>
      <c r="J221" s="34">
        <v>57026.990993973901</v>
      </c>
      <c r="K221" s="34">
        <v>58100.193546467497</v>
      </c>
      <c r="L221" s="34">
        <v>52256.284489351507</v>
      </c>
      <c r="M221" s="34">
        <v>50660.694971324301</v>
      </c>
      <c r="N221" s="34">
        <v>55188.254290037898</v>
      </c>
      <c r="O221" s="34">
        <v>0</v>
      </c>
      <c r="P221" s="34">
        <v>59458.980819260905</v>
      </c>
      <c r="Q221" s="34">
        <v>0</v>
      </c>
      <c r="R221" s="34">
        <v>0</v>
      </c>
      <c r="S221" s="34">
        <v>0</v>
      </c>
      <c r="T221" s="34">
        <v>48743.342920312396</v>
      </c>
      <c r="U221" s="34" t="e">
        <v>#VALUE!</v>
      </c>
      <c r="V221" s="34" t="e">
        <v>#VALUE!</v>
      </c>
      <c r="W221" s="34" t="e">
        <v>#VALUE!</v>
      </c>
      <c r="X221" s="34" t="e">
        <v>#VALUE!</v>
      </c>
      <c r="Y221" s="34" t="e">
        <v>#VALUE!</v>
      </c>
      <c r="Z221" s="34" t="e">
        <v>#VALUE!</v>
      </c>
      <c r="AA221" s="34" t="e">
        <v>#VALUE!</v>
      </c>
      <c r="AB221" s="34" t="e">
        <v>#VALUE!</v>
      </c>
      <c r="AC221" s="34" t="e">
        <v>#VALUE!</v>
      </c>
      <c r="AD221" s="34" t="e">
        <v>#VALUE!</v>
      </c>
      <c r="AE221" s="34" t="e">
        <v>#VALUE!</v>
      </c>
      <c r="AF221" s="34" t="e">
        <v>#VALUE!</v>
      </c>
      <c r="AG221" s="34" t="e">
        <v>#VALUE!</v>
      </c>
      <c r="AH221" s="34" t="e">
        <v>#VALUE!</v>
      </c>
      <c r="AI221" s="34" t="e">
        <v>#VALUE!</v>
      </c>
      <c r="AJ221" s="34" t="e">
        <v>#VALUE!</v>
      </c>
      <c r="AK221" s="34" t="e">
        <v>#VALUE!</v>
      </c>
      <c r="AL221" s="34" t="e">
        <v>#VALUE!</v>
      </c>
      <c r="AM221" s="34" t="e">
        <v>#VALUE!</v>
      </c>
      <c r="AN221" s="61" t="e">
        <v>#VALUE!</v>
      </c>
    </row>
    <row r="222" spans="3:41" outlineLevel="1" x14ac:dyDescent="0.4">
      <c r="C222" s="50" t="s">
        <v>86</v>
      </c>
      <c r="D222" s="18" t="s">
        <v>60</v>
      </c>
      <c r="E222" s="35">
        <v>0</v>
      </c>
      <c r="F222" s="35">
        <v>0</v>
      </c>
      <c r="G222" s="35">
        <v>0</v>
      </c>
      <c r="H222" s="35">
        <v>0</v>
      </c>
      <c r="I222" s="35">
        <v>0</v>
      </c>
      <c r="J222" s="35">
        <v>122.223899552579</v>
      </c>
      <c r="K222" s="35">
        <v>44.911103776805298</v>
      </c>
      <c r="L222" s="35">
        <v>42.150276285043297</v>
      </c>
      <c r="M222" s="35">
        <v>57.518096499479903</v>
      </c>
      <c r="N222" s="35">
        <v>0</v>
      </c>
      <c r="O222" s="35">
        <v>0</v>
      </c>
      <c r="P222" s="35">
        <v>0</v>
      </c>
      <c r="Q222" s="35">
        <v>0</v>
      </c>
      <c r="R222" s="35">
        <v>0</v>
      </c>
      <c r="S222" s="35">
        <v>0</v>
      </c>
      <c r="T222" s="35">
        <v>0</v>
      </c>
      <c r="U222" s="35" t="e">
        <v>#VALUE!</v>
      </c>
      <c r="V222" s="35" t="e">
        <v>#VALUE!</v>
      </c>
      <c r="W222" s="35" t="e">
        <v>#VALUE!</v>
      </c>
      <c r="X222" s="35" t="e">
        <v>#VALUE!</v>
      </c>
      <c r="Y222" s="35" t="e">
        <v>#VALUE!</v>
      </c>
      <c r="Z222" s="35" t="e">
        <v>#VALUE!</v>
      </c>
      <c r="AA222" s="35" t="e">
        <v>#VALUE!</v>
      </c>
      <c r="AB222" s="35" t="e">
        <v>#VALUE!</v>
      </c>
      <c r="AC222" s="35" t="e">
        <v>#VALUE!</v>
      </c>
      <c r="AD222" s="35" t="e">
        <v>#VALUE!</v>
      </c>
      <c r="AE222" s="35" t="e">
        <v>#VALUE!</v>
      </c>
      <c r="AF222" s="35" t="e">
        <v>#VALUE!</v>
      </c>
      <c r="AG222" s="35" t="e">
        <v>#VALUE!</v>
      </c>
      <c r="AH222" s="35" t="e">
        <v>#VALUE!</v>
      </c>
      <c r="AI222" s="35" t="e">
        <v>#VALUE!</v>
      </c>
      <c r="AJ222" s="35" t="e">
        <v>#VALUE!</v>
      </c>
      <c r="AK222" s="35" t="e">
        <v>#VALUE!</v>
      </c>
      <c r="AL222" s="35" t="e">
        <v>#VALUE!</v>
      </c>
      <c r="AM222" s="35" t="e">
        <v>#VALUE!</v>
      </c>
      <c r="AN222" s="49" t="e">
        <v>#VALUE!</v>
      </c>
    </row>
    <row r="223" spans="3:41" outlineLevel="1" x14ac:dyDescent="0.4">
      <c r="C223" s="50" t="s">
        <v>87</v>
      </c>
      <c r="D223" s="18" t="s">
        <v>60</v>
      </c>
      <c r="E223" s="35">
        <v>0</v>
      </c>
      <c r="F223" s="35">
        <v>0</v>
      </c>
      <c r="G223" s="35">
        <v>0</v>
      </c>
      <c r="H223" s="35">
        <v>0</v>
      </c>
      <c r="I223" s="35">
        <v>0</v>
      </c>
      <c r="J223" s="35">
        <v>882.58334758471301</v>
      </c>
      <c r="K223" s="35">
        <v>726.729527906626</v>
      </c>
      <c r="L223" s="35">
        <v>827.91288864092792</v>
      </c>
      <c r="M223" s="35">
        <v>913.64550049227694</v>
      </c>
      <c r="N223" s="35">
        <v>425.263194839969</v>
      </c>
      <c r="O223" s="35">
        <v>0</v>
      </c>
      <c r="P223" s="35">
        <v>167.545142459853</v>
      </c>
      <c r="Q223" s="35">
        <v>0</v>
      </c>
      <c r="R223" s="35">
        <v>0</v>
      </c>
      <c r="S223" s="35">
        <v>0</v>
      </c>
      <c r="T223" s="35">
        <v>20.774062274602002</v>
      </c>
      <c r="U223" s="35" t="e">
        <v>#VALUE!</v>
      </c>
      <c r="V223" s="35" t="e">
        <v>#VALUE!</v>
      </c>
      <c r="W223" s="35" t="e">
        <v>#VALUE!</v>
      </c>
      <c r="X223" s="35" t="e">
        <v>#VALUE!</v>
      </c>
      <c r="Y223" s="35" t="e">
        <v>#VALUE!</v>
      </c>
      <c r="Z223" s="35" t="e">
        <v>#VALUE!</v>
      </c>
      <c r="AA223" s="35" t="e">
        <v>#VALUE!</v>
      </c>
      <c r="AB223" s="35" t="e">
        <v>#VALUE!</v>
      </c>
      <c r="AC223" s="35" t="e">
        <v>#VALUE!</v>
      </c>
      <c r="AD223" s="35" t="e">
        <v>#VALUE!</v>
      </c>
      <c r="AE223" s="35" t="e">
        <v>#VALUE!</v>
      </c>
      <c r="AF223" s="35" t="e">
        <v>#VALUE!</v>
      </c>
      <c r="AG223" s="35" t="e">
        <v>#VALUE!</v>
      </c>
      <c r="AH223" s="35" t="e">
        <v>#VALUE!</v>
      </c>
      <c r="AI223" s="35" t="e">
        <v>#VALUE!</v>
      </c>
      <c r="AJ223" s="35" t="e">
        <v>#VALUE!</v>
      </c>
      <c r="AK223" s="35" t="e">
        <v>#VALUE!</v>
      </c>
      <c r="AL223" s="35" t="e">
        <v>#VALUE!</v>
      </c>
      <c r="AM223" s="35" t="e">
        <v>#VALUE!</v>
      </c>
      <c r="AN223" s="49" t="e">
        <v>#VALUE!</v>
      </c>
    </row>
    <row r="224" spans="3:41" outlineLevel="1" x14ac:dyDescent="0.4">
      <c r="C224" s="50" t="s">
        <v>88</v>
      </c>
      <c r="D224" s="18" t="s">
        <v>60</v>
      </c>
      <c r="E224" s="35">
        <v>0</v>
      </c>
      <c r="F224" s="35">
        <v>0</v>
      </c>
      <c r="G224" s="35">
        <v>0</v>
      </c>
      <c r="H224" s="35">
        <v>0</v>
      </c>
      <c r="I224" s="35">
        <v>0</v>
      </c>
      <c r="J224" s="35">
        <v>0</v>
      </c>
      <c r="K224" s="35">
        <v>0</v>
      </c>
      <c r="L224" s="35">
        <v>0</v>
      </c>
      <c r="M224" s="35">
        <v>0</v>
      </c>
      <c r="N224" s="35">
        <v>0</v>
      </c>
      <c r="O224" s="35">
        <v>0</v>
      </c>
      <c r="P224" s="35">
        <v>0</v>
      </c>
      <c r="Q224" s="35">
        <v>0</v>
      </c>
      <c r="R224" s="35">
        <v>0</v>
      </c>
      <c r="S224" s="35">
        <v>0</v>
      </c>
      <c r="T224" s="35">
        <v>0</v>
      </c>
      <c r="U224" s="35" t="e">
        <v>#VALUE!</v>
      </c>
      <c r="V224" s="35" t="e">
        <v>#VALUE!</v>
      </c>
      <c r="W224" s="35" t="e">
        <v>#VALUE!</v>
      </c>
      <c r="X224" s="35" t="e">
        <v>#VALUE!</v>
      </c>
      <c r="Y224" s="35" t="e">
        <v>#VALUE!</v>
      </c>
      <c r="Z224" s="35" t="e">
        <v>#VALUE!</v>
      </c>
      <c r="AA224" s="35" t="e">
        <v>#VALUE!</v>
      </c>
      <c r="AB224" s="35" t="e">
        <v>#VALUE!</v>
      </c>
      <c r="AC224" s="35" t="e">
        <v>#VALUE!</v>
      </c>
      <c r="AD224" s="35" t="e">
        <v>#VALUE!</v>
      </c>
      <c r="AE224" s="35" t="e">
        <v>#VALUE!</v>
      </c>
      <c r="AF224" s="35" t="e">
        <v>#VALUE!</v>
      </c>
      <c r="AG224" s="35" t="e">
        <v>#VALUE!</v>
      </c>
      <c r="AH224" s="35" t="e">
        <v>#VALUE!</v>
      </c>
      <c r="AI224" s="35" t="e">
        <v>#VALUE!</v>
      </c>
      <c r="AJ224" s="35" t="e">
        <v>#VALUE!</v>
      </c>
      <c r="AK224" s="35" t="e">
        <v>#VALUE!</v>
      </c>
      <c r="AL224" s="35" t="e">
        <v>#VALUE!</v>
      </c>
      <c r="AM224" s="35" t="e">
        <v>#VALUE!</v>
      </c>
      <c r="AN224" s="49" t="e">
        <v>#VALUE!</v>
      </c>
    </row>
    <row r="225" spans="3:40" outlineLevel="1" x14ac:dyDescent="0.4">
      <c r="C225" s="50" t="s">
        <v>89</v>
      </c>
      <c r="D225" s="18" t="s">
        <v>60</v>
      </c>
      <c r="E225" s="35">
        <v>0</v>
      </c>
      <c r="F225" s="35">
        <v>0</v>
      </c>
      <c r="G225" s="35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  <c r="P225" s="35">
        <v>0</v>
      </c>
      <c r="Q225" s="35">
        <v>0</v>
      </c>
      <c r="R225" s="35">
        <v>0</v>
      </c>
      <c r="S225" s="35">
        <v>0</v>
      </c>
      <c r="T225" s="35">
        <v>0</v>
      </c>
      <c r="U225" s="35" t="e">
        <v>#VALUE!</v>
      </c>
      <c r="V225" s="35" t="e">
        <v>#VALUE!</v>
      </c>
      <c r="W225" s="35" t="e">
        <v>#VALUE!</v>
      </c>
      <c r="X225" s="35" t="e">
        <v>#VALUE!</v>
      </c>
      <c r="Y225" s="35" t="e">
        <v>#VALUE!</v>
      </c>
      <c r="Z225" s="35" t="e">
        <v>#VALUE!</v>
      </c>
      <c r="AA225" s="35" t="e">
        <v>#VALUE!</v>
      </c>
      <c r="AB225" s="35" t="e">
        <v>#VALUE!</v>
      </c>
      <c r="AC225" s="35" t="e">
        <v>#VALUE!</v>
      </c>
      <c r="AD225" s="35" t="e">
        <v>#VALUE!</v>
      </c>
      <c r="AE225" s="35" t="e">
        <v>#VALUE!</v>
      </c>
      <c r="AF225" s="35" t="e">
        <v>#VALUE!</v>
      </c>
      <c r="AG225" s="35" t="e">
        <v>#VALUE!</v>
      </c>
      <c r="AH225" s="35" t="e">
        <v>#VALUE!</v>
      </c>
      <c r="AI225" s="35" t="e">
        <v>#VALUE!</v>
      </c>
      <c r="AJ225" s="35" t="e">
        <v>#VALUE!</v>
      </c>
      <c r="AK225" s="35" t="e">
        <v>#VALUE!</v>
      </c>
      <c r="AL225" s="35" t="e">
        <v>#VALUE!</v>
      </c>
      <c r="AM225" s="35" t="e">
        <v>#VALUE!</v>
      </c>
      <c r="AN225" s="49" t="e">
        <v>#VALUE!</v>
      </c>
    </row>
    <row r="226" spans="3:40" outlineLevel="1" x14ac:dyDescent="0.4">
      <c r="C226" s="50" t="s">
        <v>90</v>
      </c>
      <c r="D226" s="18" t="s">
        <v>60</v>
      </c>
      <c r="E226" s="35">
        <v>0</v>
      </c>
      <c r="F226" s="35">
        <v>0</v>
      </c>
      <c r="G226" s="35">
        <v>0</v>
      </c>
      <c r="H226" s="35">
        <v>0</v>
      </c>
      <c r="I226" s="35">
        <v>0</v>
      </c>
      <c r="J226" s="35">
        <v>0</v>
      </c>
      <c r="K226" s="35">
        <v>0</v>
      </c>
      <c r="L226" s="35">
        <v>0</v>
      </c>
      <c r="M226" s="35">
        <v>0</v>
      </c>
      <c r="N226" s="35">
        <v>0</v>
      </c>
      <c r="O226" s="35">
        <v>0</v>
      </c>
      <c r="P226" s="35">
        <v>0</v>
      </c>
      <c r="Q226" s="35">
        <v>0</v>
      </c>
      <c r="R226" s="35">
        <v>0</v>
      </c>
      <c r="S226" s="35">
        <v>0</v>
      </c>
      <c r="T226" s="35">
        <v>0</v>
      </c>
      <c r="U226" s="35" t="e">
        <v>#VALUE!</v>
      </c>
      <c r="V226" s="35" t="e">
        <v>#VALUE!</v>
      </c>
      <c r="W226" s="35" t="e">
        <v>#VALUE!</v>
      </c>
      <c r="X226" s="35" t="e">
        <v>#VALUE!</v>
      </c>
      <c r="Y226" s="35" t="e">
        <v>#VALUE!</v>
      </c>
      <c r="Z226" s="35" t="e">
        <v>#VALUE!</v>
      </c>
      <c r="AA226" s="35" t="e">
        <v>#VALUE!</v>
      </c>
      <c r="AB226" s="35" t="e">
        <v>#VALUE!</v>
      </c>
      <c r="AC226" s="35" t="e">
        <v>#VALUE!</v>
      </c>
      <c r="AD226" s="35" t="e">
        <v>#VALUE!</v>
      </c>
      <c r="AE226" s="35" t="e">
        <v>#VALUE!</v>
      </c>
      <c r="AF226" s="35" t="e">
        <v>#VALUE!</v>
      </c>
      <c r="AG226" s="35" t="e">
        <v>#VALUE!</v>
      </c>
      <c r="AH226" s="35" t="e">
        <v>#VALUE!</v>
      </c>
      <c r="AI226" s="35" t="e">
        <v>#VALUE!</v>
      </c>
      <c r="AJ226" s="35" t="e">
        <v>#VALUE!</v>
      </c>
      <c r="AK226" s="35" t="e">
        <v>#VALUE!</v>
      </c>
      <c r="AL226" s="35" t="e">
        <v>#VALUE!</v>
      </c>
      <c r="AM226" s="35" t="e">
        <v>#VALUE!</v>
      </c>
      <c r="AN226" s="49" t="e">
        <v>#VALUE!</v>
      </c>
    </row>
    <row r="227" spans="3:40" outlineLevel="1" x14ac:dyDescent="0.4">
      <c r="C227" s="50" t="s">
        <v>91</v>
      </c>
      <c r="D227" s="18" t="s">
        <v>60</v>
      </c>
      <c r="E227" s="35">
        <v>0</v>
      </c>
      <c r="F227" s="35">
        <v>0</v>
      </c>
      <c r="G227" s="35">
        <v>0</v>
      </c>
      <c r="H227" s="35">
        <v>0</v>
      </c>
      <c r="I227" s="35">
        <v>0</v>
      </c>
      <c r="J227" s="35">
        <v>39.373813521191202</v>
      </c>
      <c r="K227" s="35">
        <v>33.2902956035716</v>
      </c>
      <c r="L227" s="35">
        <v>41.598614193658094</v>
      </c>
      <c r="M227" s="35">
        <v>42.723519425875899</v>
      </c>
      <c r="N227" s="35">
        <v>23.222376401479998</v>
      </c>
      <c r="O227" s="35">
        <v>0</v>
      </c>
      <c r="P227" s="35">
        <v>22.454399631639099</v>
      </c>
      <c r="Q227" s="35">
        <v>0</v>
      </c>
      <c r="R227" s="35">
        <v>0</v>
      </c>
      <c r="S227" s="35">
        <v>0</v>
      </c>
      <c r="T227" s="35">
        <v>20.462202910765299</v>
      </c>
      <c r="U227" s="35" t="e">
        <v>#VALUE!</v>
      </c>
      <c r="V227" s="35" t="e">
        <v>#VALUE!</v>
      </c>
      <c r="W227" s="35" t="e">
        <v>#VALUE!</v>
      </c>
      <c r="X227" s="35" t="e">
        <v>#VALUE!</v>
      </c>
      <c r="Y227" s="35" t="e">
        <v>#VALUE!</v>
      </c>
      <c r="Z227" s="35" t="e">
        <v>#VALUE!</v>
      </c>
      <c r="AA227" s="35" t="e">
        <v>#VALUE!</v>
      </c>
      <c r="AB227" s="35" t="e">
        <v>#VALUE!</v>
      </c>
      <c r="AC227" s="35" t="e">
        <v>#VALUE!</v>
      </c>
      <c r="AD227" s="35" t="e">
        <v>#VALUE!</v>
      </c>
      <c r="AE227" s="35" t="e">
        <v>#VALUE!</v>
      </c>
      <c r="AF227" s="35" t="e">
        <v>#VALUE!</v>
      </c>
      <c r="AG227" s="35" t="e">
        <v>#VALUE!</v>
      </c>
      <c r="AH227" s="35" t="e">
        <v>#VALUE!</v>
      </c>
      <c r="AI227" s="35" t="e">
        <v>#VALUE!</v>
      </c>
      <c r="AJ227" s="35" t="e">
        <v>#VALUE!</v>
      </c>
      <c r="AK227" s="35" t="e">
        <v>#VALUE!</v>
      </c>
      <c r="AL227" s="35" t="e">
        <v>#VALUE!</v>
      </c>
      <c r="AM227" s="35" t="e">
        <v>#VALUE!</v>
      </c>
      <c r="AN227" s="49" t="e">
        <v>#VALUE!</v>
      </c>
    </row>
    <row r="228" spans="3:40" outlineLevel="1" x14ac:dyDescent="0.4">
      <c r="C228" s="50" t="s">
        <v>92</v>
      </c>
      <c r="D228" s="18" t="s">
        <v>60</v>
      </c>
      <c r="E228" s="35">
        <v>0</v>
      </c>
      <c r="F228" s="35">
        <v>0</v>
      </c>
      <c r="G228" s="35">
        <v>0</v>
      </c>
      <c r="H228" s="35">
        <v>0</v>
      </c>
      <c r="I228" s="35">
        <v>0</v>
      </c>
      <c r="J228" s="35">
        <v>0</v>
      </c>
      <c r="K228" s="35">
        <v>0</v>
      </c>
      <c r="L228" s="35">
        <v>0</v>
      </c>
      <c r="M228" s="35">
        <v>0</v>
      </c>
      <c r="N228" s="35">
        <v>0</v>
      </c>
      <c r="O228" s="35">
        <v>0</v>
      </c>
      <c r="P228" s="35">
        <v>0</v>
      </c>
      <c r="Q228" s="35">
        <v>0</v>
      </c>
      <c r="R228" s="35">
        <v>0</v>
      </c>
      <c r="S228" s="35">
        <v>0</v>
      </c>
      <c r="T228" s="35">
        <v>0</v>
      </c>
      <c r="U228" s="35" t="e">
        <v>#VALUE!</v>
      </c>
      <c r="V228" s="35" t="e">
        <v>#VALUE!</v>
      </c>
      <c r="W228" s="35" t="e">
        <v>#VALUE!</v>
      </c>
      <c r="X228" s="35" t="e">
        <v>#VALUE!</v>
      </c>
      <c r="Y228" s="35" t="e">
        <v>#VALUE!</v>
      </c>
      <c r="Z228" s="35" t="e">
        <v>#VALUE!</v>
      </c>
      <c r="AA228" s="35" t="e">
        <v>#VALUE!</v>
      </c>
      <c r="AB228" s="35" t="e">
        <v>#VALUE!</v>
      </c>
      <c r="AC228" s="35" t="e">
        <v>#VALUE!</v>
      </c>
      <c r="AD228" s="35" t="e">
        <v>#VALUE!</v>
      </c>
      <c r="AE228" s="35" t="e">
        <v>#VALUE!</v>
      </c>
      <c r="AF228" s="35" t="e">
        <v>#VALUE!</v>
      </c>
      <c r="AG228" s="35" t="e">
        <v>#VALUE!</v>
      </c>
      <c r="AH228" s="35" t="e">
        <v>#VALUE!</v>
      </c>
      <c r="AI228" s="35" t="e">
        <v>#VALUE!</v>
      </c>
      <c r="AJ228" s="35" t="e">
        <v>#VALUE!</v>
      </c>
      <c r="AK228" s="35" t="e">
        <v>#VALUE!</v>
      </c>
      <c r="AL228" s="35" t="e">
        <v>#VALUE!</v>
      </c>
      <c r="AM228" s="35" t="e">
        <v>#VALUE!</v>
      </c>
      <c r="AN228" s="49" t="e">
        <v>#VALUE!</v>
      </c>
    </row>
    <row r="229" spans="3:40" outlineLevel="1" x14ac:dyDescent="0.4">
      <c r="C229" s="50" t="s">
        <v>37</v>
      </c>
      <c r="D229" s="18" t="s">
        <v>60</v>
      </c>
      <c r="E229" s="35">
        <v>0</v>
      </c>
      <c r="F229" s="35">
        <v>0</v>
      </c>
      <c r="G229" s="35">
        <v>0</v>
      </c>
      <c r="H229" s="35">
        <v>0</v>
      </c>
      <c r="I229" s="35">
        <v>0</v>
      </c>
      <c r="J229" s="35">
        <v>232.20183847925398</v>
      </c>
      <c r="K229" s="35">
        <v>265.83873209859303</v>
      </c>
      <c r="L229" s="35">
        <v>-29.299454828545699</v>
      </c>
      <c r="M229" s="35">
        <v>-268.666159322743</v>
      </c>
      <c r="N229" s="35">
        <v>-641.89763145857091</v>
      </c>
      <c r="O229" s="35">
        <v>0</v>
      </c>
      <c r="P229" s="35">
        <v>-2190.6983143621983</v>
      </c>
      <c r="Q229" s="35">
        <v>0</v>
      </c>
      <c r="R229" s="35">
        <v>0</v>
      </c>
      <c r="S229" s="35">
        <v>0</v>
      </c>
      <c r="T229" s="35">
        <v>-4880.4649233522023</v>
      </c>
      <c r="U229" s="35" t="e">
        <v>#VALUE!</v>
      </c>
      <c r="V229" s="35" t="e">
        <v>#VALUE!</v>
      </c>
      <c r="W229" s="35" t="e">
        <v>#VALUE!</v>
      </c>
      <c r="X229" s="35" t="e">
        <v>#VALUE!</v>
      </c>
      <c r="Y229" s="35" t="e">
        <v>#VALUE!</v>
      </c>
      <c r="Z229" s="35" t="e">
        <v>#VALUE!</v>
      </c>
      <c r="AA229" s="35" t="e">
        <v>#VALUE!</v>
      </c>
      <c r="AB229" s="35" t="e">
        <v>#VALUE!</v>
      </c>
      <c r="AC229" s="35" t="e">
        <v>#VALUE!</v>
      </c>
      <c r="AD229" s="35" t="e">
        <v>#VALUE!</v>
      </c>
      <c r="AE229" s="35" t="e">
        <v>#VALUE!</v>
      </c>
      <c r="AF229" s="35" t="e">
        <v>#VALUE!</v>
      </c>
      <c r="AG229" s="35" t="e">
        <v>#VALUE!</v>
      </c>
      <c r="AH229" s="35" t="e">
        <v>#VALUE!</v>
      </c>
      <c r="AI229" s="35" t="e">
        <v>#VALUE!</v>
      </c>
      <c r="AJ229" s="35" t="e">
        <v>#VALUE!</v>
      </c>
      <c r="AK229" s="35" t="e">
        <v>#VALUE!</v>
      </c>
      <c r="AL229" s="35" t="e">
        <v>#VALUE!</v>
      </c>
      <c r="AM229" s="35" t="e">
        <v>#VALUE!</v>
      </c>
      <c r="AN229" s="49" t="e">
        <v>#VALUE!</v>
      </c>
    </row>
    <row r="230" spans="3:40" outlineLevel="1" x14ac:dyDescent="0.4">
      <c r="C230" s="50" t="s">
        <v>38</v>
      </c>
      <c r="D230" s="18" t="s">
        <v>60</v>
      </c>
      <c r="E230" s="35">
        <v>0</v>
      </c>
      <c r="F230" s="35">
        <v>0</v>
      </c>
      <c r="G230" s="35">
        <v>0</v>
      </c>
      <c r="H230" s="35">
        <v>0</v>
      </c>
      <c r="I230" s="35">
        <v>0</v>
      </c>
      <c r="J230" s="35">
        <v>-12.360244672635599</v>
      </c>
      <c r="K230" s="35">
        <v>-12.6287005171805</v>
      </c>
      <c r="L230" s="35">
        <v>-13.004975738520599</v>
      </c>
      <c r="M230" s="35">
        <v>-14.192870760077399</v>
      </c>
      <c r="N230" s="35">
        <v>-12.0047622733954</v>
      </c>
      <c r="O230" s="35">
        <v>0</v>
      </c>
      <c r="P230" s="35">
        <v>-15.447514968293401</v>
      </c>
      <c r="Q230" s="35">
        <v>0</v>
      </c>
      <c r="R230" s="35">
        <v>0</v>
      </c>
      <c r="S230" s="35">
        <v>0</v>
      </c>
      <c r="T230" s="35">
        <v>-17.421538841428102</v>
      </c>
      <c r="U230" s="35" t="e">
        <v>#VALUE!</v>
      </c>
      <c r="V230" s="35" t="e">
        <v>#VALUE!</v>
      </c>
      <c r="W230" s="35" t="e">
        <v>#VALUE!</v>
      </c>
      <c r="X230" s="35" t="e">
        <v>#VALUE!</v>
      </c>
      <c r="Y230" s="35" t="e">
        <v>#VALUE!</v>
      </c>
      <c r="Z230" s="35" t="e">
        <v>#VALUE!</v>
      </c>
      <c r="AA230" s="35" t="e">
        <v>#VALUE!</v>
      </c>
      <c r="AB230" s="35" t="e">
        <v>#VALUE!</v>
      </c>
      <c r="AC230" s="35" t="e">
        <v>#VALUE!</v>
      </c>
      <c r="AD230" s="35" t="e">
        <v>#VALUE!</v>
      </c>
      <c r="AE230" s="35" t="e">
        <v>#VALUE!</v>
      </c>
      <c r="AF230" s="35" t="e">
        <v>#VALUE!</v>
      </c>
      <c r="AG230" s="35" t="e">
        <v>#VALUE!</v>
      </c>
      <c r="AH230" s="35" t="e">
        <v>#VALUE!</v>
      </c>
      <c r="AI230" s="35" t="e">
        <v>#VALUE!</v>
      </c>
      <c r="AJ230" s="35" t="e">
        <v>#VALUE!</v>
      </c>
      <c r="AK230" s="35" t="e">
        <v>#VALUE!</v>
      </c>
      <c r="AL230" s="35" t="e">
        <v>#VALUE!</v>
      </c>
      <c r="AM230" s="35" t="e">
        <v>#VALUE!</v>
      </c>
      <c r="AN230" s="49" t="e">
        <v>#VALUE!</v>
      </c>
    </row>
    <row r="231" spans="3:40" outlineLevel="1" x14ac:dyDescent="0.4">
      <c r="C231" s="50" t="s">
        <v>39</v>
      </c>
      <c r="D231" s="18" t="s">
        <v>60</v>
      </c>
      <c r="E231" s="35">
        <v>0</v>
      </c>
      <c r="F231" s="35">
        <v>0</v>
      </c>
      <c r="G231" s="35">
        <v>0</v>
      </c>
      <c r="H231" s="35">
        <v>0</v>
      </c>
      <c r="I231" s="35">
        <v>0</v>
      </c>
      <c r="J231" s="35">
        <v>0</v>
      </c>
      <c r="K231" s="35">
        <v>0</v>
      </c>
      <c r="L231" s="35">
        <v>0</v>
      </c>
      <c r="M231" s="35">
        <v>0</v>
      </c>
      <c r="N231" s="35">
        <v>0</v>
      </c>
      <c r="O231" s="35">
        <v>0</v>
      </c>
      <c r="P231" s="35">
        <v>0</v>
      </c>
      <c r="Q231" s="35">
        <v>0</v>
      </c>
      <c r="R231" s="35">
        <v>0</v>
      </c>
      <c r="S231" s="35">
        <v>0</v>
      </c>
      <c r="T231" s="35">
        <v>0</v>
      </c>
      <c r="U231" s="35" t="e">
        <v>#VALUE!</v>
      </c>
      <c r="V231" s="35" t="e">
        <v>#VALUE!</v>
      </c>
      <c r="W231" s="35" t="e">
        <v>#VALUE!</v>
      </c>
      <c r="X231" s="35" t="e">
        <v>#VALUE!</v>
      </c>
      <c r="Y231" s="35" t="e">
        <v>#VALUE!</v>
      </c>
      <c r="Z231" s="35" t="e">
        <v>#VALUE!</v>
      </c>
      <c r="AA231" s="35" t="e">
        <v>#VALUE!</v>
      </c>
      <c r="AB231" s="35" t="e">
        <v>#VALUE!</v>
      </c>
      <c r="AC231" s="35" t="e">
        <v>#VALUE!</v>
      </c>
      <c r="AD231" s="35" t="e">
        <v>#VALUE!</v>
      </c>
      <c r="AE231" s="35" t="e">
        <v>#VALUE!</v>
      </c>
      <c r="AF231" s="35" t="e">
        <v>#VALUE!</v>
      </c>
      <c r="AG231" s="35" t="e">
        <v>#VALUE!</v>
      </c>
      <c r="AH231" s="35" t="e">
        <v>#VALUE!</v>
      </c>
      <c r="AI231" s="35" t="e">
        <v>#VALUE!</v>
      </c>
      <c r="AJ231" s="35" t="e">
        <v>#VALUE!</v>
      </c>
      <c r="AK231" s="35" t="e">
        <v>#VALUE!</v>
      </c>
      <c r="AL231" s="35" t="e">
        <v>#VALUE!</v>
      </c>
      <c r="AM231" s="35" t="e">
        <v>#VALUE!</v>
      </c>
      <c r="AN231" s="49" t="e">
        <v>#VALUE!</v>
      </c>
    </row>
    <row r="232" spans="3:40" outlineLevel="1" x14ac:dyDescent="0.4">
      <c r="C232" s="50" t="s">
        <v>35</v>
      </c>
      <c r="D232" s="18" t="s">
        <v>60</v>
      </c>
      <c r="E232" s="35">
        <v>0</v>
      </c>
      <c r="F232" s="35">
        <v>0</v>
      </c>
      <c r="G232" s="35">
        <v>0</v>
      </c>
      <c r="H232" s="35">
        <v>0</v>
      </c>
      <c r="I232" s="35">
        <v>0</v>
      </c>
      <c r="J232" s="35">
        <v>-117.281039210603</v>
      </c>
      <c r="K232" s="35">
        <v>-253.402920694643</v>
      </c>
      <c r="L232" s="35">
        <v>-354.15525270661504</v>
      </c>
      <c r="M232" s="35">
        <v>-437.60150144153897</v>
      </c>
      <c r="N232" s="35">
        <v>-456.87525275181201</v>
      </c>
      <c r="O232" s="35">
        <v>0</v>
      </c>
      <c r="P232" s="35">
        <v>-603.61195234782599</v>
      </c>
      <c r="Q232" s="35">
        <v>0</v>
      </c>
      <c r="R232" s="35">
        <v>0</v>
      </c>
      <c r="S232" s="35">
        <v>0</v>
      </c>
      <c r="T232" s="35">
        <v>-1299.09046845278</v>
      </c>
      <c r="U232" s="35" t="e">
        <v>#VALUE!</v>
      </c>
      <c r="V232" s="35" t="e">
        <v>#VALUE!</v>
      </c>
      <c r="W232" s="35" t="e">
        <v>#VALUE!</v>
      </c>
      <c r="X232" s="35" t="e">
        <v>#VALUE!</v>
      </c>
      <c r="Y232" s="35" t="e">
        <v>#VALUE!</v>
      </c>
      <c r="Z232" s="35" t="e">
        <v>#VALUE!</v>
      </c>
      <c r="AA232" s="35" t="e">
        <v>#VALUE!</v>
      </c>
      <c r="AB232" s="35" t="e">
        <v>#VALUE!</v>
      </c>
      <c r="AC232" s="35" t="e">
        <v>#VALUE!</v>
      </c>
      <c r="AD232" s="35" t="e">
        <v>#VALUE!</v>
      </c>
      <c r="AE232" s="35" t="e">
        <v>#VALUE!</v>
      </c>
      <c r="AF232" s="35" t="e">
        <v>#VALUE!</v>
      </c>
      <c r="AG232" s="35" t="e">
        <v>#VALUE!</v>
      </c>
      <c r="AH232" s="35" t="e">
        <v>#VALUE!</v>
      </c>
      <c r="AI232" s="35" t="e">
        <v>#VALUE!</v>
      </c>
      <c r="AJ232" s="35" t="e">
        <v>#VALUE!</v>
      </c>
      <c r="AK232" s="35" t="e">
        <v>#VALUE!</v>
      </c>
      <c r="AL232" s="35" t="e">
        <v>#VALUE!</v>
      </c>
      <c r="AM232" s="35" t="e">
        <v>#VALUE!</v>
      </c>
      <c r="AN232" s="49" t="e">
        <v>#VALUE!</v>
      </c>
    </row>
    <row r="233" spans="3:40" outlineLevel="1" x14ac:dyDescent="0.4">
      <c r="C233" s="77" t="s">
        <v>75</v>
      </c>
      <c r="D233" s="26" t="s">
        <v>60</v>
      </c>
      <c r="E233" s="38">
        <v>0</v>
      </c>
      <c r="F233" s="38">
        <v>0</v>
      </c>
      <c r="G233" s="38">
        <v>0</v>
      </c>
      <c r="H233" s="38">
        <v>0</v>
      </c>
      <c r="I233" s="38">
        <v>0</v>
      </c>
      <c r="J233" s="38">
        <v>17912.596758802203</v>
      </c>
      <c r="K233" s="38">
        <v>17763.954329491498</v>
      </c>
      <c r="L233" s="38">
        <v>17707.480643910902</v>
      </c>
      <c r="M233" s="38">
        <v>17583.004803245101</v>
      </c>
      <c r="N233" s="38">
        <v>17488.0367488144</v>
      </c>
      <c r="O233" s="38">
        <v>0</v>
      </c>
      <c r="P233" s="38">
        <v>17698.223205122402</v>
      </c>
      <c r="Q233" s="38">
        <v>0</v>
      </c>
      <c r="R233" s="38">
        <v>0</v>
      </c>
      <c r="S233" s="38">
        <v>0</v>
      </c>
      <c r="T233" s="38">
        <v>18240.944408026098</v>
      </c>
      <c r="U233" s="38" t="e">
        <v>#VALUE!</v>
      </c>
      <c r="V233" s="38" t="e">
        <v>#VALUE!</v>
      </c>
      <c r="W233" s="38" t="e">
        <v>#VALUE!</v>
      </c>
      <c r="X233" s="38" t="e">
        <v>#VALUE!</v>
      </c>
      <c r="Y233" s="38" t="e">
        <v>#VALUE!</v>
      </c>
      <c r="Z233" s="38" t="e">
        <v>#VALUE!</v>
      </c>
      <c r="AA233" s="38" t="e">
        <v>#VALUE!</v>
      </c>
      <c r="AB233" s="38" t="e">
        <v>#VALUE!</v>
      </c>
      <c r="AC233" s="38" t="e">
        <v>#VALUE!</v>
      </c>
      <c r="AD233" s="38" t="e">
        <v>#VALUE!</v>
      </c>
      <c r="AE233" s="38" t="e">
        <v>#VALUE!</v>
      </c>
      <c r="AF233" s="38" t="e">
        <v>#VALUE!</v>
      </c>
      <c r="AG233" s="38" t="e">
        <v>#VALUE!</v>
      </c>
      <c r="AH233" s="38" t="e">
        <v>#VALUE!</v>
      </c>
      <c r="AI233" s="38" t="e">
        <v>#VALUE!</v>
      </c>
      <c r="AJ233" s="38" t="e">
        <v>#VALUE!</v>
      </c>
      <c r="AK233" s="38" t="e">
        <v>#VALUE!</v>
      </c>
      <c r="AL233" s="38" t="e">
        <v>#VALUE!</v>
      </c>
      <c r="AM233" s="38" t="e">
        <v>#VALUE!</v>
      </c>
      <c r="AN233" s="62" t="e">
        <v>#VALUE!</v>
      </c>
    </row>
    <row r="234" spans="3:40" outlineLevel="1" x14ac:dyDescent="0.4">
      <c r="C234" s="50" t="s">
        <v>85</v>
      </c>
      <c r="D234" s="18" t="s">
        <v>60</v>
      </c>
      <c r="E234" s="35">
        <v>0</v>
      </c>
      <c r="F234" s="35">
        <v>0</v>
      </c>
      <c r="G234" s="35">
        <v>0</v>
      </c>
      <c r="H234" s="35">
        <v>0</v>
      </c>
      <c r="I234" s="35">
        <v>0</v>
      </c>
      <c r="J234" s="35">
        <v>372.94777238097697</v>
      </c>
      <c r="K234" s="35">
        <v>554.1823122384111</v>
      </c>
      <c r="L234" s="35">
        <v>412.71030740808499</v>
      </c>
      <c r="M234" s="35">
        <v>349.055343022182</v>
      </c>
      <c r="N234" s="35">
        <v>472.39176030981196</v>
      </c>
      <c r="O234" s="35">
        <v>0</v>
      </c>
      <c r="P234" s="35">
        <v>354.45893581205405</v>
      </c>
      <c r="Q234" s="35">
        <v>0</v>
      </c>
      <c r="R234" s="35">
        <v>0</v>
      </c>
      <c r="S234" s="35">
        <v>0</v>
      </c>
      <c r="T234" s="35">
        <v>151.09010302034301</v>
      </c>
      <c r="U234" s="35" t="e">
        <v>#VALUE!</v>
      </c>
      <c r="V234" s="35" t="e">
        <v>#VALUE!</v>
      </c>
      <c r="W234" s="35" t="e">
        <v>#VALUE!</v>
      </c>
      <c r="X234" s="35" t="e">
        <v>#VALUE!</v>
      </c>
      <c r="Y234" s="35" t="e">
        <v>#VALUE!</v>
      </c>
      <c r="Z234" s="35" t="e">
        <v>#VALUE!</v>
      </c>
      <c r="AA234" s="35" t="e">
        <v>#VALUE!</v>
      </c>
      <c r="AB234" s="35" t="e">
        <v>#VALUE!</v>
      </c>
      <c r="AC234" s="35" t="e">
        <v>#VALUE!</v>
      </c>
      <c r="AD234" s="35" t="e">
        <v>#VALUE!</v>
      </c>
      <c r="AE234" s="35" t="e">
        <v>#VALUE!</v>
      </c>
      <c r="AF234" s="35" t="e">
        <v>#VALUE!</v>
      </c>
      <c r="AG234" s="35" t="e">
        <v>#VALUE!</v>
      </c>
      <c r="AH234" s="35" t="e">
        <v>#VALUE!</v>
      </c>
      <c r="AI234" s="35" t="e">
        <v>#VALUE!</v>
      </c>
      <c r="AJ234" s="35" t="e">
        <v>#VALUE!</v>
      </c>
      <c r="AK234" s="35" t="e">
        <v>#VALUE!</v>
      </c>
      <c r="AL234" s="35" t="e">
        <v>#VALUE!</v>
      </c>
      <c r="AM234" s="35" t="e">
        <v>#VALUE!</v>
      </c>
      <c r="AN234" s="49" t="e">
        <v>#VALUE!</v>
      </c>
    </row>
    <row r="235" spans="3:40" outlineLevel="1" x14ac:dyDescent="0.4">
      <c r="C235" s="50" t="s">
        <v>86</v>
      </c>
      <c r="D235" s="18" t="s">
        <v>60</v>
      </c>
      <c r="E235" s="35">
        <v>0</v>
      </c>
      <c r="F235" s="35">
        <v>0</v>
      </c>
      <c r="G235" s="35">
        <v>0</v>
      </c>
      <c r="H235" s="35">
        <v>0</v>
      </c>
      <c r="I235" s="35">
        <v>0</v>
      </c>
      <c r="J235" s="35">
        <v>-2.4068721616553197</v>
      </c>
      <c r="K235" s="35">
        <v>-0.78130939229899099</v>
      </c>
      <c r="L235" s="35">
        <v>-1.10209665754385</v>
      </c>
      <c r="M235" s="35">
        <v>-1.00066475277875</v>
      </c>
      <c r="N235" s="35">
        <v>0</v>
      </c>
      <c r="O235" s="35">
        <v>0</v>
      </c>
      <c r="P235" s="35">
        <v>0</v>
      </c>
      <c r="Q235" s="35">
        <v>0</v>
      </c>
      <c r="R235" s="35">
        <v>0</v>
      </c>
      <c r="S235" s="35">
        <v>0</v>
      </c>
      <c r="T235" s="35">
        <v>0</v>
      </c>
      <c r="U235" s="35" t="e">
        <v>#VALUE!</v>
      </c>
      <c r="V235" s="35" t="e">
        <v>#VALUE!</v>
      </c>
      <c r="W235" s="35" t="e">
        <v>#VALUE!</v>
      </c>
      <c r="X235" s="35" t="e">
        <v>#VALUE!</v>
      </c>
      <c r="Y235" s="35" t="e">
        <v>#VALUE!</v>
      </c>
      <c r="Z235" s="35" t="e">
        <v>#VALUE!</v>
      </c>
      <c r="AA235" s="35" t="e">
        <v>#VALUE!</v>
      </c>
      <c r="AB235" s="35" t="e">
        <v>#VALUE!</v>
      </c>
      <c r="AC235" s="35" t="e">
        <v>#VALUE!</v>
      </c>
      <c r="AD235" s="35" t="e">
        <v>#VALUE!</v>
      </c>
      <c r="AE235" s="35" t="e">
        <v>#VALUE!</v>
      </c>
      <c r="AF235" s="35" t="e">
        <v>#VALUE!</v>
      </c>
      <c r="AG235" s="35" t="e">
        <v>#VALUE!</v>
      </c>
      <c r="AH235" s="35" t="e">
        <v>#VALUE!</v>
      </c>
      <c r="AI235" s="35" t="e">
        <v>#VALUE!</v>
      </c>
      <c r="AJ235" s="35" t="e">
        <v>#VALUE!</v>
      </c>
      <c r="AK235" s="35" t="e">
        <v>#VALUE!</v>
      </c>
      <c r="AL235" s="35" t="e">
        <v>#VALUE!</v>
      </c>
      <c r="AM235" s="35" t="e">
        <v>#VALUE!</v>
      </c>
      <c r="AN235" s="49" t="e">
        <v>#VALUE!</v>
      </c>
    </row>
    <row r="236" spans="3:40" outlineLevel="1" x14ac:dyDescent="0.4">
      <c r="C236" s="50" t="s">
        <v>87</v>
      </c>
      <c r="D236" s="18" t="s">
        <v>60</v>
      </c>
      <c r="E236" s="35">
        <v>0</v>
      </c>
      <c r="F236" s="35">
        <v>0</v>
      </c>
      <c r="G236" s="35">
        <v>0</v>
      </c>
      <c r="H236" s="35">
        <v>0</v>
      </c>
      <c r="I236" s="35">
        <v>0</v>
      </c>
      <c r="J236" s="35">
        <v>108.833693837109</v>
      </c>
      <c r="K236" s="35">
        <v>90.938116988380003</v>
      </c>
      <c r="L236" s="35">
        <v>118.677333792556</v>
      </c>
      <c r="M236" s="35">
        <v>117.629098408747</v>
      </c>
      <c r="N236" s="35">
        <v>54.766082852475705</v>
      </c>
      <c r="O236" s="35">
        <v>0</v>
      </c>
      <c r="P236" s="35">
        <v>16.901281611639302</v>
      </c>
      <c r="Q236" s="35">
        <v>0</v>
      </c>
      <c r="R236" s="35">
        <v>0</v>
      </c>
      <c r="S236" s="35">
        <v>0</v>
      </c>
      <c r="T236" s="35">
        <v>1.8233911029572401</v>
      </c>
      <c r="U236" s="35" t="e">
        <v>#VALUE!</v>
      </c>
      <c r="V236" s="35" t="e">
        <v>#VALUE!</v>
      </c>
      <c r="W236" s="35" t="e">
        <v>#VALUE!</v>
      </c>
      <c r="X236" s="35" t="e">
        <v>#VALUE!</v>
      </c>
      <c r="Y236" s="35" t="e">
        <v>#VALUE!</v>
      </c>
      <c r="Z236" s="35" t="e">
        <v>#VALUE!</v>
      </c>
      <c r="AA236" s="35" t="e">
        <v>#VALUE!</v>
      </c>
      <c r="AB236" s="35" t="e">
        <v>#VALUE!</v>
      </c>
      <c r="AC236" s="35" t="e">
        <v>#VALUE!</v>
      </c>
      <c r="AD236" s="35" t="e">
        <v>#VALUE!</v>
      </c>
      <c r="AE236" s="35" t="e">
        <v>#VALUE!</v>
      </c>
      <c r="AF236" s="35" t="e">
        <v>#VALUE!</v>
      </c>
      <c r="AG236" s="35" t="e">
        <v>#VALUE!</v>
      </c>
      <c r="AH236" s="35" t="e">
        <v>#VALUE!</v>
      </c>
      <c r="AI236" s="35" t="e">
        <v>#VALUE!</v>
      </c>
      <c r="AJ236" s="35" t="e">
        <v>#VALUE!</v>
      </c>
      <c r="AK236" s="35" t="e">
        <v>#VALUE!</v>
      </c>
      <c r="AL236" s="35" t="e">
        <v>#VALUE!</v>
      </c>
      <c r="AM236" s="35" t="e">
        <v>#VALUE!</v>
      </c>
      <c r="AN236" s="49" t="e">
        <v>#VALUE!</v>
      </c>
    </row>
    <row r="237" spans="3:40" outlineLevel="1" x14ac:dyDescent="0.4">
      <c r="C237" s="50" t="s">
        <v>88</v>
      </c>
      <c r="D237" s="18" t="s">
        <v>60</v>
      </c>
      <c r="E237" s="35">
        <v>0</v>
      </c>
      <c r="F237" s="35">
        <v>0</v>
      </c>
      <c r="G237" s="35">
        <v>0</v>
      </c>
      <c r="H237" s="35">
        <v>0</v>
      </c>
      <c r="I237" s="35">
        <v>0</v>
      </c>
      <c r="J237" s="35">
        <v>0</v>
      </c>
      <c r="K237" s="35">
        <v>0</v>
      </c>
      <c r="L237" s="35">
        <v>0</v>
      </c>
      <c r="M237" s="35">
        <v>0</v>
      </c>
      <c r="N237" s="35">
        <v>0</v>
      </c>
      <c r="O237" s="35">
        <v>0</v>
      </c>
      <c r="P237" s="35">
        <v>0</v>
      </c>
      <c r="Q237" s="35">
        <v>0</v>
      </c>
      <c r="R237" s="35">
        <v>0</v>
      </c>
      <c r="S237" s="35">
        <v>0</v>
      </c>
      <c r="T237" s="35">
        <v>0</v>
      </c>
      <c r="U237" s="35" t="e">
        <v>#VALUE!</v>
      </c>
      <c r="V237" s="35" t="e">
        <v>#VALUE!</v>
      </c>
      <c r="W237" s="35" t="e">
        <v>#VALUE!</v>
      </c>
      <c r="X237" s="35" t="e">
        <v>#VALUE!</v>
      </c>
      <c r="Y237" s="35" t="e">
        <v>#VALUE!</v>
      </c>
      <c r="Z237" s="35" t="e">
        <v>#VALUE!</v>
      </c>
      <c r="AA237" s="35" t="e">
        <v>#VALUE!</v>
      </c>
      <c r="AB237" s="35" t="e">
        <v>#VALUE!</v>
      </c>
      <c r="AC237" s="35" t="e">
        <v>#VALUE!</v>
      </c>
      <c r="AD237" s="35" t="e">
        <v>#VALUE!</v>
      </c>
      <c r="AE237" s="35" t="e">
        <v>#VALUE!</v>
      </c>
      <c r="AF237" s="35" t="e">
        <v>#VALUE!</v>
      </c>
      <c r="AG237" s="35" t="e">
        <v>#VALUE!</v>
      </c>
      <c r="AH237" s="35" t="e">
        <v>#VALUE!</v>
      </c>
      <c r="AI237" s="35" t="e">
        <v>#VALUE!</v>
      </c>
      <c r="AJ237" s="35" t="e">
        <v>#VALUE!</v>
      </c>
      <c r="AK237" s="35" t="e">
        <v>#VALUE!</v>
      </c>
      <c r="AL237" s="35" t="e">
        <v>#VALUE!</v>
      </c>
      <c r="AM237" s="35" t="e">
        <v>#VALUE!</v>
      </c>
      <c r="AN237" s="49" t="e">
        <v>#VALUE!</v>
      </c>
    </row>
    <row r="238" spans="3:40" outlineLevel="1" x14ac:dyDescent="0.4">
      <c r="C238" s="50" t="s">
        <v>89</v>
      </c>
      <c r="D238" s="18" t="s">
        <v>60</v>
      </c>
      <c r="E238" s="35">
        <v>0</v>
      </c>
      <c r="F238" s="35">
        <v>0</v>
      </c>
      <c r="G238" s="35">
        <v>0</v>
      </c>
      <c r="H238" s="35">
        <v>0</v>
      </c>
      <c r="I238" s="35">
        <v>0</v>
      </c>
      <c r="J238" s="35">
        <v>0</v>
      </c>
      <c r="K238" s="35">
        <v>0</v>
      </c>
      <c r="L238" s="35">
        <v>0</v>
      </c>
      <c r="M238" s="35">
        <v>0</v>
      </c>
      <c r="N238" s="35">
        <v>0</v>
      </c>
      <c r="O238" s="35">
        <v>0</v>
      </c>
      <c r="P238" s="35">
        <v>0</v>
      </c>
      <c r="Q238" s="35">
        <v>0</v>
      </c>
      <c r="R238" s="35">
        <v>0</v>
      </c>
      <c r="S238" s="35">
        <v>0</v>
      </c>
      <c r="T238" s="35">
        <v>0</v>
      </c>
      <c r="U238" s="35" t="e">
        <v>#VALUE!</v>
      </c>
      <c r="V238" s="35" t="e">
        <v>#VALUE!</v>
      </c>
      <c r="W238" s="35" t="e">
        <v>#VALUE!</v>
      </c>
      <c r="X238" s="35" t="e">
        <v>#VALUE!</v>
      </c>
      <c r="Y238" s="35" t="e">
        <v>#VALUE!</v>
      </c>
      <c r="Z238" s="35" t="e">
        <v>#VALUE!</v>
      </c>
      <c r="AA238" s="35" t="e">
        <v>#VALUE!</v>
      </c>
      <c r="AB238" s="35" t="e">
        <v>#VALUE!</v>
      </c>
      <c r="AC238" s="35" t="e">
        <v>#VALUE!</v>
      </c>
      <c r="AD238" s="35" t="e">
        <v>#VALUE!</v>
      </c>
      <c r="AE238" s="35" t="e">
        <v>#VALUE!</v>
      </c>
      <c r="AF238" s="35" t="e">
        <v>#VALUE!</v>
      </c>
      <c r="AG238" s="35" t="e">
        <v>#VALUE!</v>
      </c>
      <c r="AH238" s="35" t="e">
        <v>#VALUE!</v>
      </c>
      <c r="AI238" s="35" t="e">
        <v>#VALUE!</v>
      </c>
      <c r="AJ238" s="35" t="e">
        <v>#VALUE!</v>
      </c>
      <c r="AK238" s="35" t="e">
        <v>#VALUE!</v>
      </c>
      <c r="AL238" s="35" t="e">
        <v>#VALUE!</v>
      </c>
      <c r="AM238" s="35" t="e">
        <v>#VALUE!</v>
      </c>
      <c r="AN238" s="49" t="e">
        <v>#VALUE!</v>
      </c>
    </row>
    <row r="239" spans="3:40" outlineLevel="1" x14ac:dyDescent="0.4">
      <c r="C239" s="50" t="s">
        <v>90</v>
      </c>
      <c r="D239" s="18" t="s">
        <v>60</v>
      </c>
      <c r="E239" s="35">
        <v>0</v>
      </c>
      <c r="F239" s="35">
        <v>0</v>
      </c>
      <c r="G239" s="35">
        <v>0</v>
      </c>
      <c r="H239" s="35">
        <v>0</v>
      </c>
      <c r="I239" s="35">
        <v>0</v>
      </c>
      <c r="J239" s="35">
        <v>0</v>
      </c>
      <c r="K239" s="35">
        <v>0</v>
      </c>
      <c r="L239" s="35">
        <v>0</v>
      </c>
      <c r="M239" s="35">
        <v>0</v>
      </c>
      <c r="N239" s="35">
        <v>0</v>
      </c>
      <c r="O239" s="35">
        <v>0</v>
      </c>
      <c r="P239" s="35">
        <v>0</v>
      </c>
      <c r="Q239" s="35">
        <v>0</v>
      </c>
      <c r="R239" s="35">
        <v>0</v>
      </c>
      <c r="S239" s="35">
        <v>0</v>
      </c>
      <c r="T239" s="35">
        <v>0</v>
      </c>
      <c r="U239" s="35" t="e">
        <v>#VALUE!</v>
      </c>
      <c r="V239" s="35" t="e">
        <v>#VALUE!</v>
      </c>
      <c r="W239" s="35" t="e">
        <v>#VALUE!</v>
      </c>
      <c r="X239" s="35" t="e">
        <v>#VALUE!</v>
      </c>
      <c r="Y239" s="35" t="e">
        <v>#VALUE!</v>
      </c>
      <c r="Z239" s="35" t="e">
        <v>#VALUE!</v>
      </c>
      <c r="AA239" s="35" t="e">
        <v>#VALUE!</v>
      </c>
      <c r="AB239" s="35" t="e">
        <v>#VALUE!</v>
      </c>
      <c r="AC239" s="35" t="e">
        <v>#VALUE!</v>
      </c>
      <c r="AD239" s="35" t="e">
        <v>#VALUE!</v>
      </c>
      <c r="AE239" s="35" t="e">
        <v>#VALUE!</v>
      </c>
      <c r="AF239" s="35" t="e">
        <v>#VALUE!</v>
      </c>
      <c r="AG239" s="35" t="e">
        <v>#VALUE!</v>
      </c>
      <c r="AH239" s="35" t="e">
        <v>#VALUE!</v>
      </c>
      <c r="AI239" s="35" t="e">
        <v>#VALUE!</v>
      </c>
      <c r="AJ239" s="35" t="e">
        <v>#VALUE!</v>
      </c>
      <c r="AK239" s="35" t="e">
        <v>#VALUE!</v>
      </c>
      <c r="AL239" s="35" t="e">
        <v>#VALUE!</v>
      </c>
      <c r="AM239" s="35" t="e">
        <v>#VALUE!</v>
      </c>
      <c r="AN239" s="49" t="e">
        <v>#VALUE!</v>
      </c>
    </row>
    <row r="240" spans="3:40" outlineLevel="1" x14ac:dyDescent="0.4">
      <c r="C240" s="50" t="s">
        <v>91</v>
      </c>
      <c r="D240" s="18" t="s">
        <v>60</v>
      </c>
      <c r="E240" s="35">
        <v>0</v>
      </c>
      <c r="F240" s="35">
        <v>0</v>
      </c>
      <c r="G240" s="35">
        <v>0</v>
      </c>
      <c r="H240" s="35">
        <v>0</v>
      </c>
      <c r="I240" s="35">
        <v>0</v>
      </c>
      <c r="J240" s="35">
        <v>31.414388732865202</v>
      </c>
      <c r="K240" s="35">
        <v>23.545002272200502</v>
      </c>
      <c r="L240" s="35">
        <v>31.210106817513299</v>
      </c>
      <c r="M240" s="35">
        <v>32.096943976694803</v>
      </c>
      <c r="N240" s="35">
        <v>12.7153892986163</v>
      </c>
      <c r="O240" s="35">
        <v>0</v>
      </c>
      <c r="P240" s="35">
        <v>11.342767479915398</v>
      </c>
      <c r="Q240" s="35">
        <v>0</v>
      </c>
      <c r="R240" s="35">
        <v>0</v>
      </c>
      <c r="S240" s="35">
        <v>0</v>
      </c>
      <c r="T240" s="35">
        <v>14.745771801445001</v>
      </c>
      <c r="U240" s="35" t="e">
        <v>#VALUE!</v>
      </c>
      <c r="V240" s="35" t="e">
        <v>#VALUE!</v>
      </c>
      <c r="W240" s="35" t="e">
        <v>#VALUE!</v>
      </c>
      <c r="X240" s="35" t="e">
        <v>#VALUE!</v>
      </c>
      <c r="Y240" s="35" t="e">
        <v>#VALUE!</v>
      </c>
      <c r="Z240" s="35" t="e">
        <v>#VALUE!</v>
      </c>
      <c r="AA240" s="35" t="e">
        <v>#VALUE!</v>
      </c>
      <c r="AB240" s="35" t="e">
        <v>#VALUE!</v>
      </c>
      <c r="AC240" s="35" t="e">
        <v>#VALUE!</v>
      </c>
      <c r="AD240" s="35" t="e">
        <v>#VALUE!</v>
      </c>
      <c r="AE240" s="35" t="e">
        <v>#VALUE!</v>
      </c>
      <c r="AF240" s="35" t="e">
        <v>#VALUE!</v>
      </c>
      <c r="AG240" s="35" t="e">
        <v>#VALUE!</v>
      </c>
      <c r="AH240" s="35" t="e">
        <v>#VALUE!</v>
      </c>
      <c r="AI240" s="35" t="e">
        <v>#VALUE!</v>
      </c>
      <c r="AJ240" s="35" t="e">
        <v>#VALUE!</v>
      </c>
      <c r="AK240" s="35" t="e">
        <v>#VALUE!</v>
      </c>
      <c r="AL240" s="35" t="e">
        <v>#VALUE!</v>
      </c>
      <c r="AM240" s="35" t="e">
        <v>#VALUE!</v>
      </c>
      <c r="AN240" s="49" t="e">
        <v>#VALUE!</v>
      </c>
    </row>
    <row r="241" spans="3:40" outlineLevel="1" x14ac:dyDescent="0.4">
      <c r="C241" s="50" t="s">
        <v>92</v>
      </c>
      <c r="D241" s="18" t="s">
        <v>60</v>
      </c>
      <c r="E241" s="35">
        <v>0</v>
      </c>
      <c r="F241" s="35">
        <v>0</v>
      </c>
      <c r="G241" s="35">
        <v>0</v>
      </c>
      <c r="H241" s="35">
        <v>0</v>
      </c>
      <c r="I241" s="35">
        <v>0</v>
      </c>
      <c r="J241" s="35">
        <v>0</v>
      </c>
      <c r="K241" s="35">
        <v>0</v>
      </c>
      <c r="L241" s="35">
        <v>0</v>
      </c>
      <c r="M241" s="35">
        <v>0</v>
      </c>
      <c r="N241" s="35">
        <v>0</v>
      </c>
      <c r="O241" s="35">
        <v>0</v>
      </c>
      <c r="P241" s="35">
        <v>0</v>
      </c>
      <c r="Q241" s="35">
        <v>0</v>
      </c>
      <c r="R241" s="35">
        <v>0</v>
      </c>
      <c r="S241" s="35">
        <v>0</v>
      </c>
      <c r="T241" s="35">
        <v>0</v>
      </c>
      <c r="U241" s="35" t="e">
        <v>#VALUE!</v>
      </c>
      <c r="V241" s="35" t="e">
        <v>#VALUE!</v>
      </c>
      <c r="W241" s="35" t="e">
        <v>#VALUE!</v>
      </c>
      <c r="X241" s="35" t="e">
        <v>#VALUE!</v>
      </c>
      <c r="Y241" s="35" t="e">
        <v>#VALUE!</v>
      </c>
      <c r="Z241" s="35" t="e">
        <v>#VALUE!</v>
      </c>
      <c r="AA241" s="35" t="e">
        <v>#VALUE!</v>
      </c>
      <c r="AB241" s="35" t="e">
        <v>#VALUE!</v>
      </c>
      <c r="AC241" s="35" t="e">
        <v>#VALUE!</v>
      </c>
      <c r="AD241" s="35" t="e">
        <v>#VALUE!</v>
      </c>
      <c r="AE241" s="35" t="e">
        <v>#VALUE!</v>
      </c>
      <c r="AF241" s="35" t="e">
        <v>#VALUE!</v>
      </c>
      <c r="AG241" s="35" t="e">
        <v>#VALUE!</v>
      </c>
      <c r="AH241" s="35" t="e">
        <v>#VALUE!</v>
      </c>
      <c r="AI241" s="35" t="e">
        <v>#VALUE!</v>
      </c>
      <c r="AJ241" s="35" t="e">
        <v>#VALUE!</v>
      </c>
      <c r="AK241" s="35" t="e">
        <v>#VALUE!</v>
      </c>
      <c r="AL241" s="35" t="e">
        <v>#VALUE!</v>
      </c>
      <c r="AM241" s="35" t="e">
        <v>#VALUE!</v>
      </c>
      <c r="AN241" s="49" t="e">
        <v>#VALUE!</v>
      </c>
    </row>
    <row r="242" spans="3:40" outlineLevel="1" x14ac:dyDescent="0.4">
      <c r="C242" s="50" t="s">
        <v>37</v>
      </c>
      <c r="D242" s="18" t="s">
        <v>60</v>
      </c>
      <c r="E242" s="35">
        <v>0</v>
      </c>
      <c r="F242" s="35">
        <v>0</v>
      </c>
      <c r="G242" s="35">
        <v>0</v>
      </c>
      <c r="H242" s="35">
        <v>0</v>
      </c>
      <c r="I242" s="35">
        <v>0</v>
      </c>
      <c r="J242" s="35">
        <v>-716.73877096441299</v>
      </c>
      <c r="K242" s="35">
        <v>-1029.0193144679899</v>
      </c>
      <c r="L242" s="35">
        <v>-805.85080899833008</v>
      </c>
      <c r="M242" s="35">
        <v>-726.73995064223504</v>
      </c>
      <c r="N242" s="35">
        <v>-1183.75368016519</v>
      </c>
      <c r="O242" s="35">
        <v>0</v>
      </c>
      <c r="P242" s="35">
        <v>-682.28283369284929</v>
      </c>
      <c r="Q242" s="35">
        <v>0</v>
      </c>
      <c r="R242" s="35">
        <v>0</v>
      </c>
      <c r="S242" s="35">
        <v>0</v>
      </c>
      <c r="T242" s="35">
        <v>470.72546620148802</v>
      </c>
      <c r="U242" s="35" t="e">
        <v>#VALUE!</v>
      </c>
      <c r="V242" s="35" t="e">
        <v>#VALUE!</v>
      </c>
      <c r="W242" s="35" t="e">
        <v>#VALUE!</v>
      </c>
      <c r="X242" s="35" t="e">
        <v>#VALUE!</v>
      </c>
      <c r="Y242" s="35" t="e">
        <v>#VALUE!</v>
      </c>
      <c r="Z242" s="35" t="e">
        <v>#VALUE!</v>
      </c>
      <c r="AA242" s="35" t="e">
        <v>#VALUE!</v>
      </c>
      <c r="AB242" s="35" t="e">
        <v>#VALUE!</v>
      </c>
      <c r="AC242" s="35" t="e">
        <v>#VALUE!</v>
      </c>
      <c r="AD242" s="35" t="e">
        <v>#VALUE!</v>
      </c>
      <c r="AE242" s="35" t="e">
        <v>#VALUE!</v>
      </c>
      <c r="AF242" s="35" t="e">
        <v>#VALUE!</v>
      </c>
      <c r="AG242" s="35" t="e">
        <v>#VALUE!</v>
      </c>
      <c r="AH242" s="35" t="e">
        <v>#VALUE!</v>
      </c>
      <c r="AI242" s="35" t="e">
        <v>#VALUE!</v>
      </c>
      <c r="AJ242" s="35" t="e">
        <v>#VALUE!</v>
      </c>
      <c r="AK242" s="35" t="e">
        <v>#VALUE!</v>
      </c>
      <c r="AL242" s="35" t="e">
        <v>#VALUE!</v>
      </c>
      <c r="AM242" s="35" t="e">
        <v>#VALUE!</v>
      </c>
      <c r="AN242" s="49" t="e">
        <v>#VALUE!</v>
      </c>
    </row>
    <row r="243" spans="3:40" outlineLevel="1" x14ac:dyDescent="0.4">
      <c r="C243" s="50" t="s">
        <v>38</v>
      </c>
      <c r="D243" s="18" t="s">
        <v>60</v>
      </c>
      <c r="E243" s="35">
        <v>0</v>
      </c>
      <c r="F243" s="35">
        <v>0</v>
      </c>
      <c r="G243" s="35">
        <v>0</v>
      </c>
      <c r="H243" s="35">
        <v>0</v>
      </c>
      <c r="I243" s="35">
        <v>0</v>
      </c>
      <c r="J243" s="35">
        <v>0</v>
      </c>
      <c r="K243" s="35">
        <v>0</v>
      </c>
      <c r="L243" s="35">
        <v>0</v>
      </c>
      <c r="M243" s="35">
        <v>0</v>
      </c>
      <c r="N243" s="35">
        <v>0</v>
      </c>
      <c r="O243" s="35">
        <v>0</v>
      </c>
      <c r="P243" s="35">
        <v>0</v>
      </c>
      <c r="Q243" s="35">
        <v>0</v>
      </c>
      <c r="R243" s="35">
        <v>0</v>
      </c>
      <c r="S243" s="35">
        <v>0</v>
      </c>
      <c r="T243" s="35">
        <v>0</v>
      </c>
      <c r="U243" s="35" t="e">
        <v>#VALUE!</v>
      </c>
      <c r="V243" s="35" t="e">
        <v>#VALUE!</v>
      </c>
      <c r="W243" s="35" t="e">
        <v>#VALUE!</v>
      </c>
      <c r="X243" s="35" t="e">
        <v>#VALUE!</v>
      </c>
      <c r="Y243" s="35" t="e">
        <v>#VALUE!</v>
      </c>
      <c r="Z243" s="35" t="e">
        <v>#VALUE!</v>
      </c>
      <c r="AA243" s="35" t="e">
        <v>#VALUE!</v>
      </c>
      <c r="AB243" s="35" t="e">
        <v>#VALUE!</v>
      </c>
      <c r="AC243" s="35" t="e">
        <v>#VALUE!</v>
      </c>
      <c r="AD243" s="35" t="e">
        <v>#VALUE!</v>
      </c>
      <c r="AE243" s="35" t="e">
        <v>#VALUE!</v>
      </c>
      <c r="AF243" s="35" t="e">
        <v>#VALUE!</v>
      </c>
      <c r="AG243" s="35" t="e">
        <v>#VALUE!</v>
      </c>
      <c r="AH243" s="35" t="e">
        <v>#VALUE!</v>
      </c>
      <c r="AI243" s="35" t="e">
        <v>#VALUE!</v>
      </c>
      <c r="AJ243" s="35" t="e">
        <v>#VALUE!</v>
      </c>
      <c r="AK243" s="35" t="e">
        <v>#VALUE!</v>
      </c>
      <c r="AL243" s="35" t="e">
        <v>#VALUE!</v>
      </c>
      <c r="AM243" s="35" t="e">
        <v>#VALUE!</v>
      </c>
      <c r="AN243" s="49" t="e">
        <v>#VALUE!</v>
      </c>
    </row>
    <row r="244" spans="3:40" outlineLevel="1" x14ac:dyDescent="0.4">
      <c r="C244" s="50" t="s">
        <v>39</v>
      </c>
      <c r="D244" s="18" t="s">
        <v>60</v>
      </c>
      <c r="E244" s="35">
        <v>0</v>
      </c>
      <c r="F244" s="35">
        <v>0</v>
      </c>
      <c r="G244" s="35">
        <v>0</v>
      </c>
      <c r="H244" s="35">
        <v>0</v>
      </c>
      <c r="I244" s="35">
        <v>0</v>
      </c>
      <c r="J244" s="35">
        <v>0</v>
      </c>
      <c r="K244" s="35">
        <v>0</v>
      </c>
      <c r="L244" s="35">
        <v>0</v>
      </c>
      <c r="M244" s="35">
        <v>0</v>
      </c>
      <c r="N244" s="35">
        <v>0</v>
      </c>
      <c r="O244" s="35">
        <v>0</v>
      </c>
      <c r="P244" s="35">
        <v>0</v>
      </c>
      <c r="Q244" s="35">
        <v>0</v>
      </c>
      <c r="R244" s="35">
        <v>0</v>
      </c>
      <c r="S244" s="35">
        <v>0</v>
      </c>
      <c r="T244" s="35">
        <v>0</v>
      </c>
      <c r="U244" s="35" t="e">
        <v>#VALUE!</v>
      </c>
      <c r="V244" s="35" t="e">
        <v>#VALUE!</v>
      </c>
      <c r="W244" s="35" t="e">
        <v>#VALUE!</v>
      </c>
      <c r="X244" s="35" t="e">
        <v>#VALUE!</v>
      </c>
      <c r="Y244" s="35" t="e">
        <v>#VALUE!</v>
      </c>
      <c r="Z244" s="35" t="e">
        <v>#VALUE!</v>
      </c>
      <c r="AA244" s="35" t="e">
        <v>#VALUE!</v>
      </c>
      <c r="AB244" s="35" t="e">
        <v>#VALUE!</v>
      </c>
      <c r="AC244" s="35" t="e">
        <v>#VALUE!</v>
      </c>
      <c r="AD244" s="35" t="e">
        <v>#VALUE!</v>
      </c>
      <c r="AE244" s="35" t="e">
        <v>#VALUE!</v>
      </c>
      <c r="AF244" s="35" t="e">
        <v>#VALUE!</v>
      </c>
      <c r="AG244" s="35" t="e">
        <v>#VALUE!</v>
      </c>
      <c r="AH244" s="35" t="e">
        <v>#VALUE!</v>
      </c>
      <c r="AI244" s="35" t="e">
        <v>#VALUE!</v>
      </c>
      <c r="AJ244" s="35" t="e">
        <v>#VALUE!</v>
      </c>
      <c r="AK244" s="35" t="e">
        <v>#VALUE!</v>
      </c>
      <c r="AL244" s="35" t="e">
        <v>#VALUE!</v>
      </c>
      <c r="AM244" s="35" t="e">
        <v>#VALUE!</v>
      </c>
      <c r="AN244" s="49" t="e">
        <v>#VALUE!</v>
      </c>
    </row>
    <row r="245" spans="3:40" outlineLevel="1" x14ac:dyDescent="0.4">
      <c r="C245" s="50" t="s">
        <v>35</v>
      </c>
      <c r="D245" s="18" t="s">
        <v>60</v>
      </c>
      <c r="E245" s="35">
        <v>0</v>
      </c>
      <c r="F245" s="35">
        <v>0</v>
      </c>
      <c r="G245" s="35">
        <v>0</v>
      </c>
      <c r="H245" s="35">
        <v>0</v>
      </c>
      <c r="I245" s="35">
        <v>0</v>
      </c>
      <c r="J245" s="35">
        <v>-79.898573245822107</v>
      </c>
      <c r="K245" s="35">
        <v>-7.0067640138340899</v>
      </c>
      <c r="L245" s="35">
        <v>26.845449780647101</v>
      </c>
      <c r="M245" s="35">
        <v>51.315000767435599</v>
      </c>
      <c r="N245" s="35">
        <v>91.908275353255107</v>
      </c>
      <c r="O245" s="35">
        <v>0</v>
      </c>
      <c r="P245" s="35">
        <v>122.06703567797301</v>
      </c>
      <c r="Q245" s="35">
        <v>0</v>
      </c>
      <c r="R245" s="35">
        <v>0</v>
      </c>
      <c r="S245" s="35">
        <v>0</v>
      </c>
      <c r="T245" s="35">
        <v>348.94113783642803</v>
      </c>
      <c r="U245" s="35" t="e">
        <v>#VALUE!</v>
      </c>
      <c r="V245" s="35" t="e">
        <v>#VALUE!</v>
      </c>
      <c r="W245" s="35" t="e">
        <v>#VALUE!</v>
      </c>
      <c r="X245" s="35" t="e">
        <v>#VALUE!</v>
      </c>
      <c r="Y245" s="35" t="e">
        <v>#VALUE!</v>
      </c>
      <c r="Z245" s="35" t="e">
        <v>#VALUE!</v>
      </c>
      <c r="AA245" s="35" t="e">
        <v>#VALUE!</v>
      </c>
      <c r="AB245" s="35" t="e">
        <v>#VALUE!</v>
      </c>
      <c r="AC245" s="35" t="e">
        <v>#VALUE!</v>
      </c>
      <c r="AD245" s="35" t="e">
        <v>#VALUE!</v>
      </c>
      <c r="AE245" s="35" t="e">
        <v>#VALUE!</v>
      </c>
      <c r="AF245" s="35" t="e">
        <v>#VALUE!</v>
      </c>
      <c r="AG245" s="35" t="e">
        <v>#VALUE!</v>
      </c>
      <c r="AH245" s="35" t="e">
        <v>#VALUE!</v>
      </c>
      <c r="AI245" s="35" t="e">
        <v>#VALUE!</v>
      </c>
      <c r="AJ245" s="35" t="e">
        <v>#VALUE!</v>
      </c>
      <c r="AK245" s="35" t="e">
        <v>#VALUE!</v>
      </c>
      <c r="AL245" s="35" t="e">
        <v>#VALUE!</v>
      </c>
      <c r="AM245" s="35" t="e">
        <v>#VALUE!</v>
      </c>
      <c r="AN245" s="49" t="e">
        <v>#VALUE!</v>
      </c>
    </row>
    <row r="246" spans="3:40" outlineLevel="1" x14ac:dyDescent="0.4">
      <c r="C246" s="50" t="s">
        <v>75</v>
      </c>
      <c r="D246" s="18" t="s">
        <v>60</v>
      </c>
      <c r="E246" s="35">
        <v>0</v>
      </c>
      <c r="F246" s="35">
        <v>0</v>
      </c>
      <c r="G246" s="35">
        <v>0</v>
      </c>
      <c r="H246" s="35">
        <v>0</v>
      </c>
      <c r="I246" s="35">
        <v>0</v>
      </c>
      <c r="J246" s="35">
        <v>757.19243414761104</v>
      </c>
      <c r="K246" s="35">
        <v>905.83298531946798</v>
      </c>
      <c r="L246" s="35">
        <v>962.30719208554592</v>
      </c>
      <c r="M246" s="35">
        <v>1086.7847681452699</v>
      </c>
      <c r="N246" s="35">
        <v>1181.7490071366101</v>
      </c>
      <c r="O246" s="35">
        <v>0</v>
      </c>
      <c r="P246" s="35">
        <v>971.56139994883893</v>
      </c>
      <c r="Q246" s="35">
        <v>0</v>
      </c>
      <c r="R246" s="35">
        <v>0</v>
      </c>
      <c r="S246" s="35">
        <v>0</v>
      </c>
      <c r="T246" s="35">
        <v>427.29006404988604</v>
      </c>
      <c r="U246" s="35" t="e">
        <v>#VALUE!</v>
      </c>
      <c r="V246" s="35" t="e">
        <v>#VALUE!</v>
      </c>
      <c r="W246" s="35" t="e">
        <v>#VALUE!</v>
      </c>
      <c r="X246" s="35" t="e">
        <v>#VALUE!</v>
      </c>
      <c r="Y246" s="35" t="e">
        <v>#VALUE!</v>
      </c>
      <c r="Z246" s="35" t="e">
        <v>#VALUE!</v>
      </c>
      <c r="AA246" s="35" t="e">
        <v>#VALUE!</v>
      </c>
      <c r="AB246" s="35" t="e">
        <v>#VALUE!</v>
      </c>
      <c r="AC246" s="35" t="e">
        <v>#VALUE!</v>
      </c>
      <c r="AD246" s="35" t="e">
        <v>#VALUE!</v>
      </c>
      <c r="AE246" s="35" t="e">
        <v>#VALUE!</v>
      </c>
      <c r="AF246" s="35" t="e">
        <v>#VALUE!</v>
      </c>
      <c r="AG246" s="35" t="e">
        <v>#VALUE!</v>
      </c>
      <c r="AH246" s="35" t="e">
        <v>#VALUE!</v>
      </c>
      <c r="AI246" s="35" t="e">
        <v>#VALUE!</v>
      </c>
      <c r="AJ246" s="35" t="e">
        <v>#VALUE!</v>
      </c>
      <c r="AK246" s="35" t="e">
        <v>#VALUE!</v>
      </c>
      <c r="AL246" s="35" t="e">
        <v>#VALUE!</v>
      </c>
      <c r="AM246" s="35" t="e">
        <v>#VALUE!</v>
      </c>
      <c r="AN246" s="49" t="e">
        <v>#VALUE!</v>
      </c>
    </row>
    <row r="247" spans="3:40" outlineLevel="1" x14ac:dyDescent="0.4">
      <c r="C247" s="77" t="s">
        <v>93</v>
      </c>
      <c r="D247" s="26" t="s">
        <v>60</v>
      </c>
      <c r="E247" s="38">
        <v>0</v>
      </c>
      <c r="F247" s="38">
        <v>0</v>
      </c>
      <c r="G247" s="38">
        <v>0</v>
      </c>
      <c r="H247" s="38">
        <v>0</v>
      </c>
      <c r="I247" s="38">
        <v>0</v>
      </c>
      <c r="J247" s="38">
        <v>-174.32453881123499</v>
      </c>
      <c r="K247" s="38">
        <v>-223.325693352998</v>
      </c>
      <c r="L247" s="38">
        <v>-413.08479611735805</v>
      </c>
      <c r="M247" s="38">
        <v>-560.0846177645119</v>
      </c>
      <c r="N247" s="38">
        <v>-263.37713620494497</v>
      </c>
      <c r="O247" s="38">
        <v>0</v>
      </c>
      <c r="P247" s="38">
        <v>-392.95985143678001</v>
      </c>
      <c r="Q247" s="38">
        <v>0</v>
      </c>
      <c r="R247" s="38">
        <v>0</v>
      </c>
      <c r="S247" s="38">
        <v>0</v>
      </c>
      <c r="T247" s="38">
        <v>-944.14052306894598</v>
      </c>
      <c r="U247" s="38" t="e">
        <v>#VALUE!</v>
      </c>
      <c r="V247" s="38" t="e">
        <v>#VALUE!</v>
      </c>
      <c r="W247" s="38" t="e">
        <v>#VALUE!</v>
      </c>
      <c r="X247" s="38" t="e">
        <v>#VALUE!</v>
      </c>
      <c r="Y247" s="38" t="e">
        <v>#VALUE!</v>
      </c>
      <c r="Z247" s="38" t="e">
        <v>#VALUE!</v>
      </c>
      <c r="AA247" s="38" t="e">
        <v>#VALUE!</v>
      </c>
      <c r="AB247" s="38" t="e">
        <v>#VALUE!</v>
      </c>
      <c r="AC247" s="38" t="e">
        <v>#VALUE!</v>
      </c>
      <c r="AD247" s="38" t="e">
        <v>#VALUE!</v>
      </c>
      <c r="AE247" s="38" t="e">
        <v>#VALUE!</v>
      </c>
      <c r="AF247" s="38" t="e">
        <v>#VALUE!</v>
      </c>
      <c r="AG247" s="38" t="e">
        <v>#VALUE!</v>
      </c>
      <c r="AH247" s="38" t="e">
        <v>#VALUE!</v>
      </c>
      <c r="AI247" s="38" t="e">
        <v>#VALUE!</v>
      </c>
      <c r="AJ247" s="38" t="e">
        <v>#VALUE!</v>
      </c>
      <c r="AK247" s="38" t="e">
        <v>#VALUE!</v>
      </c>
      <c r="AL247" s="38" t="e">
        <v>#VALUE!</v>
      </c>
      <c r="AM247" s="38" t="e">
        <v>#VALUE!</v>
      </c>
      <c r="AN247" s="62" t="e">
        <v>#VALUE!</v>
      </c>
    </row>
    <row r="248" spans="3:40" outlineLevel="1" x14ac:dyDescent="0.4"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52"/>
      <c r="V248" s="70"/>
    </row>
    <row r="249" spans="3:40" outlineLevel="1" x14ac:dyDescent="0.4">
      <c r="C249" s="99" t="s">
        <v>94</v>
      </c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V249" s="70"/>
      <c r="AN249" s="100"/>
    </row>
    <row r="250" spans="3:40" outlineLevel="1" x14ac:dyDescent="0.4">
      <c r="C250" s="65" t="s">
        <v>53</v>
      </c>
      <c r="D250" s="66" t="s">
        <v>34</v>
      </c>
      <c r="E250" s="67">
        <v>2015</v>
      </c>
      <c r="F250" s="67">
        <v>2016</v>
      </c>
      <c r="G250" s="67">
        <v>2017</v>
      </c>
      <c r="H250" s="67">
        <v>2018</v>
      </c>
      <c r="I250" s="67">
        <v>2019</v>
      </c>
      <c r="J250" s="67">
        <v>2020</v>
      </c>
      <c r="K250" s="67">
        <v>2021</v>
      </c>
      <c r="L250" s="67">
        <v>2022</v>
      </c>
      <c r="M250" s="67">
        <v>2023</v>
      </c>
      <c r="N250" s="67">
        <v>2024</v>
      </c>
      <c r="O250" s="67">
        <v>2025</v>
      </c>
      <c r="P250" s="67">
        <v>2026</v>
      </c>
      <c r="Q250" s="67">
        <v>2027</v>
      </c>
      <c r="R250" s="67">
        <v>2028</v>
      </c>
      <c r="S250" s="67">
        <v>2029</v>
      </c>
      <c r="T250" s="67">
        <v>2030</v>
      </c>
      <c r="U250" s="67">
        <f t="shared" ref="U250:AN250" si="35">T250+1</f>
        <v>2031</v>
      </c>
      <c r="V250" s="67">
        <f t="shared" si="35"/>
        <v>2032</v>
      </c>
      <c r="W250" s="67">
        <f t="shared" si="35"/>
        <v>2033</v>
      </c>
      <c r="X250" s="67">
        <f t="shared" si="35"/>
        <v>2034</v>
      </c>
      <c r="Y250" s="67">
        <f t="shared" si="35"/>
        <v>2035</v>
      </c>
      <c r="Z250" s="67">
        <f t="shared" si="35"/>
        <v>2036</v>
      </c>
      <c r="AA250" s="67">
        <f t="shared" si="35"/>
        <v>2037</v>
      </c>
      <c r="AB250" s="67">
        <f t="shared" si="35"/>
        <v>2038</v>
      </c>
      <c r="AC250" s="67">
        <f t="shared" si="35"/>
        <v>2039</v>
      </c>
      <c r="AD250" s="67">
        <f t="shared" si="35"/>
        <v>2040</v>
      </c>
      <c r="AE250" s="67">
        <f t="shared" si="35"/>
        <v>2041</v>
      </c>
      <c r="AF250" s="67">
        <f t="shared" si="35"/>
        <v>2042</v>
      </c>
      <c r="AG250" s="67">
        <f t="shared" si="35"/>
        <v>2043</v>
      </c>
      <c r="AH250" s="67">
        <f t="shared" si="35"/>
        <v>2044</v>
      </c>
      <c r="AI250" s="67">
        <f t="shared" si="35"/>
        <v>2045</v>
      </c>
      <c r="AJ250" s="67">
        <f t="shared" si="35"/>
        <v>2046</v>
      </c>
      <c r="AK250" s="67">
        <f t="shared" si="35"/>
        <v>2047</v>
      </c>
      <c r="AL250" s="67">
        <f t="shared" si="35"/>
        <v>2048</v>
      </c>
      <c r="AM250" s="67">
        <f t="shared" si="35"/>
        <v>2049</v>
      </c>
      <c r="AN250" s="68">
        <f t="shared" si="35"/>
        <v>2050</v>
      </c>
    </row>
    <row r="251" spans="3:40" outlineLevel="1" x14ac:dyDescent="0.4">
      <c r="C251" s="71" t="s">
        <v>95</v>
      </c>
      <c r="D251" s="22" t="s">
        <v>60</v>
      </c>
      <c r="E251" s="34">
        <v>0</v>
      </c>
      <c r="F251" s="34">
        <v>0</v>
      </c>
      <c r="G251" s="34">
        <v>0</v>
      </c>
      <c r="H251" s="34">
        <v>0</v>
      </c>
      <c r="I251" s="34">
        <v>0</v>
      </c>
      <c r="J251" s="34">
        <v>41227.463989422511</v>
      </c>
      <c r="K251" s="34">
        <v>48056.149391557003</v>
      </c>
      <c r="L251" s="34">
        <v>54130.183325599617</v>
      </c>
      <c r="M251" s="34">
        <v>59728.494670532113</v>
      </c>
      <c r="N251" s="34">
        <v>66764.398963851403</v>
      </c>
      <c r="O251" s="34">
        <v>0</v>
      </c>
      <c r="P251" s="34">
        <v>84320.330189004409</v>
      </c>
      <c r="Q251" s="34">
        <v>0</v>
      </c>
      <c r="R251" s="34">
        <v>0</v>
      </c>
      <c r="S251" s="34">
        <v>0</v>
      </c>
      <c r="T251" s="34">
        <v>111254.78989802639</v>
      </c>
      <c r="U251" s="34" t="e">
        <f t="shared" ref="U251:AN251" si="36">U254-U252-U253</f>
        <v>#VALUE!</v>
      </c>
      <c r="V251" s="34" t="e">
        <f t="shared" si="36"/>
        <v>#VALUE!</v>
      </c>
      <c r="W251" s="34" t="e">
        <f t="shared" si="36"/>
        <v>#VALUE!</v>
      </c>
      <c r="X251" s="34" t="e">
        <f t="shared" si="36"/>
        <v>#VALUE!</v>
      </c>
      <c r="Y251" s="34" t="e">
        <f t="shared" si="36"/>
        <v>#VALUE!</v>
      </c>
      <c r="Z251" s="34" t="e">
        <f t="shared" si="36"/>
        <v>#VALUE!</v>
      </c>
      <c r="AA251" s="34" t="e">
        <f t="shared" si="36"/>
        <v>#VALUE!</v>
      </c>
      <c r="AB251" s="34" t="e">
        <f t="shared" si="36"/>
        <v>#VALUE!</v>
      </c>
      <c r="AC251" s="34" t="e">
        <f t="shared" si="36"/>
        <v>#VALUE!</v>
      </c>
      <c r="AD251" s="34" t="e">
        <f t="shared" si="36"/>
        <v>#VALUE!</v>
      </c>
      <c r="AE251" s="34" t="e">
        <f t="shared" si="36"/>
        <v>#VALUE!</v>
      </c>
      <c r="AF251" s="34" t="e">
        <f t="shared" si="36"/>
        <v>#VALUE!</v>
      </c>
      <c r="AG251" s="34" t="e">
        <f t="shared" si="36"/>
        <v>#VALUE!</v>
      </c>
      <c r="AH251" s="34" t="e">
        <f t="shared" si="36"/>
        <v>#VALUE!</v>
      </c>
      <c r="AI251" s="34" t="e">
        <f t="shared" si="36"/>
        <v>#VALUE!</v>
      </c>
      <c r="AJ251" s="34" t="e">
        <f t="shared" si="36"/>
        <v>#VALUE!</v>
      </c>
      <c r="AK251" s="34" t="e">
        <f t="shared" si="36"/>
        <v>#VALUE!</v>
      </c>
      <c r="AL251" s="34" t="e">
        <f t="shared" si="36"/>
        <v>#VALUE!</v>
      </c>
      <c r="AM251" s="34" t="e">
        <f t="shared" si="36"/>
        <v>#VALUE!</v>
      </c>
      <c r="AN251" s="61" t="e">
        <f t="shared" si="36"/>
        <v>#VALUE!</v>
      </c>
    </row>
    <row r="252" spans="3:40" outlineLevel="1" x14ac:dyDescent="0.4">
      <c r="C252" s="50" t="s">
        <v>96</v>
      </c>
      <c r="D252" s="18" t="s">
        <v>60</v>
      </c>
      <c r="E252" s="35">
        <v>0</v>
      </c>
      <c r="F252" s="35">
        <v>0</v>
      </c>
      <c r="G252" s="35">
        <v>0</v>
      </c>
      <c r="H252" s="35">
        <v>0</v>
      </c>
      <c r="I252" s="35">
        <v>0</v>
      </c>
      <c r="J252" s="35">
        <v>-46.39348665538207</v>
      </c>
      <c r="K252" s="35">
        <v>-83.515515711405939</v>
      </c>
      <c r="L252" s="35">
        <v>-174.69574586760578</v>
      </c>
      <c r="M252" s="35">
        <v>-383.66523375372185</v>
      </c>
      <c r="N252" s="35">
        <v>-253.23178641539658</v>
      </c>
      <c r="O252" s="35">
        <v>0</v>
      </c>
      <c r="P252" s="35">
        <v>-863.36170009617797</v>
      </c>
      <c r="Q252" s="35">
        <v>0</v>
      </c>
      <c r="R252" s="35">
        <v>0</v>
      </c>
      <c r="S252" s="35">
        <v>0</v>
      </c>
      <c r="T252" s="35">
        <v>-3536.8676996251738</v>
      </c>
      <c r="U252" s="35" t="e">
        <v>#VALUE!</v>
      </c>
      <c r="V252" s="35" t="e">
        <v>#VALUE!</v>
      </c>
      <c r="W252" s="35" t="e">
        <v>#VALUE!</v>
      </c>
      <c r="X252" s="35" t="e">
        <v>#VALUE!</v>
      </c>
      <c r="Y252" s="35" t="e">
        <v>#VALUE!</v>
      </c>
      <c r="Z252" s="35" t="e">
        <v>#VALUE!</v>
      </c>
      <c r="AA252" s="35" t="e">
        <v>#VALUE!</v>
      </c>
      <c r="AB252" s="35" t="e">
        <v>#VALUE!</v>
      </c>
      <c r="AC252" s="35" t="e">
        <v>#VALUE!</v>
      </c>
      <c r="AD252" s="35" t="e">
        <v>#VALUE!</v>
      </c>
      <c r="AE252" s="35" t="e">
        <v>#VALUE!</v>
      </c>
      <c r="AF252" s="35" t="e">
        <v>#VALUE!</v>
      </c>
      <c r="AG252" s="35" t="e">
        <v>#VALUE!</v>
      </c>
      <c r="AH252" s="35" t="e">
        <v>#VALUE!</v>
      </c>
      <c r="AI252" s="35" t="e">
        <v>#VALUE!</v>
      </c>
      <c r="AJ252" s="35" t="e">
        <v>#VALUE!</v>
      </c>
      <c r="AK252" s="35" t="e">
        <v>#VALUE!</v>
      </c>
      <c r="AL252" s="35" t="e">
        <v>#VALUE!</v>
      </c>
      <c r="AM252" s="35" t="e">
        <v>#VALUE!</v>
      </c>
      <c r="AN252" s="49" t="e">
        <v>#VALUE!</v>
      </c>
    </row>
    <row r="253" spans="3:40" outlineLevel="1" x14ac:dyDescent="0.4">
      <c r="C253" s="50" t="s">
        <v>97</v>
      </c>
      <c r="D253" s="18" t="s">
        <v>60</v>
      </c>
      <c r="E253" s="35">
        <v>0</v>
      </c>
      <c r="F253" s="35">
        <v>0</v>
      </c>
      <c r="G253" s="35">
        <v>0</v>
      </c>
      <c r="H253" s="35">
        <v>0</v>
      </c>
      <c r="I253" s="35">
        <v>0</v>
      </c>
      <c r="J253" s="35">
        <v>-120.51582849659447</v>
      </c>
      <c r="K253" s="35">
        <v>-160.64092645637695</v>
      </c>
      <c r="L253" s="35">
        <v>-282.18857852565276</v>
      </c>
      <c r="M253" s="35">
        <v>-391.79180055981379</v>
      </c>
      <c r="N253" s="35">
        <v>-186.6050991741138</v>
      </c>
      <c r="O253" s="35">
        <v>0</v>
      </c>
      <c r="P253" s="35">
        <v>-295.62891554591243</v>
      </c>
      <c r="Q253" s="35">
        <v>0</v>
      </c>
      <c r="R253" s="35">
        <v>0</v>
      </c>
      <c r="S253" s="35">
        <v>0</v>
      </c>
      <c r="T253" s="35">
        <v>-706.96830614203191</v>
      </c>
      <c r="U253" s="35">
        <f t="shared" ref="U253:AN253" si="37">IFERROR(U$247*SUM(-U252,U254)/SUM(-U$252,U$254,-U$256,U$258,-U$260,U$262),0)</f>
        <v>0</v>
      </c>
      <c r="V253" s="35">
        <f t="shared" si="37"/>
        <v>0</v>
      </c>
      <c r="W253" s="35">
        <f t="shared" si="37"/>
        <v>0</v>
      </c>
      <c r="X253" s="35">
        <f t="shared" si="37"/>
        <v>0</v>
      </c>
      <c r="Y253" s="35">
        <f t="shared" si="37"/>
        <v>0</v>
      </c>
      <c r="Z253" s="35">
        <f t="shared" si="37"/>
        <v>0</v>
      </c>
      <c r="AA253" s="35">
        <f t="shared" si="37"/>
        <v>0</v>
      </c>
      <c r="AB253" s="35">
        <f t="shared" si="37"/>
        <v>0</v>
      </c>
      <c r="AC253" s="35">
        <f t="shared" si="37"/>
        <v>0</v>
      </c>
      <c r="AD253" s="35">
        <f t="shared" si="37"/>
        <v>0</v>
      </c>
      <c r="AE253" s="35">
        <f t="shared" si="37"/>
        <v>0</v>
      </c>
      <c r="AF253" s="35">
        <f t="shared" si="37"/>
        <v>0</v>
      </c>
      <c r="AG253" s="35">
        <f t="shared" si="37"/>
        <v>0</v>
      </c>
      <c r="AH253" s="35">
        <f t="shared" si="37"/>
        <v>0</v>
      </c>
      <c r="AI253" s="35">
        <f t="shared" si="37"/>
        <v>0</v>
      </c>
      <c r="AJ253" s="35">
        <f t="shared" si="37"/>
        <v>0</v>
      </c>
      <c r="AK253" s="35">
        <f t="shared" si="37"/>
        <v>0</v>
      </c>
      <c r="AL253" s="35">
        <f t="shared" si="37"/>
        <v>0</v>
      </c>
      <c r="AM253" s="35">
        <f t="shared" si="37"/>
        <v>0</v>
      </c>
      <c r="AN253" s="49">
        <f t="shared" si="37"/>
        <v>0</v>
      </c>
    </row>
    <row r="254" spans="3:40" outlineLevel="1" x14ac:dyDescent="0.4">
      <c r="C254" s="77" t="s">
        <v>98</v>
      </c>
      <c r="D254" s="26" t="s">
        <v>60</v>
      </c>
      <c r="E254" s="38">
        <v>0</v>
      </c>
      <c r="F254" s="38">
        <v>0</v>
      </c>
      <c r="G254" s="38">
        <v>0</v>
      </c>
      <c r="H254" s="38">
        <v>0</v>
      </c>
      <c r="I254" s="38">
        <v>0</v>
      </c>
      <c r="J254" s="38">
        <v>41060.554674270534</v>
      </c>
      <c r="K254" s="38">
        <v>47811.99294938922</v>
      </c>
      <c r="L254" s="38">
        <v>53673.29900120636</v>
      </c>
      <c r="M254" s="38">
        <v>58953.037636218578</v>
      </c>
      <c r="N254" s="38">
        <v>66324.562078261893</v>
      </c>
      <c r="O254" s="38">
        <v>0</v>
      </c>
      <c r="P254" s="38">
        <v>83161.339573362318</v>
      </c>
      <c r="Q254" s="38">
        <v>0</v>
      </c>
      <c r="R254" s="38">
        <v>0</v>
      </c>
      <c r="S254" s="38">
        <v>0</v>
      </c>
      <c r="T254" s="38">
        <v>107010.95389225917</v>
      </c>
      <c r="U254" s="38" t="e">
        <f t="shared" ref="U254:AN254" si="38">U181</f>
        <v>#VALUE!</v>
      </c>
      <c r="V254" s="38" t="e">
        <f t="shared" si="38"/>
        <v>#VALUE!</v>
      </c>
      <c r="W254" s="38" t="e">
        <f t="shared" si="38"/>
        <v>#VALUE!</v>
      </c>
      <c r="X254" s="38" t="e">
        <f t="shared" si="38"/>
        <v>#VALUE!</v>
      </c>
      <c r="Y254" s="38" t="e">
        <f t="shared" si="38"/>
        <v>#VALUE!</v>
      </c>
      <c r="Z254" s="38" t="e">
        <f t="shared" si="38"/>
        <v>#VALUE!</v>
      </c>
      <c r="AA254" s="38" t="e">
        <f t="shared" si="38"/>
        <v>#VALUE!</v>
      </c>
      <c r="AB254" s="38" t="e">
        <f t="shared" si="38"/>
        <v>#VALUE!</v>
      </c>
      <c r="AC254" s="38" t="e">
        <f t="shared" si="38"/>
        <v>#VALUE!</v>
      </c>
      <c r="AD254" s="38" t="e">
        <f t="shared" si="38"/>
        <v>#VALUE!</v>
      </c>
      <c r="AE254" s="38" t="e">
        <f t="shared" si="38"/>
        <v>#VALUE!</v>
      </c>
      <c r="AF254" s="38" t="e">
        <f t="shared" si="38"/>
        <v>#VALUE!</v>
      </c>
      <c r="AG254" s="38" t="e">
        <f t="shared" si="38"/>
        <v>#VALUE!</v>
      </c>
      <c r="AH254" s="38" t="e">
        <f t="shared" si="38"/>
        <v>#VALUE!</v>
      </c>
      <c r="AI254" s="38" t="e">
        <f t="shared" si="38"/>
        <v>#VALUE!</v>
      </c>
      <c r="AJ254" s="38" t="e">
        <f t="shared" si="38"/>
        <v>#VALUE!</v>
      </c>
      <c r="AK254" s="38" t="e">
        <f t="shared" si="38"/>
        <v>#VALUE!</v>
      </c>
      <c r="AL254" s="38" t="e">
        <f t="shared" si="38"/>
        <v>#VALUE!</v>
      </c>
      <c r="AM254" s="38" t="e">
        <f t="shared" si="38"/>
        <v>#VALUE!</v>
      </c>
      <c r="AN254" s="62" t="e">
        <f t="shared" si="38"/>
        <v>#VALUE!</v>
      </c>
    </row>
    <row r="255" spans="3:40" outlineLevel="1" x14ac:dyDescent="0.4">
      <c r="C255" s="71" t="s">
        <v>99</v>
      </c>
      <c r="D255" s="22" t="s">
        <v>60</v>
      </c>
      <c r="E255" s="34">
        <v>0</v>
      </c>
      <c r="F255" s="34">
        <v>0</v>
      </c>
      <c r="G255" s="34">
        <v>0</v>
      </c>
      <c r="H255" s="34">
        <v>0</v>
      </c>
      <c r="I255" s="34">
        <v>0</v>
      </c>
      <c r="J255" s="34">
        <v>18407.512892605613</v>
      </c>
      <c r="K255" s="34">
        <v>18752.310441741523</v>
      </c>
      <c r="L255" s="34">
        <v>25108.869720687406</v>
      </c>
      <c r="M255" s="34">
        <v>25656.168968153401</v>
      </c>
      <c r="N255" s="34">
        <v>27467.839476409241</v>
      </c>
      <c r="O255" s="34">
        <v>0</v>
      </c>
      <c r="P255" s="34">
        <v>27761.075525266737</v>
      </c>
      <c r="Q255" s="34">
        <v>0</v>
      </c>
      <c r="R255" s="34">
        <v>0</v>
      </c>
      <c r="S255" s="34">
        <v>0</v>
      </c>
      <c r="T255" s="34">
        <v>37323.519222305615</v>
      </c>
      <c r="U255" s="34" t="e">
        <f t="shared" ref="U255:AN255" si="39">U258-U256-U257</f>
        <v>#VALUE!</v>
      </c>
      <c r="V255" s="34" t="e">
        <f t="shared" si="39"/>
        <v>#VALUE!</v>
      </c>
      <c r="W255" s="34" t="e">
        <f t="shared" si="39"/>
        <v>#VALUE!</v>
      </c>
      <c r="X255" s="34" t="e">
        <f t="shared" si="39"/>
        <v>#VALUE!</v>
      </c>
      <c r="Y255" s="34" t="e">
        <f t="shared" si="39"/>
        <v>#VALUE!</v>
      </c>
      <c r="Z255" s="34" t="e">
        <f t="shared" si="39"/>
        <v>#VALUE!</v>
      </c>
      <c r="AA255" s="34" t="e">
        <f t="shared" si="39"/>
        <v>#VALUE!</v>
      </c>
      <c r="AB255" s="34" t="e">
        <f t="shared" si="39"/>
        <v>#VALUE!</v>
      </c>
      <c r="AC255" s="34" t="e">
        <f t="shared" si="39"/>
        <v>#VALUE!</v>
      </c>
      <c r="AD255" s="34" t="e">
        <f t="shared" si="39"/>
        <v>#VALUE!</v>
      </c>
      <c r="AE255" s="34" t="e">
        <f t="shared" si="39"/>
        <v>#VALUE!</v>
      </c>
      <c r="AF255" s="34" t="e">
        <f t="shared" si="39"/>
        <v>#VALUE!</v>
      </c>
      <c r="AG255" s="34" t="e">
        <f t="shared" si="39"/>
        <v>#VALUE!</v>
      </c>
      <c r="AH255" s="34" t="e">
        <f t="shared" si="39"/>
        <v>#VALUE!</v>
      </c>
      <c r="AI255" s="34" t="e">
        <f t="shared" si="39"/>
        <v>#VALUE!</v>
      </c>
      <c r="AJ255" s="34" t="e">
        <f t="shared" si="39"/>
        <v>#VALUE!</v>
      </c>
      <c r="AK255" s="34" t="e">
        <f t="shared" si="39"/>
        <v>#VALUE!</v>
      </c>
      <c r="AL255" s="34" t="e">
        <f t="shared" si="39"/>
        <v>#VALUE!</v>
      </c>
      <c r="AM255" s="34" t="e">
        <f t="shared" si="39"/>
        <v>#VALUE!</v>
      </c>
      <c r="AN255" s="61" t="e">
        <f t="shared" si="39"/>
        <v>#VALUE!</v>
      </c>
    </row>
    <row r="256" spans="3:40" outlineLevel="1" x14ac:dyDescent="0.4">
      <c r="C256" s="50" t="s">
        <v>100</v>
      </c>
      <c r="D256" s="18" t="s">
        <v>60</v>
      </c>
      <c r="E256" s="35">
        <v>0</v>
      </c>
      <c r="F256" s="35">
        <v>0</v>
      </c>
      <c r="G256" s="35">
        <v>0</v>
      </c>
      <c r="H256" s="35">
        <v>0</v>
      </c>
      <c r="I256" s="35">
        <v>0</v>
      </c>
      <c r="J256" s="35">
        <v>-68.604205573919415</v>
      </c>
      <c r="K256" s="35">
        <v>-87.046888228374598</v>
      </c>
      <c r="L256" s="35">
        <v>-169.71886476342388</v>
      </c>
      <c r="M256" s="35">
        <v>-254.9001146529825</v>
      </c>
      <c r="N256" s="35">
        <v>-191.8270469455409</v>
      </c>
      <c r="O256" s="35">
        <v>0</v>
      </c>
      <c r="P256" s="35">
        <v>-276.7439835208458</v>
      </c>
      <c r="Q256" s="35">
        <v>0</v>
      </c>
      <c r="R256" s="35">
        <v>0</v>
      </c>
      <c r="S256" s="35">
        <v>0</v>
      </c>
      <c r="T256" s="35">
        <v>-1107.055898150101</v>
      </c>
      <c r="U256" s="35" t="e">
        <v>#VALUE!</v>
      </c>
      <c r="V256" s="35" t="e">
        <v>#VALUE!</v>
      </c>
      <c r="W256" s="35" t="e">
        <v>#VALUE!</v>
      </c>
      <c r="X256" s="35" t="e">
        <v>#VALUE!</v>
      </c>
      <c r="Y256" s="35" t="e">
        <v>#VALUE!</v>
      </c>
      <c r="Z256" s="35" t="e">
        <v>#VALUE!</v>
      </c>
      <c r="AA256" s="35" t="e">
        <v>#VALUE!</v>
      </c>
      <c r="AB256" s="35" t="e">
        <v>#VALUE!</v>
      </c>
      <c r="AC256" s="35" t="e">
        <v>#VALUE!</v>
      </c>
      <c r="AD256" s="35" t="e">
        <v>#VALUE!</v>
      </c>
      <c r="AE256" s="35" t="e">
        <v>#VALUE!</v>
      </c>
      <c r="AF256" s="35" t="e">
        <v>#VALUE!</v>
      </c>
      <c r="AG256" s="35" t="e">
        <v>#VALUE!</v>
      </c>
      <c r="AH256" s="35" t="e">
        <v>#VALUE!</v>
      </c>
      <c r="AI256" s="35" t="e">
        <v>#VALUE!</v>
      </c>
      <c r="AJ256" s="35" t="e">
        <v>#VALUE!</v>
      </c>
      <c r="AK256" s="35" t="e">
        <v>#VALUE!</v>
      </c>
      <c r="AL256" s="35" t="e">
        <v>#VALUE!</v>
      </c>
      <c r="AM256" s="35" t="e">
        <v>#VALUE!</v>
      </c>
      <c r="AN256" s="49" t="e">
        <v>#VALUE!</v>
      </c>
    </row>
    <row r="257" spans="3:42" outlineLevel="1" x14ac:dyDescent="0.4">
      <c r="C257" s="50" t="s">
        <v>101</v>
      </c>
      <c r="D257" s="18" t="s">
        <v>60</v>
      </c>
      <c r="E257" s="35">
        <v>0</v>
      </c>
      <c r="F257" s="35">
        <v>0</v>
      </c>
      <c r="G257" s="35">
        <v>0</v>
      </c>
      <c r="H257" s="35">
        <v>0</v>
      </c>
      <c r="I257" s="35">
        <v>0</v>
      </c>
      <c r="J257" s="35">
        <v>-53.808710314640521</v>
      </c>
      <c r="K257" s="35">
        <v>-62.68476689662107</v>
      </c>
      <c r="L257" s="35">
        <v>-130.89621759170527</v>
      </c>
      <c r="M257" s="35">
        <v>-168.29281720469803</v>
      </c>
      <c r="N257" s="35">
        <v>-76.772037030831143</v>
      </c>
      <c r="O257" s="35">
        <v>0</v>
      </c>
      <c r="P257" s="35">
        <v>-97.330935890867607</v>
      </c>
      <c r="Q257" s="35">
        <v>0</v>
      </c>
      <c r="R257" s="35">
        <v>0</v>
      </c>
      <c r="S257" s="35">
        <v>0</v>
      </c>
      <c r="T257" s="35">
        <v>-237.17221692691413</v>
      </c>
      <c r="U257" s="35">
        <f t="shared" ref="U257:AN257" si="40">IFERROR(U$247*SUM(-U256,U258)/SUM(-U$252,U$254,-U$256,U$258,-U$260,U$262),0)</f>
        <v>0</v>
      </c>
      <c r="V257" s="35">
        <f t="shared" si="40"/>
        <v>0</v>
      </c>
      <c r="W257" s="35">
        <f t="shared" si="40"/>
        <v>0</v>
      </c>
      <c r="X257" s="35">
        <f t="shared" si="40"/>
        <v>0</v>
      </c>
      <c r="Y257" s="35">
        <f t="shared" si="40"/>
        <v>0</v>
      </c>
      <c r="Z257" s="35">
        <f t="shared" si="40"/>
        <v>0</v>
      </c>
      <c r="AA257" s="35">
        <f t="shared" si="40"/>
        <v>0</v>
      </c>
      <c r="AB257" s="35">
        <f t="shared" si="40"/>
        <v>0</v>
      </c>
      <c r="AC257" s="35">
        <f t="shared" si="40"/>
        <v>0</v>
      </c>
      <c r="AD257" s="35">
        <f t="shared" si="40"/>
        <v>0</v>
      </c>
      <c r="AE257" s="35">
        <f t="shared" si="40"/>
        <v>0</v>
      </c>
      <c r="AF257" s="35">
        <f t="shared" si="40"/>
        <v>0</v>
      </c>
      <c r="AG257" s="35">
        <f t="shared" si="40"/>
        <v>0</v>
      </c>
      <c r="AH257" s="35">
        <f t="shared" si="40"/>
        <v>0</v>
      </c>
      <c r="AI257" s="35">
        <f t="shared" si="40"/>
        <v>0</v>
      </c>
      <c r="AJ257" s="35">
        <f t="shared" si="40"/>
        <v>0</v>
      </c>
      <c r="AK257" s="35">
        <f t="shared" si="40"/>
        <v>0</v>
      </c>
      <c r="AL257" s="35">
        <f t="shared" si="40"/>
        <v>0</v>
      </c>
      <c r="AM257" s="35">
        <f t="shared" si="40"/>
        <v>0</v>
      </c>
      <c r="AN257" s="49">
        <f t="shared" si="40"/>
        <v>0</v>
      </c>
    </row>
    <row r="258" spans="3:42" outlineLevel="1" x14ac:dyDescent="0.4">
      <c r="C258" s="77" t="s">
        <v>102</v>
      </c>
      <c r="D258" s="26" t="s">
        <v>60</v>
      </c>
      <c r="E258" s="40">
        <v>0</v>
      </c>
      <c r="F258" s="40">
        <v>0</v>
      </c>
      <c r="G258" s="40">
        <v>0</v>
      </c>
      <c r="H258" s="40">
        <v>0</v>
      </c>
      <c r="I258" s="40">
        <v>0</v>
      </c>
      <c r="J258" s="40">
        <v>18285.099976717054</v>
      </c>
      <c r="K258" s="40">
        <v>18602.578786616526</v>
      </c>
      <c r="L258" s="40">
        <v>24808.254638332277</v>
      </c>
      <c r="M258" s="40">
        <v>25232.97603629572</v>
      </c>
      <c r="N258" s="40">
        <v>27199.240392432868</v>
      </c>
      <c r="O258" s="40">
        <v>0</v>
      </c>
      <c r="P258" s="40">
        <v>27387.000605855024</v>
      </c>
      <c r="Q258" s="40">
        <v>0</v>
      </c>
      <c r="R258" s="40">
        <v>0</v>
      </c>
      <c r="S258" s="40">
        <v>0</v>
      </c>
      <c r="T258" s="40">
        <v>35979.291107228601</v>
      </c>
      <c r="U258" s="40" t="e">
        <f t="shared" ref="U258:AN258" si="41">U185+U186</f>
        <v>#VALUE!</v>
      </c>
      <c r="V258" s="40" t="e">
        <f t="shared" si="41"/>
        <v>#VALUE!</v>
      </c>
      <c r="W258" s="40" t="e">
        <f t="shared" si="41"/>
        <v>#VALUE!</v>
      </c>
      <c r="X258" s="40" t="e">
        <f t="shared" si="41"/>
        <v>#VALUE!</v>
      </c>
      <c r="Y258" s="40" t="e">
        <f t="shared" si="41"/>
        <v>#VALUE!</v>
      </c>
      <c r="Z258" s="40" t="e">
        <f t="shared" si="41"/>
        <v>#VALUE!</v>
      </c>
      <c r="AA258" s="40" t="e">
        <f t="shared" si="41"/>
        <v>#VALUE!</v>
      </c>
      <c r="AB258" s="40" t="e">
        <f t="shared" si="41"/>
        <v>#VALUE!</v>
      </c>
      <c r="AC258" s="40" t="e">
        <f t="shared" si="41"/>
        <v>#VALUE!</v>
      </c>
      <c r="AD258" s="40" t="e">
        <f t="shared" si="41"/>
        <v>#VALUE!</v>
      </c>
      <c r="AE258" s="40" t="e">
        <f t="shared" si="41"/>
        <v>#VALUE!</v>
      </c>
      <c r="AF258" s="40" t="e">
        <f t="shared" si="41"/>
        <v>#VALUE!</v>
      </c>
      <c r="AG258" s="40" t="e">
        <f t="shared" si="41"/>
        <v>#VALUE!</v>
      </c>
      <c r="AH258" s="40" t="e">
        <f t="shared" si="41"/>
        <v>#VALUE!</v>
      </c>
      <c r="AI258" s="40" t="e">
        <f t="shared" si="41"/>
        <v>#VALUE!</v>
      </c>
      <c r="AJ258" s="40" t="e">
        <f t="shared" si="41"/>
        <v>#VALUE!</v>
      </c>
      <c r="AK258" s="40" t="e">
        <f t="shared" si="41"/>
        <v>#VALUE!</v>
      </c>
      <c r="AL258" s="40" t="e">
        <f t="shared" si="41"/>
        <v>#VALUE!</v>
      </c>
      <c r="AM258" s="40" t="e">
        <f t="shared" si="41"/>
        <v>#VALUE!</v>
      </c>
      <c r="AN258" s="101" t="e">
        <f t="shared" si="41"/>
        <v>#VALUE!</v>
      </c>
    </row>
    <row r="259" spans="3:42" outlineLevel="1" x14ac:dyDescent="0.4">
      <c r="C259" s="71" t="s">
        <v>103</v>
      </c>
      <c r="D259" s="22" t="s">
        <v>60</v>
      </c>
      <c r="E259" s="34">
        <v>0</v>
      </c>
      <c r="F259" s="34">
        <v>0</v>
      </c>
      <c r="G259" s="34">
        <v>0</v>
      </c>
      <c r="H259" s="34">
        <v>0</v>
      </c>
      <c r="I259" s="34">
        <v>0</v>
      </c>
      <c r="J259" s="34">
        <v>0</v>
      </c>
      <c r="K259" s="34">
        <v>0</v>
      </c>
      <c r="L259" s="34">
        <v>0</v>
      </c>
      <c r="M259" s="34">
        <v>0</v>
      </c>
      <c r="N259" s="34">
        <v>0</v>
      </c>
      <c r="O259" s="34">
        <v>0</v>
      </c>
      <c r="P259" s="34">
        <v>0</v>
      </c>
      <c r="Q259" s="34">
        <v>0</v>
      </c>
      <c r="R259" s="34">
        <v>0</v>
      </c>
      <c r="S259" s="34">
        <v>0</v>
      </c>
      <c r="T259" s="34">
        <v>0</v>
      </c>
      <c r="U259" s="34" t="e">
        <f t="shared" ref="U259:AN259" si="42">U262-U260-U261</f>
        <v>#VALUE!</v>
      </c>
      <c r="V259" s="34" t="e">
        <f t="shared" si="42"/>
        <v>#VALUE!</v>
      </c>
      <c r="W259" s="34" t="e">
        <f t="shared" si="42"/>
        <v>#VALUE!</v>
      </c>
      <c r="X259" s="34" t="e">
        <f t="shared" si="42"/>
        <v>#VALUE!</v>
      </c>
      <c r="Y259" s="34" t="e">
        <f t="shared" si="42"/>
        <v>#VALUE!</v>
      </c>
      <c r="Z259" s="34" t="e">
        <f t="shared" si="42"/>
        <v>#VALUE!</v>
      </c>
      <c r="AA259" s="34" t="e">
        <f t="shared" si="42"/>
        <v>#VALUE!</v>
      </c>
      <c r="AB259" s="34" t="e">
        <f t="shared" si="42"/>
        <v>#VALUE!</v>
      </c>
      <c r="AC259" s="34" t="e">
        <f t="shared" si="42"/>
        <v>#VALUE!</v>
      </c>
      <c r="AD259" s="34" t="e">
        <f t="shared" si="42"/>
        <v>#VALUE!</v>
      </c>
      <c r="AE259" s="34" t="e">
        <f t="shared" si="42"/>
        <v>#VALUE!</v>
      </c>
      <c r="AF259" s="34" t="e">
        <f t="shared" si="42"/>
        <v>#VALUE!</v>
      </c>
      <c r="AG259" s="34" t="e">
        <f t="shared" si="42"/>
        <v>#VALUE!</v>
      </c>
      <c r="AH259" s="34" t="e">
        <f t="shared" si="42"/>
        <v>#VALUE!</v>
      </c>
      <c r="AI259" s="34" t="e">
        <f t="shared" si="42"/>
        <v>#VALUE!</v>
      </c>
      <c r="AJ259" s="34" t="e">
        <f t="shared" si="42"/>
        <v>#VALUE!</v>
      </c>
      <c r="AK259" s="34" t="e">
        <f t="shared" si="42"/>
        <v>#VALUE!</v>
      </c>
      <c r="AL259" s="34" t="e">
        <f t="shared" si="42"/>
        <v>#VALUE!</v>
      </c>
      <c r="AM259" s="34" t="e">
        <f t="shared" si="42"/>
        <v>#VALUE!</v>
      </c>
      <c r="AN259" s="61" t="e">
        <f t="shared" si="42"/>
        <v>#VALUE!</v>
      </c>
    </row>
    <row r="260" spans="3:42" outlineLevel="1" x14ac:dyDescent="0.4">
      <c r="C260" s="50" t="s">
        <v>104</v>
      </c>
      <c r="D260" s="18" t="s">
        <v>60</v>
      </c>
      <c r="E260" s="35">
        <v>0</v>
      </c>
      <c r="F260" s="35">
        <v>0</v>
      </c>
      <c r="G260" s="35">
        <v>0</v>
      </c>
      <c r="H260" s="35">
        <v>0</v>
      </c>
      <c r="I260" s="35">
        <v>0</v>
      </c>
      <c r="J260" s="35">
        <v>0</v>
      </c>
      <c r="K260" s="35">
        <v>0</v>
      </c>
      <c r="L260" s="35">
        <v>0</v>
      </c>
      <c r="M260" s="35">
        <v>0</v>
      </c>
      <c r="N260" s="35">
        <v>0</v>
      </c>
      <c r="O260" s="35">
        <v>0</v>
      </c>
      <c r="P260" s="35">
        <v>0</v>
      </c>
      <c r="Q260" s="35">
        <v>0</v>
      </c>
      <c r="R260" s="35">
        <v>0</v>
      </c>
      <c r="S260" s="35">
        <v>0</v>
      </c>
      <c r="T260" s="35">
        <v>0</v>
      </c>
      <c r="U260" s="35" t="e">
        <v>#VALUE!</v>
      </c>
      <c r="V260" s="35" t="e">
        <v>#VALUE!</v>
      </c>
      <c r="W260" s="35" t="e">
        <v>#VALUE!</v>
      </c>
      <c r="X260" s="35" t="e">
        <v>#VALUE!</v>
      </c>
      <c r="Y260" s="35" t="e">
        <v>#VALUE!</v>
      </c>
      <c r="Z260" s="35" t="e">
        <v>#VALUE!</v>
      </c>
      <c r="AA260" s="35" t="e">
        <v>#VALUE!</v>
      </c>
      <c r="AB260" s="35" t="e">
        <v>#VALUE!</v>
      </c>
      <c r="AC260" s="35" t="e">
        <v>#VALUE!</v>
      </c>
      <c r="AD260" s="35" t="e">
        <v>#VALUE!</v>
      </c>
      <c r="AE260" s="35" t="e">
        <v>#VALUE!</v>
      </c>
      <c r="AF260" s="35" t="e">
        <v>#VALUE!</v>
      </c>
      <c r="AG260" s="35" t="e">
        <v>#VALUE!</v>
      </c>
      <c r="AH260" s="35" t="e">
        <v>#VALUE!</v>
      </c>
      <c r="AI260" s="35" t="e">
        <v>#VALUE!</v>
      </c>
      <c r="AJ260" s="35" t="e">
        <v>#VALUE!</v>
      </c>
      <c r="AK260" s="35" t="e">
        <v>#VALUE!</v>
      </c>
      <c r="AL260" s="35" t="e">
        <v>#VALUE!</v>
      </c>
      <c r="AM260" s="35" t="e">
        <v>#VALUE!</v>
      </c>
      <c r="AN260" s="49" t="e">
        <v>#VALUE!</v>
      </c>
    </row>
    <row r="261" spans="3:42" outlineLevel="1" x14ac:dyDescent="0.4">
      <c r="C261" s="50" t="s">
        <v>105</v>
      </c>
      <c r="D261" s="18" t="s">
        <v>60</v>
      </c>
      <c r="E261" s="35">
        <v>0</v>
      </c>
      <c r="F261" s="35">
        <v>0</v>
      </c>
      <c r="G261" s="35">
        <v>0</v>
      </c>
      <c r="H261" s="35">
        <v>0</v>
      </c>
      <c r="I261" s="35">
        <v>0</v>
      </c>
      <c r="J261" s="35">
        <v>0</v>
      </c>
      <c r="K261" s="35">
        <v>0</v>
      </c>
      <c r="L261" s="35">
        <v>0</v>
      </c>
      <c r="M261" s="35">
        <v>0</v>
      </c>
      <c r="N261" s="35">
        <v>0</v>
      </c>
      <c r="O261" s="35">
        <v>0</v>
      </c>
      <c r="P261" s="35">
        <v>0</v>
      </c>
      <c r="Q261" s="35">
        <v>0</v>
      </c>
      <c r="R261" s="35">
        <v>0</v>
      </c>
      <c r="S261" s="35">
        <v>0</v>
      </c>
      <c r="T261" s="35">
        <v>0</v>
      </c>
      <c r="U261" s="35">
        <f t="shared" ref="U261:AN261" si="43">IFERROR(U$247*SUM(-U260,U262)/SUM(-U$252,U$254,-U$256,U$258,-U$260,U$262),0)</f>
        <v>0</v>
      </c>
      <c r="V261" s="35">
        <f t="shared" si="43"/>
        <v>0</v>
      </c>
      <c r="W261" s="35">
        <f t="shared" si="43"/>
        <v>0</v>
      </c>
      <c r="X261" s="35">
        <f t="shared" si="43"/>
        <v>0</v>
      </c>
      <c r="Y261" s="35">
        <f t="shared" si="43"/>
        <v>0</v>
      </c>
      <c r="Z261" s="35">
        <f t="shared" si="43"/>
        <v>0</v>
      </c>
      <c r="AA261" s="35">
        <f t="shared" si="43"/>
        <v>0</v>
      </c>
      <c r="AB261" s="35">
        <f t="shared" si="43"/>
        <v>0</v>
      </c>
      <c r="AC261" s="35">
        <f t="shared" si="43"/>
        <v>0</v>
      </c>
      <c r="AD261" s="35">
        <f t="shared" si="43"/>
        <v>0</v>
      </c>
      <c r="AE261" s="35">
        <f t="shared" si="43"/>
        <v>0</v>
      </c>
      <c r="AF261" s="35">
        <f t="shared" si="43"/>
        <v>0</v>
      </c>
      <c r="AG261" s="35">
        <f t="shared" si="43"/>
        <v>0</v>
      </c>
      <c r="AH261" s="35">
        <f t="shared" si="43"/>
        <v>0</v>
      </c>
      <c r="AI261" s="35">
        <f t="shared" si="43"/>
        <v>0</v>
      </c>
      <c r="AJ261" s="35">
        <f t="shared" si="43"/>
        <v>0</v>
      </c>
      <c r="AK261" s="35">
        <f t="shared" si="43"/>
        <v>0</v>
      </c>
      <c r="AL261" s="35">
        <f t="shared" si="43"/>
        <v>0</v>
      </c>
      <c r="AM261" s="35">
        <f t="shared" si="43"/>
        <v>0</v>
      </c>
      <c r="AN261" s="49">
        <f t="shared" si="43"/>
        <v>0</v>
      </c>
    </row>
    <row r="262" spans="3:42" outlineLevel="1" x14ac:dyDescent="0.4">
      <c r="C262" s="77" t="s">
        <v>106</v>
      </c>
      <c r="D262" s="26" t="s">
        <v>60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 t="e">
        <f t="shared" ref="U262:AN262" si="44">U187</f>
        <v>#VALUE!</v>
      </c>
      <c r="V262" s="38" t="e">
        <f t="shared" si="44"/>
        <v>#VALUE!</v>
      </c>
      <c r="W262" s="38" t="e">
        <f t="shared" si="44"/>
        <v>#VALUE!</v>
      </c>
      <c r="X262" s="38" t="e">
        <f t="shared" si="44"/>
        <v>#VALUE!</v>
      </c>
      <c r="Y262" s="38" t="e">
        <f t="shared" si="44"/>
        <v>#VALUE!</v>
      </c>
      <c r="Z262" s="38" t="e">
        <f t="shared" si="44"/>
        <v>#VALUE!</v>
      </c>
      <c r="AA262" s="38" t="e">
        <f t="shared" si="44"/>
        <v>#VALUE!</v>
      </c>
      <c r="AB262" s="38" t="e">
        <f t="shared" si="44"/>
        <v>#VALUE!</v>
      </c>
      <c r="AC262" s="38" t="e">
        <f t="shared" si="44"/>
        <v>#VALUE!</v>
      </c>
      <c r="AD262" s="38" t="e">
        <f t="shared" si="44"/>
        <v>#VALUE!</v>
      </c>
      <c r="AE262" s="38" t="e">
        <f t="shared" si="44"/>
        <v>#VALUE!</v>
      </c>
      <c r="AF262" s="38" t="e">
        <f t="shared" si="44"/>
        <v>#VALUE!</v>
      </c>
      <c r="AG262" s="38" t="e">
        <f t="shared" si="44"/>
        <v>#VALUE!</v>
      </c>
      <c r="AH262" s="38" t="e">
        <f t="shared" si="44"/>
        <v>#VALUE!</v>
      </c>
      <c r="AI262" s="38" t="e">
        <f t="shared" si="44"/>
        <v>#VALUE!</v>
      </c>
      <c r="AJ262" s="38" t="e">
        <f t="shared" si="44"/>
        <v>#VALUE!</v>
      </c>
      <c r="AK262" s="38" t="e">
        <f t="shared" si="44"/>
        <v>#VALUE!</v>
      </c>
      <c r="AL262" s="38" t="e">
        <f t="shared" si="44"/>
        <v>#VALUE!</v>
      </c>
      <c r="AM262" s="38" t="e">
        <f t="shared" si="44"/>
        <v>#VALUE!</v>
      </c>
      <c r="AN262" s="62" t="e">
        <f t="shared" si="44"/>
        <v>#VALUE!</v>
      </c>
    </row>
    <row r="263" spans="3:42" outlineLevel="1" x14ac:dyDescent="0.4">
      <c r="C263" s="50" t="s">
        <v>107</v>
      </c>
      <c r="D263" s="18" t="s">
        <v>60</v>
      </c>
      <c r="E263" s="35">
        <v>0</v>
      </c>
      <c r="F263" s="35">
        <v>0</v>
      </c>
      <c r="G263" s="35">
        <v>0</v>
      </c>
      <c r="H263" s="35">
        <v>0</v>
      </c>
      <c r="I263" s="35">
        <v>0</v>
      </c>
      <c r="J263" s="35">
        <v>-114.99769222930149</v>
      </c>
      <c r="K263" s="35">
        <v>-170.56240393978055</v>
      </c>
      <c r="L263" s="35">
        <v>-344.41461063102963</v>
      </c>
      <c r="M263" s="35">
        <v>-638.56534840670429</v>
      </c>
      <c r="N263" s="35">
        <v>-445.05883336093746</v>
      </c>
      <c r="O263" s="35">
        <v>0</v>
      </c>
      <c r="P263" s="35">
        <v>-1140.1056836170237</v>
      </c>
      <c r="Q263" s="35">
        <v>0</v>
      </c>
      <c r="R263" s="35">
        <v>0</v>
      </c>
      <c r="S263" s="35">
        <v>0</v>
      </c>
      <c r="T263" s="35">
        <v>-4643.9235977752751</v>
      </c>
      <c r="U263" s="35" t="e">
        <f t="shared" ref="U263:AN263" si="45">SUM(U252,U256,U260)</f>
        <v>#VALUE!</v>
      </c>
      <c r="V263" s="35" t="e">
        <f t="shared" si="45"/>
        <v>#VALUE!</v>
      </c>
      <c r="W263" s="35" t="e">
        <f t="shared" si="45"/>
        <v>#VALUE!</v>
      </c>
      <c r="X263" s="35" t="e">
        <f t="shared" si="45"/>
        <v>#VALUE!</v>
      </c>
      <c r="Y263" s="35" t="e">
        <f t="shared" si="45"/>
        <v>#VALUE!</v>
      </c>
      <c r="Z263" s="35" t="e">
        <f t="shared" si="45"/>
        <v>#VALUE!</v>
      </c>
      <c r="AA263" s="35" t="e">
        <f t="shared" si="45"/>
        <v>#VALUE!</v>
      </c>
      <c r="AB263" s="35" t="e">
        <f t="shared" si="45"/>
        <v>#VALUE!</v>
      </c>
      <c r="AC263" s="35" t="e">
        <f t="shared" si="45"/>
        <v>#VALUE!</v>
      </c>
      <c r="AD263" s="35" t="e">
        <f t="shared" si="45"/>
        <v>#VALUE!</v>
      </c>
      <c r="AE263" s="35" t="e">
        <f t="shared" si="45"/>
        <v>#VALUE!</v>
      </c>
      <c r="AF263" s="35" t="e">
        <f t="shared" si="45"/>
        <v>#VALUE!</v>
      </c>
      <c r="AG263" s="35" t="e">
        <f t="shared" si="45"/>
        <v>#VALUE!</v>
      </c>
      <c r="AH263" s="35" t="e">
        <f t="shared" si="45"/>
        <v>#VALUE!</v>
      </c>
      <c r="AI263" s="35" t="e">
        <f t="shared" si="45"/>
        <v>#VALUE!</v>
      </c>
      <c r="AJ263" s="35" t="e">
        <f t="shared" si="45"/>
        <v>#VALUE!</v>
      </c>
      <c r="AK263" s="35" t="e">
        <f t="shared" si="45"/>
        <v>#VALUE!</v>
      </c>
      <c r="AL263" s="35" t="e">
        <f t="shared" si="45"/>
        <v>#VALUE!</v>
      </c>
      <c r="AM263" s="35" t="e">
        <f t="shared" si="45"/>
        <v>#VALUE!</v>
      </c>
      <c r="AN263" s="49" t="e">
        <f t="shared" si="45"/>
        <v>#VALUE!</v>
      </c>
    </row>
    <row r="264" spans="3:42" outlineLevel="1" x14ac:dyDescent="0.4">
      <c r="C264" s="50" t="s">
        <v>108</v>
      </c>
      <c r="D264" s="18" t="s">
        <v>60</v>
      </c>
      <c r="E264" s="35">
        <v>0</v>
      </c>
      <c r="F264" s="35">
        <v>0</v>
      </c>
      <c r="G264" s="35">
        <v>0</v>
      </c>
      <c r="H264" s="35">
        <v>0</v>
      </c>
      <c r="I264" s="35">
        <v>0</v>
      </c>
      <c r="J264" s="35">
        <v>-289.32223104053651</v>
      </c>
      <c r="K264" s="35">
        <v>-393.88809729277853</v>
      </c>
      <c r="L264" s="35">
        <v>-757.49940674838763</v>
      </c>
      <c r="M264" s="35">
        <v>-1198.6499661712162</v>
      </c>
      <c r="N264" s="35">
        <v>-708.43596956588249</v>
      </c>
      <c r="O264" s="35">
        <v>0</v>
      </c>
      <c r="P264" s="35">
        <v>-1533.0655350538036</v>
      </c>
      <c r="Q264" s="35">
        <v>0</v>
      </c>
      <c r="R264" s="35">
        <v>0</v>
      </c>
      <c r="S264" s="35">
        <v>0</v>
      </c>
      <c r="T264" s="35">
        <v>-5588.0641208442212</v>
      </c>
      <c r="U264" s="35" t="e">
        <f t="shared" ref="U264:AN264" si="46">U263+U247</f>
        <v>#VALUE!</v>
      </c>
      <c r="V264" s="35" t="e">
        <f t="shared" si="46"/>
        <v>#VALUE!</v>
      </c>
      <c r="W264" s="35" t="e">
        <f t="shared" si="46"/>
        <v>#VALUE!</v>
      </c>
      <c r="X264" s="35" t="e">
        <f t="shared" si="46"/>
        <v>#VALUE!</v>
      </c>
      <c r="Y264" s="35" t="e">
        <f t="shared" si="46"/>
        <v>#VALUE!</v>
      </c>
      <c r="Z264" s="35" t="e">
        <f t="shared" si="46"/>
        <v>#VALUE!</v>
      </c>
      <c r="AA264" s="35" t="e">
        <f t="shared" si="46"/>
        <v>#VALUE!</v>
      </c>
      <c r="AB264" s="35" t="e">
        <f t="shared" si="46"/>
        <v>#VALUE!</v>
      </c>
      <c r="AC264" s="35" t="e">
        <f t="shared" si="46"/>
        <v>#VALUE!</v>
      </c>
      <c r="AD264" s="35" t="e">
        <f t="shared" si="46"/>
        <v>#VALUE!</v>
      </c>
      <c r="AE264" s="35" t="e">
        <f t="shared" si="46"/>
        <v>#VALUE!</v>
      </c>
      <c r="AF264" s="35" t="e">
        <f t="shared" si="46"/>
        <v>#VALUE!</v>
      </c>
      <c r="AG264" s="35" t="e">
        <f t="shared" si="46"/>
        <v>#VALUE!</v>
      </c>
      <c r="AH264" s="35" t="e">
        <f t="shared" si="46"/>
        <v>#VALUE!</v>
      </c>
      <c r="AI264" s="35" t="e">
        <f t="shared" si="46"/>
        <v>#VALUE!</v>
      </c>
      <c r="AJ264" s="35" t="e">
        <f t="shared" si="46"/>
        <v>#VALUE!</v>
      </c>
      <c r="AK264" s="35" t="e">
        <f t="shared" si="46"/>
        <v>#VALUE!</v>
      </c>
      <c r="AL264" s="35" t="e">
        <f t="shared" si="46"/>
        <v>#VALUE!</v>
      </c>
      <c r="AM264" s="35" t="e">
        <f t="shared" si="46"/>
        <v>#VALUE!</v>
      </c>
      <c r="AN264" s="49" t="e">
        <f t="shared" si="46"/>
        <v>#VALUE!</v>
      </c>
    </row>
    <row r="265" spans="3:42" outlineLevel="1" x14ac:dyDescent="0.4">
      <c r="C265" s="77" t="s">
        <v>109</v>
      </c>
      <c r="D265" s="26" t="s">
        <v>60</v>
      </c>
      <c r="E265" s="38">
        <v>0</v>
      </c>
      <c r="F265" s="38">
        <v>0</v>
      </c>
      <c r="G265" s="38">
        <v>0</v>
      </c>
      <c r="H265" s="38">
        <v>0</v>
      </c>
      <c r="I265" s="38">
        <v>0</v>
      </c>
      <c r="J265" s="38">
        <v>59345.654650987592</v>
      </c>
      <c r="K265" s="38">
        <v>66414.571736005746</v>
      </c>
      <c r="L265" s="38">
        <v>78481.553639538644</v>
      </c>
      <c r="M265" s="38">
        <v>84186.013672514295</v>
      </c>
      <c r="N265" s="38">
        <v>93523.802470694762</v>
      </c>
      <c r="O265" s="38">
        <v>0</v>
      </c>
      <c r="P265" s="38">
        <v>110548.34017921734</v>
      </c>
      <c r="Q265" s="38">
        <v>0</v>
      </c>
      <c r="R265" s="38">
        <v>0</v>
      </c>
      <c r="S265" s="38">
        <v>0</v>
      </c>
      <c r="T265" s="38">
        <v>142990.24499948777</v>
      </c>
      <c r="U265" s="38" t="e">
        <f t="shared" ref="U265:AN265" si="47">SUM(U254,U258,U262)</f>
        <v>#VALUE!</v>
      </c>
      <c r="V265" s="38" t="e">
        <f t="shared" si="47"/>
        <v>#VALUE!</v>
      </c>
      <c r="W265" s="38" t="e">
        <f t="shared" si="47"/>
        <v>#VALUE!</v>
      </c>
      <c r="X265" s="38" t="e">
        <f t="shared" si="47"/>
        <v>#VALUE!</v>
      </c>
      <c r="Y265" s="38" t="e">
        <f t="shared" si="47"/>
        <v>#VALUE!</v>
      </c>
      <c r="Z265" s="38" t="e">
        <f t="shared" si="47"/>
        <v>#VALUE!</v>
      </c>
      <c r="AA265" s="38" t="e">
        <f t="shared" si="47"/>
        <v>#VALUE!</v>
      </c>
      <c r="AB265" s="38" t="e">
        <f t="shared" si="47"/>
        <v>#VALUE!</v>
      </c>
      <c r="AC265" s="38" t="e">
        <f t="shared" si="47"/>
        <v>#VALUE!</v>
      </c>
      <c r="AD265" s="38" t="e">
        <f t="shared" si="47"/>
        <v>#VALUE!</v>
      </c>
      <c r="AE265" s="38" t="e">
        <f t="shared" si="47"/>
        <v>#VALUE!</v>
      </c>
      <c r="AF265" s="38" t="e">
        <f t="shared" si="47"/>
        <v>#VALUE!</v>
      </c>
      <c r="AG265" s="38" t="e">
        <f t="shared" si="47"/>
        <v>#VALUE!</v>
      </c>
      <c r="AH265" s="38" t="e">
        <f t="shared" si="47"/>
        <v>#VALUE!</v>
      </c>
      <c r="AI265" s="38" t="e">
        <f t="shared" si="47"/>
        <v>#VALUE!</v>
      </c>
      <c r="AJ265" s="38" t="e">
        <f t="shared" si="47"/>
        <v>#VALUE!</v>
      </c>
      <c r="AK265" s="38" t="e">
        <f t="shared" si="47"/>
        <v>#VALUE!</v>
      </c>
      <c r="AL265" s="38" t="e">
        <f t="shared" si="47"/>
        <v>#VALUE!</v>
      </c>
      <c r="AM265" s="38" t="e">
        <f t="shared" si="47"/>
        <v>#VALUE!</v>
      </c>
      <c r="AN265" s="62" t="e">
        <f t="shared" si="47"/>
        <v>#VALUE!</v>
      </c>
    </row>
    <row r="266" spans="3:42" outlineLevel="1" x14ac:dyDescent="0.4"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52"/>
      <c r="V266" s="70"/>
    </row>
    <row r="267" spans="3:42" outlineLevel="1" x14ac:dyDescent="0.4">
      <c r="C267" s="99" t="s">
        <v>110</v>
      </c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V267" s="70"/>
      <c r="AN267" s="100"/>
    </row>
    <row r="268" spans="3:42" outlineLevel="1" x14ac:dyDescent="0.4">
      <c r="C268" s="65" t="s">
        <v>53</v>
      </c>
      <c r="D268" s="66" t="s">
        <v>34</v>
      </c>
      <c r="E268" s="67">
        <v>2015</v>
      </c>
      <c r="F268" s="67">
        <v>2016</v>
      </c>
      <c r="G268" s="67">
        <v>2017</v>
      </c>
      <c r="H268" s="67">
        <v>2018</v>
      </c>
      <c r="I268" s="67">
        <v>2019</v>
      </c>
      <c r="J268" s="67">
        <v>2020</v>
      </c>
      <c r="K268" s="67">
        <v>2021</v>
      </c>
      <c r="L268" s="67">
        <v>2022</v>
      </c>
      <c r="M268" s="67">
        <v>2023</v>
      </c>
      <c r="N268" s="67">
        <v>2024</v>
      </c>
      <c r="O268" s="67">
        <v>2025</v>
      </c>
      <c r="P268" s="67">
        <v>2026</v>
      </c>
      <c r="Q268" s="67">
        <v>2027</v>
      </c>
      <c r="R268" s="67">
        <v>2028</v>
      </c>
      <c r="S268" s="67">
        <v>2029</v>
      </c>
      <c r="T268" s="67">
        <v>2030</v>
      </c>
      <c r="U268" s="67">
        <f t="shared" ref="U268:AN268" si="48">T268+1</f>
        <v>2031</v>
      </c>
      <c r="V268" s="67">
        <f t="shared" si="48"/>
        <v>2032</v>
      </c>
      <c r="W268" s="67">
        <f t="shared" si="48"/>
        <v>2033</v>
      </c>
      <c r="X268" s="67">
        <f t="shared" si="48"/>
        <v>2034</v>
      </c>
      <c r="Y268" s="67">
        <f t="shared" si="48"/>
        <v>2035</v>
      </c>
      <c r="Z268" s="67">
        <f t="shared" si="48"/>
        <v>2036</v>
      </c>
      <c r="AA268" s="67">
        <f t="shared" si="48"/>
        <v>2037</v>
      </c>
      <c r="AB268" s="67">
        <f t="shared" si="48"/>
        <v>2038</v>
      </c>
      <c r="AC268" s="67">
        <f t="shared" si="48"/>
        <v>2039</v>
      </c>
      <c r="AD268" s="67">
        <f t="shared" si="48"/>
        <v>2040</v>
      </c>
      <c r="AE268" s="67">
        <f t="shared" si="48"/>
        <v>2041</v>
      </c>
      <c r="AF268" s="67">
        <f t="shared" si="48"/>
        <v>2042</v>
      </c>
      <c r="AG268" s="67">
        <f t="shared" si="48"/>
        <v>2043</v>
      </c>
      <c r="AH268" s="67">
        <f t="shared" si="48"/>
        <v>2044</v>
      </c>
      <c r="AI268" s="67">
        <f t="shared" si="48"/>
        <v>2045</v>
      </c>
      <c r="AJ268" s="67">
        <f t="shared" si="48"/>
        <v>2046</v>
      </c>
      <c r="AK268" s="67">
        <f t="shared" si="48"/>
        <v>2047</v>
      </c>
      <c r="AL268" s="67">
        <f t="shared" si="48"/>
        <v>2048</v>
      </c>
      <c r="AM268" s="67">
        <f t="shared" si="48"/>
        <v>2049</v>
      </c>
      <c r="AN268" s="68">
        <f t="shared" si="48"/>
        <v>2050</v>
      </c>
      <c r="AP268" s="70"/>
    </row>
    <row r="269" spans="3:42" outlineLevel="1" x14ac:dyDescent="0.4">
      <c r="C269" s="28" t="s">
        <v>35</v>
      </c>
      <c r="D269" s="18" t="s">
        <v>111</v>
      </c>
      <c r="E269" s="35">
        <v>0</v>
      </c>
      <c r="F269" s="35">
        <v>0</v>
      </c>
      <c r="G269" s="35">
        <v>0</v>
      </c>
      <c r="H269" s="35">
        <v>0</v>
      </c>
      <c r="I269" s="35">
        <v>0</v>
      </c>
      <c r="J269" s="35">
        <v>-117.281039210603</v>
      </c>
      <c r="K269" s="35">
        <v>-253.402920694643</v>
      </c>
      <c r="L269" s="35">
        <v>-354.15525270661504</v>
      </c>
      <c r="M269" s="35">
        <v>-437.60150144153897</v>
      </c>
      <c r="N269" s="35">
        <v>-456.87525275181201</v>
      </c>
      <c r="O269" s="35">
        <v>0</v>
      </c>
      <c r="P269" s="35">
        <v>-603.61195234782599</v>
      </c>
      <c r="Q269" s="35">
        <v>0</v>
      </c>
      <c r="R269" s="35">
        <v>0</v>
      </c>
      <c r="S269" s="35">
        <v>0</v>
      </c>
      <c r="T269" s="35">
        <v>-1299.09046845278</v>
      </c>
      <c r="U269" s="35" t="e">
        <f t="shared" ref="U269:AJ272" si="49">SUMPRODUCT(($C$221:$C$233=$C269)*U$221:U$233)</f>
        <v>#VALUE!</v>
      </c>
      <c r="V269" s="35" t="e">
        <f t="shared" si="49"/>
        <v>#VALUE!</v>
      </c>
      <c r="W269" s="35" t="e">
        <f t="shared" si="49"/>
        <v>#VALUE!</v>
      </c>
      <c r="X269" s="35" t="e">
        <f t="shared" si="49"/>
        <v>#VALUE!</v>
      </c>
      <c r="Y269" s="35" t="e">
        <f t="shared" si="49"/>
        <v>#VALUE!</v>
      </c>
      <c r="Z269" s="35" t="e">
        <f t="shared" si="49"/>
        <v>#VALUE!</v>
      </c>
      <c r="AA269" s="35" t="e">
        <f t="shared" si="49"/>
        <v>#VALUE!</v>
      </c>
      <c r="AB269" s="35" t="e">
        <f t="shared" si="49"/>
        <v>#VALUE!</v>
      </c>
      <c r="AC269" s="35" t="e">
        <f t="shared" si="49"/>
        <v>#VALUE!</v>
      </c>
      <c r="AD269" s="35" t="e">
        <f t="shared" si="49"/>
        <v>#VALUE!</v>
      </c>
      <c r="AE269" s="35" t="e">
        <f t="shared" si="49"/>
        <v>#VALUE!</v>
      </c>
      <c r="AF269" s="35" t="e">
        <f t="shared" si="49"/>
        <v>#VALUE!</v>
      </c>
      <c r="AG269" s="35" t="e">
        <f t="shared" si="49"/>
        <v>#VALUE!</v>
      </c>
      <c r="AH269" s="35" t="e">
        <f t="shared" si="49"/>
        <v>#VALUE!</v>
      </c>
      <c r="AI269" s="35" t="e">
        <f t="shared" si="49"/>
        <v>#VALUE!</v>
      </c>
      <c r="AJ269" s="35" t="e">
        <f t="shared" si="49"/>
        <v>#VALUE!</v>
      </c>
      <c r="AK269" s="35" t="e">
        <f t="shared" ref="AI269:AN272" si="50">SUMPRODUCT(($C$221:$C$233=$C269)*AK$221:AK$233)</f>
        <v>#VALUE!</v>
      </c>
      <c r="AL269" s="35" t="e">
        <f t="shared" si="50"/>
        <v>#VALUE!</v>
      </c>
      <c r="AM269" s="35" t="e">
        <f t="shared" si="50"/>
        <v>#VALUE!</v>
      </c>
      <c r="AN269" s="49" t="e">
        <f t="shared" si="50"/>
        <v>#VALUE!</v>
      </c>
      <c r="AO269" s="48"/>
    </row>
    <row r="270" spans="3:42" outlineLevel="1" x14ac:dyDescent="0.4">
      <c r="C270" s="28" t="s">
        <v>37</v>
      </c>
      <c r="D270" s="18" t="s">
        <v>111</v>
      </c>
      <c r="E270" s="35">
        <v>0</v>
      </c>
      <c r="F270" s="35">
        <v>0</v>
      </c>
      <c r="G270" s="35">
        <v>0</v>
      </c>
      <c r="H270" s="35">
        <v>0</v>
      </c>
      <c r="I270" s="35">
        <v>0</v>
      </c>
      <c r="J270" s="35">
        <v>232.20183847925398</v>
      </c>
      <c r="K270" s="35">
        <v>265.83873209859303</v>
      </c>
      <c r="L270" s="35">
        <v>-29.299454828545699</v>
      </c>
      <c r="M270" s="35">
        <v>-268.666159322743</v>
      </c>
      <c r="N270" s="35">
        <v>-641.89763145857091</v>
      </c>
      <c r="O270" s="35">
        <v>0</v>
      </c>
      <c r="P270" s="35">
        <v>-2190.6983143621983</v>
      </c>
      <c r="Q270" s="35">
        <v>0</v>
      </c>
      <c r="R270" s="35">
        <v>0</v>
      </c>
      <c r="S270" s="35">
        <v>0</v>
      </c>
      <c r="T270" s="35">
        <v>-4880.4649233522023</v>
      </c>
      <c r="U270" s="35" t="e">
        <f t="shared" si="49"/>
        <v>#VALUE!</v>
      </c>
      <c r="V270" s="35" t="e">
        <f t="shared" si="49"/>
        <v>#VALUE!</v>
      </c>
      <c r="W270" s="35" t="e">
        <f t="shared" si="49"/>
        <v>#VALUE!</v>
      </c>
      <c r="X270" s="35" t="e">
        <f t="shared" si="49"/>
        <v>#VALUE!</v>
      </c>
      <c r="Y270" s="35" t="e">
        <f t="shared" si="49"/>
        <v>#VALUE!</v>
      </c>
      <c r="Z270" s="35" t="e">
        <f t="shared" si="49"/>
        <v>#VALUE!</v>
      </c>
      <c r="AA270" s="35" t="e">
        <f t="shared" si="49"/>
        <v>#VALUE!</v>
      </c>
      <c r="AB270" s="35" t="e">
        <f t="shared" si="49"/>
        <v>#VALUE!</v>
      </c>
      <c r="AC270" s="35" t="e">
        <f t="shared" si="49"/>
        <v>#VALUE!</v>
      </c>
      <c r="AD270" s="35" t="e">
        <f t="shared" si="49"/>
        <v>#VALUE!</v>
      </c>
      <c r="AE270" s="35" t="e">
        <f t="shared" si="49"/>
        <v>#VALUE!</v>
      </c>
      <c r="AF270" s="35" t="e">
        <f t="shared" si="49"/>
        <v>#VALUE!</v>
      </c>
      <c r="AG270" s="35" t="e">
        <f t="shared" si="49"/>
        <v>#VALUE!</v>
      </c>
      <c r="AH270" s="35" t="e">
        <f t="shared" si="49"/>
        <v>#VALUE!</v>
      </c>
      <c r="AI270" s="35" t="e">
        <f t="shared" si="50"/>
        <v>#VALUE!</v>
      </c>
      <c r="AJ270" s="35" t="e">
        <f t="shared" si="50"/>
        <v>#VALUE!</v>
      </c>
      <c r="AK270" s="35" t="e">
        <f t="shared" si="50"/>
        <v>#VALUE!</v>
      </c>
      <c r="AL270" s="35" t="e">
        <f t="shared" si="50"/>
        <v>#VALUE!</v>
      </c>
      <c r="AM270" s="35" t="e">
        <f t="shared" si="50"/>
        <v>#VALUE!</v>
      </c>
      <c r="AN270" s="49" t="e">
        <f t="shared" si="50"/>
        <v>#VALUE!</v>
      </c>
      <c r="AO270" s="48"/>
    </row>
    <row r="271" spans="3:42" outlineLevel="1" x14ac:dyDescent="0.4">
      <c r="C271" s="28" t="s">
        <v>38</v>
      </c>
      <c r="D271" s="18" t="s">
        <v>111</v>
      </c>
      <c r="E271" s="35">
        <v>0</v>
      </c>
      <c r="F271" s="35">
        <v>0</v>
      </c>
      <c r="G271" s="35">
        <v>0</v>
      </c>
      <c r="H271" s="35">
        <v>0</v>
      </c>
      <c r="I271" s="35">
        <v>0</v>
      </c>
      <c r="J271" s="35">
        <v>-12.360244672635599</v>
      </c>
      <c r="K271" s="35">
        <v>-12.6287005171805</v>
      </c>
      <c r="L271" s="35">
        <v>-13.004975738520599</v>
      </c>
      <c r="M271" s="35">
        <v>-14.192870760077399</v>
      </c>
      <c r="N271" s="35">
        <v>-12.0047622733954</v>
      </c>
      <c r="O271" s="35">
        <v>0</v>
      </c>
      <c r="P271" s="35">
        <v>-15.447514968293401</v>
      </c>
      <c r="Q271" s="35">
        <v>0</v>
      </c>
      <c r="R271" s="35">
        <v>0</v>
      </c>
      <c r="S271" s="35">
        <v>0</v>
      </c>
      <c r="T271" s="35">
        <v>-17.421538841428102</v>
      </c>
      <c r="U271" s="35" t="e">
        <f t="shared" si="49"/>
        <v>#VALUE!</v>
      </c>
      <c r="V271" s="35" t="e">
        <f t="shared" si="49"/>
        <v>#VALUE!</v>
      </c>
      <c r="W271" s="35" t="e">
        <f t="shared" si="49"/>
        <v>#VALUE!</v>
      </c>
      <c r="X271" s="35" t="e">
        <f t="shared" si="49"/>
        <v>#VALUE!</v>
      </c>
      <c r="Y271" s="35" t="e">
        <f t="shared" si="49"/>
        <v>#VALUE!</v>
      </c>
      <c r="Z271" s="35" t="e">
        <f t="shared" si="49"/>
        <v>#VALUE!</v>
      </c>
      <c r="AA271" s="35" t="e">
        <f t="shared" si="49"/>
        <v>#VALUE!</v>
      </c>
      <c r="AB271" s="35" t="e">
        <f t="shared" si="49"/>
        <v>#VALUE!</v>
      </c>
      <c r="AC271" s="35" t="e">
        <f t="shared" si="49"/>
        <v>#VALUE!</v>
      </c>
      <c r="AD271" s="35" t="e">
        <f t="shared" si="49"/>
        <v>#VALUE!</v>
      </c>
      <c r="AE271" s="35" t="e">
        <f t="shared" si="49"/>
        <v>#VALUE!</v>
      </c>
      <c r="AF271" s="35" t="e">
        <f t="shared" si="49"/>
        <v>#VALUE!</v>
      </c>
      <c r="AG271" s="35" t="e">
        <f t="shared" si="49"/>
        <v>#VALUE!</v>
      </c>
      <c r="AH271" s="35" t="e">
        <f t="shared" si="49"/>
        <v>#VALUE!</v>
      </c>
      <c r="AI271" s="35" t="e">
        <f t="shared" si="50"/>
        <v>#VALUE!</v>
      </c>
      <c r="AJ271" s="35" t="e">
        <f t="shared" si="50"/>
        <v>#VALUE!</v>
      </c>
      <c r="AK271" s="35" t="e">
        <f t="shared" si="50"/>
        <v>#VALUE!</v>
      </c>
      <c r="AL271" s="35" t="e">
        <f t="shared" si="50"/>
        <v>#VALUE!</v>
      </c>
      <c r="AM271" s="35" t="e">
        <f t="shared" si="50"/>
        <v>#VALUE!</v>
      </c>
      <c r="AN271" s="49" t="e">
        <f t="shared" si="50"/>
        <v>#VALUE!</v>
      </c>
      <c r="AO271" s="48"/>
    </row>
    <row r="272" spans="3:42" outlineLevel="1" x14ac:dyDescent="0.4">
      <c r="C272" s="30" t="s">
        <v>39</v>
      </c>
      <c r="D272" s="26" t="s">
        <v>111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 t="e">
        <f t="shared" si="49"/>
        <v>#VALUE!</v>
      </c>
      <c r="V272" s="38" t="e">
        <f t="shared" si="49"/>
        <v>#VALUE!</v>
      </c>
      <c r="W272" s="38" t="e">
        <f t="shared" si="49"/>
        <v>#VALUE!</v>
      </c>
      <c r="X272" s="38" t="e">
        <f t="shared" si="49"/>
        <v>#VALUE!</v>
      </c>
      <c r="Y272" s="38" t="e">
        <f t="shared" si="49"/>
        <v>#VALUE!</v>
      </c>
      <c r="Z272" s="38" t="e">
        <f t="shared" si="49"/>
        <v>#VALUE!</v>
      </c>
      <c r="AA272" s="38" t="e">
        <f t="shared" si="49"/>
        <v>#VALUE!</v>
      </c>
      <c r="AB272" s="38" t="e">
        <f t="shared" si="49"/>
        <v>#VALUE!</v>
      </c>
      <c r="AC272" s="38" t="e">
        <f t="shared" si="49"/>
        <v>#VALUE!</v>
      </c>
      <c r="AD272" s="38" t="e">
        <f t="shared" si="49"/>
        <v>#VALUE!</v>
      </c>
      <c r="AE272" s="38" t="e">
        <f t="shared" si="49"/>
        <v>#VALUE!</v>
      </c>
      <c r="AF272" s="38" t="e">
        <f t="shared" si="49"/>
        <v>#VALUE!</v>
      </c>
      <c r="AG272" s="38" t="e">
        <f t="shared" si="49"/>
        <v>#VALUE!</v>
      </c>
      <c r="AH272" s="38" t="e">
        <f t="shared" si="49"/>
        <v>#VALUE!</v>
      </c>
      <c r="AI272" s="38" t="e">
        <f t="shared" si="50"/>
        <v>#VALUE!</v>
      </c>
      <c r="AJ272" s="38" t="e">
        <f t="shared" si="50"/>
        <v>#VALUE!</v>
      </c>
      <c r="AK272" s="38" t="e">
        <f t="shared" si="50"/>
        <v>#VALUE!</v>
      </c>
      <c r="AL272" s="38" t="e">
        <f t="shared" si="50"/>
        <v>#VALUE!</v>
      </c>
      <c r="AM272" s="38" t="e">
        <f t="shared" si="50"/>
        <v>#VALUE!</v>
      </c>
      <c r="AN272" s="62" t="e">
        <f t="shared" si="50"/>
        <v>#VALUE!</v>
      </c>
      <c r="AO272" s="48"/>
    </row>
    <row r="273" spans="3:41" outlineLevel="1" x14ac:dyDescent="0.4">
      <c r="C273" s="28" t="s">
        <v>35</v>
      </c>
      <c r="D273" s="18" t="s">
        <v>112</v>
      </c>
      <c r="E273" s="35">
        <v>0</v>
      </c>
      <c r="F273" s="35">
        <v>0</v>
      </c>
      <c r="G273" s="35">
        <v>0</v>
      </c>
      <c r="H273" s="35">
        <v>0</v>
      </c>
      <c r="I273" s="35">
        <v>0</v>
      </c>
      <c r="J273" s="35">
        <v>621.85976668848298</v>
      </c>
      <c r="K273" s="35">
        <v>894.95757015464801</v>
      </c>
      <c r="L273" s="35">
        <v>1062.83862583475</v>
      </c>
      <c r="M273" s="35">
        <v>1223.37750817954</v>
      </c>
      <c r="N273" s="35">
        <v>1239.5352031412199</v>
      </c>
      <c r="O273" s="35">
        <v>0</v>
      </c>
      <c r="P273" s="35">
        <v>1737.30113947527</v>
      </c>
      <c r="Q273" s="35">
        <v>0</v>
      </c>
      <c r="R273" s="35">
        <v>0</v>
      </c>
      <c r="S273" s="35">
        <v>0</v>
      </c>
      <c r="T273" s="35">
        <v>3540.3909878281402</v>
      </c>
      <c r="U273" s="35" t="e">
        <v>#VALUE!</v>
      </c>
      <c r="V273" s="35" t="e">
        <v>#VALUE!</v>
      </c>
      <c r="W273" s="35" t="e">
        <v>#VALUE!</v>
      </c>
      <c r="X273" s="35" t="e">
        <v>#VALUE!</v>
      </c>
      <c r="Y273" s="35" t="e">
        <v>#VALUE!</v>
      </c>
      <c r="Z273" s="35" t="e">
        <v>#VALUE!</v>
      </c>
      <c r="AA273" s="35" t="e">
        <v>#VALUE!</v>
      </c>
      <c r="AB273" s="35" t="e">
        <v>#VALUE!</v>
      </c>
      <c r="AC273" s="35" t="e">
        <v>#VALUE!</v>
      </c>
      <c r="AD273" s="35" t="e">
        <v>#VALUE!</v>
      </c>
      <c r="AE273" s="35" t="e">
        <v>#VALUE!</v>
      </c>
      <c r="AF273" s="35" t="e">
        <v>#VALUE!</v>
      </c>
      <c r="AG273" s="35" t="e">
        <v>#VALUE!</v>
      </c>
      <c r="AH273" s="35" t="e">
        <v>#VALUE!</v>
      </c>
      <c r="AI273" s="35" t="e">
        <v>#VALUE!</v>
      </c>
      <c r="AJ273" s="35" t="e">
        <v>#VALUE!</v>
      </c>
      <c r="AK273" s="35" t="e">
        <v>#VALUE!</v>
      </c>
      <c r="AL273" s="35" t="e">
        <v>#VALUE!</v>
      </c>
      <c r="AM273" s="35" t="e">
        <v>#VALUE!</v>
      </c>
      <c r="AN273" s="49" t="e">
        <v>#VALUE!</v>
      </c>
      <c r="AO273" s="48"/>
    </row>
    <row r="274" spans="3:41" outlineLevel="1" x14ac:dyDescent="0.4">
      <c r="C274" s="28" t="s">
        <v>37</v>
      </c>
      <c r="D274" s="18" t="s">
        <v>112</v>
      </c>
      <c r="E274" s="35">
        <v>0</v>
      </c>
      <c r="F274" s="35">
        <v>0</v>
      </c>
      <c r="G274" s="35">
        <v>0</v>
      </c>
      <c r="H274" s="35">
        <v>0</v>
      </c>
      <c r="I274" s="35">
        <v>0</v>
      </c>
      <c r="J274" s="35">
        <v>1911.0567948099201</v>
      </c>
      <c r="K274" s="35">
        <v>3279.5880566725104</v>
      </c>
      <c r="L274" s="35">
        <v>3544.1937101584599</v>
      </c>
      <c r="M274" s="35">
        <v>4243.9465875106398</v>
      </c>
      <c r="N274" s="35">
        <v>8602.5796163833911</v>
      </c>
      <c r="O274" s="35">
        <v>0</v>
      </c>
      <c r="P274" s="35">
        <v>13607.947954196408</v>
      </c>
      <c r="Q274" s="35">
        <v>0</v>
      </c>
      <c r="R274" s="35">
        <v>0</v>
      </c>
      <c r="S274" s="35">
        <v>0</v>
      </c>
      <c r="T274" s="35">
        <v>20525.299070294968</v>
      </c>
      <c r="U274" s="35" t="e">
        <v>#VALUE!</v>
      </c>
      <c r="V274" s="35" t="e">
        <v>#VALUE!</v>
      </c>
      <c r="W274" s="35" t="e">
        <v>#VALUE!</v>
      </c>
      <c r="X274" s="35" t="e">
        <v>#VALUE!</v>
      </c>
      <c r="Y274" s="35" t="e">
        <v>#VALUE!</v>
      </c>
      <c r="Z274" s="35" t="e">
        <v>#VALUE!</v>
      </c>
      <c r="AA274" s="35" t="e">
        <v>#VALUE!</v>
      </c>
      <c r="AB274" s="35" t="e">
        <v>#VALUE!</v>
      </c>
      <c r="AC274" s="35" t="e">
        <v>#VALUE!</v>
      </c>
      <c r="AD274" s="35" t="e">
        <v>#VALUE!</v>
      </c>
      <c r="AE274" s="35" t="e">
        <v>#VALUE!</v>
      </c>
      <c r="AF274" s="35" t="e">
        <v>#VALUE!</v>
      </c>
      <c r="AG274" s="35" t="e">
        <v>#VALUE!</v>
      </c>
      <c r="AH274" s="35" t="e">
        <v>#VALUE!</v>
      </c>
      <c r="AI274" s="35" t="e">
        <v>#VALUE!</v>
      </c>
      <c r="AJ274" s="35" t="e">
        <v>#VALUE!</v>
      </c>
      <c r="AK274" s="35" t="e">
        <v>#VALUE!</v>
      </c>
      <c r="AL274" s="35" t="e">
        <v>#VALUE!</v>
      </c>
      <c r="AM274" s="35" t="e">
        <v>#VALUE!</v>
      </c>
      <c r="AN274" s="49" t="e">
        <v>#VALUE!</v>
      </c>
      <c r="AO274" s="48"/>
    </row>
    <row r="275" spans="3:41" outlineLevel="1" x14ac:dyDescent="0.4">
      <c r="C275" s="28" t="s">
        <v>38</v>
      </c>
      <c r="D275" s="18" t="s">
        <v>112</v>
      </c>
      <c r="E275" s="35">
        <v>0</v>
      </c>
      <c r="F275" s="35">
        <v>0</v>
      </c>
      <c r="G275" s="35">
        <v>0</v>
      </c>
      <c r="H275" s="35">
        <v>0</v>
      </c>
      <c r="I275" s="35">
        <v>0</v>
      </c>
      <c r="J275" s="35">
        <v>70.037894459861405</v>
      </c>
      <c r="K275" s="35">
        <v>71.558858252295593</v>
      </c>
      <c r="L275" s="35">
        <v>73.690219219881598</v>
      </c>
      <c r="M275" s="35">
        <v>80.421886699955607</v>
      </c>
      <c r="N275" s="35">
        <v>68.023805243834687</v>
      </c>
      <c r="O275" s="35">
        <v>0</v>
      </c>
      <c r="P275" s="35">
        <v>87.531392504058303</v>
      </c>
      <c r="Q275" s="35">
        <v>0</v>
      </c>
      <c r="R275" s="35">
        <v>0</v>
      </c>
      <c r="S275" s="35">
        <v>0</v>
      </c>
      <c r="T275" s="35">
        <v>98.715354566244201</v>
      </c>
      <c r="U275" s="35" t="e">
        <v>#VALUE!</v>
      </c>
      <c r="V275" s="35" t="e">
        <v>#VALUE!</v>
      </c>
      <c r="W275" s="35" t="e">
        <v>#VALUE!</v>
      </c>
      <c r="X275" s="35" t="e">
        <v>#VALUE!</v>
      </c>
      <c r="Y275" s="35" t="e">
        <v>#VALUE!</v>
      </c>
      <c r="Z275" s="35" t="e">
        <v>#VALUE!</v>
      </c>
      <c r="AA275" s="35" t="e">
        <v>#VALUE!</v>
      </c>
      <c r="AB275" s="35" t="e">
        <v>#VALUE!</v>
      </c>
      <c r="AC275" s="35" t="e">
        <v>#VALUE!</v>
      </c>
      <c r="AD275" s="35" t="e">
        <v>#VALUE!</v>
      </c>
      <c r="AE275" s="35" t="e">
        <v>#VALUE!</v>
      </c>
      <c r="AF275" s="35" t="e">
        <v>#VALUE!</v>
      </c>
      <c r="AG275" s="35" t="e">
        <v>#VALUE!</v>
      </c>
      <c r="AH275" s="35" t="e">
        <v>#VALUE!</v>
      </c>
      <c r="AI275" s="35" t="e">
        <v>#VALUE!</v>
      </c>
      <c r="AJ275" s="35" t="e">
        <v>#VALUE!</v>
      </c>
      <c r="AK275" s="35" t="e">
        <v>#VALUE!</v>
      </c>
      <c r="AL275" s="35" t="e">
        <v>#VALUE!</v>
      </c>
      <c r="AM275" s="35" t="e">
        <v>#VALUE!</v>
      </c>
      <c r="AN275" s="49" t="e">
        <v>#VALUE!</v>
      </c>
      <c r="AO275" s="48"/>
    </row>
    <row r="276" spans="3:41" outlineLevel="1" x14ac:dyDescent="0.4">
      <c r="C276" s="28" t="s">
        <v>39</v>
      </c>
      <c r="D276" s="18" t="s">
        <v>112</v>
      </c>
      <c r="E276" s="35">
        <v>0</v>
      </c>
      <c r="F276" s="35">
        <v>0</v>
      </c>
      <c r="G276" s="35">
        <v>0</v>
      </c>
      <c r="H276" s="35">
        <v>0</v>
      </c>
      <c r="I276" s="35">
        <v>0</v>
      </c>
      <c r="J276" s="35">
        <v>0</v>
      </c>
      <c r="K276" s="35">
        <v>0</v>
      </c>
      <c r="L276" s="35">
        <v>0</v>
      </c>
      <c r="M276" s="35">
        <v>0</v>
      </c>
      <c r="N276" s="35">
        <v>0</v>
      </c>
      <c r="O276" s="35">
        <v>0</v>
      </c>
      <c r="P276" s="35">
        <v>0</v>
      </c>
      <c r="Q276" s="35">
        <v>0</v>
      </c>
      <c r="R276" s="35">
        <v>0</v>
      </c>
      <c r="S276" s="35">
        <v>0</v>
      </c>
      <c r="T276" s="35">
        <v>0</v>
      </c>
      <c r="U276" s="35" t="e">
        <v>#VALUE!</v>
      </c>
      <c r="V276" s="35" t="e">
        <v>#VALUE!</v>
      </c>
      <c r="W276" s="35" t="e">
        <v>#VALUE!</v>
      </c>
      <c r="X276" s="35" t="e">
        <v>#VALUE!</v>
      </c>
      <c r="Y276" s="35" t="e">
        <v>#VALUE!</v>
      </c>
      <c r="Z276" s="35" t="e">
        <v>#VALUE!</v>
      </c>
      <c r="AA276" s="35" t="e">
        <v>#VALUE!</v>
      </c>
      <c r="AB276" s="35" t="e">
        <v>#VALUE!</v>
      </c>
      <c r="AC276" s="35" t="e">
        <v>#VALUE!</v>
      </c>
      <c r="AD276" s="35" t="e">
        <v>#VALUE!</v>
      </c>
      <c r="AE276" s="35" t="e">
        <v>#VALUE!</v>
      </c>
      <c r="AF276" s="35" t="e">
        <v>#VALUE!</v>
      </c>
      <c r="AG276" s="35" t="e">
        <v>#VALUE!</v>
      </c>
      <c r="AH276" s="35" t="e">
        <v>#VALUE!</v>
      </c>
      <c r="AI276" s="35" t="e">
        <v>#VALUE!</v>
      </c>
      <c r="AJ276" s="35" t="e">
        <v>#VALUE!</v>
      </c>
      <c r="AK276" s="35" t="e">
        <v>#VALUE!</v>
      </c>
      <c r="AL276" s="35" t="e">
        <v>#VALUE!</v>
      </c>
      <c r="AM276" s="35" t="e">
        <v>#VALUE!</v>
      </c>
      <c r="AN276" s="49" t="e">
        <v>#VALUE!</v>
      </c>
      <c r="AO276" s="48"/>
    </row>
    <row r="277" spans="3:41" outlineLevel="1" x14ac:dyDescent="0.4">
      <c r="C277" s="29" t="s">
        <v>35</v>
      </c>
      <c r="D277" s="22" t="s">
        <v>113</v>
      </c>
      <c r="E277" s="34">
        <v>0</v>
      </c>
      <c r="F277" s="34">
        <v>0</v>
      </c>
      <c r="G277" s="34">
        <v>0</v>
      </c>
      <c r="H277" s="34">
        <v>0</v>
      </c>
      <c r="I277" s="34">
        <v>0</v>
      </c>
      <c r="J277" s="34">
        <v>739.14080589908599</v>
      </c>
      <c r="K277" s="34">
        <v>1148.360490849291</v>
      </c>
      <c r="L277" s="34">
        <v>1416.9938785413651</v>
      </c>
      <c r="M277" s="34">
        <v>1660.9790096210791</v>
      </c>
      <c r="N277" s="34">
        <v>1696.4104558930319</v>
      </c>
      <c r="O277" s="34">
        <v>0</v>
      </c>
      <c r="P277" s="34">
        <v>2340.9130918230958</v>
      </c>
      <c r="Q277" s="34">
        <v>0</v>
      </c>
      <c r="R277" s="34">
        <v>0</v>
      </c>
      <c r="S277" s="34">
        <v>0</v>
      </c>
      <c r="T277" s="34">
        <v>4839.4814562809206</v>
      </c>
      <c r="U277" s="34" t="e">
        <f t="shared" ref="U277:AN280" si="51">U273-U269</f>
        <v>#VALUE!</v>
      </c>
      <c r="V277" s="34" t="e">
        <f t="shared" si="51"/>
        <v>#VALUE!</v>
      </c>
      <c r="W277" s="34" t="e">
        <f t="shared" si="51"/>
        <v>#VALUE!</v>
      </c>
      <c r="X277" s="34" t="e">
        <f t="shared" si="51"/>
        <v>#VALUE!</v>
      </c>
      <c r="Y277" s="34" t="e">
        <f t="shared" si="51"/>
        <v>#VALUE!</v>
      </c>
      <c r="Z277" s="34" t="e">
        <f t="shared" si="51"/>
        <v>#VALUE!</v>
      </c>
      <c r="AA277" s="34" t="e">
        <f t="shared" si="51"/>
        <v>#VALUE!</v>
      </c>
      <c r="AB277" s="34" t="e">
        <f t="shared" si="51"/>
        <v>#VALUE!</v>
      </c>
      <c r="AC277" s="34" t="e">
        <f t="shared" si="51"/>
        <v>#VALUE!</v>
      </c>
      <c r="AD277" s="34" t="e">
        <f t="shared" si="51"/>
        <v>#VALUE!</v>
      </c>
      <c r="AE277" s="34" t="e">
        <f t="shared" si="51"/>
        <v>#VALUE!</v>
      </c>
      <c r="AF277" s="34" t="e">
        <f t="shared" si="51"/>
        <v>#VALUE!</v>
      </c>
      <c r="AG277" s="34" t="e">
        <f t="shared" si="51"/>
        <v>#VALUE!</v>
      </c>
      <c r="AH277" s="34" t="e">
        <f t="shared" si="51"/>
        <v>#VALUE!</v>
      </c>
      <c r="AI277" s="34" t="e">
        <f t="shared" si="51"/>
        <v>#VALUE!</v>
      </c>
      <c r="AJ277" s="34" t="e">
        <f t="shared" si="51"/>
        <v>#VALUE!</v>
      </c>
      <c r="AK277" s="34" t="e">
        <f t="shared" si="51"/>
        <v>#VALUE!</v>
      </c>
      <c r="AL277" s="34" t="e">
        <f t="shared" si="51"/>
        <v>#VALUE!</v>
      </c>
      <c r="AM277" s="34" t="e">
        <f t="shared" si="51"/>
        <v>#VALUE!</v>
      </c>
      <c r="AN277" s="61" t="e">
        <f t="shared" si="51"/>
        <v>#VALUE!</v>
      </c>
      <c r="AO277" s="48"/>
    </row>
    <row r="278" spans="3:41" outlineLevel="1" x14ac:dyDescent="0.4">
      <c r="C278" s="28" t="s">
        <v>37</v>
      </c>
      <c r="D278" s="18" t="s">
        <v>113</v>
      </c>
      <c r="E278" s="35">
        <v>0</v>
      </c>
      <c r="F278" s="35">
        <v>0</v>
      </c>
      <c r="G278" s="35">
        <v>0</v>
      </c>
      <c r="H278" s="35">
        <v>0</v>
      </c>
      <c r="I278" s="35">
        <v>0</v>
      </c>
      <c r="J278" s="35">
        <v>1678.854956330666</v>
      </c>
      <c r="K278" s="35">
        <v>3013.7493245739174</v>
      </c>
      <c r="L278" s="35">
        <v>3573.4931649870055</v>
      </c>
      <c r="M278" s="35">
        <v>4512.6127468333825</v>
      </c>
      <c r="N278" s="35">
        <v>9244.4772478419618</v>
      </c>
      <c r="O278" s="35">
        <v>0</v>
      </c>
      <c r="P278" s="35">
        <v>15798.646268558607</v>
      </c>
      <c r="Q278" s="35">
        <v>0</v>
      </c>
      <c r="R278" s="35">
        <v>0</v>
      </c>
      <c r="S278" s="35">
        <v>0</v>
      </c>
      <c r="T278" s="35">
        <v>25405.763993647171</v>
      </c>
      <c r="U278" s="35" t="e">
        <f t="shared" si="51"/>
        <v>#VALUE!</v>
      </c>
      <c r="V278" s="35" t="e">
        <f t="shared" si="51"/>
        <v>#VALUE!</v>
      </c>
      <c r="W278" s="35" t="e">
        <f t="shared" si="51"/>
        <v>#VALUE!</v>
      </c>
      <c r="X278" s="35" t="e">
        <f t="shared" si="51"/>
        <v>#VALUE!</v>
      </c>
      <c r="Y278" s="35" t="e">
        <f t="shared" si="51"/>
        <v>#VALUE!</v>
      </c>
      <c r="Z278" s="35" t="e">
        <f t="shared" si="51"/>
        <v>#VALUE!</v>
      </c>
      <c r="AA278" s="35" t="e">
        <f t="shared" si="51"/>
        <v>#VALUE!</v>
      </c>
      <c r="AB278" s="35" t="e">
        <f t="shared" si="51"/>
        <v>#VALUE!</v>
      </c>
      <c r="AC278" s="35" t="e">
        <f t="shared" si="51"/>
        <v>#VALUE!</v>
      </c>
      <c r="AD278" s="35" t="e">
        <f t="shared" si="51"/>
        <v>#VALUE!</v>
      </c>
      <c r="AE278" s="35" t="e">
        <f t="shared" si="51"/>
        <v>#VALUE!</v>
      </c>
      <c r="AF278" s="35" t="e">
        <f t="shared" si="51"/>
        <v>#VALUE!</v>
      </c>
      <c r="AG278" s="35" t="e">
        <f t="shared" si="51"/>
        <v>#VALUE!</v>
      </c>
      <c r="AH278" s="35" t="e">
        <f t="shared" si="51"/>
        <v>#VALUE!</v>
      </c>
      <c r="AI278" s="35" t="e">
        <f t="shared" si="51"/>
        <v>#VALUE!</v>
      </c>
      <c r="AJ278" s="35" t="e">
        <f t="shared" si="51"/>
        <v>#VALUE!</v>
      </c>
      <c r="AK278" s="35" t="e">
        <f t="shared" si="51"/>
        <v>#VALUE!</v>
      </c>
      <c r="AL278" s="35" t="e">
        <f t="shared" si="51"/>
        <v>#VALUE!</v>
      </c>
      <c r="AM278" s="35" t="e">
        <f t="shared" si="51"/>
        <v>#VALUE!</v>
      </c>
      <c r="AN278" s="49" t="e">
        <f t="shared" si="51"/>
        <v>#VALUE!</v>
      </c>
      <c r="AO278" s="48"/>
    </row>
    <row r="279" spans="3:41" outlineLevel="1" x14ac:dyDescent="0.4">
      <c r="C279" s="28" t="s">
        <v>38</v>
      </c>
      <c r="D279" s="18" t="s">
        <v>113</v>
      </c>
      <c r="E279" s="35">
        <v>0</v>
      </c>
      <c r="F279" s="35">
        <v>0</v>
      </c>
      <c r="G279" s="35">
        <v>0</v>
      </c>
      <c r="H279" s="35">
        <v>0</v>
      </c>
      <c r="I279" s="35">
        <v>0</v>
      </c>
      <c r="J279" s="35">
        <v>82.398139132497008</v>
      </c>
      <c r="K279" s="35">
        <v>84.187558769476098</v>
      </c>
      <c r="L279" s="35">
        <v>86.695194958402197</v>
      </c>
      <c r="M279" s="35">
        <v>94.614757460033005</v>
      </c>
      <c r="N279" s="35">
        <v>80.028567517230087</v>
      </c>
      <c r="O279" s="35">
        <v>0</v>
      </c>
      <c r="P279" s="35">
        <v>102.97890747235171</v>
      </c>
      <c r="Q279" s="35">
        <v>0</v>
      </c>
      <c r="R279" s="35">
        <v>0</v>
      </c>
      <c r="S279" s="35">
        <v>0</v>
      </c>
      <c r="T279" s="35">
        <v>116.1368934076723</v>
      </c>
      <c r="U279" s="35" t="e">
        <f t="shared" si="51"/>
        <v>#VALUE!</v>
      </c>
      <c r="V279" s="35" t="e">
        <f t="shared" si="51"/>
        <v>#VALUE!</v>
      </c>
      <c r="W279" s="35" t="e">
        <f t="shared" si="51"/>
        <v>#VALUE!</v>
      </c>
      <c r="X279" s="35" t="e">
        <f t="shared" si="51"/>
        <v>#VALUE!</v>
      </c>
      <c r="Y279" s="35" t="e">
        <f t="shared" si="51"/>
        <v>#VALUE!</v>
      </c>
      <c r="Z279" s="35" t="e">
        <f t="shared" si="51"/>
        <v>#VALUE!</v>
      </c>
      <c r="AA279" s="35" t="e">
        <f t="shared" si="51"/>
        <v>#VALUE!</v>
      </c>
      <c r="AB279" s="35" t="e">
        <f t="shared" si="51"/>
        <v>#VALUE!</v>
      </c>
      <c r="AC279" s="35" t="e">
        <f t="shared" si="51"/>
        <v>#VALUE!</v>
      </c>
      <c r="AD279" s="35" t="e">
        <f t="shared" si="51"/>
        <v>#VALUE!</v>
      </c>
      <c r="AE279" s="35" t="e">
        <f t="shared" si="51"/>
        <v>#VALUE!</v>
      </c>
      <c r="AF279" s="35" t="e">
        <f t="shared" si="51"/>
        <v>#VALUE!</v>
      </c>
      <c r="AG279" s="35" t="e">
        <f t="shared" si="51"/>
        <v>#VALUE!</v>
      </c>
      <c r="AH279" s="35" t="e">
        <f t="shared" si="51"/>
        <v>#VALUE!</v>
      </c>
      <c r="AI279" s="35" t="e">
        <f t="shared" si="51"/>
        <v>#VALUE!</v>
      </c>
      <c r="AJ279" s="35" t="e">
        <f t="shared" si="51"/>
        <v>#VALUE!</v>
      </c>
      <c r="AK279" s="35" t="e">
        <f t="shared" si="51"/>
        <v>#VALUE!</v>
      </c>
      <c r="AL279" s="35" t="e">
        <f t="shared" si="51"/>
        <v>#VALUE!</v>
      </c>
      <c r="AM279" s="35" t="e">
        <f t="shared" si="51"/>
        <v>#VALUE!</v>
      </c>
      <c r="AN279" s="49" t="e">
        <f t="shared" si="51"/>
        <v>#VALUE!</v>
      </c>
      <c r="AO279" s="48"/>
    </row>
    <row r="280" spans="3:41" outlineLevel="1" x14ac:dyDescent="0.4">
      <c r="C280" s="30" t="s">
        <v>39</v>
      </c>
      <c r="D280" s="18" t="s">
        <v>113</v>
      </c>
      <c r="E280" s="35">
        <v>0</v>
      </c>
      <c r="F280" s="35">
        <v>0</v>
      </c>
      <c r="G280" s="35">
        <v>0</v>
      </c>
      <c r="H280" s="35">
        <v>0</v>
      </c>
      <c r="I280" s="35">
        <v>0</v>
      </c>
      <c r="J280" s="35">
        <v>0</v>
      </c>
      <c r="K280" s="35">
        <v>0</v>
      </c>
      <c r="L280" s="35">
        <v>0</v>
      </c>
      <c r="M280" s="35">
        <v>0</v>
      </c>
      <c r="N280" s="35">
        <v>0</v>
      </c>
      <c r="O280" s="35">
        <v>0</v>
      </c>
      <c r="P280" s="35">
        <v>0</v>
      </c>
      <c r="Q280" s="35">
        <v>0</v>
      </c>
      <c r="R280" s="35">
        <v>0</v>
      </c>
      <c r="S280" s="35">
        <v>0</v>
      </c>
      <c r="T280" s="35">
        <v>0</v>
      </c>
      <c r="U280" s="35" t="e">
        <f t="shared" si="51"/>
        <v>#VALUE!</v>
      </c>
      <c r="V280" s="35" t="e">
        <f t="shared" si="51"/>
        <v>#VALUE!</v>
      </c>
      <c r="W280" s="35" t="e">
        <f t="shared" si="51"/>
        <v>#VALUE!</v>
      </c>
      <c r="X280" s="35" t="e">
        <f t="shared" si="51"/>
        <v>#VALUE!</v>
      </c>
      <c r="Y280" s="35" t="e">
        <f t="shared" si="51"/>
        <v>#VALUE!</v>
      </c>
      <c r="Z280" s="35" t="e">
        <f t="shared" si="51"/>
        <v>#VALUE!</v>
      </c>
      <c r="AA280" s="35" t="e">
        <f t="shared" si="51"/>
        <v>#VALUE!</v>
      </c>
      <c r="AB280" s="35" t="e">
        <f t="shared" si="51"/>
        <v>#VALUE!</v>
      </c>
      <c r="AC280" s="35" t="e">
        <f t="shared" si="51"/>
        <v>#VALUE!</v>
      </c>
      <c r="AD280" s="35" t="e">
        <f t="shared" si="51"/>
        <v>#VALUE!</v>
      </c>
      <c r="AE280" s="35" t="e">
        <f t="shared" si="51"/>
        <v>#VALUE!</v>
      </c>
      <c r="AF280" s="35" t="e">
        <f t="shared" si="51"/>
        <v>#VALUE!</v>
      </c>
      <c r="AG280" s="35" t="e">
        <f t="shared" si="51"/>
        <v>#VALUE!</v>
      </c>
      <c r="AH280" s="35" t="e">
        <f t="shared" si="51"/>
        <v>#VALUE!</v>
      </c>
      <c r="AI280" s="35" t="e">
        <f t="shared" si="51"/>
        <v>#VALUE!</v>
      </c>
      <c r="AJ280" s="35" t="e">
        <f t="shared" si="51"/>
        <v>#VALUE!</v>
      </c>
      <c r="AK280" s="35" t="e">
        <f t="shared" si="51"/>
        <v>#VALUE!</v>
      </c>
      <c r="AL280" s="35" t="e">
        <f t="shared" si="51"/>
        <v>#VALUE!</v>
      </c>
      <c r="AM280" s="35" t="e">
        <f t="shared" si="51"/>
        <v>#VALUE!</v>
      </c>
      <c r="AN280" s="49" t="e">
        <f t="shared" si="51"/>
        <v>#VALUE!</v>
      </c>
      <c r="AO280" s="48"/>
    </row>
    <row r="281" spans="3:41" outlineLevel="1" x14ac:dyDescent="0.4">
      <c r="C281" s="28" t="s">
        <v>35</v>
      </c>
      <c r="D281" s="102" t="s">
        <v>114</v>
      </c>
      <c r="E281" s="78">
        <v>0</v>
      </c>
      <c r="F281" s="34">
        <v>0</v>
      </c>
      <c r="G281" s="34">
        <v>0</v>
      </c>
      <c r="H281" s="34">
        <v>0</v>
      </c>
      <c r="I281" s="34">
        <v>0</v>
      </c>
      <c r="J281" s="34">
        <v>-79.898573245822107</v>
      </c>
      <c r="K281" s="34">
        <v>-7.0067640138340899</v>
      </c>
      <c r="L281" s="34">
        <v>26.845449780647101</v>
      </c>
      <c r="M281" s="34">
        <v>51.315000767435599</v>
      </c>
      <c r="N281" s="34">
        <v>91.908275353255107</v>
      </c>
      <c r="O281" s="34">
        <v>0</v>
      </c>
      <c r="P281" s="34">
        <v>122.06703567797301</v>
      </c>
      <c r="Q281" s="34">
        <v>0</v>
      </c>
      <c r="R281" s="34">
        <v>0</v>
      </c>
      <c r="S281" s="34">
        <v>0</v>
      </c>
      <c r="T281" s="34">
        <v>348.94113783642803</v>
      </c>
      <c r="U281" s="34" t="e">
        <v>#VALUE!</v>
      </c>
      <c r="V281" s="34" t="e">
        <v>#VALUE!</v>
      </c>
      <c r="W281" s="34" t="e">
        <v>#VALUE!</v>
      </c>
      <c r="X281" s="34" t="e">
        <v>#VALUE!</v>
      </c>
      <c r="Y281" s="34" t="e">
        <v>#VALUE!</v>
      </c>
      <c r="Z281" s="34" t="e">
        <v>#VALUE!</v>
      </c>
      <c r="AA281" s="34" t="e">
        <v>#VALUE!</v>
      </c>
      <c r="AB281" s="34" t="e">
        <v>#VALUE!</v>
      </c>
      <c r="AC281" s="34" t="e">
        <v>#VALUE!</v>
      </c>
      <c r="AD281" s="34" t="e">
        <v>#VALUE!</v>
      </c>
      <c r="AE281" s="34" t="e">
        <v>#VALUE!</v>
      </c>
      <c r="AF281" s="34" t="e">
        <v>#VALUE!</v>
      </c>
      <c r="AG281" s="34" t="e">
        <v>#VALUE!</v>
      </c>
      <c r="AH281" s="34" t="e">
        <v>#VALUE!</v>
      </c>
      <c r="AI281" s="34" t="e">
        <v>#VALUE!</v>
      </c>
      <c r="AJ281" s="34" t="e">
        <v>#VALUE!</v>
      </c>
      <c r="AK281" s="34" t="e">
        <v>#VALUE!</v>
      </c>
      <c r="AL281" s="34" t="e">
        <v>#VALUE!</v>
      </c>
      <c r="AM281" s="34" t="e">
        <v>#VALUE!</v>
      </c>
      <c r="AN281" s="61" t="e">
        <v>#VALUE!</v>
      </c>
      <c r="AO281" s="48"/>
    </row>
    <row r="282" spans="3:41" outlineLevel="1" x14ac:dyDescent="0.4">
      <c r="C282" s="28" t="s">
        <v>37</v>
      </c>
      <c r="D282" s="85" t="s">
        <v>114</v>
      </c>
      <c r="E282" s="103">
        <v>0</v>
      </c>
      <c r="F282" s="35">
        <v>0</v>
      </c>
      <c r="G282" s="35">
        <v>0</v>
      </c>
      <c r="H282" s="35">
        <v>0</v>
      </c>
      <c r="I282" s="35">
        <v>0</v>
      </c>
      <c r="J282" s="35">
        <v>-716.73877096441299</v>
      </c>
      <c r="K282" s="35">
        <v>-1029.0193144679899</v>
      </c>
      <c r="L282" s="35">
        <v>-805.85080899833008</v>
      </c>
      <c r="M282" s="35">
        <v>-726.73995064223504</v>
      </c>
      <c r="N282" s="35">
        <v>-1183.75368016519</v>
      </c>
      <c r="O282" s="35">
        <v>0</v>
      </c>
      <c r="P282" s="35">
        <v>-682.28283369284929</v>
      </c>
      <c r="Q282" s="35">
        <v>0</v>
      </c>
      <c r="R282" s="35">
        <v>0</v>
      </c>
      <c r="S282" s="35">
        <v>0</v>
      </c>
      <c r="T282" s="35">
        <v>470.72546620148802</v>
      </c>
      <c r="U282" s="35" t="e">
        <v>#VALUE!</v>
      </c>
      <c r="V282" s="35" t="e">
        <v>#VALUE!</v>
      </c>
      <c r="W282" s="35" t="e">
        <v>#VALUE!</v>
      </c>
      <c r="X282" s="35" t="e">
        <v>#VALUE!</v>
      </c>
      <c r="Y282" s="35" t="e">
        <v>#VALUE!</v>
      </c>
      <c r="Z282" s="35" t="e">
        <v>#VALUE!</v>
      </c>
      <c r="AA282" s="35" t="e">
        <v>#VALUE!</v>
      </c>
      <c r="AB282" s="35" t="e">
        <v>#VALUE!</v>
      </c>
      <c r="AC282" s="35" t="e">
        <v>#VALUE!</v>
      </c>
      <c r="AD282" s="35" t="e">
        <v>#VALUE!</v>
      </c>
      <c r="AE282" s="35" t="e">
        <v>#VALUE!</v>
      </c>
      <c r="AF282" s="35" t="e">
        <v>#VALUE!</v>
      </c>
      <c r="AG282" s="35" t="e">
        <v>#VALUE!</v>
      </c>
      <c r="AH282" s="35" t="e">
        <v>#VALUE!</v>
      </c>
      <c r="AI282" s="35" t="e">
        <v>#VALUE!</v>
      </c>
      <c r="AJ282" s="35" t="e">
        <v>#VALUE!</v>
      </c>
      <c r="AK282" s="35" t="e">
        <v>#VALUE!</v>
      </c>
      <c r="AL282" s="35" t="e">
        <v>#VALUE!</v>
      </c>
      <c r="AM282" s="35" t="e">
        <v>#VALUE!</v>
      </c>
      <c r="AN282" s="49" t="e">
        <v>#VALUE!</v>
      </c>
      <c r="AO282" s="48"/>
    </row>
    <row r="283" spans="3:41" outlineLevel="1" x14ac:dyDescent="0.4">
      <c r="C283" s="28" t="s">
        <v>38</v>
      </c>
      <c r="D283" s="85" t="s">
        <v>114</v>
      </c>
      <c r="E283" s="103">
        <v>0</v>
      </c>
      <c r="F283" s="35">
        <v>0</v>
      </c>
      <c r="G283" s="35">
        <v>0</v>
      </c>
      <c r="H283" s="35">
        <v>0</v>
      </c>
      <c r="I283" s="35">
        <v>0</v>
      </c>
      <c r="J283" s="35">
        <v>0</v>
      </c>
      <c r="K283" s="35">
        <v>0</v>
      </c>
      <c r="L283" s="35">
        <v>0</v>
      </c>
      <c r="M283" s="35">
        <v>0</v>
      </c>
      <c r="N283" s="35">
        <v>0</v>
      </c>
      <c r="O283" s="35">
        <v>0</v>
      </c>
      <c r="P283" s="35">
        <v>0</v>
      </c>
      <c r="Q283" s="35">
        <v>0</v>
      </c>
      <c r="R283" s="35">
        <v>0</v>
      </c>
      <c r="S283" s="35">
        <v>0</v>
      </c>
      <c r="T283" s="35">
        <v>0</v>
      </c>
      <c r="U283" s="35" t="e">
        <v>#VALUE!</v>
      </c>
      <c r="V283" s="35" t="e">
        <v>#VALUE!</v>
      </c>
      <c r="W283" s="35" t="e">
        <v>#VALUE!</v>
      </c>
      <c r="X283" s="35" t="e">
        <v>#VALUE!</v>
      </c>
      <c r="Y283" s="35" t="e">
        <v>#VALUE!</v>
      </c>
      <c r="Z283" s="35" t="e">
        <v>#VALUE!</v>
      </c>
      <c r="AA283" s="35" t="e">
        <v>#VALUE!</v>
      </c>
      <c r="AB283" s="35" t="e">
        <v>#VALUE!</v>
      </c>
      <c r="AC283" s="35" t="e">
        <v>#VALUE!</v>
      </c>
      <c r="AD283" s="35" t="e">
        <v>#VALUE!</v>
      </c>
      <c r="AE283" s="35" t="e">
        <v>#VALUE!</v>
      </c>
      <c r="AF283" s="35" t="e">
        <v>#VALUE!</v>
      </c>
      <c r="AG283" s="35" t="e">
        <v>#VALUE!</v>
      </c>
      <c r="AH283" s="35" t="e">
        <v>#VALUE!</v>
      </c>
      <c r="AI283" s="35" t="e">
        <v>#VALUE!</v>
      </c>
      <c r="AJ283" s="35" t="e">
        <v>#VALUE!</v>
      </c>
      <c r="AK283" s="35" t="e">
        <v>#VALUE!</v>
      </c>
      <c r="AL283" s="35" t="e">
        <v>#VALUE!</v>
      </c>
      <c r="AM283" s="35" t="e">
        <v>#VALUE!</v>
      </c>
      <c r="AN283" s="49" t="e">
        <v>#VALUE!</v>
      </c>
      <c r="AO283" s="48"/>
    </row>
    <row r="284" spans="3:41" ht="13.5" customHeight="1" outlineLevel="1" x14ac:dyDescent="0.4">
      <c r="C284" s="30" t="s">
        <v>39</v>
      </c>
      <c r="D284" s="104" t="s">
        <v>114</v>
      </c>
      <c r="E284" s="84">
        <v>0</v>
      </c>
      <c r="F284" s="38">
        <v>0</v>
      </c>
      <c r="G284" s="38">
        <v>0</v>
      </c>
      <c r="H284" s="38">
        <v>0</v>
      </c>
      <c r="I284" s="38">
        <v>0</v>
      </c>
      <c r="J284" s="38">
        <v>0</v>
      </c>
      <c r="K284" s="38">
        <v>0</v>
      </c>
      <c r="L284" s="38">
        <v>0</v>
      </c>
      <c r="M284" s="38">
        <v>0</v>
      </c>
      <c r="N284" s="38">
        <v>0</v>
      </c>
      <c r="O284" s="38">
        <v>0</v>
      </c>
      <c r="P284" s="38">
        <v>0</v>
      </c>
      <c r="Q284" s="38">
        <v>0</v>
      </c>
      <c r="R284" s="38">
        <v>0</v>
      </c>
      <c r="S284" s="38">
        <v>0</v>
      </c>
      <c r="T284" s="38">
        <v>0</v>
      </c>
      <c r="U284" s="38" t="e">
        <v>#VALUE!</v>
      </c>
      <c r="V284" s="38" t="e">
        <v>#VALUE!</v>
      </c>
      <c r="W284" s="38" t="e">
        <v>#VALUE!</v>
      </c>
      <c r="X284" s="38" t="e">
        <v>#VALUE!</v>
      </c>
      <c r="Y284" s="38" t="e">
        <v>#VALUE!</v>
      </c>
      <c r="Z284" s="38" t="e">
        <v>#VALUE!</v>
      </c>
      <c r="AA284" s="38" t="e">
        <v>#VALUE!</v>
      </c>
      <c r="AB284" s="38" t="e">
        <v>#VALUE!</v>
      </c>
      <c r="AC284" s="38" t="e">
        <v>#VALUE!</v>
      </c>
      <c r="AD284" s="38" t="e">
        <v>#VALUE!</v>
      </c>
      <c r="AE284" s="38" t="e">
        <v>#VALUE!</v>
      </c>
      <c r="AF284" s="38" t="e">
        <v>#VALUE!</v>
      </c>
      <c r="AG284" s="38" t="e">
        <v>#VALUE!</v>
      </c>
      <c r="AH284" s="38" t="e">
        <v>#VALUE!</v>
      </c>
      <c r="AI284" s="38" t="e">
        <v>#VALUE!</v>
      </c>
      <c r="AJ284" s="38" t="e">
        <v>#VALUE!</v>
      </c>
      <c r="AK284" s="38" t="e">
        <v>#VALUE!</v>
      </c>
      <c r="AL284" s="38" t="e">
        <v>#VALUE!</v>
      </c>
      <c r="AM284" s="38" t="e">
        <v>#VALUE!</v>
      </c>
      <c r="AN284" s="62" t="e">
        <v>#VALUE!</v>
      </c>
      <c r="AO284" s="48"/>
    </row>
    <row r="285" spans="3:41" outlineLevel="1" x14ac:dyDescent="0.4">
      <c r="C285" s="28" t="s">
        <v>35</v>
      </c>
      <c r="D285" s="18" t="s">
        <v>115</v>
      </c>
      <c r="E285" s="35">
        <v>0</v>
      </c>
      <c r="F285" s="35">
        <v>0</v>
      </c>
      <c r="G285" s="35">
        <v>0</v>
      </c>
      <c r="H285" s="35">
        <v>0</v>
      </c>
      <c r="I285" s="35">
        <v>0</v>
      </c>
      <c r="J285" s="35">
        <v>-197.1796124564251</v>
      </c>
      <c r="K285" s="35">
        <v>-260.40968470847707</v>
      </c>
      <c r="L285" s="35">
        <v>-327.30980292596792</v>
      </c>
      <c r="M285" s="35">
        <v>-386.28650067410337</v>
      </c>
      <c r="N285" s="35">
        <v>-364.96697739855688</v>
      </c>
      <c r="O285" s="35">
        <v>0</v>
      </c>
      <c r="P285" s="35">
        <v>-481.54491666985297</v>
      </c>
      <c r="Q285" s="35">
        <v>0</v>
      </c>
      <c r="R285" s="35">
        <v>0</v>
      </c>
      <c r="S285" s="35">
        <v>0</v>
      </c>
      <c r="T285" s="35">
        <v>-950.14933061635202</v>
      </c>
      <c r="U285" s="35" t="e">
        <f t="shared" ref="U285:AN288" si="52">U269+U281</f>
        <v>#VALUE!</v>
      </c>
      <c r="V285" s="35" t="e">
        <f t="shared" si="52"/>
        <v>#VALUE!</v>
      </c>
      <c r="W285" s="35" t="e">
        <f t="shared" si="52"/>
        <v>#VALUE!</v>
      </c>
      <c r="X285" s="35" t="e">
        <f t="shared" si="52"/>
        <v>#VALUE!</v>
      </c>
      <c r="Y285" s="35" t="e">
        <f t="shared" si="52"/>
        <v>#VALUE!</v>
      </c>
      <c r="Z285" s="35" t="e">
        <f t="shared" si="52"/>
        <v>#VALUE!</v>
      </c>
      <c r="AA285" s="35" t="e">
        <f t="shared" si="52"/>
        <v>#VALUE!</v>
      </c>
      <c r="AB285" s="35" t="e">
        <f t="shared" si="52"/>
        <v>#VALUE!</v>
      </c>
      <c r="AC285" s="35" t="e">
        <f t="shared" si="52"/>
        <v>#VALUE!</v>
      </c>
      <c r="AD285" s="35" t="e">
        <f t="shared" si="52"/>
        <v>#VALUE!</v>
      </c>
      <c r="AE285" s="35" t="e">
        <f t="shared" si="52"/>
        <v>#VALUE!</v>
      </c>
      <c r="AF285" s="35" t="e">
        <f t="shared" si="52"/>
        <v>#VALUE!</v>
      </c>
      <c r="AG285" s="35" t="e">
        <f t="shared" si="52"/>
        <v>#VALUE!</v>
      </c>
      <c r="AH285" s="35" t="e">
        <f t="shared" si="52"/>
        <v>#VALUE!</v>
      </c>
      <c r="AI285" s="35" t="e">
        <f t="shared" si="52"/>
        <v>#VALUE!</v>
      </c>
      <c r="AJ285" s="35" t="e">
        <f t="shared" si="52"/>
        <v>#VALUE!</v>
      </c>
      <c r="AK285" s="35" t="e">
        <f t="shared" si="52"/>
        <v>#VALUE!</v>
      </c>
      <c r="AL285" s="35" t="e">
        <f t="shared" si="52"/>
        <v>#VALUE!</v>
      </c>
      <c r="AM285" s="35" t="e">
        <f t="shared" si="52"/>
        <v>#VALUE!</v>
      </c>
      <c r="AN285" s="49" t="e">
        <f t="shared" si="52"/>
        <v>#VALUE!</v>
      </c>
      <c r="AO285" s="48"/>
    </row>
    <row r="286" spans="3:41" outlineLevel="1" x14ac:dyDescent="0.4">
      <c r="C286" s="28" t="s">
        <v>37</v>
      </c>
      <c r="D286" s="18" t="s">
        <v>115</v>
      </c>
      <c r="E286" s="35">
        <v>0</v>
      </c>
      <c r="F286" s="35">
        <v>0</v>
      </c>
      <c r="G286" s="35">
        <v>0</v>
      </c>
      <c r="H286" s="35">
        <v>0</v>
      </c>
      <c r="I286" s="35">
        <v>0</v>
      </c>
      <c r="J286" s="35">
        <v>-484.53693248515901</v>
      </c>
      <c r="K286" s="35">
        <v>-763.18058236939692</v>
      </c>
      <c r="L286" s="35">
        <v>-835.15026382687574</v>
      </c>
      <c r="M286" s="35">
        <v>-995.40610996497799</v>
      </c>
      <c r="N286" s="35">
        <v>-1825.6513116237609</v>
      </c>
      <c r="O286" s="35">
        <v>0</v>
      </c>
      <c r="P286" s="35">
        <v>-2872.9811480550475</v>
      </c>
      <c r="Q286" s="35">
        <v>0</v>
      </c>
      <c r="R286" s="35">
        <v>0</v>
      </c>
      <c r="S286" s="35">
        <v>0</v>
      </c>
      <c r="T286" s="35">
        <v>-4409.7394571507139</v>
      </c>
      <c r="U286" s="35" t="e">
        <f t="shared" si="52"/>
        <v>#VALUE!</v>
      </c>
      <c r="V286" s="35" t="e">
        <f t="shared" si="52"/>
        <v>#VALUE!</v>
      </c>
      <c r="W286" s="35" t="e">
        <f t="shared" si="52"/>
        <v>#VALUE!</v>
      </c>
      <c r="X286" s="35" t="e">
        <f t="shared" si="52"/>
        <v>#VALUE!</v>
      </c>
      <c r="Y286" s="35" t="e">
        <f t="shared" si="52"/>
        <v>#VALUE!</v>
      </c>
      <c r="Z286" s="35" t="e">
        <f t="shared" si="52"/>
        <v>#VALUE!</v>
      </c>
      <c r="AA286" s="35" t="e">
        <f t="shared" si="52"/>
        <v>#VALUE!</v>
      </c>
      <c r="AB286" s="35" t="e">
        <f t="shared" si="52"/>
        <v>#VALUE!</v>
      </c>
      <c r="AC286" s="35" t="e">
        <f t="shared" si="52"/>
        <v>#VALUE!</v>
      </c>
      <c r="AD286" s="35" t="e">
        <f t="shared" si="52"/>
        <v>#VALUE!</v>
      </c>
      <c r="AE286" s="35" t="e">
        <f t="shared" si="52"/>
        <v>#VALUE!</v>
      </c>
      <c r="AF286" s="35" t="e">
        <f t="shared" si="52"/>
        <v>#VALUE!</v>
      </c>
      <c r="AG286" s="35" t="e">
        <f t="shared" si="52"/>
        <v>#VALUE!</v>
      </c>
      <c r="AH286" s="35" t="e">
        <f t="shared" si="52"/>
        <v>#VALUE!</v>
      </c>
      <c r="AI286" s="35" t="e">
        <f t="shared" si="52"/>
        <v>#VALUE!</v>
      </c>
      <c r="AJ286" s="35" t="e">
        <f t="shared" si="52"/>
        <v>#VALUE!</v>
      </c>
      <c r="AK286" s="35" t="e">
        <f t="shared" si="52"/>
        <v>#VALUE!</v>
      </c>
      <c r="AL286" s="35" t="e">
        <f t="shared" si="52"/>
        <v>#VALUE!</v>
      </c>
      <c r="AM286" s="35" t="e">
        <f t="shared" si="52"/>
        <v>#VALUE!</v>
      </c>
      <c r="AN286" s="49" t="e">
        <f t="shared" si="52"/>
        <v>#VALUE!</v>
      </c>
      <c r="AO286" s="48"/>
    </row>
    <row r="287" spans="3:41" outlineLevel="1" x14ac:dyDescent="0.4">
      <c r="C287" s="28" t="s">
        <v>38</v>
      </c>
      <c r="D287" s="18" t="s">
        <v>115</v>
      </c>
      <c r="E287" s="35">
        <v>0</v>
      </c>
      <c r="F287" s="35">
        <v>0</v>
      </c>
      <c r="G287" s="35">
        <v>0</v>
      </c>
      <c r="H287" s="35">
        <v>0</v>
      </c>
      <c r="I287" s="35">
        <v>0</v>
      </c>
      <c r="J287" s="35">
        <v>-12.360244672635599</v>
      </c>
      <c r="K287" s="35">
        <v>-12.6287005171805</v>
      </c>
      <c r="L287" s="35">
        <v>-13.004975738520599</v>
      </c>
      <c r="M287" s="35">
        <v>-14.192870760077399</v>
      </c>
      <c r="N287" s="35">
        <v>-12.0047622733954</v>
      </c>
      <c r="O287" s="35">
        <v>0</v>
      </c>
      <c r="P287" s="35">
        <v>-15.447514968293401</v>
      </c>
      <c r="Q287" s="35">
        <v>0</v>
      </c>
      <c r="R287" s="35">
        <v>0</v>
      </c>
      <c r="S287" s="35">
        <v>0</v>
      </c>
      <c r="T287" s="35">
        <v>-17.421538841428102</v>
      </c>
      <c r="U287" s="35"/>
      <c r="V287" s="35"/>
      <c r="W287" s="35"/>
      <c r="X287" s="35"/>
      <c r="Y287" s="35" t="e">
        <f t="shared" si="52"/>
        <v>#VALUE!</v>
      </c>
      <c r="Z287" s="35" t="e">
        <f t="shared" si="52"/>
        <v>#VALUE!</v>
      </c>
      <c r="AA287" s="35" t="e">
        <f t="shared" si="52"/>
        <v>#VALUE!</v>
      </c>
      <c r="AB287" s="35" t="e">
        <f t="shared" si="52"/>
        <v>#VALUE!</v>
      </c>
      <c r="AC287" s="35" t="e">
        <f t="shared" si="52"/>
        <v>#VALUE!</v>
      </c>
      <c r="AD287" s="35" t="e">
        <f t="shared" si="52"/>
        <v>#VALUE!</v>
      </c>
      <c r="AE287" s="35" t="e">
        <f t="shared" si="52"/>
        <v>#VALUE!</v>
      </c>
      <c r="AF287" s="35" t="e">
        <f t="shared" si="52"/>
        <v>#VALUE!</v>
      </c>
      <c r="AG287" s="35" t="e">
        <f t="shared" si="52"/>
        <v>#VALUE!</v>
      </c>
      <c r="AH287" s="35" t="e">
        <f t="shared" si="52"/>
        <v>#VALUE!</v>
      </c>
      <c r="AI287" s="35" t="e">
        <f t="shared" si="52"/>
        <v>#VALUE!</v>
      </c>
      <c r="AJ287" s="35" t="e">
        <f t="shared" si="52"/>
        <v>#VALUE!</v>
      </c>
      <c r="AK287" s="35" t="e">
        <f t="shared" si="52"/>
        <v>#VALUE!</v>
      </c>
      <c r="AL287" s="35" t="e">
        <f t="shared" si="52"/>
        <v>#VALUE!</v>
      </c>
      <c r="AM287" s="35" t="e">
        <f t="shared" si="52"/>
        <v>#VALUE!</v>
      </c>
      <c r="AN287" s="49" t="e">
        <f t="shared" si="52"/>
        <v>#VALUE!</v>
      </c>
      <c r="AO287" s="48"/>
    </row>
    <row r="288" spans="3:41" outlineLevel="1" x14ac:dyDescent="0.4">
      <c r="C288" s="30" t="s">
        <v>39</v>
      </c>
      <c r="D288" s="26" t="s">
        <v>115</v>
      </c>
      <c r="E288" s="38">
        <v>0</v>
      </c>
      <c r="F288" s="38">
        <v>0</v>
      </c>
      <c r="G288" s="38">
        <v>0</v>
      </c>
      <c r="H288" s="38">
        <v>0</v>
      </c>
      <c r="I288" s="38">
        <v>0</v>
      </c>
      <c r="J288" s="38">
        <v>0</v>
      </c>
      <c r="K288" s="38">
        <v>0</v>
      </c>
      <c r="L288" s="38">
        <v>0</v>
      </c>
      <c r="M288" s="38">
        <v>0</v>
      </c>
      <c r="N288" s="38">
        <v>0</v>
      </c>
      <c r="O288" s="38">
        <v>0</v>
      </c>
      <c r="P288" s="38">
        <v>0</v>
      </c>
      <c r="Q288" s="38">
        <v>0</v>
      </c>
      <c r="R288" s="38">
        <v>0</v>
      </c>
      <c r="S288" s="38">
        <v>0</v>
      </c>
      <c r="T288" s="38">
        <v>0</v>
      </c>
      <c r="U288" s="38" t="e">
        <f t="shared" si="52"/>
        <v>#VALUE!</v>
      </c>
      <c r="V288" s="38" t="e">
        <f t="shared" si="52"/>
        <v>#VALUE!</v>
      </c>
      <c r="W288" s="38" t="e">
        <f t="shared" si="52"/>
        <v>#VALUE!</v>
      </c>
      <c r="X288" s="38" t="e">
        <f t="shared" si="52"/>
        <v>#VALUE!</v>
      </c>
      <c r="Y288" s="38" t="e">
        <f t="shared" si="52"/>
        <v>#VALUE!</v>
      </c>
      <c r="Z288" s="38" t="e">
        <f t="shared" si="52"/>
        <v>#VALUE!</v>
      </c>
      <c r="AA288" s="38" t="e">
        <f t="shared" si="52"/>
        <v>#VALUE!</v>
      </c>
      <c r="AB288" s="38" t="e">
        <f t="shared" si="52"/>
        <v>#VALUE!</v>
      </c>
      <c r="AC288" s="38" t="e">
        <f t="shared" si="52"/>
        <v>#VALUE!</v>
      </c>
      <c r="AD288" s="38" t="e">
        <f t="shared" si="52"/>
        <v>#VALUE!</v>
      </c>
      <c r="AE288" s="38" t="e">
        <f t="shared" si="52"/>
        <v>#VALUE!</v>
      </c>
      <c r="AF288" s="38" t="e">
        <f t="shared" si="52"/>
        <v>#VALUE!</v>
      </c>
      <c r="AG288" s="38" t="e">
        <f t="shared" si="52"/>
        <v>#VALUE!</v>
      </c>
      <c r="AH288" s="38" t="e">
        <f t="shared" si="52"/>
        <v>#VALUE!</v>
      </c>
      <c r="AI288" s="38" t="e">
        <f t="shared" si="52"/>
        <v>#VALUE!</v>
      </c>
      <c r="AJ288" s="38" t="e">
        <f t="shared" si="52"/>
        <v>#VALUE!</v>
      </c>
      <c r="AK288" s="38" t="e">
        <f t="shared" si="52"/>
        <v>#VALUE!</v>
      </c>
      <c r="AL288" s="38" t="e">
        <f t="shared" si="52"/>
        <v>#VALUE!</v>
      </c>
      <c r="AM288" s="38" t="e">
        <f t="shared" si="52"/>
        <v>#VALUE!</v>
      </c>
      <c r="AN288" s="62" t="e">
        <f t="shared" si="52"/>
        <v>#VALUE!</v>
      </c>
      <c r="AO288" s="48"/>
    </row>
    <row r="289" spans="2:41" outlineLevel="1" x14ac:dyDescent="0.4">
      <c r="C289" s="94" t="s">
        <v>116</v>
      </c>
      <c r="D289" s="95" t="s">
        <v>115</v>
      </c>
      <c r="E289" s="105">
        <v>0</v>
      </c>
      <c r="F289" s="96">
        <v>0</v>
      </c>
      <c r="G289" s="96">
        <v>0</v>
      </c>
      <c r="H289" s="96">
        <v>0</v>
      </c>
      <c r="I289" s="96">
        <v>0</v>
      </c>
      <c r="J289" s="96">
        <v>-694.07678961421971</v>
      </c>
      <c r="K289" s="96">
        <v>-1036.2189675950544</v>
      </c>
      <c r="L289" s="96">
        <v>-1175.4650424913643</v>
      </c>
      <c r="M289" s="96">
        <v>-1395.8854813991586</v>
      </c>
      <c r="N289" s="96">
        <v>-2202.6230512957131</v>
      </c>
      <c r="O289" s="96">
        <v>0</v>
      </c>
      <c r="P289" s="96">
        <v>-3369.9735796931941</v>
      </c>
      <c r="Q289" s="96">
        <v>0</v>
      </c>
      <c r="R289" s="96">
        <v>0</v>
      </c>
      <c r="S289" s="96">
        <v>0</v>
      </c>
      <c r="T289" s="38">
        <v>-5377.3103266084936</v>
      </c>
      <c r="U289" s="96" t="e">
        <f t="shared" ref="U289:AN289" si="53">SUM(U285:U288)</f>
        <v>#VALUE!</v>
      </c>
      <c r="V289" s="96" t="e">
        <f t="shared" si="53"/>
        <v>#VALUE!</v>
      </c>
      <c r="W289" s="96" t="e">
        <f t="shared" si="53"/>
        <v>#VALUE!</v>
      </c>
      <c r="X289" s="96" t="e">
        <f t="shared" si="53"/>
        <v>#VALUE!</v>
      </c>
      <c r="Y289" s="96" t="e">
        <f t="shared" si="53"/>
        <v>#VALUE!</v>
      </c>
      <c r="Z289" s="96" t="e">
        <f t="shared" si="53"/>
        <v>#VALUE!</v>
      </c>
      <c r="AA289" s="96" t="e">
        <f t="shared" si="53"/>
        <v>#VALUE!</v>
      </c>
      <c r="AB289" s="96" t="e">
        <f t="shared" si="53"/>
        <v>#VALUE!</v>
      </c>
      <c r="AC289" s="96" t="e">
        <f t="shared" si="53"/>
        <v>#VALUE!</v>
      </c>
      <c r="AD289" s="96" t="e">
        <f t="shared" si="53"/>
        <v>#VALUE!</v>
      </c>
      <c r="AE289" s="96" t="e">
        <f t="shared" si="53"/>
        <v>#VALUE!</v>
      </c>
      <c r="AF289" s="96" t="e">
        <f t="shared" si="53"/>
        <v>#VALUE!</v>
      </c>
      <c r="AG289" s="96" t="e">
        <f t="shared" si="53"/>
        <v>#VALUE!</v>
      </c>
      <c r="AH289" s="96" t="e">
        <f t="shared" si="53"/>
        <v>#VALUE!</v>
      </c>
      <c r="AI289" s="96" t="e">
        <f t="shared" si="53"/>
        <v>#VALUE!</v>
      </c>
      <c r="AJ289" s="96" t="e">
        <f t="shared" si="53"/>
        <v>#VALUE!</v>
      </c>
      <c r="AK289" s="96" t="e">
        <f t="shared" si="53"/>
        <v>#VALUE!</v>
      </c>
      <c r="AL289" s="96" t="e">
        <f t="shared" si="53"/>
        <v>#VALUE!</v>
      </c>
      <c r="AM289" s="96" t="e">
        <f t="shared" si="53"/>
        <v>#VALUE!</v>
      </c>
      <c r="AN289" s="97" t="e">
        <f t="shared" si="53"/>
        <v>#VALUE!</v>
      </c>
      <c r="AO289" s="48"/>
    </row>
    <row r="290" spans="2:41" outlineLevel="1" x14ac:dyDescent="0.4"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V290" s="70"/>
    </row>
    <row r="292" spans="2:41" ht="15.75" x14ac:dyDescent="0.5">
      <c r="B292" s="12" t="s">
        <v>117</v>
      </c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</row>
    <row r="293" spans="2:41" outlineLevel="1" x14ac:dyDescent="0.4"/>
    <row r="294" spans="2:41" outlineLevel="1" x14ac:dyDescent="0.4">
      <c r="C294" s="14" t="s">
        <v>53</v>
      </c>
      <c r="D294" s="106" t="s">
        <v>34</v>
      </c>
      <c r="E294" s="14">
        <v>2015</v>
      </c>
      <c r="F294" s="16">
        <v>2016</v>
      </c>
      <c r="G294" s="16">
        <v>2017</v>
      </c>
      <c r="H294" s="16">
        <v>2018</v>
      </c>
      <c r="I294" s="16">
        <v>2019</v>
      </c>
      <c r="J294" s="16">
        <v>2020</v>
      </c>
      <c r="K294" s="16">
        <v>2021</v>
      </c>
      <c r="L294" s="16">
        <v>2022</v>
      </c>
      <c r="M294" s="16">
        <v>2023</v>
      </c>
      <c r="N294" s="16">
        <v>2024</v>
      </c>
      <c r="O294" s="16">
        <v>2025</v>
      </c>
      <c r="P294" s="16">
        <v>2026</v>
      </c>
      <c r="Q294" s="16">
        <v>2027</v>
      </c>
      <c r="R294" s="16">
        <v>2028</v>
      </c>
      <c r="S294" s="16">
        <v>2029</v>
      </c>
      <c r="T294" s="16">
        <v>2030</v>
      </c>
      <c r="U294" s="16">
        <f t="shared" ref="U294:AN294" si="54">T294+1</f>
        <v>2031</v>
      </c>
      <c r="V294" s="16">
        <f t="shared" si="54"/>
        <v>2032</v>
      </c>
      <c r="W294" s="16">
        <f t="shared" si="54"/>
        <v>2033</v>
      </c>
      <c r="X294" s="16">
        <f t="shared" si="54"/>
        <v>2034</v>
      </c>
      <c r="Y294" s="16">
        <f t="shared" si="54"/>
        <v>2035</v>
      </c>
      <c r="Z294" s="16">
        <f t="shared" si="54"/>
        <v>2036</v>
      </c>
      <c r="AA294" s="16">
        <f t="shared" si="54"/>
        <v>2037</v>
      </c>
      <c r="AB294" s="16">
        <f t="shared" si="54"/>
        <v>2038</v>
      </c>
      <c r="AC294" s="16">
        <f t="shared" si="54"/>
        <v>2039</v>
      </c>
      <c r="AD294" s="16">
        <f t="shared" si="54"/>
        <v>2040</v>
      </c>
      <c r="AE294" s="16">
        <f t="shared" si="54"/>
        <v>2041</v>
      </c>
      <c r="AF294" s="16">
        <f t="shared" si="54"/>
        <v>2042</v>
      </c>
      <c r="AG294" s="16">
        <f t="shared" si="54"/>
        <v>2043</v>
      </c>
      <c r="AH294" s="16">
        <f t="shared" si="54"/>
        <v>2044</v>
      </c>
      <c r="AI294" s="16">
        <f t="shared" si="54"/>
        <v>2045</v>
      </c>
      <c r="AJ294" s="16">
        <f t="shared" si="54"/>
        <v>2046</v>
      </c>
      <c r="AK294" s="16">
        <f t="shared" si="54"/>
        <v>2047</v>
      </c>
      <c r="AL294" s="16">
        <f t="shared" si="54"/>
        <v>2048</v>
      </c>
      <c r="AM294" s="16">
        <f t="shared" si="54"/>
        <v>2049</v>
      </c>
      <c r="AN294" s="47">
        <f t="shared" si="54"/>
        <v>2050</v>
      </c>
    </row>
    <row r="295" spans="2:41" outlineLevel="1" x14ac:dyDescent="0.4">
      <c r="C295" s="71" t="s">
        <v>118</v>
      </c>
      <c r="D295" s="102" t="s">
        <v>36</v>
      </c>
      <c r="E295" s="107"/>
      <c r="F295" s="39">
        <v>0</v>
      </c>
      <c r="G295" s="39">
        <v>0</v>
      </c>
      <c r="H295" s="39">
        <v>0</v>
      </c>
      <c r="I295" s="39">
        <v>0</v>
      </c>
      <c r="J295" s="39">
        <v>0</v>
      </c>
      <c r="K295" s="39">
        <v>0</v>
      </c>
      <c r="L295" s="39">
        <v>0</v>
      </c>
      <c r="M295" s="39">
        <v>0</v>
      </c>
      <c r="N295" s="39">
        <v>0</v>
      </c>
      <c r="O295" s="39">
        <v>0</v>
      </c>
      <c r="P295" s="39">
        <v>0</v>
      </c>
      <c r="Q295" s="39">
        <v>0</v>
      </c>
      <c r="R295" s="39">
        <v>0</v>
      </c>
      <c r="S295" s="39">
        <v>0</v>
      </c>
      <c r="T295" s="39">
        <v>0</v>
      </c>
      <c r="U295" s="39">
        <v>0</v>
      </c>
      <c r="V295" s="39">
        <v>0</v>
      </c>
      <c r="W295" s="39">
        <v>0</v>
      </c>
      <c r="X295" s="39">
        <v>0</v>
      </c>
      <c r="Y295" s="39">
        <v>0</v>
      </c>
      <c r="Z295" s="39">
        <v>0</v>
      </c>
      <c r="AA295" s="39">
        <v>0</v>
      </c>
      <c r="AB295" s="39">
        <v>0</v>
      </c>
      <c r="AC295" s="39">
        <v>0</v>
      </c>
      <c r="AD295" s="39">
        <v>0</v>
      </c>
      <c r="AE295" s="39">
        <v>0</v>
      </c>
      <c r="AF295" s="39">
        <v>0</v>
      </c>
      <c r="AG295" s="39">
        <v>0</v>
      </c>
      <c r="AH295" s="39">
        <v>0</v>
      </c>
      <c r="AI295" s="39">
        <v>0</v>
      </c>
      <c r="AJ295" s="39">
        <v>0</v>
      </c>
      <c r="AK295" s="39">
        <v>0</v>
      </c>
      <c r="AL295" s="39">
        <v>0</v>
      </c>
      <c r="AM295" s="39">
        <v>0</v>
      </c>
      <c r="AN295" s="108">
        <v>0</v>
      </c>
    </row>
    <row r="296" spans="2:41" outlineLevel="1" x14ac:dyDescent="0.4">
      <c r="C296" s="50" t="s">
        <v>92</v>
      </c>
      <c r="D296" s="85" t="s">
        <v>36</v>
      </c>
      <c r="E296" s="103"/>
      <c r="F296" s="35">
        <v>0</v>
      </c>
      <c r="G296" s="35">
        <v>0</v>
      </c>
      <c r="H296" s="35">
        <v>0</v>
      </c>
      <c r="I296" s="35">
        <v>0</v>
      </c>
      <c r="J296" s="35">
        <v>0</v>
      </c>
      <c r="K296" s="35">
        <v>0</v>
      </c>
      <c r="L296" s="35">
        <v>0</v>
      </c>
      <c r="M296" s="35">
        <v>0</v>
      </c>
      <c r="N296" s="35">
        <v>0</v>
      </c>
      <c r="O296" s="35">
        <v>0</v>
      </c>
      <c r="P296" s="35">
        <v>0</v>
      </c>
      <c r="Q296" s="35">
        <v>0</v>
      </c>
      <c r="R296" s="35">
        <v>0</v>
      </c>
      <c r="S296" s="35">
        <v>0</v>
      </c>
      <c r="T296" s="35">
        <v>0</v>
      </c>
      <c r="U296" s="35">
        <v>0</v>
      </c>
      <c r="V296" s="35">
        <v>0</v>
      </c>
      <c r="W296" s="35">
        <v>0</v>
      </c>
      <c r="X296" s="35">
        <v>0</v>
      </c>
      <c r="Y296" s="35">
        <v>0</v>
      </c>
      <c r="Z296" s="35">
        <v>0</v>
      </c>
      <c r="AA296" s="35">
        <v>0</v>
      </c>
      <c r="AB296" s="35">
        <v>0</v>
      </c>
      <c r="AC296" s="35">
        <v>0</v>
      </c>
      <c r="AD296" s="35">
        <v>0</v>
      </c>
      <c r="AE296" s="35">
        <v>0</v>
      </c>
      <c r="AF296" s="35">
        <v>0</v>
      </c>
      <c r="AG296" s="35">
        <v>0</v>
      </c>
      <c r="AH296" s="35">
        <v>0</v>
      </c>
      <c r="AI296" s="35">
        <v>0</v>
      </c>
      <c r="AJ296" s="35">
        <v>0</v>
      </c>
      <c r="AK296" s="35">
        <v>0</v>
      </c>
      <c r="AL296" s="35">
        <v>0</v>
      </c>
      <c r="AM296" s="35">
        <v>0</v>
      </c>
      <c r="AN296" s="49">
        <v>0</v>
      </c>
    </row>
    <row r="297" spans="2:41" outlineLevel="1" x14ac:dyDescent="0.4">
      <c r="C297" s="50" t="s">
        <v>85</v>
      </c>
      <c r="D297" s="85" t="s">
        <v>36</v>
      </c>
      <c r="E297" s="103"/>
      <c r="F297" s="35">
        <v>0</v>
      </c>
      <c r="G297" s="35">
        <v>0</v>
      </c>
      <c r="H297" s="35">
        <v>0</v>
      </c>
      <c r="I297" s="35">
        <v>0</v>
      </c>
      <c r="J297" s="35">
        <v>0</v>
      </c>
      <c r="K297" s="35">
        <v>0</v>
      </c>
      <c r="L297" s="35">
        <v>0</v>
      </c>
      <c r="M297" s="35">
        <v>0</v>
      </c>
      <c r="N297" s="35">
        <v>0</v>
      </c>
      <c r="O297" s="35">
        <v>0</v>
      </c>
      <c r="P297" s="35">
        <v>0</v>
      </c>
      <c r="Q297" s="35">
        <v>0</v>
      </c>
      <c r="R297" s="35">
        <v>0</v>
      </c>
      <c r="S297" s="35">
        <v>0</v>
      </c>
      <c r="T297" s="35">
        <v>0</v>
      </c>
      <c r="U297" s="35">
        <v>0</v>
      </c>
      <c r="V297" s="35">
        <v>0</v>
      </c>
      <c r="W297" s="35">
        <v>0</v>
      </c>
      <c r="X297" s="35">
        <v>0</v>
      </c>
      <c r="Y297" s="35">
        <v>0</v>
      </c>
      <c r="Z297" s="35">
        <v>0</v>
      </c>
      <c r="AA297" s="35">
        <v>0</v>
      </c>
      <c r="AB297" s="35">
        <v>0</v>
      </c>
      <c r="AC297" s="35">
        <v>0</v>
      </c>
      <c r="AD297" s="35">
        <v>0</v>
      </c>
      <c r="AE297" s="35">
        <v>0</v>
      </c>
      <c r="AF297" s="35">
        <v>0</v>
      </c>
      <c r="AG297" s="35">
        <v>0</v>
      </c>
      <c r="AH297" s="35">
        <v>0</v>
      </c>
      <c r="AI297" s="35">
        <v>0</v>
      </c>
      <c r="AJ297" s="35">
        <v>0</v>
      </c>
      <c r="AK297" s="35">
        <v>0</v>
      </c>
      <c r="AL297" s="35">
        <v>0</v>
      </c>
      <c r="AM297" s="35">
        <v>0</v>
      </c>
      <c r="AN297" s="49">
        <v>0</v>
      </c>
    </row>
    <row r="298" spans="2:41" outlineLevel="1" x14ac:dyDescent="0.4">
      <c r="C298" s="50" t="s">
        <v>86</v>
      </c>
      <c r="D298" s="85" t="s">
        <v>36</v>
      </c>
      <c r="E298" s="103"/>
      <c r="F298" s="35">
        <v>0</v>
      </c>
      <c r="G298" s="35">
        <v>0</v>
      </c>
      <c r="H298" s="35">
        <v>0</v>
      </c>
      <c r="I298" s="35">
        <v>0</v>
      </c>
      <c r="J298" s="35">
        <v>0</v>
      </c>
      <c r="K298" s="35">
        <v>0</v>
      </c>
      <c r="L298" s="35">
        <v>0</v>
      </c>
      <c r="M298" s="35">
        <v>0</v>
      </c>
      <c r="N298" s="35">
        <v>0</v>
      </c>
      <c r="O298" s="35">
        <v>0</v>
      </c>
      <c r="P298" s="35">
        <v>0</v>
      </c>
      <c r="Q298" s="35">
        <v>0</v>
      </c>
      <c r="R298" s="35">
        <v>0</v>
      </c>
      <c r="S298" s="35">
        <v>0</v>
      </c>
      <c r="T298" s="35">
        <v>0</v>
      </c>
      <c r="U298" s="35">
        <v>0</v>
      </c>
      <c r="V298" s="35">
        <v>0</v>
      </c>
      <c r="W298" s="35">
        <v>0</v>
      </c>
      <c r="X298" s="35">
        <v>0</v>
      </c>
      <c r="Y298" s="35">
        <v>0</v>
      </c>
      <c r="Z298" s="35">
        <v>0</v>
      </c>
      <c r="AA298" s="35">
        <v>0</v>
      </c>
      <c r="AB298" s="35">
        <v>0</v>
      </c>
      <c r="AC298" s="35">
        <v>0</v>
      </c>
      <c r="AD298" s="35">
        <v>0</v>
      </c>
      <c r="AE298" s="35">
        <v>0</v>
      </c>
      <c r="AF298" s="35">
        <v>0</v>
      </c>
      <c r="AG298" s="35">
        <v>0</v>
      </c>
      <c r="AH298" s="35">
        <v>0</v>
      </c>
      <c r="AI298" s="35">
        <v>0</v>
      </c>
      <c r="AJ298" s="35">
        <v>0</v>
      </c>
      <c r="AK298" s="35">
        <v>0</v>
      </c>
      <c r="AL298" s="35">
        <v>0</v>
      </c>
      <c r="AM298" s="35">
        <v>0</v>
      </c>
      <c r="AN298" s="49">
        <v>0</v>
      </c>
    </row>
    <row r="299" spans="2:41" outlineLevel="1" x14ac:dyDescent="0.4">
      <c r="C299" s="50" t="s">
        <v>87</v>
      </c>
      <c r="D299" s="85" t="s">
        <v>36</v>
      </c>
      <c r="E299" s="103"/>
      <c r="F299" s="35">
        <v>0</v>
      </c>
      <c r="G299" s="35">
        <v>0</v>
      </c>
      <c r="H299" s="35">
        <v>0</v>
      </c>
      <c r="I299" s="35">
        <v>0</v>
      </c>
      <c r="J299" s="35">
        <v>0</v>
      </c>
      <c r="K299" s="35">
        <v>0</v>
      </c>
      <c r="L299" s="35">
        <v>0</v>
      </c>
      <c r="M299" s="35">
        <v>0</v>
      </c>
      <c r="N299" s="35">
        <v>0</v>
      </c>
      <c r="O299" s="35">
        <v>0</v>
      </c>
      <c r="P299" s="35">
        <v>0</v>
      </c>
      <c r="Q299" s="35">
        <v>0</v>
      </c>
      <c r="R299" s="35">
        <v>0</v>
      </c>
      <c r="S299" s="35">
        <v>0</v>
      </c>
      <c r="T299" s="35">
        <v>0</v>
      </c>
      <c r="U299" s="35">
        <v>0</v>
      </c>
      <c r="V299" s="35">
        <v>0</v>
      </c>
      <c r="W299" s="35">
        <v>0</v>
      </c>
      <c r="X299" s="35">
        <v>0</v>
      </c>
      <c r="Y299" s="35">
        <v>0</v>
      </c>
      <c r="Z299" s="35">
        <v>0</v>
      </c>
      <c r="AA299" s="35">
        <v>0</v>
      </c>
      <c r="AB299" s="35">
        <v>0</v>
      </c>
      <c r="AC299" s="35">
        <v>0</v>
      </c>
      <c r="AD299" s="35">
        <v>0</v>
      </c>
      <c r="AE299" s="35">
        <v>0</v>
      </c>
      <c r="AF299" s="35">
        <v>0</v>
      </c>
      <c r="AG299" s="35">
        <v>0</v>
      </c>
      <c r="AH299" s="35">
        <v>0</v>
      </c>
      <c r="AI299" s="35">
        <v>0</v>
      </c>
      <c r="AJ299" s="35">
        <v>0</v>
      </c>
      <c r="AK299" s="35">
        <v>0</v>
      </c>
      <c r="AL299" s="35">
        <v>0</v>
      </c>
      <c r="AM299" s="35">
        <v>0</v>
      </c>
      <c r="AN299" s="49">
        <v>0</v>
      </c>
    </row>
    <row r="300" spans="2:41" outlineLevel="1" x14ac:dyDescent="0.4">
      <c r="C300" s="50" t="s">
        <v>88</v>
      </c>
      <c r="D300" s="85" t="s">
        <v>36</v>
      </c>
      <c r="E300" s="103"/>
      <c r="F300" s="35">
        <v>0</v>
      </c>
      <c r="G300" s="35">
        <v>0</v>
      </c>
      <c r="H300" s="35">
        <v>0</v>
      </c>
      <c r="I300" s="35">
        <v>0</v>
      </c>
      <c r="J300" s="35">
        <v>0</v>
      </c>
      <c r="K300" s="35">
        <v>0</v>
      </c>
      <c r="L300" s="35">
        <v>0</v>
      </c>
      <c r="M300" s="35">
        <v>0</v>
      </c>
      <c r="N300" s="35">
        <v>0</v>
      </c>
      <c r="O300" s="35">
        <v>0</v>
      </c>
      <c r="P300" s="35">
        <v>0</v>
      </c>
      <c r="Q300" s="35">
        <v>0</v>
      </c>
      <c r="R300" s="35">
        <v>0</v>
      </c>
      <c r="S300" s="35">
        <v>0</v>
      </c>
      <c r="T300" s="35">
        <v>0</v>
      </c>
      <c r="U300" s="35">
        <v>0</v>
      </c>
      <c r="V300" s="35">
        <v>0</v>
      </c>
      <c r="W300" s="35">
        <v>0</v>
      </c>
      <c r="X300" s="35">
        <v>0</v>
      </c>
      <c r="Y300" s="35">
        <v>0</v>
      </c>
      <c r="Z300" s="35">
        <v>0</v>
      </c>
      <c r="AA300" s="35">
        <v>0</v>
      </c>
      <c r="AB300" s="35">
        <v>0</v>
      </c>
      <c r="AC300" s="35">
        <v>0</v>
      </c>
      <c r="AD300" s="35">
        <v>0</v>
      </c>
      <c r="AE300" s="35">
        <v>0</v>
      </c>
      <c r="AF300" s="35">
        <v>0</v>
      </c>
      <c r="AG300" s="35">
        <v>0</v>
      </c>
      <c r="AH300" s="35">
        <v>0</v>
      </c>
      <c r="AI300" s="35">
        <v>0</v>
      </c>
      <c r="AJ300" s="35">
        <v>0</v>
      </c>
      <c r="AK300" s="35">
        <v>0</v>
      </c>
      <c r="AL300" s="35">
        <v>0</v>
      </c>
      <c r="AM300" s="35">
        <v>0</v>
      </c>
      <c r="AN300" s="49">
        <v>0</v>
      </c>
    </row>
    <row r="301" spans="2:41" outlineLevel="1" x14ac:dyDescent="0.4">
      <c r="C301" s="77" t="s">
        <v>91</v>
      </c>
      <c r="D301" s="104" t="s">
        <v>36</v>
      </c>
      <c r="E301" s="84"/>
      <c r="F301" s="38">
        <v>0</v>
      </c>
      <c r="G301" s="38">
        <v>0</v>
      </c>
      <c r="H301" s="38">
        <v>0</v>
      </c>
      <c r="I301" s="38">
        <v>0</v>
      </c>
      <c r="J301" s="38">
        <v>0</v>
      </c>
      <c r="K301" s="38">
        <v>0</v>
      </c>
      <c r="L301" s="38">
        <v>0</v>
      </c>
      <c r="M301" s="38">
        <v>0</v>
      </c>
      <c r="N301" s="38">
        <v>0</v>
      </c>
      <c r="O301" s="38">
        <v>0</v>
      </c>
      <c r="P301" s="38">
        <v>0</v>
      </c>
      <c r="Q301" s="38">
        <v>0</v>
      </c>
      <c r="R301" s="38">
        <v>0</v>
      </c>
      <c r="S301" s="38">
        <v>0</v>
      </c>
      <c r="T301" s="38">
        <v>0</v>
      </c>
      <c r="U301" s="38">
        <v>0</v>
      </c>
      <c r="V301" s="38">
        <v>0</v>
      </c>
      <c r="W301" s="38">
        <v>0</v>
      </c>
      <c r="X301" s="38">
        <v>0</v>
      </c>
      <c r="Y301" s="38">
        <v>0</v>
      </c>
      <c r="Z301" s="38">
        <v>0</v>
      </c>
      <c r="AA301" s="38">
        <v>0</v>
      </c>
      <c r="AB301" s="38">
        <v>0</v>
      </c>
      <c r="AC301" s="38">
        <v>0</v>
      </c>
      <c r="AD301" s="38">
        <v>0</v>
      </c>
      <c r="AE301" s="38">
        <v>0</v>
      </c>
      <c r="AF301" s="38">
        <v>0</v>
      </c>
      <c r="AG301" s="38">
        <v>0</v>
      </c>
      <c r="AH301" s="38">
        <v>0</v>
      </c>
      <c r="AI301" s="38">
        <v>0</v>
      </c>
      <c r="AJ301" s="38">
        <v>0</v>
      </c>
      <c r="AK301" s="38">
        <v>0</v>
      </c>
      <c r="AL301" s="38">
        <v>0</v>
      </c>
      <c r="AM301" s="38">
        <v>0</v>
      </c>
      <c r="AN301" s="62">
        <v>0</v>
      </c>
    </row>
    <row r="302" spans="2:41" outlineLevel="1" x14ac:dyDescent="0.4">
      <c r="C302" s="77" t="s">
        <v>119</v>
      </c>
      <c r="D302" s="104" t="s">
        <v>36</v>
      </c>
      <c r="E302" s="84"/>
      <c r="F302" s="38">
        <v>0</v>
      </c>
      <c r="G302" s="38">
        <v>0</v>
      </c>
      <c r="H302" s="38">
        <v>0</v>
      </c>
      <c r="I302" s="38">
        <v>0</v>
      </c>
      <c r="J302" s="38">
        <v>0</v>
      </c>
      <c r="K302" s="38">
        <v>0</v>
      </c>
      <c r="L302" s="38">
        <v>0</v>
      </c>
      <c r="M302" s="38">
        <v>0</v>
      </c>
      <c r="N302" s="38">
        <v>0</v>
      </c>
      <c r="O302" s="38">
        <v>0</v>
      </c>
      <c r="P302" s="38">
        <v>0</v>
      </c>
      <c r="Q302" s="38">
        <v>0</v>
      </c>
      <c r="R302" s="38">
        <v>0</v>
      </c>
      <c r="S302" s="38">
        <v>0</v>
      </c>
      <c r="T302" s="38">
        <v>0</v>
      </c>
      <c r="U302" s="38">
        <f t="shared" ref="U302:AN302" si="55">SUM(U296:U301)</f>
        <v>0</v>
      </c>
      <c r="V302" s="38">
        <f t="shared" si="55"/>
        <v>0</v>
      </c>
      <c r="W302" s="38">
        <f t="shared" si="55"/>
        <v>0</v>
      </c>
      <c r="X302" s="38">
        <f t="shared" si="55"/>
        <v>0</v>
      </c>
      <c r="Y302" s="38">
        <f t="shared" si="55"/>
        <v>0</v>
      </c>
      <c r="Z302" s="38">
        <f t="shared" si="55"/>
        <v>0</v>
      </c>
      <c r="AA302" s="38">
        <f t="shared" si="55"/>
        <v>0</v>
      </c>
      <c r="AB302" s="38">
        <f t="shared" si="55"/>
        <v>0</v>
      </c>
      <c r="AC302" s="38">
        <f t="shared" si="55"/>
        <v>0</v>
      </c>
      <c r="AD302" s="38">
        <f t="shared" si="55"/>
        <v>0</v>
      </c>
      <c r="AE302" s="38">
        <f t="shared" si="55"/>
        <v>0</v>
      </c>
      <c r="AF302" s="38">
        <f t="shared" si="55"/>
        <v>0</v>
      </c>
      <c r="AG302" s="38">
        <f t="shared" si="55"/>
        <v>0</v>
      </c>
      <c r="AH302" s="38">
        <f t="shared" si="55"/>
        <v>0</v>
      </c>
      <c r="AI302" s="38">
        <f t="shared" si="55"/>
        <v>0</v>
      </c>
      <c r="AJ302" s="38">
        <f t="shared" si="55"/>
        <v>0</v>
      </c>
      <c r="AK302" s="38">
        <f t="shared" si="55"/>
        <v>0</v>
      </c>
      <c r="AL302" s="38">
        <f t="shared" si="55"/>
        <v>0</v>
      </c>
      <c r="AM302" s="38">
        <f t="shared" si="55"/>
        <v>0</v>
      </c>
      <c r="AN302" s="62">
        <f t="shared" si="55"/>
        <v>0</v>
      </c>
    </row>
    <row r="303" spans="2:41" outlineLevel="1" x14ac:dyDescent="0.4">
      <c r="C303" s="77" t="s">
        <v>120</v>
      </c>
      <c r="D303" s="104" t="s">
        <v>36</v>
      </c>
      <c r="E303" s="109"/>
      <c r="F303" s="27">
        <v>0</v>
      </c>
      <c r="G303" s="27">
        <v>0</v>
      </c>
      <c r="H303" s="27">
        <v>0</v>
      </c>
      <c r="I303" s="27">
        <v>0</v>
      </c>
      <c r="J303" s="27">
        <v>0</v>
      </c>
      <c r="K303" s="27">
        <v>0</v>
      </c>
      <c r="L303" s="27">
        <v>0</v>
      </c>
      <c r="M303" s="27">
        <v>0</v>
      </c>
      <c r="N303" s="27">
        <v>0</v>
      </c>
      <c r="O303" s="27">
        <v>0</v>
      </c>
      <c r="P303" s="27">
        <v>0</v>
      </c>
      <c r="Q303" s="27">
        <v>0</v>
      </c>
      <c r="R303" s="27">
        <v>0</v>
      </c>
      <c r="S303" s="27">
        <v>0</v>
      </c>
      <c r="T303" s="27">
        <v>0</v>
      </c>
      <c r="U303" s="27">
        <f t="shared" ref="U303:AN303" si="56">SUM(U295:U301)</f>
        <v>0</v>
      </c>
      <c r="V303" s="27">
        <f t="shared" si="56"/>
        <v>0</v>
      </c>
      <c r="W303" s="27">
        <f t="shared" si="56"/>
        <v>0</v>
      </c>
      <c r="X303" s="27">
        <f t="shared" si="56"/>
        <v>0</v>
      </c>
      <c r="Y303" s="27">
        <f t="shared" si="56"/>
        <v>0</v>
      </c>
      <c r="Z303" s="27">
        <f t="shared" si="56"/>
        <v>0</v>
      </c>
      <c r="AA303" s="27">
        <f t="shared" si="56"/>
        <v>0</v>
      </c>
      <c r="AB303" s="27">
        <f t="shared" si="56"/>
        <v>0</v>
      </c>
      <c r="AC303" s="27">
        <f t="shared" si="56"/>
        <v>0</v>
      </c>
      <c r="AD303" s="27">
        <f t="shared" si="56"/>
        <v>0</v>
      </c>
      <c r="AE303" s="27">
        <f t="shared" si="56"/>
        <v>0</v>
      </c>
      <c r="AF303" s="27">
        <f t="shared" si="56"/>
        <v>0</v>
      </c>
      <c r="AG303" s="27">
        <f t="shared" si="56"/>
        <v>0</v>
      </c>
      <c r="AH303" s="27">
        <f t="shared" si="56"/>
        <v>0</v>
      </c>
      <c r="AI303" s="27">
        <f t="shared" si="56"/>
        <v>0</v>
      </c>
      <c r="AJ303" s="27">
        <f t="shared" si="56"/>
        <v>0</v>
      </c>
      <c r="AK303" s="27">
        <f t="shared" si="56"/>
        <v>0</v>
      </c>
      <c r="AL303" s="27">
        <f t="shared" si="56"/>
        <v>0</v>
      </c>
      <c r="AM303" s="27">
        <f t="shared" si="56"/>
        <v>0</v>
      </c>
      <c r="AN303" s="110">
        <f t="shared" si="56"/>
        <v>0</v>
      </c>
    </row>
    <row r="304" spans="2:41" outlineLevel="1" x14ac:dyDescent="0.4">
      <c r="C304" s="46"/>
    </row>
    <row r="305" spans="3:40" outlineLevel="1" x14ac:dyDescent="0.4">
      <c r="C305" s="111" t="s">
        <v>121</v>
      </c>
    </row>
    <row r="306" spans="3:40" outlineLevel="1" x14ac:dyDescent="0.4">
      <c r="C306" s="71" t="s">
        <v>118</v>
      </c>
      <c r="D306" s="22" t="s">
        <v>36</v>
      </c>
      <c r="E306" s="107"/>
      <c r="F306" s="39">
        <v>0</v>
      </c>
      <c r="G306" s="39">
        <v>0</v>
      </c>
      <c r="H306" s="39">
        <v>0</v>
      </c>
      <c r="I306" s="39">
        <v>0</v>
      </c>
      <c r="J306" s="39">
        <v>0</v>
      </c>
      <c r="K306" s="39">
        <v>0</v>
      </c>
      <c r="L306" s="39">
        <v>0</v>
      </c>
      <c r="M306" s="39">
        <v>0</v>
      </c>
      <c r="N306" s="39">
        <v>0</v>
      </c>
      <c r="O306" s="39">
        <v>0</v>
      </c>
      <c r="P306" s="39">
        <v>0</v>
      </c>
      <c r="Q306" s="39">
        <v>0</v>
      </c>
      <c r="R306" s="39">
        <v>0</v>
      </c>
      <c r="S306" s="39">
        <v>0</v>
      </c>
      <c r="T306" s="39">
        <v>0</v>
      </c>
      <c r="U306" s="39">
        <v>0</v>
      </c>
      <c r="V306" s="39">
        <v>0</v>
      </c>
      <c r="W306" s="39">
        <v>0</v>
      </c>
      <c r="X306" s="39">
        <v>0</v>
      </c>
      <c r="Y306" s="39">
        <v>0</v>
      </c>
      <c r="Z306" s="39">
        <v>0</v>
      </c>
      <c r="AA306" s="39">
        <v>0</v>
      </c>
      <c r="AB306" s="39">
        <v>0</v>
      </c>
      <c r="AC306" s="39">
        <v>0</v>
      </c>
      <c r="AD306" s="39">
        <v>0</v>
      </c>
      <c r="AE306" s="39">
        <v>0</v>
      </c>
      <c r="AF306" s="39">
        <v>0</v>
      </c>
      <c r="AG306" s="39">
        <v>0</v>
      </c>
      <c r="AH306" s="39">
        <v>0</v>
      </c>
      <c r="AI306" s="39">
        <v>0</v>
      </c>
      <c r="AJ306" s="39">
        <v>0</v>
      </c>
      <c r="AK306" s="39">
        <v>0</v>
      </c>
      <c r="AL306" s="39">
        <v>0</v>
      </c>
      <c r="AM306" s="39">
        <v>0</v>
      </c>
      <c r="AN306" s="108">
        <v>0</v>
      </c>
    </row>
    <row r="307" spans="3:40" outlineLevel="1" x14ac:dyDescent="0.4">
      <c r="C307" s="50" t="s">
        <v>92</v>
      </c>
      <c r="D307" s="18" t="s">
        <v>36</v>
      </c>
      <c r="E307" s="103"/>
      <c r="F307" s="35">
        <v>0</v>
      </c>
      <c r="G307" s="35">
        <v>0</v>
      </c>
      <c r="H307" s="35">
        <v>0</v>
      </c>
      <c r="I307" s="35">
        <v>0</v>
      </c>
      <c r="J307" s="35">
        <v>0</v>
      </c>
      <c r="K307" s="35">
        <v>0</v>
      </c>
      <c r="L307" s="35">
        <v>0</v>
      </c>
      <c r="M307" s="35">
        <v>0</v>
      </c>
      <c r="N307" s="35">
        <v>0</v>
      </c>
      <c r="O307" s="35">
        <v>0</v>
      </c>
      <c r="P307" s="35">
        <v>0</v>
      </c>
      <c r="Q307" s="35">
        <v>0</v>
      </c>
      <c r="R307" s="35">
        <v>0</v>
      </c>
      <c r="S307" s="35">
        <v>0</v>
      </c>
      <c r="T307" s="35">
        <v>0</v>
      </c>
      <c r="U307" s="35">
        <v>0</v>
      </c>
      <c r="V307" s="35">
        <v>0</v>
      </c>
      <c r="W307" s="35">
        <v>0</v>
      </c>
      <c r="X307" s="35">
        <v>0</v>
      </c>
      <c r="Y307" s="35">
        <v>0</v>
      </c>
      <c r="Z307" s="35">
        <v>0</v>
      </c>
      <c r="AA307" s="35">
        <v>0</v>
      </c>
      <c r="AB307" s="35">
        <v>0</v>
      </c>
      <c r="AC307" s="35">
        <v>0</v>
      </c>
      <c r="AD307" s="35">
        <v>0</v>
      </c>
      <c r="AE307" s="35">
        <v>0</v>
      </c>
      <c r="AF307" s="35">
        <v>0</v>
      </c>
      <c r="AG307" s="35">
        <v>0</v>
      </c>
      <c r="AH307" s="35">
        <v>0</v>
      </c>
      <c r="AI307" s="35">
        <v>0</v>
      </c>
      <c r="AJ307" s="35">
        <v>0</v>
      </c>
      <c r="AK307" s="35">
        <v>0</v>
      </c>
      <c r="AL307" s="35">
        <v>0</v>
      </c>
      <c r="AM307" s="35">
        <v>0</v>
      </c>
      <c r="AN307" s="49">
        <v>0</v>
      </c>
    </row>
    <row r="308" spans="3:40" outlineLevel="1" x14ac:dyDescent="0.4">
      <c r="C308" s="50" t="s">
        <v>85</v>
      </c>
      <c r="D308" s="18" t="s">
        <v>36</v>
      </c>
      <c r="E308" s="103"/>
      <c r="F308" s="35">
        <v>0</v>
      </c>
      <c r="G308" s="35">
        <v>0</v>
      </c>
      <c r="H308" s="35">
        <v>0</v>
      </c>
      <c r="I308" s="35">
        <v>0</v>
      </c>
      <c r="J308" s="35">
        <v>0</v>
      </c>
      <c r="K308" s="35">
        <v>0</v>
      </c>
      <c r="L308" s="35">
        <v>0</v>
      </c>
      <c r="M308" s="35">
        <v>0</v>
      </c>
      <c r="N308" s="35">
        <v>0</v>
      </c>
      <c r="O308" s="35">
        <v>0</v>
      </c>
      <c r="P308" s="35">
        <v>0</v>
      </c>
      <c r="Q308" s="35">
        <v>0</v>
      </c>
      <c r="R308" s="35">
        <v>0</v>
      </c>
      <c r="S308" s="35">
        <v>0</v>
      </c>
      <c r="T308" s="35">
        <v>0</v>
      </c>
      <c r="U308" s="35">
        <v>0</v>
      </c>
      <c r="V308" s="35">
        <v>0</v>
      </c>
      <c r="W308" s="35">
        <v>0</v>
      </c>
      <c r="X308" s="35">
        <v>0</v>
      </c>
      <c r="Y308" s="35">
        <v>0</v>
      </c>
      <c r="Z308" s="35">
        <v>0</v>
      </c>
      <c r="AA308" s="35">
        <v>0</v>
      </c>
      <c r="AB308" s="35">
        <v>0</v>
      </c>
      <c r="AC308" s="35">
        <v>0</v>
      </c>
      <c r="AD308" s="35">
        <v>0</v>
      </c>
      <c r="AE308" s="35">
        <v>0</v>
      </c>
      <c r="AF308" s="35">
        <v>0</v>
      </c>
      <c r="AG308" s="35">
        <v>0</v>
      </c>
      <c r="AH308" s="35">
        <v>0</v>
      </c>
      <c r="AI308" s="35">
        <v>0</v>
      </c>
      <c r="AJ308" s="35">
        <v>0</v>
      </c>
      <c r="AK308" s="35">
        <v>0</v>
      </c>
      <c r="AL308" s="35">
        <v>0</v>
      </c>
      <c r="AM308" s="35">
        <v>0</v>
      </c>
      <c r="AN308" s="49">
        <v>0</v>
      </c>
    </row>
    <row r="309" spans="3:40" outlineLevel="1" x14ac:dyDescent="0.4">
      <c r="C309" s="50" t="s">
        <v>86</v>
      </c>
      <c r="D309" s="18" t="s">
        <v>36</v>
      </c>
      <c r="E309" s="103"/>
      <c r="F309" s="35">
        <v>0</v>
      </c>
      <c r="G309" s="35">
        <v>0</v>
      </c>
      <c r="H309" s="35">
        <v>0</v>
      </c>
      <c r="I309" s="35">
        <v>0</v>
      </c>
      <c r="J309" s="35">
        <v>0</v>
      </c>
      <c r="K309" s="35">
        <v>0</v>
      </c>
      <c r="L309" s="35">
        <v>0</v>
      </c>
      <c r="M309" s="35">
        <v>0</v>
      </c>
      <c r="N309" s="35">
        <v>0</v>
      </c>
      <c r="O309" s="35">
        <v>0</v>
      </c>
      <c r="P309" s="35">
        <v>0</v>
      </c>
      <c r="Q309" s="35">
        <v>0</v>
      </c>
      <c r="R309" s="35">
        <v>0</v>
      </c>
      <c r="S309" s="35">
        <v>0</v>
      </c>
      <c r="T309" s="35">
        <v>0</v>
      </c>
      <c r="U309" s="35">
        <v>0</v>
      </c>
      <c r="V309" s="35">
        <v>0</v>
      </c>
      <c r="W309" s="35">
        <v>0</v>
      </c>
      <c r="X309" s="35">
        <v>0</v>
      </c>
      <c r="Y309" s="35">
        <v>0</v>
      </c>
      <c r="Z309" s="35">
        <v>0</v>
      </c>
      <c r="AA309" s="35">
        <v>0</v>
      </c>
      <c r="AB309" s="35">
        <v>0</v>
      </c>
      <c r="AC309" s="35">
        <v>0</v>
      </c>
      <c r="AD309" s="35">
        <v>0</v>
      </c>
      <c r="AE309" s="35">
        <v>0</v>
      </c>
      <c r="AF309" s="35">
        <v>0</v>
      </c>
      <c r="AG309" s="35">
        <v>0</v>
      </c>
      <c r="AH309" s="35">
        <v>0</v>
      </c>
      <c r="AI309" s="35">
        <v>0</v>
      </c>
      <c r="AJ309" s="35">
        <v>0</v>
      </c>
      <c r="AK309" s="35">
        <v>0</v>
      </c>
      <c r="AL309" s="35">
        <v>0</v>
      </c>
      <c r="AM309" s="35">
        <v>0</v>
      </c>
      <c r="AN309" s="49">
        <v>0</v>
      </c>
    </row>
    <row r="310" spans="3:40" outlineLevel="1" x14ac:dyDescent="0.4">
      <c r="C310" s="50" t="s">
        <v>87</v>
      </c>
      <c r="D310" s="18" t="s">
        <v>36</v>
      </c>
      <c r="E310" s="103"/>
      <c r="F310" s="35">
        <v>0</v>
      </c>
      <c r="G310" s="35">
        <v>0</v>
      </c>
      <c r="H310" s="35">
        <v>0</v>
      </c>
      <c r="I310" s="35">
        <v>0</v>
      </c>
      <c r="J310" s="35">
        <v>0</v>
      </c>
      <c r="K310" s="35">
        <v>0</v>
      </c>
      <c r="L310" s="35">
        <v>0</v>
      </c>
      <c r="M310" s="35">
        <v>0</v>
      </c>
      <c r="N310" s="35">
        <v>0</v>
      </c>
      <c r="O310" s="35">
        <v>0</v>
      </c>
      <c r="P310" s="35">
        <v>0</v>
      </c>
      <c r="Q310" s="35">
        <v>0</v>
      </c>
      <c r="R310" s="35">
        <v>0</v>
      </c>
      <c r="S310" s="35">
        <v>0</v>
      </c>
      <c r="T310" s="35">
        <v>893.42000000000007</v>
      </c>
      <c r="U310" s="35">
        <v>0</v>
      </c>
      <c r="V310" s="35">
        <v>0</v>
      </c>
      <c r="W310" s="35">
        <v>0</v>
      </c>
      <c r="X310" s="35">
        <v>0</v>
      </c>
      <c r="Y310" s="35">
        <v>0</v>
      </c>
      <c r="Z310" s="35">
        <v>0</v>
      </c>
      <c r="AA310" s="35">
        <v>0</v>
      </c>
      <c r="AB310" s="35">
        <v>0</v>
      </c>
      <c r="AC310" s="35">
        <v>0</v>
      </c>
      <c r="AD310" s="35">
        <v>0</v>
      </c>
      <c r="AE310" s="35">
        <v>0</v>
      </c>
      <c r="AF310" s="35">
        <v>0</v>
      </c>
      <c r="AG310" s="35">
        <v>0</v>
      </c>
      <c r="AH310" s="35">
        <v>0</v>
      </c>
      <c r="AI310" s="35">
        <v>0</v>
      </c>
      <c r="AJ310" s="35">
        <v>0</v>
      </c>
      <c r="AK310" s="35">
        <v>0</v>
      </c>
      <c r="AL310" s="35">
        <v>0</v>
      </c>
      <c r="AM310" s="35">
        <v>0</v>
      </c>
      <c r="AN310" s="49">
        <v>0</v>
      </c>
    </row>
    <row r="311" spans="3:40" outlineLevel="1" x14ac:dyDescent="0.4">
      <c r="C311" s="50" t="s">
        <v>88</v>
      </c>
      <c r="D311" s="18" t="s">
        <v>36</v>
      </c>
      <c r="E311" s="103"/>
      <c r="F311" s="35">
        <v>0</v>
      </c>
      <c r="G311" s="35">
        <v>0</v>
      </c>
      <c r="H311" s="35">
        <v>0</v>
      </c>
      <c r="I311" s="35">
        <v>0</v>
      </c>
      <c r="J311" s="35">
        <v>0</v>
      </c>
      <c r="K311" s="35">
        <v>0</v>
      </c>
      <c r="L311" s="35">
        <v>0</v>
      </c>
      <c r="M311" s="35">
        <v>0</v>
      </c>
      <c r="N311" s="35">
        <v>0</v>
      </c>
      <c r="O311" s="35">
        <v>0</v>
      </c>
      <c r="P311" s="35">
        <v>0</v>
      </c>
      <c r="Q311" s="35">
        <v>0</v>
      </c>
      <c r="R311" s="35">
        <v>0</v>
      </c>
      <c r="S311" s="35">
        <v>0</v>
      </c>
      <c r="T311" s="35">
        <v>0</v>
      </c>
      <c r="U311" s="35">
        <v>0</v>
      </c>
      <c r="V311" s="35">
        <v>0</v>
      </c>
      <c r="W311" s="35">
        <v>0</v>
      </c>
      <c r="X311" s="35">
        <v>0</v>
      </c>
      <c r="Y311" s="35">
        <v>0</v>
      </c>
      <c r="Z311" s="35">
        <v>0</v>
      </c>
      <c r="AA311" s="35">
        <v>0</v>
      </c>
      <c r="AB311" s="35">
        <v>0</v>
      </c>
      <c r="AC311" s="35">
        <v>0</v>
      </c>
      <c r="AD311" s="35">
        <v>0</v>
      </c>
      <c r="AE311" s="35">
        <v>0</v>
      </c>
      <c r="AF311" s="35">
        <v>0</v>
      </c>
      <c r="AG311" s="35">
        <v>0</v>
      </c>
      <c r="AH311" s="35">
        <v>0</v>
      </c>
      <c r="AI311" s="35">
        <v>0</v>
      </c>
      <c r="AJ311" s="35">
        <v>0</v>
      </c>
      <c r="AK311" s="35">
        <v>0</v>
      </c>
      <c r="AL311" s="35">
        <v>0</v>
      </c>
      <c r="AM311" s="35">
        <v>0</v>
      </c>
      <c r="AN311" s="49">
        <v>0</v>
      </c>
    </row>
    <row r="312" spans="3:40" outlineLevel="1" x14ac:dyDescent="0.4">
      <c r="C312" s="77" t="s">
        <v>91</v>
      </c>
      <c r="D312" s="26" t="s">
        <v>36</v>
      </c>
      <c r="E312" s="84"/>
      <c r="F312" s="38">
        <v>0</v>
      </c>
      <c r="G312" s="38">
        <v>0</v>
      </c>
      <c r="H312" s="38">
        <v>0</v>
      </c>
      <c r="I312" s="38">
        <v>0</v>
      </c>
      <c r="J312" s="38">
        <v>0</v>
      </c>
      <c r="K312" s="38">
        <v>0</v>
      </c>
      <c r="L312" s="38">
        <v>0</v>
      </c>
      <c r="M312" s="38">
        <v>0</v>
      </c>
      <c r="N312" s="38">
        <v>0</v>
      </c>
      <c r="O312" s="38">
        <v>0</v>
      </c>
      <c r="P312" s="38">
        <v>0</v>
      </c>
      <c r="Q312" s="38">
        <v>0</v>
      </c>
      <c r="R312" s="38">
        <v>0</v>
      </c>
      <c r="S312" s="38">
        <v>0</v>
      </c>
      <c r="T312" s="38">
        <v>0</v>
      </c>
      <c r="U312" s="38">
        <v>0</v>
      </c>
      <c r="V312" s="38">
        <v>0</v>
      </c>
      <c r="W312" s="38">
        <v>0</v>
      </c>
      <c r="X312" s="38">
        <v>0</v>
      </c>
      <c r="Y312" s="38">
        <v>0</v>
      </c>
      <c r="Z312" s="38">
        <v>0</v>
      </c>
      <c r="AA312" s="38">
        <v>0</v>
      </c>
      <c r="AB312" s="38">
        <v>0</v>
      </c>
      <c r="AC312" s="38">
        <v>0</v>
      </c>
      <c r="AD312" s="38">
        <v>0</v>
      </c>
      <c r="AE312" s="38">
        <v>0</v>
      </c>
      <c r="AF312" s="38">
        <v>0</v>
      </c>
      <c r="AG312" s="38">
        <v>0</v>
      </c>
      <c r="AH312" s="38">
        <v>0</v>
      </c>
      <c r="AI312" s="38">
        <v>0</v>
      </c>
      <c r="AJ312" s="38">
        <v>0</v>
      </c>
      <c r="AK312" s="38">
        <v>0</v>
      </c>
      <c r="AL312" s="38">
        <v>0</v>
      </c>
      <c r="AM312" s="38">
        <v>0</v>
      </c>
      <c r="AN312" s="62">
        <v>0</v>
      </c>
    </row>
    <row r="313" spans="3:40" outlineLevel="1" x14ac:dyDescent="0.4">
      <c r="C313" s="77" t="s">
        <v>122</v>
      </c>
      <c r="D313" s="26" t="s">
        <v>36</v>
      </c>
      <c r="E313" s="38"/>
      <c r="F313" s="38">
        <v>0</v>
      </c>
      <c r="G313" s="38">
        <v>0</v>
      </c>
      <c r="H313" s="38">
        <v>0</v>
      </c>
      <c r="I313" s="38">
        <v>0</v>
      </c>
      <c r="J313" s="38">
        <v>0</v>
      </c>
      <c r="K313" s="38">
        <v>0</v>
      </c>
      <c r="L313" s="38">
        <v>0</v>
      </c>
      <c r="M313" s="38">
        <v>0</v>
      </c>
      <c r="N313" s="38">
        <v>0</v>
      </c>
      <c r="O313" s="38">
        <v>0</v>
      </c>
      <c r="P313" s="38">
        <v>0</v>
      </c>
      <c r="Q313" s="38">
        <v>0</v>
      </c>
      <c r="R313" s="38">
        <v>0</v>
      </c>
      <c r="S313" s="38">
        <v>0</v>
      </c>
      <c r="T313" s="38">
        <v>893.42000000000007</v>
      </c>
      <c r="U313" s="38">
        <f t="shared" ref="U313:AN313" si="57">SUM(U307:U312)</f>
        <v>0</v>
      </c>
      <c r="V313" s="38">
        <f t="shared" si="57"/>
        <v>0</v>
      </c>
      <c r="W313" s="38">
        <f t="shared" si="57"/>
        <v>0</v>
      </c>
      <c r="X313" s="38">
        <f t="shared" si="57"/>
        <v>0</v>
      </c>
      <c r="Y313" s="38">
        <f t="shared" si="57"/>
        <v>0</v>
      </c>
      <c r="Z313" s="38">
        <f t="shared" si="57"/>
        <v>0</v>
      </c>
      <c r="AA313" s="38">
        <f t="shared" si="57"/>
        <v>0</v>
      </c>
      <c r="AB313" s="38">
        <f t="shared" si="57"/>
        <v>0</v>
      </c>
      <c r="AC313" s="38">
        <f t="shared" si="57"/>
        <v>0</v>
      </c>
      <c r="AD313" s="38">
        <f t="shared" si="57"/>
        <v>0</v>
      </c>
      <c r="AE313" s="38">
        <f t="shared" si="57"/>
        <v>0</v>
      </c>
      <c r="AF313" s="38">
        <f t="shared" si="57"/>
        <v>0</v>
      </c>
      <c r="AG313" s="38">
        <f t="shared" si="57"/>
        <v>0</v>
      </c>
      <c r="AH313" s="38">
        <f t="shared" si="57"/>
        <v>0</v>
      </c>
      <c r="AI313" s="38">
        <f t="shared" si="57"/>
        <v>0</v>
      </c>
      <c r="AJ313" s="38">
        <f t="shared" si="57"/>
        <v>0</v>
      </c>
      <c r="AK313" s="38">
        <f t="shared" si="57"/>
        <v>0</v>
      </c>
      <c r="AL313" s="38">
        <f t="shared" si="57"/>
        <v>0</v>
      </c>
      <c r="AM313" s="38">
        <f t="shared" si="57"/>
        <v>0</v>
      </c>
      <c r="AN313" s="62">
        <f t="shared" si="57"/>
        <v>0</v>
      </c>
    </row>
    <row r="314" spans="3:40" outlineLevel="1" x14ac:dyDescent="0.4">
      <c r="C314" s="112" t="s">
        <v>123</v>
      </c>
      <c r="D314" s="26" t="s">
        <v>36</v>
      </c>
      <c r="E314" s="113"/>
      <c r="F314" s="113">
        <v>0</v>
      </c>
      <c r="G314" s="113">
        <v>0</v>
      </c>
      <c r="H314" s="113">
        <v>0</v>
      </c>
      <c r="I314" s="113">
        <v>0</v>
      </c>
      <c r="J314" s="113">
        <v>0</v>
      </c>
      <c r="K314" s="113">
        <v>0</v>
      </c>
      <c r="L314" s="113">
        <v>0</v>
      </c>
      <c r="M314" s="113">
        <v>0</v>
      </c>
      <c r="N314" s="113">
        <v>0</v>
      </c>
      <c r="O314" s="113">
        <v>0</v>
      </c>
      <c r="P314" s="113">
        <v>0</v>
      </c>
      <c r="Q314" s="113">
        <v>0</v>
      </c>
      <c r="R314" s="113">
        <v>0</v>
      </c>
      <c r="S314" s="113">
        <v>0</v>
      </c>
      <c r="T314" s="113">
        <v>893.42000000000007</v>
      </c>
      <c r="U314" s="113">
        <f t="shared" ref="U314:AN314" si="58">SUM(U306:U312)</f>
        <v>0</v>
      </c>
      <c r="V314" s="113">
        <f t="shared" si="58"/>
        <v>0</v>
      </c>
      <c r="W314" s="113">
        <f t="shared" si="58"/>
        <v>0</v>
      </c>
      <c r="X314" s="113">
        <f t="shared" si="58"/>
        <v>0</v>
      </c>
      <c r="Y314" s="113">
        <f t="shared" si="58"/>
        <v>0</v>
      </c>
      <c r="Z314" s="113">
        <f t="shared" si="58"/>
        <v>0</v>
      </c>
      <c r="AA314" s="113">
        <f t="shared" si="58"/>
        <v>0</v>
      </c>
      <c r="AB314" s="113">
        <f t="shared" si="58"/>
        <v>0</v>
      </c>
      <c r="AC314" s="113">
        <f t="shared" si="58"/>
        <v>0</v>
      </c>
      <c r="AD314" s="113">
        <f t="shared" si="58"/>
        <v>0</v>
      </c>
      <c r="AE314" s="113">
        <f t="shared" si="58"/>
        <v>0</v>
      </c>
      <c r="AF314" s="113">
        <f t="shared" si="58"/>
        <v>0</v>
      </c>
      <c r="AG314" s="113">
        <f t="shared" si="58"/>
        <v>0</v>
      </c>
      <c r="AH314" s="113">
        <f t="shared" si="58"/>
        <v>0</v>
      </c>
      <c r="AI314" s="113">
        <f t="shared" si="58"/>
        <v>0</v>
      </c>
      <c r="AJ314" s="113">
        <f t="shared" si="58"/>
        <v>0</v>
      </c>
      <c r="AK314" s="113">
        <f t="shared" si="58"/>
        <v>0</v>
      </c>
      <c r="AL314" s="113">
        <f t="shared" si="58"/>
        <v>0</v>
      </c>
      <c r="AM314" s="113">
        <f t="shared" si="58"/>
        <v>0</v>
      </c>
      <c r="AN314" s="114">
        <f t="shared" si="58"/>
        <v>0</v>
      </c>
    </row>
    <row r="315" spans="3:40" outlineLevel="1" x14ac:dyDescent="0.4">
      <c r="C315" s="46"/>
    </row>
    <row r="316" spans="3:40" outlineLevel="1" x14ac:dyDescent="0.4">
      <c r="C316" s="111" t="s">
        <v>124</v>
      </c>
    </row>
    <row r="317" spans="3:40" outlineLevel="1" x14ac:dyDescent="0.4">
      <c r="C317" s="71" t="s">
        <v>118</v>
      </c>
      <c r="D317" s="115" t="s">
        <v>36</v>
      </c>
      <c r="E317" s="78"/>
      <c r="F317" s="34">
        <v>0</v>
      </c>
      <c r="G317" s="34">
        <v>0</v>
      </c>
      <c r="H317" s="34">
        <v>0</v>
      </c>
      <c r="I317" s="34">
        <v>0</v>
      </c>
      <c r="J317" s="34">
        <v>0</v>
      </c>
      <c r="K317" s="34">
        <v>0</v>
      </c>
      <c r="L317" s="34">
        <v>0</v>
      </c>
      <c r="M317" s="34">
        <v>0</v>
      </c>
      <c r="N317" s="34">
        <v>0</v>
      </c>
      <c r="O317" s="34">
        <v>0</v>
      </c>
      <c r="P317" s="34">
        <v>0</v>
      </c>
      <c r="Q317" s="34">
        <v>0</v>
      </c>
      <c r="R317" s="34">
        <v>0</v>
      </c>
      <c r="S317" s="34">
        <v>0</v>
      </c>
      <c r="T317" s="34">
        <v>0</v>
      </c>
      <c r="U317" s="34">
        <f t="shared" ref="U317:AN323" si="59">U295-U306</f>
        <v>0</v>
      </c>
      <c r="V317" s="34">
        <f t="shared" si="59"/>
        <v>0</v>
      </c>
      <c r="W317" s="34">
        <f t="shared" si="59"/>
        <v>0</v>
      </c>
      <c r="X317" s="34">
        <f t="shared" si="59"/>
        <v>0</v>
      </c>
      <c r="Y317" s="34">
        <f t="shared" si="59"/>
        <v>0</v>
      </c>
      <c r="Z317" s="34">
        <f t="shared" si="59"/>
        <v>0</v>
      </c>
      <c r="AA317" s="34">
        <f t="shared" si="59"/>
        <v>0</v>
      </c>
      <c r="AB317" s="34">
        <f t="shared" si="59"/>
        <v>0</v>
      </c>
      <c r="AC317" s="34">
        <f t="shared" si="59"/>
        <v>0</v>
      </c>
      <c r="AD317" s="34">
        <f t="shared" si="59"/>
        <v>0</v>
      </c>
      <c r="AE317" s="34">
        <f t="shared" si="59"/>
        <v>0</v>
      </c>
      <c r="AF317" s="34">
        <f t="shared" si="59"/>
        <v>0</v>
      </c>
      <c r="AG317" s="34">
        <f t="shared" si="59"/>
        <v>0</v>
      </c>
      <c r="AH317" s="34">
        <f t="shared" si="59"/>
        <v>0</v>
      </c>
      <c r="AI317" s="34">
        <f t="shared" si="59"/>
        <v>0</v>
      </c>
      <c r="AJ317" s="34">
        <f t="shared" si="59"/>
        <v>0</v>
      </c>
      <c r="AK317" s="34">
        <f t="shared" si="59"/>
        <v>0</v>
      </c>
      <c r="AL317" s="34">
        <f t="shared" si="59"/>
        <v>0</v>
      </c>
      <c r="AM317" s="34">
        <f t="shared" si="59"/>
        <v>0</v>
      </c>
      <c r="AN317" s="61">
        <f t="shared" si="59"/>
        <v>0</v>
      </c>
    </row>
    <row r="318" spans="3:40" outlineLevel="1" x14ac:dyDescent="0.4">
      <c r="C318" s="50" t="s">
        <v>92</v>
      </c>
      <c r="D318" s="18" t="s">
        <v>36</v>
      </c>
      <c r="E318" s="103"/>
      <c r="F318" s="35">
        <v>0</v>
      </c>
      <c r="G318" s="35">
        <v>0</v>
      </c>
      <c r="H318" s="35">
        <v>0</v>
      </c>
      <c r="I318" s="35">
        <v>0</v>
      </c>
      <c r="J318" s="35">
        <v>0</v>
      </c>
      <c r="K318" s="35">
        <v>0</v>
      </c>
      <c r="L318" s="35">
        <v>0</v>
      </c>
      <c r="M318" s="35">
        <v>0</v>
      </c>
      <c r="N318" s="35">
        <v>0</v>
      </c>
      <c r="O318" s="35">
        <v>0</v>
      </c>
      <c r="P318" s="35">
        <v>0</v>
      </c>
      <c r="Q318" s="35">
        <v>0</v>
      </c>
      <c r="R318" s="35">
        <v>0</v>
      </c>
      <c r="S318" s="35">
        <v>0</v>
      </c>
      <c r="T318" s="35">
        <v>0</v>
      </c>
      <c r="U318" s="35">
        <f t="shared" si="59"/>
        <v>0</v>
      </c>
      <c r="V318" s="35">
        <f t="shared" si="59"/>
        <v>0</v>
      </c>
      <c r="W318" s="35">
        <f t="shared" si="59"/>
        <v>0</v>
      </c>
      <c r="X318" s="35">
        <f t="shared" si="59"/>
        <v>0</v>
      </c>
      <c r="Y318" s="35">
        <f t="shared" si="59"/>
        <v>0</v>
      </c>
      <c r="Z318" s="35">
        <f t="shared" si="59"/>
        <v>0</v>
      </c>
      <c r="AA318" s="35">
        <f t="shared" si="59"/>
        <v>0</v>
      </c>
      <c r="AB318" s="35">
        <f t="shared" si="59"/>
        <v>0</v>
      </c>
      <c r="AC318" s="35">
        <f t="shared" si="59"/>
        <v>0</v>
      </c>
      <c r="AD318" s="35">
        <f t="shared" si="59"/>
        <v>0</v>
      </c>
      <c r="AE318" s="35">
        <f t="shared" si="59"/>
        <v>0</v>
      </c>
      <c r="AF318" s="35">
        <f t="shared" si="59"/>
        <v>0</v>
      </c>
      <c r="AG318" s="35">
        <f t="shared" si="59"/>
        <v>0</v>
      </c>
      <c r="AH318" s="35">
        <f t="shared" si="59"/>
        <v>0</v>
      </c>
      <c r="AI318" s="35">
        <f t="shared" si="59"/>
        <v>0</v>
      </c>
      <c r="AJ318" s="35">
        <f t="shared" si="59"/>
        <v>0</v>
      </c>
      <c r="AK318" s="35">
        <f t="shared" si="59"/>
        <v>0</v>
      </c>
      <c r="AL318" s="35">
        <f t="shared" si="59"/>
        <v>0</v>
      </c>
      <c r="AM318" s="35">
        <f t="shared" si="59"/>
        <v>0</v>
      </c>
      <c r="AN318" s="49">
        <f t="shared" si="59"/>
        <v>0</v>
      </c>
    </row>
    <row r="319" spans="3:40" outlineLevel="1" x14ac:dyDescent="0.4">
      <c r="C319" s="50" t="s">
        <v>85</v>
      </c>
      <c r="D319" s="18" t="s">
        <v>36</v>
      </c>
      <c r="E319" s="103"/>
      <c r="F319" s="35">
        <v>0</v>
      </c>
      <c r="G319" s="35">
        <v>0</v>
      </c>
      <c r="H319" s="35">
        <v>0</v>
      </c>
      <c r="I319" s="35">
        <v>0</v>
      </c>
      <c r="J319" s="35">
        <v>0</v>
      </c>
      <c r="K319" s="35">
        <v>0</v>
      </c>
      <c r="L319" s="35">
        <v>0</v>
      </c>
      <c r="M319" s="35">
        <v>0</v>
      </c>
      <c r="N319" s="35">
        <v>0</v>
      </c>
      <c r="O319" s="35">
        <v>0</v>
      </c>
      <c r="P319" s="35">
        <v>0</v>
      </c>
      <c r="Q319" s="35">
        <v>0</v>
      </c>
      <c r="R319" s="35">
        <v>0</v>
      </c>
      <c r="S319" s="35">
        <v>0</v>
      </c>
      <c r="T319" s="35">
        <v>0</v>
      </c>
      <c r="U319" s="35">
        <f t="shared" si="59"/>
        <v>0</v>
      </c>
      <c r="V319" s="35">
        <f t="shared" si="59"/>
        <v>0</v>
      </c>
      <c r="W319" s="35">
        <f t="shared" si="59"/>
        <v>0</v>
      </c>
      <c r="X319" s="35">
        <f t="shared" si="59"/>
        <v>0</v>
      </c>
      <c r="Y319" s="35">
        <f t="shared" si="59"/>
        <v>0</v>
      </c>
      <c r="Z319" s="35">
        <f t="shared" si="59"/>
        <v>0</v>
      </c>
      <c r="AA319" s="35">
        <f t="shared" si="59"/>
        <v>0</v>
      </c>
      <c r="AB319" s="35">
        <f t="shared" si="59"/>
        <v>0</v>
      </c>
      <c r="AC319" s="35">
        <f t="shared" si="59"/>
        <v>0</v>
      </c>
      <c r="AD319" s="35">
        <f t="shared" si="59"/>
        <v>0</v>
      </c>
      <c r="AE319" s="35">
        <f t="shared" si="59"/>
        <v>0</v>
      </c>
      <c r="AF319" s="35">
        <f t="shared" si="59"/>
        <v>0</v>
      </c>
      <c r="AG319" s="35">
        <f t="shared" si="59"/>
        <v>0</v>
      </c>
      <c r="AH319" s="35">
        <f t="shared" si="59"/>
        <v>0</v>
      </c>
      <c r="AI319" s="35">
        <f t="shared" si="59"/>
        <v>0</v>
      </c>
      <c r="AJ319" s="35">
        <f t="shared" si="59"/>
        <v>0</v>
      </c>
      <c r="AK319" s="35">
        <f t="shared" si="59"/>
        <v>0</v>
      </c>
      <c r="AL319" s="35">
        <f t="shared" si="59"/>
        <v>0</v>
      </c>
      <c r="AM319" s="35">
        <f t="shared" si="59"/>
        <v>0</v>
      </c>
      <c r="AN319" s="49">
        <f t="shared" si="59"/>
        <v>0</v>
      </c>
    </row>
    <row r="320" spans="3:40" outlineLevel="1" x14ac:dyDescent="0.4">
      <c r="C320" s="50" t="s">
        <v>86</v>
      </c>
      <c r="D320" s="18" t="s">
        <v>36</v>
      </c>
      <c r="E320" s="103"/>
      <c r="F320" s="35">
        <v>0</v>
      </c>
      <c r="G320" s="35">
        <v>0</v>
      </c>
      <c r="H320" s="35">
        <v>0</v>
      </c>
      <c r="I320" s="35">
        <v>0</v>
      </c>
      <c r="J320" s="35">
        <v>0</v>
      </c>
      <c r="K320" s="35">
        <v>0</v>
      </c>
      <c r="L320" s="35">
        <v>0</v>
      </c>
      <c r="M320" s="35">
        <v>0</v>
      </c>
      <c r="N320" s="35">
        <v>0</v>
      </c>
      <c r="O320" s="35">
        <v>0</v>
      </c>
      <c r="P320" s="35">
        <v>0</v>
      </c>
      <c r="Q320" s="35">
        <v>0</v>
      </c>
      <c r="R320" s="35">
        <v>0</v>
      </c>
      <c r="S320" s="35">
        <v>0</v>
      </c>
      <c r="T320" s="35">
        <v>0</v>
      </c>
      <c r="U320" s="35">
        <f t="shared" si="59"/>
        <v>0</v>
      </c>
      <c r="V320" s="35">
        <f t="shared" si="59"/>
        <v>0</v>
      </c>
      <c r="W320" s="35">
        <f t="shared" si="59"/>
        <v>0</v>
      </c>
      <c r="X320" s="35">
        <f t="shared" si="59"/>
        <v>0</v>
      </c>
      <c r="Y320" s="35">
        <f t="shared" si="59"/>
        <v>0</v>
      </c>
      <c r="Z320" s="35">
        <f t="shared" si="59"/>
        <v>0</v>
      </c>
      <c r="AA320" s="35">
        <f t="shared" si="59"/>
        <v>0</v>
      </c>
      <c r="AB320" s="35">
        <f t="shared" si="59"/>
        <v>0</v>
      </c>
      <c r="AC320" s="35">
        <f t="shared" si="59"/>
        <v>0</v>
      </c>
      <c r="AD320" s="35">
        <f t="shared" si="59"/>
        <v>0</v>
      </c>
      <c r="AE320" s="35">
        <f t="shared" si="59"/>
        <v>0</v>
      </c>
      <c r="AF320" s="35">
        <f t="shared" si="59"/>
        <v>0</v>
      </c>
      <c r="AG320" s="35">
        <f t="shared" si="59"/>
        <v>0</v>
      </c>
      <c r="AH320" s="35">
        <f t="shared" si="59"/>
        <v>0</v>
      </c>
      <c r="AI320" s="35">
        <f t="shared" si="59"/>
        <v>0</v>
      </c>
      <c r="AJ320" s="35">
        <f t="shared" si="59"/>
        <v>0</v>
      </c>
      <c r="AK320" s="35">
        <f t="shared" si="59"/>
        <v>0</v>
      </c>
      <c r="AL320" s="35">
        <f t="shared" si="59"/>
        <v>0</v>
      </c>
      <c r="AM320" s="35">
        <f t="shared" si="59"/>
        <v>0</v>
      </c>
      <c r="AN320" s="49">
        <f t="shared" si="59"/>
        <v>0</v>
      </c>
    </row>
    <row r="321" spans="3:40" outlineLevel="1" x14ac:dyDescent="0.4">
      <c r="C321" s="50" t="s">
        <v>87</v>
      </c>
      <c r="D321" s="18" t="s">
        <v>36</v>
      </c>
      <c r="E321" s="103"/>
      <c r="F321" s="35">
        <v>0</v>
      </c>
      <c r="G321" s="35">
        <v>0</v>
      </c>
      <c r="H321" s="35">
        <v>0</v>
      </c>
      <c r="I321" s="35">
        <v>0</v>
      </c>
      <c r="J321" s="35">
        <v>0</v>
      </c>
      <c r="K321" s="35">
        <v>0</v>
      </c>
      <c r="L321" s="35">
        <v>0</v>
      </c>
      <c r="M321" s="35">
        <v>0</v>
      </c>
      <c r="N321" s="35">
        <v>0</v>
      </c>
      <c r="O321" s="35">
        <v>0</v>
      </c>
      <c r="P321" s="35">
        <v>0</v>
      </c>
      <c r="Q321" s="35">
        <v>0</v>
      </c>
      <c r="R321" s="35">
        <v>0</v>
      </c>
      <c r="S321" s="35">
        <v>0</v>
      </c>
      <c r="T321" s="35">
        <v>-893.42000000000007</v>
      </c>
      <c r="U321" s="35">
        <f t="shared" si="59"/>
        <v>0</v>
      </c>
      <c r="V321" s="35">
        <f t="shared" si="59"/>
        <v>0</v>
      </c>
      <c r="W321" s="35">
        <f t="shared" si="59"/>
        <v>0</v>
      </c>
      <c r="X321" s="35">
        <f t="shared" si="59"/>
        <v>0</v>
      </c>
      <c r="Y321" s="35">
        <f t="shared" si="59"/>
        <v>0</v>
      </c>
      <c r="Z321" s="35">
        <f t="shared" si="59"/>
        <v>0</v>
      </c>
      <c r="AA321" s="35">
        <f t="shared" si="59"/>
        <v>0</v>
      </c>
      <c r="AB321" s="35">
        <f t="shared" si="59"/>
        <v>0</v>
      </c>
      <c r="AC321" s="35">
        <f t="shared" si="59"/>
        <v>0</v>
      </c>
      <c r="AD321" s="35">
        <f t="shared" si="59"/>
        <v>0</v>
      </c>
      <c r="AE321" s="35">
        <f t="shared" si="59"/>
        <v>0</v>
      </c>
      <c r="AF321" s="35">
        <f t="shared" si="59"/>
        <v>0</v>
      </c>
      <c r="AG321" s="35">
        <f t="shared" si="59"/>
        <v>0</v>
      </c>
      <c r="AH321" s="35">
        <f t="shared" si="59"/>
        <v>0</v>
      </c>
      <c r="AI321" s="35">
        <f t="shared" si="59"/>
        <v>0</v>
      </c>
      <c r="AJ321" s="35">
        <f t="shared" si="59"/>
        <v>0</v>
      </c>
      <c r="AK321" s="35">
        <f t="shared" si="59"/>
        <v>0</v>
      </c>
      <c r="AL321" s="35">
        <f t="shared" si="59"/>
        <v>0</v>
      </c>
      <c r="AM321" s="35">
        <f t="shared" si="59"/>
        <v>0</v>
      </c>
      <c r="AN321" s="49">
        <f t="shared" si="59"/>
        <v>0</v>
      </c>
    </row>
    <row r="322" spans="3:40" outlineLevel="1" x14ac:dyDescent="0.4">
      <c r="C322" s="50" t="s">
        <v>88</v>
      </c>
      <c r="D322" s="18" t="s">
        <v>36</v>
      </c>
      <c r="E322" s="103"/>
      <c r="F322" s="35">
        <v>0</v>
      </c>
      <c r="G322" s="35">
        <v>0</v>
      </c>
      <c r="H322" s="35">
        <v>0</v>
      </c>
      <c r="I322" s="35">
        <v>0</v>
      </c>
      <c r="J322" s="35">
        <v>0</v>
      </c>
      <c r="K322" s="35">
        <v>0</v>
      </c>
      <c r="L322" s="35">
        <v>0</v>
      </c>
      <c r="M322" s="35">
        <v>0</v>
      </c>
      <c r="N322" s="35">
        <v>0</v>
      </c>
      <c r="O322" s="35">
        <v>0</v>
      </c>
      <c r="P322" s="35">
        <v>0</v>
      </c>
      <c r="Q322" s="35">
        <v>0</v>
      </c>
      <c r="R322" s="35">
        <v>0</v>
      </c>
      <c r="S322" s="35">
        <v>0</v>
      </c>
      <c r="T322" s="35">
        <v>0</v>
      </c>
      <c r="U322" s="35">
        <f t="shared" si="59"/>
        <v>0</v>
      </c>
      <c r="V322" s="35">
        <f t="shared" si="59"/>
        <v>0</v>
      </c>
      <c r="W322" s="35">
        <f t="shared" si="59"/>
        <v>0</v>
      </c>
      <c r="X322" s="35">
        <f t="shared" si="59"/>
        <v>0</v>
      </c>
      <c r="Y322" s="35">
        <f t="shared" si="59"/>
        <v>0</v>
      </c>
      <c r="Z322" s="35">
        <f t="shared" si="59"/>
        <v>0</v>
      </c>
      <c r="AA322" s="35">
        <f t="shared" si="59"/>
        <v>0</v>
      </c>
      <c r="AB322" s="35">
        <f t="shared" si="59"/>
        <v>0</v>
      </c>
      <c r="AC322" s="35">
        <f t="shared" si="59"/>
        <v>0</v>
      </c>
      <c r="AD322" s="35">
        <f t="shared" si="59"/>
        <v>0</v>
      </c>
      <c r="AE322" s="35">
        <f t="shared" si="59"/>
        <v>0</v>
      </c>
      <c r="AF322" s="35">
        <f t="shared" si="59"/>
        <v>0</v>
      </c>
      <c r="AG322" s="35">
        <f t="shared" si="59"/>
        <v>0</v>
      </c>
      <c r="AH322" s="35">
        <f t="shared" si="59"/>
        <v>0</v>
      </c>
      <c r="AI322" s="35">
        <f t="shared" si="59"/>
        <v>0</v>
      </c>
      <c r="AJ322" s="35">
        <f t="shared" si="59"/>
        <v>0</v>
      </c>
      <c r="AK322" s="35">
        <f t="shared" si="59"/>
        <v>0</v>
      </c>
      <c r="AL322" s="35">
        <f t="shared" si="59"/>
        <v>0</v>
      </c>
      <c r="AM322" s="35">
        <f t="shared" si="59"/>
        <v>0</v>
      </c>
      <c r="AN322" s="49">
        <f t="shared" si="59"/>
        <v>0</v>
      </c>
    </row>
    <row r="323" spans="3:40" outlineLevel="1" x14ac:dyDescent="0.4">
      <c r="C323" s="77" t="s">
        <v>91</v>
      </c>
      <c r="D323" s="26" t="s">
        <v>36</v>
      </c>
      <c r="E323" s="84"/>
      <c r="F323" s="38">
        <v>0</v>
      </c>
      <c r="G323" s="38">
        <v>0</v>
      </c>
      <c r="H323" s="38">
        <v>0</v>
      </c>
      <c r="I323" s="38">
        <v>0</v>
      </c>
      <c r="J323" s="38">
        <v>0</v>
      </c>
      <c r="K323" s="38">
        <v>0</v>
      </c>
      <c r="L323" s="38">
        <v>0</v>
      </c>
      <c r="M323" s="38">
        <v>0</v>
      </c>
      <c r="N323" s="38">
        <v>0</v>
      </c>
      <c r="O323" s="38">
        <v>0</v>
      </c>
      <c r="P323" s="38">
        <v>0</v>
      </c>
      <c r="Q323" s="38">
        <v>0</v>
      </c>
      <c r="R323" s="38">
        <v>0</v>
      </c>
      <c r="S323" s="38">
        <v>0</v>
      </c>
      <c r="T323" s="38">
        <v>0</v>
      </c>
      <c r="U323" s="38">
        <f t="shared" si="59"/>
        <v>0</v>
      </c>
      <c r="V323" s="38">
        <f t="shared" si="59"/>
        <v>0</v>
      </c>
      <c r="W323" s="38">
        <f t="shared" si="59"/>
        <v>0</v>
      </c>
      <c r="X323" s="38">
        <f t="shared" si="59"/>
        <v>0</v>
      </c>
      <c r="Y323" s="38">
        <f t="shared" si="59"/>
        <v>0</v>
      </c>
      <c r="Z323" s="38">
        <f t="shared" si="59"/>
        <v>0</v>
      </c>
      <c r="AA323" s="38">
        <f t="shared" si="59"/>
        <v>0</v>
      </c>
      <c r="AB323" s="38">
        <f t="shared" si="59"/>
        <v>0</v>
      </c>
      <c r="AC323" s="38">
        <f t="shared" si="59"/>
        <v>0</v>
      </c>
      <c r="AD323" s="38">
        <f t="shared" si="59"/>
        <v>0</v>
      </c>
      <c r="AE323" s="38">
        <f t="shared" si="59"/>
        <v>0</v>
      </c>
      <c r="AF323" s="38">
        <f t="shared" si="59"/>
        <v>0</v>
      </c>
      <c r="AG323" s="38">
        <f t="shared" si="59"/>
        <v>0</v>
      </c>
      <c r="AH323" s="38">
        <f t="shared" si="59"/>
        <v>0</v>
      </c>
      <c r="AI323" s="38">
        <f t="shared" si="59"/>
        <v>0</v>
      </c>
      <c r="AJ323" s="38">
        <f t="shared" si="59"/>
        <v>0</v>
      </c>
      <c r="AK323" s="38">
        <f t="shared" si="59"/>
        <v>0</v>
      </c>
      <c r="AL323" s="38">
        <f t="shared" si="59"/>
        <v>0</v>
      </c>
      <c r="AM323" s="38">
        <f t="shared" si="59"/>
        <v>0</v>
      </c>
      <c r="AN323" s="62">
        <f t="shared" si="59"/>
        <v>0</v>
      </c>
    </row>
    <row r="324" spans="3:40" outlineLevel="1" x14ac:dyDescent="0.4">
      <c r="C324" s="77" t="s">
        <v>125</v>
      </c>
      <c r="D324" s="26" t="s">
        <v>36</v>
      </c>
      <c r="E324" s="38"/>
      <c r="F324" s="38">
        <v>0</v>
      </c>
      <c r="G324" s="38">
        <v>0</v>
      </c>
      <c r="H324" s="38">
        <v>0</v>
      </c>
      <c r="I324" s="38">
        <v>0</v>
      </c>
      <c r="J324" s="38">
        <v>0</v>
      </c>
      <c r="K324" s="38">
        <v>0</v>
      </c>
      <c r="L324" s="38">
        <v>0</v>
      </c>
      <c r="M324" s="38">
        <v>0</v>
      </c>
      <c r="N324" s="38">
        <v>0</v>
      </c>
      <c r="O324" s="38">
        <v>0</v>
      </c>
      <c r="P324" s="38">
        <v>0</v>
      </c>
      <c r="Q324" s="38">
        <v>0</v>
      </c>
      <c r="R324" s="38">
        <v>0</v>
      </c>
      <c r="S324" s="38">
        <v>0</v>
      </c>
      <c r="T324" s="38">
        <v>-893.42000000000007</v>
      </c>
      <c r="U324" s="38">
        <f t="shared" ref="U324:AN324" si="60">SUM(U318:U323)</f>
        <v>0</v>
      </c>
      <c r="V324" s="38">
        <f t="shared" si="60"/>
        <v>0</v>
      </c>
      <c r="W324" s="38">
        <f t="shared" si="60"/>
        <v>0</v>
      </c>
      <c r="X324" s="38">
        <f t="shared" si="60"/>
        <v>0</v>
      </c>
      <c r="Y324" s="38">
        <f t="shared" si="60"/>
        <v>0</v>
      </c>
      <c r="Z324" s="38">
        <f t="shared" si="60"/>
        <v>0</v>
      </c>
      <c r="AA324" s="38">
        <f t="shared" si="60"/>
        <v>0</v>
      </c>
      <c r="AB324" s="38">
        <f t="shared" si="60"/>
        <v>0</v>
      </c>
      <c r="AC324" s="38">
        <f t="shared" si="60"/>
        <v>0</v>
      </c>
      <c r="AD324" s="38">
        <f t="shared" si="60"/>
        <v>0</v>
      </c>
      <c r="AE324" s="38">
        <f t="shared" si="60"/>
        <v>0</v>
      </c>
      <c r="AF324" s="38">
        <f t="shared" si="60"/>
        <v>0</v>
      </c>
      <c r="AG324" s="38">
        <f t="shared" si="60"/>
        <v>0</v>
      </c>
      <c r="AH324" s="38">
        <f t="shared" si="60"/>
        <v>0</v>
      </c>
      <c r="AI324" s="38">
        <f t="shared" si="60"/>
        <v>0</v>
      </c>
      <c r="AJ324" s="38">
        <f t="shared" si="60"/>
        <v>0</v>
      </c>
      <c r="AK324" s="38">
        <f t="shared" si="60"/>
        <v>0</v>
      </c>
      <c r="AL324" s="38">
        <f t="shared" si="60"/>
        <v>0</v>
      </c>
      <c r="AM324" s="38">
        <f t="shared" si="60"/>
        <v>0</v>
      </c>
      <c r="AN324" s="62">
        <f t="shared" si="60"/>
        <v>0</v>
      </c>
    </row>
    <row r="325" spans="3:40" outlineLevel="1" x14ac:dyDescent="0.4">
      <c r="C325" s="112" t="s">
        <v>126</v>
      </c>
      <c r="D325" s="26" t="s">
        <v>36</v>
      </c>
      <c r="E325" s="113"/>
      <c r="F325" s="113">
        <v>0</v>
      </c>
      <c r="G325" s="113">
        <v>0</v>
      </c>
      <c r="H325" s="113">
        <v>0</v>
      </c>
      <c r="I325" s="113">
        <v>0</v>
      </c>
      <c r="J325" s="113">
        <v>0</v>
      </c>
      <c r="K325" s="113">
        <v>0</v>
      </c>
      <c r="L325" s="113">
        <v>0</v>
      </c>
      <c r="M325" s="113">
        <v>0</v>
      </c>
      <c r="N325" s="113">
        <v>0</v>
      </c>
      <c r="O325" s="113">
        <v>0</v>
      </c>
      <c r="P325" s="113">
        <v>0</v>
      </c>
      <c r="Q325" s="113">
        <v>0</v>
      </c>
      <c r="R325" s="113">
        <v>0</v>
      </c>
      <c r="S325" s="113">
        <v>0</v>
      </c>
      <c r="T325" s="113">
        <v>-893.42000000000007</v>
      </c>
      <c r="U325" s="113">
        <f t="shared" ref="U325:AN325" si="61">SUM(U317:U323)</f>
        <v>0</v>
      </c>
      <c r="V325" s="113">
        <f t="shared" si="61"/>
        <v>0</v>
      </c>
      <c r="W325" s="113">
        <f t="shared" si="61"/>
        <v>0</v>
      </c>
      <c r="X325" s="113">
        <f t="shared" si="61"/>
        <v>0</v>
      </c>
      <c r="Y325" s="113">
        <f t="shared" si="61"/>
        <v>0</v>
      </c>
      <c r="Z325" s="113">
        <f t="shared" si="61"/>
        <v>0</v>
      </c>
      <c r="AA325" s="113">
        <f t="shared" si="61"/>
        <v>0</v>
      </c>
      <c r="AB325" s="113">
        <f t="shared" si="61"/>
        <v>0</v>
      </c>
      <c r="AC325" s="113">
        <f t="shared" si="61"/>
        <v>0</v>
      </c>
      <c r="AD325" s="113">
        <f t="shared" si="61"/>
        <v>0</v>
      </c>
      <c r="AE325" s="113">
        <f t="shared" si="61"/>
        <v>0</v>
      </c>
      <c r="AF325" s="113">
        <f t="shared" si="61"/>
        <v>0</v>
      </c>
      <c r="AG325" s="113">
        <f t="shared" si="61"/>
        <v>0</v>
      </c>
      <c r="AH325" s="113">
        <f t="shared" si="61"/>
        <v>0</v>
      </c>
      <c r="AI325" s="113">
        <f t="shared" si="61"/>
        <v>0</v>
      </c>
      <c r="AJ325" s="113">
        <f t="shared" si="61"/>
        <v>0</v>
      </c>
      <c r="AK325" s="113">
        <f t="shared" si="61"/>
        <v>0</v>
      </c>
      <c r="AL325" s="113">
        <f t="shared" si="61"/>
        <v>0</v>
      </c>
      <c r="AM325" s="113">
        <f t="shared" si="61"/>
        <v>0</v>
      </c>
      <c r="AN325" s="114">
        <f t="shared" si="61"/>
        <v>0</v>
      </c>
    </row>
    <row r="326" spans="3:40" outlineLevel="1" x14ac:dyDescent="0.4"/>
    <row r="327" spans="3:40" outlineLevel="1" x14ac:dyDescent="0.4">
      <c r="C327" s="111" t="s">
        <v>127</v>
      </c>
    </row>
    <row r="328" spans="3:40" outlineLevel="1" x14ac:dyDescent="0.4">
      <c r="C328" s="71" t="s">
        <v>118</v>
      </c>
      <c r="D328" s="116" t="s">
        <v>36</v>
      </c>
      <c r="E328" s="78"/>
      <c r="F328" s="34">
        <v>0</v>
      </c>
      <c r="G328" s="34">
        <v>0</v>
      </c>
      <c r="H328" s="34">
        <v>0</v>
      </c>
      <c r="I328" s="34">
        <v>0</v>
      </c>
      <c r="J328" s="34">
        <v>0</v>
      </c>
      <c r="K328" s="34">
        <v>0</v>
      </c>
      <c r="L328" s="34">
        <v>0</v>
      </c>
      <c r="M328" s="34">
        <v>0</v>
      </c>
      <c r="N328" s="34">
        <v>0</v>
      </c>
      <c r="O328" s="34">
        <v>0</v>
      </c>
      <c r="P328" s="34">
        <v>0</v>
      </c>
      <c r="Q328" s="34">
        <v>0</v>
      </c>
      <c r="R328" s="34">
        <v>0</v>
      </c>
      <c r="S328" s="34">
        <v>0</v>
      </c>
      <c r="T328" s="34">
        <v>0</v>
      </c>
      <c r="U328" s="34">
        <v>0</v>
      </c>
      <c r="V328" s="34">
        <v>0</v>
      </c>
      <c r="W328" s="34">
        <v>0</v>
      </c>
      <c r="X328" s="34">
        <v>0</v>
      </c>
      <c r="Y328" s="34">
        <v>0</v>
      </c>
      <c r="Z328" s="34">
        <v>0</v>
      </c>
      <c r="AA328" s="34">
        <v>0</v>
      </c>
      <c r="AB328" s="34">
        <v>0</v>
      </c>
      <c r="AC328" s="34">
        <v>0</v>
      </c>
      <c r="AD328" s="34">
        <v>0</v>
      </c>
      <c r="AE328" s="34">
        <v>0</v>
      </c>
      <c r="AF328" s="34">
        <v>0</v>
      </c>
      <c r="AG328" s="34">
        <v>0</v>
      </c>
      <c r="AH328" s="34">
        <v>0</v>
      </c>
      <c r="AI328" s="34">
        <v>0</v>
      </c>
      <c r="AJ328" s="34">
        <v>0</v>
      </c>
      <c r="AK328" s="34">
        <v>0</v>
      </c>
      <c r="AL328" s="34">
        <v>0</v>
      </c>
      <c r="AM328" s="34">
        <v>0</v>
      </c>
      <c r="AN328" s="61">
        <v>0</v>
      </c>
    </row>
    <row r="329" spans="3:40" outlineLevel="1" x14ac:dyDescent="0.4">
      <c r="C329" s="50" t="s">
        <v>92</v>
      </c>
      <c r="D329" s="85" t="s">
        <v>36</v>
      </c>
      <c r="E329" s="103"/>
      <c r="F329" s="35">
        <v>0</v>
      </c>
      <c r="G329" s="35">
        <v>0</v>
      </c>
      <c r="H329" s="35">
        <v>0</v>
      </c>
      <c r="I329" s="35">
        <v>0</v>
      </c>
      <c r="J329" s="35">
        <v>0</v>
      </c>
      <c r="K329" s="35">
        <v>0</v>
      </c>
      <c r="L329" s="35">
        <v>0</v>
      </c>
      <c r="M329" s="35">
        <v>0</v>
      </c>
      <c r="N329" s="35">
        <v>0</v>
      </c>
      <c r="O329" s="35">
        <v>0</v>
      </c>
      <c r="P329" s="35">
        <v>0</v>
      </c>
      <c r="Q329" s="35">
        <v>0</v>
      </c>
      <c r="R329" s="35">
        <v>0</v>
      </c>
      <c r="S329" s="35">
        <v>0</v>
      </c>
      <c r="T329" s="35">
        <v>0</v>
      </c>
      <c r="U329" s="35">
        <v>0</v>
      </c>
      <c r="V329" s="35">
        <v>0</v>
      </c>
      <c r="W329" s="35">
        <v>0</v>
      </c>
      <c r="X329" s="35">
        <v>0</v>
      </c>
      <c r="Y329" s="35">
        <v>0</v>
      </c>
      <c r="Z329" s="35">
        <v>0</v>
      </c>
      <c r="AA329" s="35">
        <v>0</v>
      </c>
      <c r="AB329" s="35">
        <v>0</v>
      </c>
      <c r="AC329" s="35">
        <v>0</v>
      </c>
      <c r="AD329" s="35">
        <v>0</v>
      </c>
      <c r="AE329" s="35">
        <v>0</v>
      </c>
      <c r="AF329" s="35">
        <v>0</v>
      </c>
      <c r="AG329" s="35">
        <v>0</v>
      </c>
      <c r="AH329" s="35">
        <v>0</v>
      </c>
      <c r="AI329" s="35">
        <v>0</v>
      </c>
      <c r="AJ329" s="35">
        <v>0</v>
      </c>
      <c r="AK329" s="35">
        <v>0</v>
      </c>
      <c r="AL329" s="35">
        <v>0</v>
      </c>
      <c r="AM329" s="35">
        <v>0</v>
      </c>
      <c r="AN329" s="49">
        <v>0</v>
      </c>
    </row>
    <row r="330" spans="3:40" outlineLevel="1" x14ac:dyDescent="0.4">
      <c r="C330" s="50" t="s">
        <v>85</v>
      </c>
      <c r="D330" s="85" t="s">
        <v>36</v>
      </c>
      <c r="E330" s="103"/>
      <c r="F330" s="35">
        <v>0</v>
      </c>
      <c r="G330" s="35">
        <v>0</v>
      </c>
      <c r="H330" s="35">
        <v>0</v>
      </c>
      <c r="I330" s="35">
        <v>0</v>
      </c>
      <c r="J330" s="35">
        <v>0</v>
      </c>
      <c r="K330" s="35">
        <v>0</v>
      </c>
      <c r="L330" s="35">
        <v>0</v>
      </c>
      <c r="M330" s="35">
        <v>0</v>
      </c>
      <c r="N330" s="35">
        <v>0</v>
      </c>
      <c r="O330" s="35">
        <v>0</v>
      </c>
      <c r="P330" s="35">
        <v>0</v>
      </c>
      <c r="Q330" s="35">
        <v>0</v>
      </c>
      <c r="R330" s="35">
        <v>0</v>
      </c>
      <c r="S330" s="35">
        <v>0</v>
      </c>
      <c r="T330" s="35">
        <v>0</v>
      </c>
      <c r="U330" s="35">
        <v>0</v>
      </c>
      <c r="V330" s="35">
        <v>0</v>
      </c>
      <c r="W330" s="35">
        <v>0</v>
      </c>
      <c r="X330" s="35">
        <v>0</v>
      </c>
      <c r="Y330" s="35">
        <v>0</v>
      </c>
      <c r="Z330" s="35">
        <v>0</v>
      </c>
      <c r="AA330" s="35">
        <v>0</v>
      </c>
      <c r="AB330" s="35">
        <v>0</v>
      </c>
      <c r="AC330" s="35">
        <v>0</v>
      </c>
      <c r="AD330" s="35">
        <v>0</v>
      </c>
      <c r="AE330" s="35">
        <v>0</v>
      </c>
      <c r="AF330" s="35">
        <v>0</v>
      </c>
      <c r="AG330" s="35">
        <v>0</v>
      </c>
      <c r="AH330" s="35">
        <v>0</v>
      </c>
      <c r="AI330" s="35">
        <v>0</v>
      </c>
      <c r="AJ330" s="35">
        <v>0</v>
      </c>
      <c r="AK330" s="35">
        <v>0</v>
      </c>
      <c r="AL330" s="35">
        <v>0</v>
      </c>
      <c r="AM330" s="35">
        <v>0</v>
      </c>
      <c r="AN330" s="49">
        <v>0</v>
      </c>
    </row>
    <row r="331" spans="3:40" outlineLevel="1" x14ac:dyDescent="0.4">
      <c r="C331" s="50" t="s">
        <v>86</v>
      </c>
      <c r="D331" s="85" t="s">
        <v>36</v>
      </c>
      <c r="E331" s="103"/>
      <c r="F331" s="35">
        <v>0</v>
      </c>
      <c r="G331" s="35">
        <v>0</v>
      </c>
      <c r="H331" s="35">
        <v>0</v>
      </c>
      <c r="I331" s="35">
        <v>0</v>
      </c>
      <c r="J331" s="35">
        <v>0</v>
      </c>
      <c r="K331" s="35">
        <v>0</v>
      </c>
      <c r="L331" s="35">
        <v>0</v>
      </c>
      <c r="M331" s="35">
        <v>0</v>
      </c>
      <c r="N331" s="35">
        <v>0</v>
      </c>
      <c r="O331" s="35">
        <v>0</v>
      </c>
      <c r="P331" s="35">
        <v>0</v>
      </c>
      <c r="Q331" s="35">
        <v>0</v>
      </c>
      <c r="R331" s="35">
        <v>0</v>
      </c>
      <c r="S331" s="35">
        <v>0</v>
      </c>
      <c r="T331" s="35">
        <v>0</v>
      </c>
      <c r="U331" s="35">
        <v>0</v>
      </c>
      <c r="V331" s="35">
        <v>0</v>
      </c>
      <c r="W331" s="35">
        <v>0</v>
      </c>
      <c r="X331" s="35">
        <v>0</v>
      </c>
      <c r="Y331" s="35">
        <v>0</v>
      </c>
      <c r="Z331" s="35">
        <v>0</v>
      </c>
      <c r="AA331" s="35">
        <v>0</v>
      </c>
      <c r="AB331" s="35">
        <v>0</v>
      </c>
      <c r="AC331" s="35">
        <v>0</v>
      </c>
      <c r="AD331" s="35">
        <v>0</v>
      </c>
      <c r="AE331" s="35">
        <v>0</v>
      </c>
      <c r="AF331" s="35">
        <v>0</v>
      </c>
      <c r="AG331" s="35">
        <v>0</v>
      </c>
      <c r="AH331" s="35">
        <v>0</v>
      </c>
      <c r="AI331" s="35">
        <v>0</v>
      </c>
      <c r="AJ331" s="35">
        <v>0</v>
      </c>
      <c r="AK331" s="35">
        <v>0</v>
      </c>
      <c r="AL331" s="35">
        <v>0</v>
      </c>
      <c r="AM331" s="35">
        <v>0</v>
      </c>
      <c r="AN331" s="49">
        <v>0</v>
      </c>
    </row>
    <row r="332" spans="3:40" outlineLevel="1" x14ac:dyDescent="0.4">
      <c r="C332" s="50" t="s">
        <v>87</v>
      </c>
      <c r="D332" s="85" t="s">
        <v>36</v>
      </c>
      <c r="E332" s="103"/>
      <c r="F332" s="35">
        <v>0</v>
      </c>
      <c r="G332" s="35">
        <v>0</v>
      </c>
      <c r="H332" s="35">
        <v>0</v>
      </c>
      <c r="I332" s="35">
        <v>0</v>
      </c>
      <c r="J332" s="35">
        <v>0</v>
      </c>
      <c r="K332" s="35">
        <v>0</v>
      </c>
      <c r="L332" s="35">
        <v>0</v>
      </c>
      <c r="M332" s="35">
        <v>0</v>
      </c>
      <c r="N332" s="35">
        <v>0</v>
      </c>
      <c r="O332" s="35">
        <v>0</v>
      </c>
      <c r="P332" s="35">
        <v>0</v>
      </c>
      <c r="Q332" s="35">
        <v>0</v>
      </c>
      <c r="R332" s="35">
        <v>0</v>
      </c>
      <c r="S332" s="35">
        <v>0</v>
      </c>
      <c r="T332" s="35">
        <v>893.42000000000007</v>
      </c>
      <c r="U332" s="35">
        <v>0</v>
      </c>
      <c r="V332" s="35">
        <v>0</v>
      </c>
      <c r="W332" s="35">
        <v>0</v>
      </c>
      <c r="X332" s="35">
        <v>0</v>
      </c>
      <c r="Y332" s="35">
        <v>0</v>
      </c>
      <c r="Z332" s="35">
        <v>0</v>
      </c>
      <c r="AA332" s="35">
        <v>0</v>
      </c>
      <c r="AB332" s="35">
        <v>0</v>
      </c>
      <c r="AC332" s="35">
        <v>0</v>
      </c>
      <c r="AD332" s="35">
        <v>0</v>
      </c>
      <c r="AE332" s="35">
        <v>0</v>
      </c>
      <c r="AF332" s="35">
        <v>0</v>
      </c>
      <c r="AG332" s="35">
        <v>0</v>
      </c>
      <c r="AH332" s="35">
        <v>0</v>
      </c>
      <c r="AI332" s="35">
        <v>0</v>
      </c>
      <c r="AJ332" s="35">
        <v>0</v>
      </c>
      <c r="AK332" s="35">
        <v>0</v>
      </c>
      <c r="AL332" s="35">
        <v>0</v>
      </c>
      <c r="AM332" s="35">
        <v>0</v>
      </c>
      <c r="AN332" s="49">
        <v>0</v>
      </c>
    </row>
    <row r="333" spans="3:40" outlineLevel="1" x14ac:dyDescent="0.4">
      <c r="C333" s="50" t="s">
        <v>88</v>
      </c>
      <c r="D333" s="85" t="s">
        <v>36</v>
      </c>
      <c r="E333" s="103"/>
      <c r="F333" s="35">
        <v>0</v>
      </c>
      <c r="G333" s="35">
        <v>0</v>
      </c>
      <c r="H333" s="35">
        <v>0</v>
      </c>
      <c r="I333" s="35">
        <v>0</v>
      </c>
      <c r="J333" s="35">
        <v>0</v>
      </c>
      <c r="K333" s="35">
        <v>0</v>
      </c>
      <c r="L333" s="35">
        <v>0</v>
      </c>
      <c r="M333" s="35">
        <v>0</v>
      </c>
      <c r="N333" s="35">
        <v>0</v>
      </c>
      <c r="O333" s="35">
        <v>0</v>
      </c>
      <c r="P333" s="35">
        <v>0</v>
      </c>
      <c r="Q333" s="35">
        <v>0</v>
      </c>
      <c r="R333" s="35">
        <v>0</v>
      </c>
      <c r="S333" s="35">
        <v>0</v>
      </c>
      <c r="T333" s="35">
        <v>0</v>
      </c>
      <c r="U333" s="35">
        <v>0</v>
      </c>
      <c r="V333" s="35">
        <v>0</v>
      </c>
      <c r="W333" s="35">
        <v>0</v>
      </c>
      <c r="X333" s="35">
        <v>0</v>
      </c>
      <c r="Y333" s="35">
        <v>0</v>
      </c>
      <c r="Z333" s="35">
        <v>0</v>
      </c>
      <c r="AA333" s="35">
        <v>0</v>
      </c>
      <c r="AB333" s="35">
        <v>0</v>
      </c>
      <c r="AC333" s="35">
        <v>0</v>
      </c>
      <c r="AD333" s="35">
        <v>0</v>
      </c>
      <c r="AE333" s="35">
        <v>0</v>
      </c>
      <c r="AF333" s="35">
        <v>0</v>
      </c>
      <c r="AG333" s="35">
        <v>0</v>
      </c>
      <c r="AH333" s="35">
        <v>0</v>
      </c>
      <c r="AI333" s="35">
        <v>0</v>
      </c>
      <c r="AJ333" s="35">
        <v>0</v>
      </c>
      <c r="AK333" s="35">
        <v>0</v>
      </c>
      <c r="AL333" s="35">
        <v>0</v>
      </c>
      <c r="AM333" s="35">
        <v>0</v>
      </c>
      <c r="AN333" s="49">
        <v>0</v>
      </c>
    </row>
    <row r="334" spans="3:40" outlineLevel="1" x14ac:dyDescent="0.4">
      <c r="C334" s="77" t="s">
        <v>91</v>
      </c>
      <c r="D334" s="104" t="s">
        <v>36</v>
      </c>
      <c r="E334" s="84"/>
      <c r="F334" s="38">
        <v>0</v>
      </c>
      <c r="G334" s="38">
        <v>0</v>
      </c>
      <c r="H334" s="38">
        <v>0</v>
      </c>
      <c r="I334" s="38">
        <v>0</v>
      </c>
      <c r="J334" s="38">
        <v>0</v>
      </c>
      <c r="K334" s="38">
        <v>0</v>
      </c>
      <c r="L334" s="38">
        <v>0</v>
      </c>
      <c r="M334" s="38">
        <v>0</v>
      </c>
      <c r="N334" s="38">
        <v>0</v>
      </c>
      <c r="O334" s="38">
        <v>0</v>
      </c>
      <c r="P334" s="38">
        <v>0</v>
      </c>
      <c r="Q334" s="38">
        <v>0</v>
      </c>
      <c r="R334" s="38">
        <v>0</v>
      </c>
      <c r="S334" s="38">
        <v>0</v>
      </c>
      <c r="T334" s="38">
        <v>0</v>
      </c>
      <c r="U334" s="38">
        <v>0</v>
      </c>
      <c r="V334" s="38">
        <v>0</v>
      </c>
      <c r="W334" s="38">
        <v>0</v>
      </c>
      <c r="X334" s="38">
        <v>0</v>
      </c>
      <c r="Y334" s="38">
        <v>0</v>
      </c>
      <c r="Z334" s="38">
        <v>0</v>
      </c>
      <c r="AA334" s="38">
        <v>0</v>
      </c>
      <c r="AB334" s="38">
        <v>0</v>
      </c>
      <c r="AC334" s="38">
        <v>0</v>
      </c>
      <c r="AD334" s="38">
        <v>0</v>
      </c>
      <c r="AE334" s="38">
        <v>0</v>
      </c>
      <c r="AF334" s="38">
        <v>0</v>
      </c>
      <c r="AG334" s="38">
        <v>0</v>
      </c>
      <c r="AH334" s="38">
        <v>0</v>
      </c>
      <c r="AI334" s="38">
        <v>0</v>
      </c>
      <c r="AJ334" s="38">
        <v>0</v>
      </c>
      <c r="AK334" s="38">
        <v>0</v>
      </c>
      <c r="AL334" s="38">
        <v>0</v>
      </c>
      <c r="AM334" s="38">
        <v>0</v>
      </c>
      <c r="AN334" s="62">
        <v>0</v>
      </c>
    </row>
    <row r="335" spans="3:40" outlineLevel="1" x14ac:dyDescent="0.4">
      <c r="C335" s="77" t="s">
        <v>125</v>
      </c>
      <c r="D335" s="104" t="s">
        <v>36</v>
      </c>
      <c r="E335" s="105"/>
      <c r="F335" s="96">
        <v>0</v>
      </c>
      <c r="G335" s="96">
        <v>0</v>
      </c>
      <c r="H335" s="96">
        <v>0</v>
      </c>
      <c r="I335" s="96">
        <v>0</v>
      </c>
      <c r="J335" s="96">
        <v>0</v>
      </c>
      <c r="K335" s="96">
        <v>0</v>
      </c>
      <c r="L335" s="96">
        <v>0</v>
      </c>
      <c r="M335" s="96">
        <v>0</v>
      </c>
      <c r="N335" s="96">
        <v>0</v>
      </c>
      <c r="O335" s="96">
        <v>0</v>
      </c>
      <c r="P335" s="96">
        <v>0</v>
      </c>
      <c r="Q335" s="96">
        <v>0</v>
      </c>
      <c r="R335" s="96">
        <v>0</v>
      </c>
      <c r="S335" s="96">
        <v>0</v>
      </c>
      <c r="T335" s="96">
        <v>893.42000000000007</v>
      </c>
      <c r="U335" s="96">
        <f t="shared" ref="U335:AI335" si="62">SUM(U329:U334)</f>
        <v>0</v>
      </c>
      <c r="V335" s="96">
        <f t="shared" si="62"/>
        <v>0</v>
      </c>
      <c r="W335" s="96">
        <f t="shared" si="62"/>
        <v>0</v>
      </c>
      <c r="X335" s="96">
        <f t="shared" si="62"/>
        <v>0</v>
      </c>
      <c r="Y335" s="96">
        <f t="shared" si="62"/>
        <v>0</v>
      </c>
      <c r="Z335" s="96">
        <f t="shared" si="62"/>
        <v>0</v>
      </c>
      <c r="AA335" s="96">
        <f t="shared" si="62"/>
        <v>0</v>
      </c>
      <c r="AB335" s="96">
        <f t="shared" si="62"/>
        <v>0</v>
      </c>
      <c r="AC335" s="96">
        <f t="shared" si="62"/>
        <v>0</v>
      </c>
      <c r="AD335" s="96">
        <f t="shared" si="62"/>
        <v>0</v>
      </c>
      <c r="AE335" s="96">
        <f t="shared" si="62"/>
        <v>0</v>
      </c>
      <c r="AF335" s="96">
        <f t="shared" si="62"/>
        <v>0</v>
      </c>
      <c r="AG335" s="96">
        <f t="shared" si="62"/>
        <v>0</v>
      </c>
      <c r="AH335" s="96">
        <f t="shared" si="62"/>
        <v>0</v>
      </c>
      <c r="AI335" s="96">
        <f t="shared" si="62"/>
        <v>0</v>
      </c>
      <c r="AJ335" s="96">
        <v>0</v>
      </c>
      <c r="AK335" s="96">
        <v>0</v>
      </c>
      <c r="AL335" s="96">
        <v>0</v>
      </c>
      <c r="AM335" s="96">
        <v>0</v>
      </c>
      <c r="AN335" s="97">
        <v>0</v>
      </c>
    </row>
    <row r="336" spans="3:40" outlineLevel="1" x14ac:dyDescent="0.4">
      <c r="C336" s="112" t="s">
        <v>126</v>
      </c>
      <c r="D336" s="104" t="s">
        <v>36</v>
      </c>
      <c r="E336" s="109"/>
      <c r="F336" s="27">
        <v>0</v>
      </c>
      <c r="G336" s="27">
        <v>0</v>
      </c>
      <c r="H336" s="27">
        <v>0</v>
      </c>
      <c r="I336" s="27">
        <v>0</v>
      </c>
      <c r="J336" s="27">
        <v>0</v>
      </c>
      <c r="K336" s="27">
        <v>0</v>
      </c>
      <c r="L336" s="27">
        <v>0</v>
      </c>
      <c r="M336" s="27">
        <v>0</v>
      </c>
      <c r="N336" s="27">
        <v>0</v>
      </c>
      <c r="O336" s="27">
        <v>0</v>
      </c>
      <c r="P336" s="27">
        <v>0</v>
      </c>
      <c r="Q336" s="27">
        <v>0</v>
      </c>
      <c r="R336" s="27">
        <v>0</v>
      </c>
      <c r="S336" s="27">
        <v>0</v>
      </c>
      <c r="T336" s="27">
        <v>893.42000000000007</v>
      </c>
      <c r="U336" s="27">
        <f t="shared" ref="U336:AI336" si="63">SUM(U328:U334)</f>
        <v>0</v>
      </c>
      <c r="V336" s="27">
        <f t="shared" si="63"/>
        <v>0</v>
      </c>
      <c r="W336" s="27">
        <f t="shared" si="63"/>
        <v>0</v>
      </c>
      <c r="X336" s="27">
        <f t="shared" si="63"/>
        <v>0</v>
      </c>
      <c r="Y336" s="27">
        <f t="shared" si="63"/>
        <v>0</v>
      </c>
      <c r="Z336" s="27">
        <f t="shared" si="63"/>
        <v>0</v>
      </c>
      <c r="AA336" s="27">
        <f t="shared" si="63"/>
        <v>0</v>
      </c>
      <c r="AB336" s="27">
        <f t="shared" si="63"/>
        <v>0</v>
      </c>
      <c r="AC336" s="27">
        <f t="shared" si="63"/>
        <v>0</v>
      </c>
      <c r="AD336" s="27">
        <f t="shared" si="63"/>
        <v>0</v>
      </c>
      <c r="AE336" s="27">
        <f t="shared" si="63"/>
        <v>0</v>
      </c>
      <c r="AF336" s="27">
        <f t="shared" si="63"/>
        <v>0</v>
      </c>
      <c r="AG336" s="27">
        <f t="shared" si="63"/>
        <v>0</v>
      </c>
      <c r="AH336" s="27">
        <f t="shared" si="63"/>
        <v>0</v>
      </c>
      <c r="AI336" s="27">
        <f t="shared" si="63"/>
        <v>0</v>
      </c>
      <c r="AJ336" s="117">
        <v>0</v>
      </c>
      <c r="AK336" s="117">
        <v>0</v>
      </c>
      <c r="AL336" s="117">
        <v>0</v>
      </c>
      <c r="AM336" s="117">
        <v>0</v>
      </c>
      <c r="AN336" s="118">
        <v>0</v>
      </c>
    </row>
    <row r="338" spans="1:41" ht="15.75" x14ac:dyDescent="0.5">
      <c r="A338" s="46"/>
      <c r="B338" s="12" t="s">
        <v>128</v>
      </c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</row>
    <row r="339" spans="1:41" outlineLevel="1" x14ac:dyDescent="0.4"/>
    <row r="340" spans="1:41" outlineLevel="1" x14ac:dyDescent="0.4">
      <c r="C340" s="14" t="s">
        <v>53</v>
      </c>
      <c r="D340" s="15" t="s">
        <v>34</v>
      </c>
      <c r="E340" s="16">
        <v>2015</v>
      </c>
      <c r="F340" s="16">
        <v>2016</v>
      </c>
      <c r="G340" s="16">
        <v>2017</v>
      </c>
      <c r="H340" s="16">
        <v>2018</v>
      </c>
      <c r="I340" s="16">
        <v>2019</v>
      </c>
      <c r="J340" s="16">
        <v>2020</v>
      </c>
      <c r="K340" s="16">
        <v>2021</v>
      </c>
      <c r="L340" s="16">
        <v>2022</v>
      </c>
      <c r="M340" s="16">
        <v>2023</v>
      </c>
      <c r="N340" s="16">
        <v>2024</v>
      </c>
      <c r="O340" s="16">
        <v>2025</v>
      </c>
      <c r="P340" s="16">
        <v>2026</v>
      </c>
      <c r="Q340" s="16">
        <v>2027</v>
      </c>
      <c r="R340" s="16">
        <v>2028</v>
      </c>
      <c r="S340" s="16">
        <v>2029</v>
      </c>
      <c r="T340" s="16">
        <v>2030</v>
      </c>
      <c r="U340" s="16">
        <f t="shared" ref="U340:AN340" si="64">T340+1</f>
        <v>2031</v>
      </c>
      <c r="V340" s="16">
        <f t="shared" si="64"/>
        <v>2032</v>
      </c>
      <c r="W340" s="16">
        <f t="shared" si="64"/>
        <v>2033</v>
      </c>
      <c r="X340" s="16">
        <f t="shared" si="64"/>
        <v>2034</v>
      </c>
      <c r="Y340" s="16">
        <f t="shared" si="64"/>
        <v>2035</v>
      </c>
      <c r="Z340" s="16">
        <f t="shared" si="64"/>
        <v>2036</v>
      </c>
      <c r="AA340" s="16">
        <f t="shared" si="64"/>
        <v>2037</v>
      </c>
      <c r="AB340" s="16">
        <f t="shared" si="64"/>
        <v>2038</v>
      </c>
      <c r="AC340" s="16">
        <f t="shared" si="64"/>
        <v>2039</v>
      </c>
      <c r="AD340" s="16">
        <f t="shared" si="64"/>
        <v>2040</v>
      </c>
      <c r="AE340" s="16">
        <f t="shared" si="64"/>
        <v>2041</v>
      </c>
      <c r="AF340" s="16">
        <f t="shared" si="64"/>
        <v>2042</v>
      </c>
      <c r="AG340" s="16">
        <f t="shared" si="64"/>
        <v>2043</v>
      </c>
      <c r="AH340" s="16">
        <f t="shared" si="64"/>
        <v>2044</v>
      </c>
      <c r="AI340" s="16">
        <f t="shared" si="64"/>
        <v>2045</v>
      </c>
      <c r="AJ340" s="16">
        <f t="shared" si="64"/>
        <v>2046</v>
      </c>
      <c r="AK340" s="16">
        <f t="shared" si="64"/>
        <v>2047</v>
      </c>
      <c r="AL340" s="16">
        <f t="shared" si="64"/>
        <v>2048</v>
      </c>
      <c r="AM340" s="16">
        <f t="shared" si="64"/>
        <v>2049</v>
      </c>
      <c r="AN340" s="47">
        <f t="shared" si="64"/>
        <v>2050</v>
      </c>
      <c r="AO340" s="17"/>
    </row>
    <row r="341" spans="1:41" outlineLevel="1" x14ac:dyDescent="0.4">
      <c r="C341" s="17" t="s">
        <v>92</v>
      </c>
      <c r="D341" s="18" t="s">
        <v>129</v>
      </c>
      <c r="E341" s="119">
        <v>0</v>
      </c>
      <c r="F341" s="120">
        <v>0</v>
      </c>
      <c r="G341" s="120">
        <v>0</v>
      </c>
      <c r="H341" s="120">
        <v>0</v>
      </c>
      <c r="I341" s="120">
        <v>0</v>
      </c>
      <c r="J341" s="120">
        <v>0</v>
      </c>
      <c r="K341" s="120">
        <v>0</v>
      </c>
      <c r="L341" s="120">
        <v>0</v>
      </c>
      <c r="M341" s="120">
        <v>0</v>
      </c>
      <c r="N341" s="120">
        <v>0</v>
      </c>
      <c r="O341" s="120">
        <v>0</v>
      </c>
      <c r="P341" s="120">
        <v>0</v>
      </c>
      <c r="Q341" s="120">
        <v>0</v>
      </c>
      <c r="R341" s="120">
        <v>0</v>
      </c>
      <c r="S341" s="120">
        <v>0</v>
      </c>
      <c r="T341" s="120">
        <v>0</v>
      </c>
      <c r="U341" s="120" t="e">
        <f t="shared" ref="U341:AJ350" si="65">IF(INDEX(U$64:U$82,MATCH($C341,$C$64:$C$82,0))&gt;0,INDEX(U$166:U$191,MATCH($C341,$C$166:$C$191,0))/(8.76*INDEX(U$64:U$82,MATCH($C341,$C$64:$C$82,0))),0)</f>
        <v>#VALUE!</v>
      </c>
      <c r="V341" s="120" t="e">
        <f t="shared" si="65"/>
        <v>#VALUE!</v>
      </c>
      <c r="W341" s="120" t="e">
        <f t="shared" si="65"/>
        <v>#VALUE!</v>
      </c>
      <c r="X341" s="120" t="e">
        <f t="shared" si="65"/>
        <v>#VALUE!</v>
      </c>
      <c r="Y341" s="120" t="e">
        <f t="shared" si="65"/>
        <v>#VALUE!</v>
      </c>
      <c r="Z341" s="120" t="e">
        <f t="shared" si="65"/>
        <v>#VALUE!</v>
      </c>
      <c r="AA341" s="120" t="e">
        <f t="shared" si="65"/>
        <v>#VALUE!</v>
      </c>
      <c r="AB341" s="120" t="e">
        <f t="shared" si="65"/>
        <v>#VALUE!</v>
      </c>
      <c r="AC341" s="120" t="e">
        <f t="shared" si="65"/>
        <v>#VALUE!</v>
      </c>
      <c r="AD341" s="120" t="e">
        <f t="shared" si="65"/>
        <v>#VALUE!</v>
      </c>
      <c r="AE341" s="120" t="e">
        <f t="shared" si="65"/>
        <v>#VALUE!</v>
      </c>
      <c r="AF341" s="120" t="e">
        <f t="shared" si="65"/>
        <v>#VALUE!</v>
      </c>
      <c r="AG341" s="120" t="e">
        <f t="shared" si="65"/>
        <v>#VALUE!</v>
      </c>
      <c r="AH341" s="120" t="e">
        <f t="shared" si="65"/>
        <v>#VALUE!</v>
      </c>
      <c r="AI341" s="120" t="e">
        <f t="shared" si="65"/>
        <v>#VALUE!</v>
      </c>
      <c r="AJ341" s="120" t="e">
        <f t="shared" si="65"/>
        <v>#VALUE!</v>
      </c>
      <c r="AK341" s="120" t="e">
        <f t="shared" ref="AI341:AN350" si="66">IF(INDEX(AK$64:AK$82,MATCH($C341,$C$64:$C$82,0))&gt;0,INDEX(AK$166:AK$191,MATCH($C341,$C$166:$C$191,0))/(8.76*INDEX(AK$64:AK$82,MATCH($C341,$C$64:$C$82,0))),0)</f>
        <v>#VALUE!</v>
      </c>
      <c r="AL341" s="120" t="e">
        <f t="shared" si="66"/>
        <v>#VALUE!</v>
      </c>
      <c r="AM341" s="120" t="e">
        <f t="shared" si="66"/>
        <v>#VALUE!</v>
      </c>
      <c r="AN341" s="121" t="e">
        <f t="shared" si="66"/>
        <v>#VALUE!</v>
      </c>
      <c r="AO341" s="17"/>
    </row>
    <row r="342" spans="1:41" outlineLevel="1" x14ac:dyDescent="0.4">
      <c r="C342" s="17" t="s">
        <v>85</v>
      </c>
      <c r="D342" s="18" t="s">
        <v>129</v>
      </c>
      <c r="E342" s="120">
        <v>0</v>
      </c>
      <c r="F342" s="120">
        <v>0</v>
      </c>
      <c r="G342" s="120">
        <v>0</v>
      </c>
      <c r="H342" s="120">
        <v>0</v>
      </c>
      <c r="I342" s="120">
        <v>0</v>
      </c>
      <c r="J342" s="120">
        <v>0.54380021904556608</v>
      </c>
      <c r="K342" s="120">
        <v>0.50217272823215464</v>
      </c>
      <c r="L342" s="120">
        <v>0.45092855261212678</v>
      </c>
      <c r="M342" s="120">
        <v>0.43672283792606953</v>
      </c>
      <c r="N342" s="120">
        <v>0.47654174259052634</v>
      </c>
      <c r="O342" s="120">
        <v>0</v>
      </c>
      <c r="P342" s="120">
        <v>0.51209611878081818</v>
      </c>
      <c r="Q342" s="120">
        <v>0</v>
      </c>
      <c r="R342" s="120">
        <v>0</v>
      </c>
      <c r="S342" s="120">
        <v>0</v>
      </c>
      <c r="T342" s="120">
        <v>0.4186124303127669</v>
      </c>
      <c r="U342" s="120" t="e">
        <f t="shared" si="65"/>
        <v>#VALUE!</v>
      </c>
      <c r="V342" s="120" t="e">
        <f t="shared" si="65"/>
        <v>#VALUE!</v>
      </c>
      <c r="W342" s="120" t="e">
        <f t="shared" si="65"/>
        <v>#VALUE!</v>
      </c>
      <c r="X342" s="120" t="e">
        <f t="shared" si="65"/>
        <v>#VALUE!</v>
      </c>
      <c r="Y342" s="120" t="e">
        <f t="shared" si="65"/>
        <v>#VALUE!</v>
      </c>
      <c r="Z342" s="120" t="e">
        <f t="shared" si="65"/>
        <v>#VALUE!</v>
      </c>
      <c r="AA342" s="120" t="e">
        <f t="shared" si="65"/>
        <v>#VALUE!</v>
      </c>
      <c r="AB342" s="120" t="e">
        <f t="shared" si="65"/>
        <v>#VALUE!</v>
      </c>
      <c r="AC342" s="120" t="e">
        <f t="shared" si="65"/>
        <v>#VALUE!</v>
      </c>
      <c r="AD342" s="120" t="e">
        <f t="shared" si="65"/>
        <v>#VALUE!</v>
      </c>
      <c r="AE342" s="120" t="e">
        <f t="shared" si="65"/>
        <v>#VALUE!</v>
      </c>
      <c r="AF342" s="120" t="e">
        <f t="shared" si="65"/>
        <v>#VALUE!</v>
      </c>
      <c r="AG342" s="120" t="e">
        <f t="shared" si="65"/>
        <v>#VALUE!</v>
      </c>
      <c r="AH342" s="120" t="e">
        <f t="shared" si="65"/>
        <v>#VALUE!</v>
      </c>
      <c r="AI342" s="120" t="e">
        <f t="shared" si="66"/>
        <v>#VALUE!</v>
      </c>
      <c r="AJ342" s="120" t="e">
        <f t="shared" si="66"/>
        <v>#VALUE!</v>
      </c>
      <c r="AK342" s="120" t="e">
        <f t="shared" si="66"/>
        <v>#VALUE!</v>
      </c>
      <c r="AL342" s="120" t="e">
        <f t="shared" si="66"/>
        <v>#VALUE!</v>
      </c>
      <c r="AM342" s="120" t="e">
        <f t="shared" si="66"/>
        <v>#VALUE!</v>
      </c>
      <c r="AN342" s="121" t="e">
        <f t="shared" si="66"/>
        <v>#VALUE!</v>
      </c>
      <c r="AO342" s="17"/>
    </row>
    <row r="343" spans="1:41" outlineLevel="1" x14ac:dyDescent="0.4">
      <c r="C343" s="17" t="s">
        <v>86</v>
      </c>
      <c r="D343" s="18" t="s">
        <v>129</v>
      </c>
      <c r="E343" s="120">
        <v>0</v>
      </c>
      <c r="F343" s="120">
        <v>0</v>
      </c>
      <c r="G343" s="120">
        <v>0</v>
      </c>
      <c r="H343" s="120">
        <v>0</v>
      </c>
      <c r="I343" s="120">
        <v>0</v>
      </c>
      <c r="J343" s="120">
        <v>4.6714719453146659E-3</v>
      </c>
      <c r="K343" s="120">
        <v>1.7205492483728748E-3</v>
      </c>
      <c r="L343" s="120">
        <v>1.6004020773313431E-3</v>
      </c>
      <c r="M343" s="120">
        <v>2.2035231767563511E-3</v>
      </c>
      <c r="N343" s="120">
        <v>0</v>
      </c>
      <c r="O343" s="120">
        <v>0</v>
      </c>
      <c r="P343" s="120">
        <v>0</v>
      </c>
      <c r="Q343" s="120">
        <v>0</v>
      </c>
      <c r="R343" s="120">
        <v>0</v>
      </c>
      <c r="S343" s="120">
        <v>0</v>
      </c>
      <c r="T343" s="120">
        <v>0</v>
      </c>
      <c r="U343" s="120" t="e">
        <f t="shared" si="65"/>
        <v>#VALUE!</v>
      </c>
      <c r="V343" s="120" t="e">
        <f t="shared" si="65"/>
        <v>#VALUE!</v>
      </c>
      <c r="W343" s="120" t="e">
        <f t="shared" si="65"/>
        <v>#VALUE!</v>
      </c>
      <c r="X343" s="120" t="e">
        <f t="shared" si="65"/>
        <v>#VALUE!</v>
      </c>
      <c r="Y343" s="120" t="e">
        <f t="shared" si="65"/>
        <v>#VALUE!</v>
      </c>
      <c r="Z343" s="120" t="e">
        <f t="shared" si="65"/>
        <v>#VALUE!</v>
      </c>
      <c r="AA343" s="120" t="e">
        <f t="shared" si="65"/>
        <v>#VALUE!</v>
      </c>
      <c r="AB343" s="120" t="e">
        <f t="shared" si="65"/>
        <v>#VALUE!</v>
      </c>
      <c r="AC343" s="120" t="e">
        <f t="shared" si="65"/>
        <v>#VALUE!</v>
      </c>
      <c r="AD343" s="120" t="e">
        <f t="shared" si="65"/>
        <v>#VALUE!</v>
      </c>
      <c r="AE343" s="120" t="e">
        <f t="shared" si="65"/>
        <v>#VALUE!</v>
      </c>
      <c r="AF343" s="120" t="e">
        <f t="shared" si="65"/>
        <v>#VALUE!</v>
      </c>
      <c r="AG343" s="120" t="e">
        <f t="shared" si="65"/>
        <v>#VALUE!</v>
      </c>
      <c r="AH343" s="120" t="e">
        <f t="shared" si="65"/>
        <v>#VALUE!</v>
      </c>
      <c r="AI343" s="120" t="e">
        <f t="shared" si="66"/>
        <v>#VALUE!</v>
      </c>
      <c r="AJ343" s="120" t="e">
        <f t="shared" si="66"/>
        <v>#VALUE!</v>
      </c>
      <c r="AK343" s="120" t="e">
        <f t="shared" si="66"/>
        <v>#VALUE!</v>
      </c>
      <c r="AL343" s="120" t="e">
        <f t="shared" si="66"/>
        <v>#VALUE!</v>
      </c>
      <c r="AM343" s="120" t="e">
        <f t="shared" si="66"/>
        <v>#VALUE!</v>
      </c>
      <c r="AN343" s="121" t="e">
        <f t="shared" si="66"/>
        <v>#VALUE!</v>
      </c>
      <c r="AO343" s="17"/>
    </row>
    <row r="344" spans="1:41" outlineLevel="1" x14ac:dyDescent="0.4">
      <c r="C344" s="17" t="s">
        <v>87</v>
      </c>
      <c r="D344" s="18" t="s">
        <v>129</v>
      </c>
      <c r="E344" s="120">
        <v>0</v>
      </c>
      <c r="F344" s="120">
        <v>0</v>
      </c>
      <c r="G344" s="120">
        <v>0</v>
      </c>
      <c r="H344" s="120">
        <v>0</v>
      </c>
      <c r="I344" s="120">
        <v>0</v>
      </c>
      <c r="J344" s="120">
        <v>2.3031557500722041E-2</v>
      </c>
      <c r="K344" s="120">
        <v>1.8995194346136633E-2</v>
      </c>
      <c r="L344" s="120">
        <v>2.1990188010417813E-2</v>
      </c>
      <c r="M344" s="120">
        <v>2.3957486336486318E-2</v>
      </c>
      <c r="N344" s="120">
        <v>1.1151535074834008E-2</v>
      </c>
      <c r="O344" s="120">
        <v>0</v>
      </c>
      <c r="P344" s="120">
        <v>4.2848652426962733E-3</v>
      </c>
      <c r="Q344" s="120">
        <v>0</v>
      </c>
      <c r="R344" s="120">
        <v>0</v>
      </c>
      <c r="S344" s="120">
        <v>0</v>
      </c>
      <c r="T344" s="120">
        <v>6.4161461244339622E-4</v>
      </c>
      <c r="U344" s="120" t="e">
        <f t="shared" si="65"/>
        <v>#VALUE!</v>
      </c>
      <c r="V344" s="120" t="e">
        <f t="shared" si="65"/>
        <v>#VALUE!</v>
      </c>
      <c r="W344" s="120" t="e">
        <f t="shared" si="65"/>
        <v>#VALUE!</v>
      </c>
      <c r="X344" s="120" t="e">
        <f t="shared" si="65"/>
        <v>#VALUE!</v>
      </c>
      <c r="Y344" s="120" t="e">
        <f t="shared" si="65"/>
        <v>#VALUE!</v>
      </c>
      <c r="Z344" s="120" t="e">
        <f t="shared" si="65"/>
        <v>#VALUE!</v>
      </c>
      <c r="AA344" s="120" t="e">
        <f t="shared" si="65"/>
        <v>#VALUE!</v>
      </c>
      <c r="AB344" s="120" t="e">
        <f t="shared" si="65"/>
        <v>#VALUE!</v>
      </c>
      <c r="AC344" s="120" t="e">
        <f t="shared" si="65"/>
        <v>#VALUE!</v>
      </c>
      <c r="AD344" s="120" t="e">
        <f t="shared" si="65"/>
        <v>#VALUE!</v>
      </c>
      <c r="AE344" s="120" t="e">
        <f t="shared" si="65"/>
        <v>#VALUE!</v>
      </c>
      <c r="AF344" s="120" t="e">
        <f t="shared" si="65"/>
        <v>#VALUE!</v>
      </c>
      <c r="AG344" s="120" t="e">
        <f t="shared" si="65"/>
        <v>#VALUE!</v>
      </c>
      <c r="AH344" s="120" t="e">
        <f t="shared" si="65"/>
        <v>#VALUE!</v>
      </c>
      <c r="AI344" s="120" t="e">
        <f t="shared" si="66"/>
        <v>#VALUE!</v>
      </c>
      <c r="AJ344" s="120" t="e">
        <f t="shared" si="66"/>
        <v>#VALUE!</v>
      </c>
      <c r="AK344" s="120" t="e">
        <f t="shared" si="66"/>
        <v>#VALUE!</v>
      </c>
      <c r="AL344" s="120" t="e">
        <f t="shared" si="66"/>
        <v>#VALUE!</v>
      </c>
      <c r="AM344" s="120" t="e">
        <f t="shared" si="66"/>
        <v>#VALUE!</v>
      </c>
      <c r="AN344" s="121" t="e">
        <f t="shared" si="66"/>
        <v>#VALUE!</v>
      </c>
      <c r="AO344" s="17"/>
    </row>
    <row r="345" spans="1:41" outlineLevel="1" x14ac:dyDescent="0.4">
      <c r="C345" s="17" t="s">
        <v>88</v>
      </c>
      <c r="D345" s="18" t="s">
        <v>129</v>
      </c>
      <c r="E345" s="120">
        <v>0</v>
      </c>
      <c r="F345" s="120">
        <v>0</v>
      </c>
      <c r="G345" s="120">
        <v>0</v>
      </c>
      <c r="H345" s="120">
        <v>0</v>
      </c>
      <c r="I345" s="120">
        <v>0</v>
      </c>
      <c r="J345" s="120">
        <v>0</v>
      </c>
      <c r="K345" s="120">
        <v>0</v>
      </c>
      <c r="L345" s="120">
        <v>0</v>
      </c>
      <c r="M345" s="120">
        <v>0</v>
      </c>
      <c r="N345" s="120">
        <v>0</v>
      </c>
      <c r="O345" s="120">
        <v>0</v>
      </c>
      <c r="P345" s="120">
        <v>0</v>
      </c>
      <c r="Q345" s="120">
        <v>0</v>
      </c>
      <c r="R345" s="120">
        <v>0</v>
      </c>
      <c r="S345" s="120">
        <v>0</v>
      </c>
      <c r="T345" s="120">
        <v>0</v>
      </c>
      <c r="U345" s="120" t="e">
        <f t="shared" si="65"/>
        <v>#VALUE!</v>
      </c>
      <c r="V345" s="120" t="e">
        <f t="shared" si="65"/>
        <v>#VALUE!</v>
      </c>
      <c r="W345" s="120" t="e">
        <f t="shared" si="65"/>
        <v>#VALUE!</v>
      </c>
      <c r="X345" s="120" t="e">
        <f t="shared" si="65"/>
        <v>#VALUE!</v>
      </c>
      <c r="Y345" s="120" t="e">
        <f t="shared" si="65"/>
        <v>#VALUE!</v>
      </c>
      <c r="Z345" s="120" t="e">
        <f t="shared" si="65"/>
        <v>#VALUE!</v>
      </c>
      <c r="AA345" s="120" t="e">
        <f t="shared" si="65"/>
        <v>#VALUE!</v>
      </c>
      <c r="AB345" s="120" t="e">
        <f t="shared" si="65"/>
        <v>#VALUE!</v>
      </c>
      <c r="AC345" s="120" t="e">
        <f t="shared" si="65"/>
        <v>#VALUE!</v>
      </c>
      <c r="AD345" s="120" t="e">
        <f t="shared" si="65"/>
        <v>#VALUE!</v>
      </c>
      <c r="AE345" s="120" t="e">
        <f t="shared" si="65"/>
        <v>#VALUE!</v>
      </c>
      <c r="AF345" s="120" t="e">
        <f t="shared" si="65"/>
        <v>#VALUE!</v>
      </c>
      <c r="AG345" s="120" t="e">
        <f t="shared" si="65"/>
        <v>#VALUE!</v>
      </c>
      <c r="AH345" s="120" t="e">
        <f t="shared" si="65"/>
        <v>#VALUE!</v>
      </c>
      <c r="AI345" s="120" t="e">
        <f t="shared" si="66"/>
        <v>#VALUE!</v>
      </c>
      <c r="AJ345" s="120" t="e">
        <f t="shared" si="66"/>
        <v>#VALUE!</v>
      </c>
      <c r="AK345" s="120" t="e">
        <f t="shared" si="66"/>
        <v>#VALUE!</v>
      </c>
      <c r="AL345" s="120" t="e">
        <f t="shared" si="66"/>
        <v>#VALUE!</v>
      </c>
      <c r="AM345" s="120" t="e">
        <f t="shared" si="66"/>
        <v>#VALUE!</v>
      </c>
      <c r="AN345" s="121" t="e">
        <f t="shared" si="66"/>
        <v>#VALUE!</v>
      </c>
      <c r="AO345" s="17"/>
    </row>
    <row r="346" spans="1:41" outlineLevel="1" x14ac:dyDescent="0.4">
      <c r="C346" s="17" t="s">
        <v>89</v>
      </c>
      <c r="D346" s="18" t="s">
        <v>129</v>
      </c>
      <c r="E346" s="120">
        <v>0</v>
      </c>
      <c r="F346" s="120">
        <v>0</v>
      </c>
      <c r="G346" s="120">
        <v>0</v>
      </c>
      <c r="H346" s="120">
        <v>0</v>
      </c>
      <c r="I346" s="120">
        <v>0</v>
      </c>
      <c r="J346" s="120">
        <v>0</v>
      </c>
      <c r="K346" s="120">
        <v>0</v>
      </c>
      <c r="L346" s="120">
        <v>0</v>
      </c>
      <c r="M346" s="120">
        <v>0</v>
      </c>
      <c r="N346" s="120">
        <v>0</v>
      </c>
      <c r="O346" s="120">
        <v>0</v>
      </c>
      <c r="P346" s="120">
        <v>0</v>
      </c>
      <c r="Q346" s="120">
        <v>0</v>
      </c>
      <c r="R346" s="120">
        <v>0</v>
      </c>
      <c r="S346" s="120">
        <v>0</v>
      </c>
      <c r="T346" s="120">
        <v>0</v>
      </c>
      <c r="U346" s="120" t="e">
        <f t="shared" si="65"/>
        <v>#VALUE!</v>
      </c>
      <c r="V346" s="120" t="e">
        <f t="shared" si="65"/>
        <v>#VALUE!</v>
      </c>
      <c r="W346" s="120" t="e">
        <f t="shared" si="65"/>
        <v>#VALUE!</v>
      </c>
      <c r="X346" s="120" t="e">
        <f t="shared" si="65"/>
        <v>#VALUE!</v>
      </c>
      <c r="Y346" s="120" t="e">
        <f t="shared" si="65"/>
        <v>#VALUE!</v>
      </c>
      <c r="Z346" s="120" t="e">
        <f t="shared" si="65"/>
        <v>#VALUE!</v>
      </c>
      <c r="AA346" s="120" t="e">
        <f t="shared" si="65"/>
        <v>#VALUE!</v>
      </c>
      <c r="AB346" s="120" t="e">
        <f t="shared" si="65"/>
        <v>#VALUE!</v>
      </c>
      <c r="AC346" s="120" t="e">
        <f t="shared" si="65"/>
        <v>#VALUE!</v>
      </c>
      <c r="AD346" s="120" t="e">
        <f t="shared" si="65"/>
        <v>#VALUE!</v>
      </c>
      <c r="AE346" s="120" t="e">
        <f t="shared" si="65"/>
        <v>#VALUE!</v>
      </c>
      <c r="AF346" s="120" t="e">
        <f t="shared" si="65"/>
        <v>#VALUE!</v>
      </c>
      <c r="AG346" s="120" t="e">
        <f t="shared" si="65"/>
        <v>#VALUE!</v>
      </c>
      <c r="AH346" s="120" t="e">
        <f t="shared" si="65"/>
        <v>#VALUE!</v>
      </c>
      <c r="AI346" s="120" t="e">
        <f t="shared" si="66"/>
        <v>#VALUE!</v>
      </c>
      <c r="AJ346" s="120" t="e">
        <f t="shared" si="66"/>
        <v>#VALUE!</v>
      </c>
      <c r="AK346" s="120" t="e">
        <f t="shared" si="66"/>
        <v>#VALUE!</v>
      </c>
      <c r="AL346" s="120" t="e">
        <f t="shared" si="66"/>
        <v>#VALUE!</v>
      </c>
      <c r="AM346" s="120" t="e">
        <f t="shared" si="66"/>
        <v>#VALUE!</v>
      </c>
      <c r="AN346" s="121" t="e">
        <f t="shared" si="66"/>
        <v>#VALUE!</v>
      </c>
      <c r="AO346" s="17"/>
    </row>
    <row r="347" spans="1:41" outlineLevel="1" x14ac:dyDescent="0.4">
      <c r="C347" s="17" t="s">
        <v>90</v>
      </c>
      <c r="D347" s="18" t="s">
        <v>129</v>
      </c>
      <c r="E347" s="120">
        <v>0</v>
      </c>
      <c r="F347" s="120">
        <v>0</v>
      </c>
      <c r="G347" s="120">
        <v>0</v>
      </c>
      <c r="H347" s="120">
        <v>0</v>
      </c>
      <c r="I347" s="120">
        <v>0</v>
      </c>
      <c r="J347" s="120">
        <v>0</v>
      </c>
      <c r="K347" s="120">
        <v>0</v>
      </c>
      <c r="L347" s="120">
        <v>0</v>
      </c>
      <c r="M347" s="120">
        <v>0</v>
      </c>
      <c r="N347" s="120">
        <v>0</v>
      </c>
      <c r="O347" s="120">
        <v>0</v>
      </c>
      <c r="P347" s="120">
        <v>0</v>
      </c>
      <c r="Q347" s="120">
        <v>0</v>
      </c>
      <c r="R347" s="120">
        <v>0</v>
      </c>
      <c r="S347" s="120">
        <v>0</v>
      </c>
      <c r="T347" s="120">
        <v>0</v>
      </c>
      <c r="U347" s="120" t="e">
        <f t="shared" si="65"/>
        <v>#VALUE!</v>
      </c>
      <c r="V347" s="120" t="e">
        <f t="shared" si="65"/>
        <v>#VALUE!</v>
      </c>
      <c r="W347" s="120" t="e">
        <f t="shared" si="65"/>
        <v>#VALUE!</v>
      </c>
      <c r="X347" s="120" t="e">
        <f t="shared" si="65"/>
        <v>#VALUE!</v>
      </c>
      <c r="Y347" s="120" t="e">
        <f t="shared" si="65"/>
        <v>#VALUE!</v>
      </c>
      <c r="Z347" s="120" t="e">
        <f t="shared" si="65"/>
        <v>#VALUE!</v>
      </c>
      <c r="AA347" s="120" t="e">
        <f t="shared" si="65"/>
        <v>#VALUE!</v>
      </c>
      <c r="AB347" s="120" t="e">
        <f t="shared" si="65"/>
        <v>#VALUE!</v>
      </c>
      <c r="AC347" s="120" t="e">
        <f t="shared" si="65"/>
        <v>#VALUE!</v>
      </c>
      <c r="AD347" s="120" t="e">
        <f t="shared" si="65"/>
        <v>#VALUE!</v>
      </c>
      <c r="AE347" s="120" t="e">
        <f t="shared" si="65"/>
        <v>#VALUE!</v>
      </c>
      <c r="AF347" s="120" t="e">
        <f t="shared" si="65"/>
        <v>#VALUE!</v>
      </c>
      <c r="AG347" s="120" t="e">
        <f t="shared" si="65"/>
        <v>#VALUE!</v>
      </c>
      <c r="AH347" s="120" t="e">
        <f t="shared" si="65"/>
        <v>#VALUE!</v>
      </c>
      <c r="AI347" s="120" t="e">
        <f t="shared" si="66"/>
        <v>#VALUE!</v>
      </c>
      <c r="AJ347" s="120" t="e">
        <f t="shared" si="66"/>
        <v>#VALUE!</v>
      </c>
      <c r="AK347" s="120" t="e">
        <f t="shared" si="66"/>
        <v>#VALUE!</v>
      </c>
      <c r="AL347" s="120" t="e">
        <f t="shared" si="66"/>
        <v>#VALUE!</v>
      </c>
      <c r="AM347" s="120" t="e">
        <f t="shared" si="66"/>
        <v>#VALUE!</v>
      </c>
      <c r="AN347" s="121" t="e">
        <f t="shared" si="66"/>
        <v>#VALUE!</v>
      </c>
      <c r="AO347" s="17"/>
    </row>
    <row r="348" spans="1:41" outlineLevel="1" x14ac:dyDescent="0.4">
      <c r="C348" s="17" t="s">
        <v>91</v>
      </c>
      <c r="D348" s="18" t="s">
        <v>129</v>
      </c>
      <c r="E348" s="120">
        <v>0</v>
      </c>
      <c r="F348" s="120">
        <v>0</v>
      </c>
      <c r="G348" s="120">
        <v>0</v>
      </c>
      <c r="H348" s="120">
        <v>0</v>
      </c>
      <c r="I348" s="120">
        <v>0</v>
      </c>
      <c r="J348" s="120">
        <v>3.1652350200434089E-2</v>
      </c>
      <c r="K348" s="120">
        <v>2.5413426175925225E-2</v>
      </c>
      <c r="L348" s="120">
        <v>3.2555808195556216E-2</v>
      </c>
      <c r="M348" s="120">
        <v>3.3455341912447312E-2</v>
      </c>
      <c r="N348" s="120">
        <v>1.6069270148690813E-2</v>
      </c>
      <c r="O348" s="120">
        <v>0</v>
      </c>
      <c r="P348" s="120">
        <v>1.5112119465305614E-2</v>
      </c>
      <c r="Q348" s="120">
        <v>0</v>
      </c>
      <c r="R348" s="120">
        <v>0</v>
      </c>
      <c r="S348" s="120">
        <v>0</v>
      </c>
      <c r="T348" s="120">
        <v>1.5742950236810799E-2</v>
      </c>
      <c r="U348" s="120" t="e">
        <f t="shared" si="65"/>
        <v>#VALUE!</v>
      </c>
      <c r="V348" s="120" t="e">
        <f t="shared" si="65"/>
        <v>#VALUE!</v>
      </c>
      <c r="W348" s="120" t="e">
        <f t="shared" si="65"/>
        <v>#VALUE!</v>
      </c>
      <c r="X348" s="120" t="e">
        <f t="shared" si="65"/>
        <v>#VALUE!</v>
      </c>
      <c r="Y348" s="120" t="e">
        <f t="shared" si="65"/>
        <v>#VALUE!</v>
      </c>
      <c r="Z348" s="120" t="e">
        <f t="shared" si="65"/>
        <v>#VALUE!</v>
      </c>
      <c r="AA348" s="120" t="e">
        <f t="shared" si="65"/>
        <v>#VALUE!</v>
      </c>
      <c r="AB348" s="120" t="e">
        <f t="shared" si="65"/>
        <v>#VALUE!</v>
      </c>
      <c r="AC348" s="120" t="e">
        <f t="shared" si="65"/>
        <v>#VALUE!</v>
      </c>
      <c r="AD348" s="120" t="e">
        <f t="shared" si="65"/>
        <v>#VALUE!</v>
      </c>
      <c r="AE348" s="120" t="e">
        <f t="shared" si="65"/>
        <v>#VALUE!</v>
      </c>
      <c r="AF348" s="120" t="e">
        <f t="shared" si="65"/>
        <v>#VALUE!</v>
      </c>
      <c r="AG348" s="120" t="e">
        <f t="shared" si="65"/>
        <v>#VALUE!</v>
      </c>
      <c r="AH348" s="120" t="e">
        <f t="shared" si="65"/>
        <v>#VALUE!</v>
      </c>
      <c r="AI348" s="120" t="e">
        <f t="shared" si="66"/>
        <v>#VALUE!</v>
      </c>
      <c r="AJ348" s="120" t="e">
        <f t="shared" si="66"/>
        <v>#VALUE!</v>
      </c>
      <c r="AK348" s="120" t="e">
        <f t="shared" si="66"/>
        <v>#VALUE!</v>
      </c>
      <c r="AL348" s="120" t="e">
        <f t="shared" si="66"/>
        <v>#VALUE!</v>
      </c>
      <c r="AM348" s="120" t="e">
        <f t="shared" si="66"/>
        <v>#VALUE!</v>
      </c>
      <c r="AN348" s="121" t="e">
        <f t="shared" si="66"/>
        <v>#VALUE!</v>
      </c>
      <c r="AO348" s="17"/>
    </row>
    <row r="349" spans="1:41" outlineLevel="1" x14ac:dyDescent="0.4">
      <c r="C349" s="17" t="s">
        <v>318</v>
      </c>
      <c r="D349" s="18" t="s">
        <v>129</v>
      </c>
      <c r="E349" s="120">
        <v>0</v>
      </c>
      <c r="F349" s="120">
        <v>0</v>
      </c>
      <c r="G349" s="120">
        <v>0</v>
      </c>
      <c r="H349" s="120">
        <v>0</v>
      </c>
      <c r="I349" s="120">
        <v>0</v>
      </c>
      <c r="J349" s="120">
        <v>0.54099250054164105</v>
      </c>
      <c r="K349" s="120">
        <v>0.54099250054164105</v>
      </c>
      <c r="L349" s="120">
        <v>0.54099250054164105</v>
      </c>
      <c r="M349" s="120">
        <v>0.54099250054164105</v>
      </c>
      <c r="N349" s="120">
        <v>0.54099250054164105</v>
      </c>
      <c r="O349" s="120">
        <v>0</v>
      </c>
      <c r="P349" s="120">
        <v>0.54099250054164105</v>
      </c>
      <c r="Q349" s="120">
        <v>0</v>
      </c>
      <c r="R349" s="120">
        <v>0</v>
      </c>
      <c r="S349" s="120">
        <v>0</v>
      </c>
      <c r="T349" s="120">
        <v>0.54099250054164105</v>
      </c>
      <c r="U349" s="120" t="e">
        <f t="shared" si="65"/>
        <v>#VALUE!</v>
      </c>
      <c r="V349" s="120" t="e">
        <f t="shared" si="65"/>
        <v>#VALUE!</v>
      </c>
      <c r="W349" s="120" t="e">
        <f t="shared" si="65"/>
        <v>#VALUE!</v>
      </c>
      <c r="X349" s="120" t="e">
        <f t="shared" si="65"/>
        <v>#VALUE!</v>
      </c>
      <c r="Y349" s="120" t="e">
        <f t="shared" si="65"/>
        <v>#VALUE!</v>
      </c>
      <c r="Z349" s="120" t="e">
        <f t="shared" si="65"/>
        <v>#VALUE!</v>
      </c>
      <c r="AA349" s="120" t="e">
        <f t="shared" si="65"/>
        <v>#VALUE!</v>
      </c>
      <c r="AB349" s="120" t="e">
        <f t="shared" si="65"/>
        <v>#VALUE!</v>
      </c>
      <c r="AC349" s="120" t="e">
        <f t="shared" si="65"/>
        <v>#VALUE!</v>
      </c>
      <c r="AD349" s="120" t="e">
        <f t="shared" si="65"/>
        <v>#VALUE!</v>
      </c>
      <c r="AE349" s="120" t="e">
        <f t="shared" si="65"/>
        <v>#VALUE!</v>
      </c>
      <c r="AF349" s="120" t="e">
        <f t="shared" si="65"/>
        <v>#VALUE!</v>
      </c>
      <c r="AG349" s="120" t="e">
        <f t="shared" si="65"/>
        <v>#VALUE!</v>
      </c>
      <c r="AH349" s="120" t="e">
        <f t="shared" si="65"/>
        <v>#VALUE!</v>
      </c>
      <c r="AI349" s="120" t="e">
        <f t="shared" si="66"/>
        <v>#VALUE!</v>
      </c>
      <c r="AJ349" s="120" t="e">
        <f t="shared" si="66"/>
        <v>#VALUE!</v>
      </c>
      <c r="AK349" s="120" t="e">
        <f t="shared" si="66"/>
        <v>#VALUE!</v>
      </c>
      <c r="AL349" s="120" t="e">
        <f t="shared" si="66"/>
        <v>#VALUE!</v>
      </c>
      <c r="AM349" s="120" t="e">
        <f t="shared" si="66"/>
        <v>#VALUE!</v>
      </c>
      <c r="AN349" s="121" t="e">
        <f t="shared" si="66"/>
        <v>#VALUE!</v>
      </c>
      <c r="AO349" s="17"/>
    </row>
    <row r="350" spans="1:41" outlineLevel="1" x14ac:dyDescent="0.4">
      <c r="C350" s="25" t="s">
        <v>118</v>
      </c>
      <c r="D350" s="26" t="s">
        <v>129</v>
      </c>
      <c r="E350" s="122">
        <v>0</v>
      </c>
      <c r="F350" s="122">
        <v>0</v>
      </c>
      <c r="G350" s="122">
        <v>0</v>
      </c>
      <c r="H350" s="122">
        <v>0</v>
      </c>
      <c r="I350" s="122">
        <v>0</v>
      </c>
      <c r="J350" s="122">
        <v>0.42909742781517074</v>
      </c>
      <c r="K350" s="122">
        <v>0.31802067179036575</v>
      </c>
      <c r="L350" s="122">
        <v>0.1949302011941928</v>
      </c>
      <c r="M350" s="122">
        <v>0.1600623780364224</v>
      </c>
      <c r="N350" s="122">
        <v>0.16545805215488252</v>
      </c>
      <c r="O350" s="122">
        <v>0</v>
      </c>
      <c r="P350" s="122">
        <v>0</v>
      </c>
      <c r="Q350" s="122">
        <v>0</v>
      </c>
      <c r="R350" s="122">
        <v>0</v>
      </c>
      <c r="S350" s="122">
        <v>0</v>
      </c>
      <c r="T350" s="122">
        <v>0</v>
      </c>
      <c r="U350" s="122" t="e">
        <f t="shared" si="65"/>
        <v>#VALUE!</v>
      </c>
      <c r="V350" s="122" t="e">
        <f t="shared" si="65"/>
        <v>#VALUE!</v>
      </c>
      <c r="W350" s="122" t="e">
        <f t="shared" si="65"/>
        <v>#VALUE!</v>
      </c>
      <c r="X350" s="122" t="e">
        <f t="shared" si="65"/>
        <v>#VALUE!</v>
      </c>
      <c r="Y350" s="122" t="e">
        <f t="shared" si="65"/>
        <v>#VALUE!</v>
      </c>
      <c r="Z350" s="122" t="e">
        <f t="shared" si="65"/>
        <v>#VALUE!</v>
      </c>
      <c r="AA350" s="122" t="e">
        <f t="shared" si="65"/>
        <v>#VALUE!</v>
      </c>
      <c r="AB350" s="122" t="e">
        <f t="shared" si="65"/>
        <v>#VALUE!</v>
      </c>
      <c r="AC350" s="122" t="e">
        <f t="shared" si="65"/>
        <v>#VALUE!</v>
      </c>
      <c r="AD350" s="122" t="e">
        <f t="shared" si="65"/>
        <v>#VALUE!</v>
      </c>
      <c r="AE350" s="122" t="e">
        <f t="shared" si="65"/>
        <v>#VALUE!</v>
      </c>
      <c r="AF350" s="122" t="e">
        <f t="shared" si="65"/>
        <v>#VALUE!</v>
      </c>
      <c r="AG350" s="122" t="e">
        <f t="shared" si="65"/>
        <v>#VALUE!</v>
      </c>
      <c r="AH350" s="122" t="e">
        <f t="shared" si="65"/>
        <v>#VALUE!</v>
      </c>
      <c r="AI350" s="122" t="e">
        <f t="shared" si="66"/>
        <v>#VALUE!</v>
      </c>
      <c r="AJ350" s="122" t="e">
        <f t="shared" si="66"/>
        <v>#VALUE!</v>
      </c>
      <c r="AK350" s="122" t="e">
        <f t="shared" si="66"/>
        <v>#VALUE!</v>
      </c>
      <c r="AL350" s="122" t="e">
        <f t="shared" si="66"/>
        <v>#VALUE!</v>
      </c>
      <c r="AM350" s="122" t="e">
        <f t="shared" si="66"/>
        <v>#VALUE!</v>
      </c>
      <c r="AN350" s="123" t="e">
        <f t="shared" si="66"/>
        <v>#VALUE!</v>
      </c>
      <c r="AO350" s="17"/>
    </row>
    <row r="351" spans="1:41" outlineLevel="1" x14ac:dyDescent="0.4">
      <c r="D351" s="85"/>
    </row>
    <row r="353" spans="1:41" ht="15.75" x14ac:dyDescent="0.5">
      <c r="A353" s="46"/>
      <c r="B353" s="12" t="s">
        <v>130</v>
      </c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</row>
    <row r="354" spans="1:41" outlineLevel="1" x14ac:dyDescent="0.4"/>
    <row r="355" spans="1:41" outlineLevel="1" x14ac:dyDescent="0.4">
      <c r="C355" s="14" t="s">
        <v>53</v>
      </c>
      <c r="D355" s="15" t="s">
        <v>34</v>
      </c>
      <c r="E355" s="16">
        <v>2015</v>
      </c>
      <c r="F355" s="16">
        <v>2016</v>
      </c>
      <c r="G355" s="16">
        <v>2017</v>
      </c>
      <c r="H355" s="16">
        <v>2018</v>
      </c>
      <c r="I355" s="16">
        <v>2019</v>
      </c>
      <c r="J355" s="16">
        <v>2020</v>
      </c>
      <c r="K355" s="16">
        <v>2021</v>
      </c>
      <c r="L355" s="16">
        <v>2022</v>
      </c>
      <c r="M355" s="16">
        <v>2023</v>
      </c>
      <c r="N355" s="16">
        <v>2024</v>
      </c>
      <c r="O355" s="16">
        <v>2025</v>
      </c>
      <c r="P355" s="16">
        <v>2026</v>
      </c>
      <c r="Q355" s="16">
        <v>2027</v>
      </c>
      <c r="R355" s="16">
        <v>2028</v>
      </c>
      <c r="S355" s="16">
        <v>2029</v>
      </c>
      <c r="T355" s="16">
        <v>2030</v>
      </c>
      <c r="U355" s="16">
        <f t="shared" ref="U355:AN355" si="67">T355+1</f>
        <v>2031</v>
      </c>
      <c r="V355" s="16">
        <f t="shared" si="67"/>
        <v>2032</v>
      </c>
      <c r="W355" s="16">
        <f t="shared" si="67"/>
        <v>2033</v>
      </c>
      <c r="X355" s="16">
        <f t="shared" si="67"/>
        <v>2034</v>
      </c>
      <c r="Y355" s="16">
        <f t="shared" si="67"/>
        <v>2035</v>
      </c>
      <c r="Z355" s="16">
        <f t="shared" si="67"/>
        <v>2036</v>
      </c>
      <c r="AA355" s="16">
        <f t="shared" si="67"/>
        <v>2037</v>
      </c>
      <c r="AB355" s="16">
        <f t="shared" si="67"/>
        <v>2038</v>
      </c>
      <c r="AC355" s="16">
        <f t="shared" si="67"/>
        <v>2039</v>
      </c>
      <c r="AD355" s="16">
        <f t="shared" si="67"/>
        <v>2040</v>
      </c>
      <c r="AE355" s="16">
        <f t="shared" si="67"/>
        <v>2041</v>
      </c>
      <c r="AF355" s="16">
        <f t="shared" si="67"/>
        <v>2042</v>
      </c>
      <c r="AG355" s="16">
        <f t="shared" si="67"/>
        <v>2043</v>
      </c>
      <c r="AH355" s="16">
        <f t="shared" si="67"/>
        <v>2044</v>
      </c>
      <c r="AI355" s="16">
        <f t="shared" si="67"/>
        <v>2045</v>
      </c>
      <c r="AJ355" s="16">
        <f t="shared" si="67"/>
        <v>2046</v>
      </c>
      <c r="AK355" s="16">
        <f t="shared" si="67"/>
        <v>2047</v>
      </c>
      <c r="AL355" s="16">
        <f t="shared" si="67"/>
        <v>2048</v>
      </c>
      <c r="AM355" s="16">
        <f t="shared" si="67"/>
        <v>2049</v>
      </c>
      <c r="AN355" s="47">
        <f t="shared" si="67"/>
        <v>2050</v>
      </c>
      <c r="AO355" s="17"/>
    </row>
    <row r="356" spans="1:41" outlineLevel="1" x14ac:dyDescent="0.4">
      <c r="C356" s="28" t="s">
        <v>92</v>
      </c>
      <c r="D356" s="124" t="s">
        <v>131</v>
      </c>
      <c r="E356" s="51">
        <v>0</v>
      </c>
      <c r="F356" s="51">
        <v>0</v>
      </c>
      <c r="G356" s="51">
        <v>0</v>
      </c>
      <c r="H356" s="51">
        <v>0</v>
      </c>
      <c r="I356" s="51">
        <v>0</v>
      </c>
      <c r="J356" s="51">
        <v>0</v>
      </c>
      <c r="K356" s="51">
        <v>0</v>
      </c>
      <c r="L356" s="51">
        <v>0</v>
      </c>
      <c r="M356" s="51">
        <v>0</v>
      </c>
      <c r="N356" s="51">
        <v>0</v>
      </c>
      <c r="O356" s="51">
        <v>0</v>
      </c>
      <c r="P356" s="51">
        <v>0</v>
      </c>
      <c r="Q356" s="51">
        <v>0</v>
      </c>
      <c r="R356" s="51">
        <v>0</v>
      </c>
      <c r="S356" s="51">
        <v>0</v>
      </c>
      <c r="T356" s="51">
        <v>0</v>
      </c>
      <c r="U356" s="51">
        <f>IFERROR(SUMIFS([1]raw_annual_energy!$I:$I,[1]raw_annual_energy!$D:$D,U$355,[1]Lists!$S:$S,$C356)/SUMIFS([1]raw_resource_build!$R:$R,[1]raw_resource_build!$A:$A,U$355,[1]raw_resource_build!$E:$E,$C356),0)</f>
        <v>0</v>
      </c>
      <c r="V356" s="51">
        <f>IFERROR(SUMIFS([1]raw_annual_energy!$I:$I,[1]raw_annual_energy!$D:$D,V$355,[1]Lists!$S:$S,$C356)/SUMIFS([1]raw_resource_build!$R:$R,[1]raw_resource_build!$A:$A,V$355,[1]raw_resource_build!$E:$E,$C356),0)</f>
        <v>0</v>
      </c>
      <c r="W356" s="51">
        <f>IFERROR(SUMIFS([1]raw_annual_energy!$I:$I,[1]raw_annual_energy!$D:$D,W$355,[1]Lists!$S:$S,$C356)/SUMIFS([1]raw_resource_build!$R:$R,[1]raw_resource_build!$A:$A,W$355,[1]raw_resource_build!$E:$E,$C356),0)</f>
        <v>0</v>
      </c>
      <c r="X356" s="51">
        <f>IFERROR(SUMIFS([1]raw_annual_energy!$I:$I,[1]raw_annual_energy!$D:$D,X$355,[1]Lists!$S:$S,$C356)/SUMIFS([1]raw_resource_build!$R:$R,[1]raw_resource_build!$A:$A,X$355,[1]raw_resource_build!$E:$E,$C356),0)</f>
        <v>0</v>
      </c>
      <c r="Y356" s="51">
        <f>IFERROR(SUMIFS([1]raw_annual_energy!$I:$I,[1]raw_annual_energy!$D:$D,Y$355,[1]Lists!$S:$S,$C356)/SUMIFS([1]raw_resource_build!$R:$R,[1]raw_resource_build!$A:$A,Y$355,[1]raw_resource_build!$E:$E,$C356),0)</f>
        <v>0</v>
      </c>
      <c r="Z356" s="51">
        <f>IFERROR(SUMIFS([1]raw_annual_energy!$I:$I,[1]raw_annual_energy!$D:$D,Z$355,[1]Lists!$S:$S,$C356)/SUMIFS([1]raw_resource_build!$R:$R,[1]raw_resource_build!$A:$A,Z$355,[1]raw_resource_build!$E:$E,$C356),0)</f>
        <v>0</v>
      </c>
      <c r="AA356" s="51">
        <f>IFERROR(SUMIFS([1]raw_annual_energy!$I:$I,[1]raw_annual_energy!$D:$D,AA$355,[1]Lists!$S:$S,$C356)/SUMIFS([1]raw_resource_build!$R:$R,[1]raw_resource_build!$A:$A,AA$355,[1]raw_resource_build!$E:$E,$C356),0)</f>
        <v>0</v>
      </c>
      <c r="AB356" s="51">
        <f>IFERROR(SUMIFS([1]raw_annual_energy!$I:$I,[1]raw_annual_energy!$D:$D,AB$355,[1]Lists!$S:$S,$C356)/SUMIFS([1]raw_resource_build!$R:$R,[1]raw_resource_build!$A:$A,AB$355,[1]raw_resource_build!$E:$E,$C356),0)</f>
        <v>0</v>
      </c>
      <c r="AC356" s="51">
        <f>IFERROR(SUMIFS([1]raw_annual_energy!$I:$I,[1]raw_annual_energy!$D:$D,AC$355,[1]Lists!$S:$S,$C356)/SUMIFS([1]raw_resource_build!$R:$R,[1]raw_resource_build!$A:$A,AC$355,[1]raw_resource_build!$E:$E,$C356),0)</f>
        <v>0</v>
      </c>
      <c r="AD356" s="51">
        <f>IFERROR(SUMIFS([1]raw_annual_energy!$I:$I,[1]raw_annual_energy!$D:$D,AD$355,[1]Lists!$S:$S,$C356)/SUMIFS([1]raw_resource_build!$R:$R,[1]raw_resource_build!$A:$A,AD$355,[1]raw_resource_build!$E:$E,$C356),0)</f>
        <v>0</v>
      </c>
      <c r="AE356" s="51">
        <f>IFERROR(SUMIFS([1]raw_annual_energy!$I:$I,[1]raw_annual_energy!$D:$D,AE$355,[1]Lists!$S:$S,$C356)/SUMIFS([1]raw_resource_build!$R:$R,[1]raw_resource_build!$A:$A,AE$355,[1]raw_resource_build!$E:$E,$C356),0)</f>
        <v>0</v>
      </c>
      <c r="AF356" s="51">
        <f>IFERROR(SUMIFS([1]raw_annual_energy!$I:$I,[1]raw_annual_energy!$D:$D,AF$355,[1]Lists!$S:$S,$C356)/SUMIFS([1]raw_resource_build!$R:$R,[1]raw_resource_build!$A:$A,AF$355,[1]raw_resource_build!$E:$E,$C356),0)</f>
        <v>0</v>
      </c>
      <c r="AG356" s="51">
        <f>IFERROR(SUMIFS([1]raw_annual_energy!$I:$I,[1]raw_annual_energy!$D:$D,AG$355,[1]Lists!$S:$S,$C356)/SUMIFS([1]raw_resource_build!$R:$R,[1]raw_resource_build!$A:$A,AG$355,[1]raw_resource_build!$E:$E,$C356),0)</f>
        <v>0</v>
      </c>
      <c r="AH356" s="51">
        <f>IFERROR(SUMIFS([1]raw_annual_energy!$I:$I,[1]raw_annual_energy!$D:$D,AH$355,[1]Lists!$S:$S,$C356)/SUMIFS([1]raw_resource_build!$R:$R,[1]raw_resource_build!$A:$A,AH$355,[1]raw_resource_build!$E:$E,$C356),0)</f>
        <v>0</v>
      </c>
      <c r="AI356" s="51">
        <f>IFERROR(SUMIFS([1]raw_annual_energy!$I:$I,[1]raw_annual_energy!$D:$D,AI$355,[1]Lists!$S:$S,$C356)/SUMIFS([1]raw_resource_build!$R:$R,[1]raw_resource_build!$A:$A,AI$355,[1]raw_resource_build!$E:$E,$C356),0)</f>
        <v>0</v>
      </c>
      <c r="AJ356" s="51">
        <f>IFERROR(SUMIFS([1]raw_annual_energy!$I:$I,[1]raw_annual_energy!$D:$D,AJ$355,[1]Lists!$S:$S,$C356)/SUMIFS([1]raw_resource_build!$R:$R,[1]raw_resource_build!$A:$A,AJ$355,[1]raw_resource_build!$E:$E,$C356),0)</f>
        <v>0</v>
      </c>
      <c r="AK356" s="51">
        <f>IFERROR(SUMIFS([1]raw_annual_energy!$I:$I,[1]raw_annual_energy!$D:$D,AK$355,[1]Lists!$S:$S,$C356)/SUMIFS([1]raw_resource_build!$R:$R,[1]raw_resource_build!$A:$A,AK$355,[1]raw_resource_build!$E:$E,$C356),0)</f>
        <v>0</v>
      </c>
      <c r="AL356" s="51">
        <f>IFERROR(SUMIFS([1]raw_annual_energy!$I:$I,[1]raw_annual_energy!$D:$D,AL$355,[1]Lists!$S:$S,$C356)/SUMIFS([1]raw_resource_build!$R:$R,[1]raw_resource_build!$A:$A,AL$355,[1]raw_resource_build!$E:$E,$C356),0)</f>
        <v>0</v>
      </c>
      <c r="AM356" s="51">
        <f>IFERROR(SUMIFS([1]raw_annual_energy!$I:$I,[1]raw_annual_energy!$D:$D,AM$355,[1]Lists!$S:$S,$C356)/SUMIFS([1]raw_resource_build!$R:$R,[1]raw_resource_build!$A:$A,AM$355,[1]raw_resource_build!$E:$E,$C356),0)</f>
        <v>0</v>
      </c>
      <c r="AN356" s="125">
        <f>IFERROR(SUMIFS([1]raw_annual_energy!$I:$I,[1]raw_annual_energy!$D:$D,AN$355,[1]Lists!$S:$S,$C356)/SUMIFS([1]raw_resource_build!$R:$R,[1]raw_resource_build!$A:$A,AN$355,[1]raw_resource_build!$E:$E,$C356),0)</f>
        <v>0</v>
      </c>
      <c r="AO356" s="17"/>
    </row>
    <row r="357" spans="1:41" outlineLevel="1" x14ac:dyDescent="0.4">
      <c r="C357" s="28" t="s">
        <v>85</v>
      </c>
      <c r="D357" s="124" t="s">
        <v>131</v>
      </c>
      <c r="E357" s="51">
        <v>0</v>
      </c>
      <c r="F357" s="51">
        <v>0</v>
      </c>
      <c r="G357" s="51">
        <v>0</v>
      </c>
      <c r="H357" s="51">
        <v>0</v>
      </c>
      <c r="I357" s="51">
        <v>0</v>
      </c>
      <c r="J357" s="51">
        <v>0</v>
      </c>
      <c r="K357" s="51">
        <v>0</v>
      </c>
      <c r="L357" s="51">
        <v>8.2288799713148578E-2</v>
      </c>
      <c r="M357" s="51">
        <v>0.83336857760501593</v>
      </c>
      <c r="N357" s="51">
        <v>0.75824181842983229</v>
      </c>
      <c r="O357" s="51">
        <v>0</v>
      </c>
      <c r="P357" s="51">
        <v>3.1121609567242849</v>
      </c>
      <c r="Q357" s="51">
        <v>0</v>
      </c>
      <c r="R357" s="51">
        <v>0</v>
      </c>
      <c r="S357" s="51">
        <v>0</v>
      </c>
      <c r="T357" s="51">
        <v>67.40095819661741</v>
      </c>
      <c r="U357" s="51">
        <f>IFERROR(SUMIFS([1]raw_annual_energy!$I:$I,[1]raw_annual_energy!$D:$D,U$355,[1]Lists!$S:$S,$C357)/SUMIFS([1]raw_resource_build!$R:$R,[1]raw_resource_build!$A:$A,U$355,[1]raw_resource_build!$E:$E,$C357),0)</f>
        <v>0</v>
      </c>
      <c r="V357" s="51">
        <f>IFERROR(SUMIFS([1]raw_annual_energy!$I:$I,[1]raw_annual_energy!$D:$D,V$355,[1]Lists!$S:$S,$C357)/SUMIFS([1]raw_resource_build!$R:$R,[1]raw_resource_build!$A:$A,V$355,[1]raw_resource_build!$E:$E,$C357),0)</f>
        <v>0</v>
      </c>
      <c r="W357" s="51">
        <f>IFERROR(SUMIFS([1]raw_annual_energy!$I:$I,[1]raw_annual_energy!$D:$D,W$355,[1]Lists!$S:$S,$C357)/SUMIFS([1]raw_resource_build!$R:$R,[1]raw_resource_build!$A:$A,W$355,[1]raw_resource_build!$E:$E,$C357),0)</f>
        <v>0</v>
      </c>
      <c r="X357" s="51">
        <f>IFERROR(SUMIFS([1]raw_annual_energy!$I:$I,[1]raw_annual_energy!$D:$D,X$355,[1]Lists!$S:$S,$C357)/SUMIFS([1]raw_resource_build!$R:$R,[1]raw_resource_build!$A:$A,X$355,[1]raw_resource_build!$E:$E,$C357),0)</f>
        <v>0</v>
      </c>
      <c r="Y357" s="51">
        <f>IFERROR(SUMIFS([1]raw_annual_energy!$I:$I,[1]raw_annual_energy!$D:$D,Y$355,[1]Lists!$S:$S,$C357)/SUMIFS([1]raw_resource_build!$R:$R,[1]raw_resource_build!$A:$A,Y$355,[1]raw_resource_build!$E:$E,$C357),0)</f>
        <v>0</v>
      </c>
      <c r="Z357" s="51">
        <f>IFERROR(SUMIFS([1]raw_annual_energy!$I:$I,[1]raw_annual_energy!$D:$D,Z$355,[1]Lists!$S:$S,$C357)/SUMIFS([1]raw_resource_build!$R:$R,[1]raw_resource_build!$A:$A,Z$355,[1]raw_resource_build!$E:$E,$C357),0)</f>
        <v>0</v>
      </c>
      <c r="AA357" s="51">
        <f>IFERROR(SUMIFS([1]raw_annual_energy!$I:$I,[1]raw_annual_energy!$D:$D,AA$355,[1]Lists!$S:$S,$C357)/SUMIFS([1]raw_resource_build!$R:$R,[1]raw_resource_build!$A:$A,AA$355,[1]raw_resource_build!$E:$E,$C357),0)</f>
        <v>0</v>
      </c>
      <c r="AB357" s="51">
        <f>IFERROR(SUMIFS([1]raw_annual_energy!$I:$I,[1]raw_annual_energy!$D:$D,AB$355,[1]Lists!$S:$S,$C357)/SUMIFS([1]raw_resource_build!$R:$R,[1]raw_resource_build!$A:$A,AB$355,[1]raw_resource_build!$E:$E,$C357),0)</f>
        <v>0</v>
      </c>
      <c r="AC357" s="51">
        <f>IFERROR(SUMIFS([1]raw_annual_energy!$I:$I,[1]raw_annual_energy!$D:$D,AC$355,[1]Lists!$S:$S,$C357)/SUMIFS([1]raw_resource_build!$R:$R,[1]raw_resource_build!$A:$A,AC$355,[1]raw_resource_build!$E:$E,$C357),0)</f>
        <v>0</v>
      </c>
      <c r="AD357" s="51">
        <f>IFERROR(SUMIFS([1]raw_annual_energy!$I:$I,[1]raw_annual_energy!$D:$D,AD$355,[1]Lists!$S:$S,$C357)/SUMIFS([1]raw_resource_build!$R:$R,[1]raw_resource_build!$A:$A,AD$355,[1]raw_resource_build!$E:$E,$C357),0)</f>
        <v>0</v>
      </c>
      <c r="AE357" s="51">
        <f>IFERROR(SUMIFS([1]raw_annual_energy!$I:$I,[1]raw_annual_energy!$D:$D,AE$355,[1]Lists!$S:$S,$C357)/SUMIFS([1]raw_resource_build!$R:$R,[1]raw_resource_build!$A:$A,AE$355,[1]raw_resource_build!$E:$E,$C357),0)</f>
        <v>0</v>
      </c>
      <c r="AF357" s="51">
        <f>IFERROR(SUMIFS([1]raw_annual_energy!$I:$I,[1]raw_annual_energy!$D:$D,AF$355,[1]Lists!$S:$S,$C357)/SUMIFS([1]raw_resource_build!$R:$R,[1]raw_resource_build!$A:$A,AF$355,[1]raw_resource_build!$E:$E,$C357),0)</f>
        <v>0</v>
      </c>
      <c r="AG357" s="51">
        <f>IFERROR(SUMIFS([1]raw_annual_energy!$I:$I,[1]raw_annual_energy!$D:$D,AG$355,[1]Lists!$S:$S,$C357)/SUMIFS([1]raw_resource_build!$R:$R,[1]raw_resource_build!$A:$A,AG$355,[1]raw_resource_build!$E:$E,$C357),0)</f>
        <v>0</v>
      </c>
      <c r="AH357" s="51">
        <f>IFERROR(SUMIFS([1]raw_annual_energy!$I:$I,[1]raw_annual_energy!$D:$D,AH$355,[1]Lists!$S:$S,$C357)/SUMIFS([1]raw_resource_build!$R:$R,[1]raw_resource_build!$A:$A,AH$355,[1]raw_resource_build!$E:$E,$C357),0)</f>
        <v>0</v>
      </c>
      <c r="AI357" s="51">
        <f>IFERROR(SUMIFS([1]raw_annual_energy!$I:$I,[1]raw_annual_energy!$D:$D,AI$355,[1]Lists!$S:$S,$C357)/SUMIFS([1]raw_resource_build!$R:$R,[1]raw_resource_build!$A:$A,AI$355,[1]raw_resource_build!$E:$E,$C357),0)</f>
        <v>0</v>
      </c>
      <c r="AJ357" s="51">
        <f>IFERROR(SUMIFS([1]raw_annual_energy!$I:$I,[1]raw_annual_energy!$D:$D,AJ$355,[1]Lists!$S:$S,$C357)/SUMIFS([1]raw_resource_build!$R:$R,[1]raw_resource_build!$A:$A,AJ$355,[1]raw_resource_build!$E:$E,$C357),0)</f>
        <v>0</v>
      </c>
      <c r="AK357" s="51">
        <f>IFERROR(SUMIFS([1]raw_annual_energy!$I:$I,[1]raw_annual_energy!$D:$D,AK$355,[1]Lists!$S:$S,$C357)/SUMIFS([1]raw_resource_build!$R:$R,[1]raw_resource_build!$A:$A,AK$355,[1]raw_resource_build!$E:$E,$C357),0)</f>
        <v>0</v>
      </c>
      <c r="AL357" s="51">
        <f>IFERROR(SUMIFS([1]raw_annual_energy!$I:$I,[1]raw_annual_energy!$D:$D,AL$355,[1]Lists!$S:$S,$C357)/SUMIFS([1]raw_resource_build!$R:$R,[1]raw_resource_build!$A:$A,AL$355,[1]raw_resource_build!$E:$E,$C357),0)</f>
        <v>0</v>
      </c>
      <c r="AM357" s="51">
        <f>IFERROR(SUMIFS([1]raw_annual_energy!$I:$I,[1]raw_annual_energy!$D:$D,AM$355,[1]Lists!$S:$S,$C357)/SUMIFS([1]raw_resource_build!$R:$R,[1]raw_resource_build!$A:$A,AM$355,[1]raw_resource_build!$E:$E,$C357),0)</f>
        <v>0</v>
      </c>
      <c r="AN357" s="125">
        <f>IFERROR(SUMIFS([1]raw_annual_energy!$I:$I,[1]raw_annual_energy!$D:$D,AN$355,[1]Lists!$S:$S,$C357)/SUMIFS([1]raw_resource_build!$R:$R,[1]raw_resource_build!$A:$A,AN$355,[1]raw_resource_build!$E:$E,$C357),0)</f>
        <v>0</v>
      </c>
      <c r="AO357" s="17"/>
    </row>
    <row r="358" spans="1:41" outlineLevel="1" x14ac:dyDescent="0.4">
      <c r="C358" s="28" t="s">
        <v>86</v>
      </c>
      <c r="D358" s="124" t="s">
        <v>131</v>
      </c>
      <c r="E358" s="51">
        <v>0</v>
      </c>
      <c r="F358" s="51">
        <v>0</v>
      </c>
      <c r="G358" s="51">
        <v>0</v>
      </c>
      <c r="H358" s="51">
        <v>0</v>
      </c>
      <c r="I358" s="51">
        <v>0</v>
      </c>
      <c r="J358" s="51">
        <v>15.717051932359</v>
      </c>
      <c r="K358" s="51">
        <v>8.0885551817643186</v>
      </c>
      <c r="L358" s="51">
        <v>7.2275361153456128</v>
      </c>
      <c r="M358" s="51">
        <v>10.359066631276873</v>
      </c>
      <c r="N358" s="51">
        <v>0</v>
      </c>
      <c r="O358" s="51">
        <v>0</v>
      </c>
      <c r="P358" s="51">
        <v>0</v>
      </c>
      <c r="Q358" s="51">
        <v>0</v>
      </c>
      <c r="R358" s="51">
        <v>0</v>
      </c>
      <c r="S358" s="51">
        <v>0</v>
      </c>
      <c r="T358" s="51">
        <v>0</v>
      </c>
      <c r="U358" s="51">
        <f>IFERROR(SUMIFS([1]raw_annual_energy!$I:$I,[1]raw_annual_energy!$D:$D,U$355,[1]Lists!$S:$S,$C358)/SUMIFS([1]raw_resource_build!$R:$R,[1]raw_resource_build!$A:$A,U$355,[1]raw_resource_build!$E:$E,$C358),0)</f>
        <v>0</v>
      </c>
      <c r="V358" s="51">
        <f>IFERROR(SUMIFS([1]raw_annual_energy!$I:$I,[1]raw_annual_energy!$D:$D,V$355,[1]Lists!$S:$S,$C358)/SUMIFS([1]raw_resource_build!$R:$R,[1]raw_resource_build!$A:$A,V$355,[1]raw_resource_build!$E:$E,$C358),0)</f>
        <v>0</v>
      </c>
      <c r="W358" s="51">
        <f>IFERROR(SUMIFS([1]raw_annual_energy!$I:$I,[1]raw_annual_energy!$D:$D,W$355,[1]Lists!$S:$S,$C358)/SUMIFS([1]raw_resource_build!$R:$R,[1]raw_resource_build!$A:$A,W$355,[1]raw_resource_build!$E:$E,$C358),0)</f>
        <v>0</v>
      </c>
      <c r="X358" s="51">
        <f>IFERROR(SUMIFS([1]raw_annual_energy!$I:$I,[1]raw_annual_energy!$D:$D,X$355,[1]Lists!$S:$S,$C358)/SUMIFS([1]raw_resource_build!$R:$R,[1]raw_resource_build!$A:$A,X$355,[1]raw_resource_build!$E:$E,$C358),0)</f>
        <v>0</v>
      </c>
      <c r="Y358" s="51">
        <f>IFERROR(SUMIFS([1]raw_annual_energy!$I:$I,[1]raw_annual_energy!$D:$D,Y$355,[1]Lists!$S:$S,$C358)/SUMIFS([1]raw_resource_build!$R:$R,[1]raw_resource_build!$A:$A,Y$355,[1]raw_resource_build!$E:$E,$C358),0)</f>
        <v>0</v>
      </c>
      <c r="Z358" s="51">
        <f>IFERROR(SUMIFS([1]raw_annual_energy!$I:$I,[1]raw_annual_energy!$D:$D,Z$355,[1]Lists!$S:$S,$C358)/SUMIFS([1]raw_resource_build!$R:$R,[1]raw_resource_build!$A:$A,Z$355,[1]raw_resource_build!$E:$E,$C358),0)</f>
        <v>0</v>
      </c>
      <c r="AA358" s="51">
        <f>IFERROR(SUMIFS([1]raw_annual_energy!$I:$I,[1]raw_annual_energy!$D:$D,AA$355,[1]Lists!$S:$S,$C358)/SUMIFS([1]raw_resource_build!$R:$R,[1]raw_resource_build!$A:$A,AA$355,[1]raw_resource_build!$E:$E,$C358),0)</f>
        <v>0</v>
      </c>
      <c r="AB358" s="51">
        <f>IFERROR(SUMIFS([1]raw_annual_energy!$I:$I,[1]raw_annual_energy!$D:$D,AB$355,[1]Lists!$S:$S,$C358)/SUMIFS([1]raw_resource_build!$R:$R,[1]raw_resource_build!$A:$A,AB$355,[1]raw_resource_build!$E:$E,$C358),0)</f>
        <v>0</v>
      </c>
      <c r="AC358" s="51">
        <f>IFERROR(SUMIFS([1]raw_annual_energy!$I:$I,[1]raw_annual_energy!$D:$D,AC$355,[1]Lists!$S:$S,$C358)/SUMIFS([1]raw_resource_build!$R:$R,[1]raw_resource_build!$A:$A,AC$355,[1]raw_resource_build!$E:$E,$C358),0)</f>
        <v>0</v>
      </c>
      <c r="AD358" s="51">
        <f>IFERROR(SUMIFS([1]raw_annual_energy!$I:$I,[1]raw_annual_energy!$D:$D,AD$355,[1]Lists!$S:$S,$C358)/SUMIFS([1]raw_resource_build!$R:$R,[1]raw_resource_build!$A:$A,AD$355,[1]raw_resource_build!$E:$E,$C358),0)</f>
        <v>0</v>
      </c>
      <c r="AE358" s="51">
        <f>IFERROR(SUMIFS([1]raw_annual_energy!$I:$I,[1]raw_annual_energy!$D:$D,AE$355,[1]Lists!$S:$S,$C358)/SUMIFS([1]raw_resource_build!$R:$R,[1]raw_resource_build!$A:$A,AE$355,[1]raw_resource_build!$E:$E,$C358),0)</f>
        <v>0</v>
      </c>
      <c r="AF358" s="51">
        <f>IFERROR(SUMIFS([1]raw_annual_energy!$I:$I,[1]raw_annual_energy!$D:$D,AF$355,[1]Lists!$S:$S,$C358)/SUMIFS([1]raw_resource_build!$R:$R,[1]raw_resource_build!$A:$A,AF$355,[1]raw_resource_build!$E:$E,$C358),0)</f>
        <v>0</v>
      </c>
      <c r="AG358" s="51">
        <f>IFERROR(SUMIFS([1]raw_annual_energy!$I:$I,[1]raw_annual_energy!$D:$D,AG$355,[1]Lists!$S:$S,$C358)/SUMIFS([1]raw_resource_build!$R:$R,[1]raw_resource_build!$A:$A,AG$355,[1]raw_resource_build!$E:$E,$C358),0)</f>
        <v>0</v>
      </c>
      <c r="AH358" s="51">
        <f>IFERROR(SUMIFS([1]raw_annual_energy!$I:$I,[1]raw_annual_energy!$D:$D,AH$355,[1]Lists!$S:$S,$C358)/SUMIFS([1]raw_resource_build!$R:$R,[1]raw_resource_build!$A:$A,AH$355,[1]raw_resource_build!$E:$E,$C358),0)</f>
        <v>0</v>
      </c>
      <c r="AI358" s="51">
        <f>IFERROR(SUMIFS([1]raw_annual_energy!$I:$I,[1]raw_annual_energy!$D:$D,AI$355,[1]Lists!$S:$S,$C358)/SUMIFS([1]raw_resource_build!$R:$R,[1]raw_resource_build!$A:$A,AI$355,[1]raw_resource_build!$E:$E,$C358),0)</f>
        <v>0</v>
      </c>
      <c r="AJ358" s="51">
        <f>IFERROR(SUMIFS([1]raw_annual_energy!$I:$I,[1]raw_annual_energy!$D:$D,AJ$355,[1]Lists!$S:$S,$C358)/SUMIFS([1]raw_resource_build!$R:$R,[1]raw_resource_build!$A:$A,AJ$355,[1]raw_resource_build!$E:$E,$C358),0)</f>
        <v>0</v>
      </c>
      <c r="AK358" s="51">
        <f>IFERROR(SUMIFS([1]raw_annual_energy!$I:$I,[1]raw_annual_energy!$D:$D,AK$355,[1]Lists!$S:$S,$C358)/SUMIFS([1]raw_resource_build!$R:$R,[1]raw_resource_build!$A:$A,AK$355,[1]raw_resource_build!$E:$E,$C358),0)</f>
        <v>0</v>
      </c>
      <c r="AL358" s="51">
        <f>IFERROR(SUMIFS([1]raw_annual_energy!$I:$I,[1]raw_annual_energy!$D:$D,AL$355,[1]Lists!$S:$S,$C358)/SUMIFS([1]raw_resource_build!$R:$R,[1]raw_resource_build!$A:$A,AL$355,[1]raw_resource_build!$E:$E,$C358),0)</f>
        <v>0</v>
      </c>
      <c r="AM358" s="51">
        <f>IFERROR(SUMIFS([1]raw_annual_energy!$I:$I,[1]raw_annual_energy!$D:$D,AM$355,[1]Lists!$S:$S,$C358)/SUMIFS([1]raw_resource_build!$R:$R,[1]raw_resource_build!$A:$A,AM$355,[1]raw_resource_build!$E:$E,$C358),0)</f>
        <v>0</v>
      </c>
      <c r="AN358" s="125">
        <f>IFERROR(SUMIFS([1]raw_annual_energy!$I:$I,[1]raw_annual_energy!$D:$D,AN$355,[1]Lists!$S:$S,$C358)/SUMIFS([1]raw_resource_build!$R:$R,[1]raw_resource_build!$A:$A,AN$355,[1]raw_resource_build!$E:$E,$C358),0)</f>
        <v>0</v>
      </c>
      <c r="AO358" s="17"/>
    </row>
    <row r="359" spans="1:41" outlineLevel="1" x14ac:dyDescent="0.4">
      <c r="C359" s="28" t="s">
        <v>87</v>
      </c>
      <c r="D359" s="124" t="s">
        <v>131</v>
      </c>
      <c r="E359" s="51">
        <v>0</v>
      </c>
      <c r="F359" s="51">
        <v>0</v>
      </c>
      <c r="G359" s="51">
        <v>0</v>
      </c>
      <c r="H359" s="51">
        <v>0</v>
      </c>
      <c r="I359" s="51">
        <v>0</v>
      </c>
      <c r="J359" s="51">
        <v>154.89099888551306</v>
      </c>
      <c r="K359" s="51">
        <v>137.64563067889131</v>
      </c>
      <c r="L359" s="51">
        <v>162.42802993814581</v>
      </c>
      <c r="M359" s="51">
        <v>171.67485845234248</v>
      </c>
      <c r="N359" s="51">
        <v>86.652134974280742</v>
      </c>
      <c r="O359" s="51">
        <v>0</v>
      </c>
      <c r="P359" s="51">
        <v>34.58139623179202</v>
      </c>
      <c r="Q359" s="51">
        <v>0</v>
      </c>
      <c r="R359" s="51">
        <v>0</v>
      </c>
      <c r="S359" s="51">
        <v>0</v>
      </c>
      <c r="T359" s="51">
        <v>5.2732875670802288</v>
      </c>
      <c r="U359" s="51">
        <f>IFERROR(SUMIFS([1]raw_annual_energy!$I:$I,[1]raw_annual_energy!$D:$D,U$355,[1]Lists!$S:$S,$C359)/SUMIFS([1]raw_resource_build!$R:$R,[1]raw_resource_build!$A:$A,U$355,[1]raw_resource_build!$E:$E,$C359),0)</f>
        <v>0</v>
      </c>
      <c r="V359" s="51">
        <f>IFERROR(SUMIFS([1]raw_annual_energy!$I:$I,[1]raw_annual_energy!$D:$D,V$355,[1]Lists!$S:$S,$C359)/SUMIFS([1]raw_resource_build!$R:$R,[1]raw_resource_build!$A:$A,V$355,[1]raw_resource_build!$E:$E,$C359),0)</f>
        <v>0</v>
      </c>
      <c r="W359" s="51">
        <f>IFERROR(SUMIFS([1]raw_annual_energy!$I:$I,[1]raw_annual_energy!$D:$D,W$355,[1]Lists!$S:$S,$C359)/SUMIFS([1]raw_resource_build!$R:$R,[1]raw_resource_build!$A:$A,W$355,[1]raw_resource_build!$E:$E,$C359),0)</f>
        <v>0</v>
      </c>
      <c r="X359" s="51">
        <f>IFERROR(SUMIFS([1]raw_annual_energy!$I:$I,[1]raw_annual_energy!$D:$D,X$355,[1]Lists!$S:$S,$C359)/SUMIFS([1]raw_resource_build!$R:$R,[1]raw_resource_build!$A:$A,X$355,[1]raw_resource_build!$E:$E,$C359),0)</f>
        <v>0</v>
      </c>
      <c r="Y359" s="51">
        <f>IFERROR(SUMIFS([1]raw_annual_energy!$I:$I,[1]raw_annual_energy!$D:$D,Y$355,[1]Lists!$S:$S,$C359)/SUMIFS([1]raw_resource_build!$R:$R,[1]raw_resource_build!$A:$A,Y$355,[1]raw_resource_build!$E:$E,$C359),0)</f>
        <v>0</v>
      </c>
      <c r="Z359" s="51">
        <f>IFERROR(SUMIFS([1]raw_annual_energy!$I:$I,[1]raw_annual_energy!$D:$D,Z$355,[1]Lists!$S:$S,$C359)/SUMIFS([1]raw_resource_build!$R:$R,[1]raw_resource_build!$A:$A,Z$355,[1]raw_resource_build!$E:$E,$C359),0)</f>
        <v>0</v>
      </c>
      <c r="AA359" s="51">
        <f>IFERROR(SUMIFS([1]raw_annual_energy!$I:$I,[1]raw_annual_energy!$D:$D,AA$355,[1]Lists!$S:$S,$C359)/SUMIFS([1]raw_resource_build!$R:$R,[1]raw_resource_build!$A:$A,AA$355,[1]raw_resource_build!$E:$E,$C359),0)</f>
        <v>0</v>
      </c>
      <c r="AB359" s="51">
        <f>IFERROR(SUMIFS([1]raw_annual_energy!$I:$I,[1]raw_annual_energy!$D:$D,AB$355,[1]Lists!$S:$S,$C359)/SUMIFS([1]raw_resource_build!$R:$R,[1]raw_resource_build!$A:$A,AB$355,[1]raw_resource_build!$E:$E,$C359),0)</f>
        <v>0</v>
      </c>
      <c r="AC359" s="51">
        <f>IFERROR(SUMIFS([1]raw_annual_energy!$I:$I,[1]raw_annual_energy!$D:$D,AC$355,[1]Lists!$S:$S,$C359)/SUMIFS([1]raw_resource_build!$R:$R,[1]raw_resource_build!$A:$A,AC$355,[1]raw_resource_build!$E:$E,$C359),0)</f>
        <v>0</v>
      </c>
      <c r="AD359" s="51">
        <f>IFERROR(SUMIFS([1]raw_annual_energy!$I:$I,[1]raw_annual_energy!$D:$D,AD$355,[1]Lists!$S:$S,$C359)/SUMIFS([1]raw_resource_build!$R:$R,[1]raw_resource_build!$A:$A,AD$355,[1]raw_resource_build!$E:$E,$C359),0)</f>
        <v>0</v>
      </c>
      <c r="AE359" s="51">
        <f>IFERROR(SUMIFS([1]raw_annual_energy!$I:$I,[1]raw_annual_energy!$D:$D,AE$355,[1]Lists!$S:$S,$C359)/SUMIFS([1]raw_resource_build!$R:$R,[1]raw_resource_build!$A:$A,AE$355,[1]raw_resource_build!$E:$E,$C359),0)</f>
        <v>0</v>
      </c>
      <c r="AF359" s="51">
        <f>IFERROR(SUMIFS([1]raw_annual_energy!$I:$I,[1]raw_annual_energy!$D:$D,AF$355,[1]Lists!$S:$S,$C359)/SUMIFS([1]raw_resource_build!$R:$R,[1]raw_resource_build!$A:$A,AF$355,[1]raw_resource_build!$E:$E,$C359),0)</f>
        <v>0</v>
      </c>
      <c r="AG359" s="51">
        <f>IFERROR(SUMIFS([1]raw_annual_energy!$I:$I,[1]raw_annual_energy!$D:$D,AG$355,[1]Lists!$S:$S,$C359)/SUMIFS([1]raw_resource_build!$R:$R,[1]raw_resource_build!$A:$A,AG$355,[1]raw_resource_build!$E:$E,$C359),0)</f>
        <v>0</v>
      </c>
      <c r="AH359" s="51">
        <f>IFERROR(SUMIFS([1]raw_annual_energy!$I:$I,[1]raw_annual_energy!$D:$D,AH$355,[1]Lists!$S:$S,$C359)/SUMIFS([1]raw_resource_build!$R:$R,[1]raw_resource_build!$A:$A,AH$355,[1]raw_resource_build!$E:$E,$C359),0)</f>
        <v>0</v>
      </c>
      <c r="AI359" s="51">
        <f>IFERROR(SUMIFS([1]raw_annual_energy!$I:$I,[1]raw_annual_energy!$D:$D,AI$355,[1]Lists!$S:$S,$C359)/SUMIFS([1]raw_resource_build!$R:$R,[1]raw_resource_build!$A:$A,AI$355,[1]raw_resource_build!$E:$E,$C359),0)</f>
        <v>0</v>
      </c>
      <c r="AJ359" s="51">
        <f>IFERROR(SUMIFS([1]raw_annual_energy!$I:$I,[1]raw_annual_energy!$D:$D,AJ$355,[1]Lists!$S:$S,$C359)/SUMIFS([1]raw_resource_build!$R:$R,[1]raw_resource_build!$A:$A,AJ$355,[1]raw_resource_build!$E:$E,$C359),0)</f>
        <v>0</v>
      </c>
      <c r="AK359" s="51">
        <f>IFERROR(SUMIFS([1]raw_annual_energy!$I:$I,[1]raw_annual_energy!$D:$D,AK$355,[1]Lists!$S:$S,$C359)/SUMIFS([1]raw_resource_build!$R:$R,[1]raw_resource_build!$A:$A,AK$355,[1]raw_resource_build!$E:$E,$C359),0)</f>
        <v>0</v>
      </c>
      <c r="AL359" s="51">
        <f>IFERROR(SUMIFS([1]raw_annual_energy!$I:$I,[1]raw_annual_energy!$D:$D,AL$355,[1]Lists!$S:$S,$C359)/SUMIFS([1]raw_resource_build!$R:$R,[1]raw_resource_build!$A:$A,AL$355,[1]raw_resource_build!$E:$E,$C359),0)</f>
        <v>0</v>
      </c>
      <c r="AM359" s="51">
        <f>IFERROR(SUMIFS([1]raw_annual_energy!$I:$I,[1]raw_annual_energy!$D:$D,AM$355,[1]Lists!$S:$S,$C359)/SUMIFS([1]raw_resource_build!$R:$R,[1]raw_resource_build!$A:$A,AM$355,[1]raw_resource_build!$E:$E,$C359),0)</f>
        <v>0</v>
      </c>
      <c r="AN359" s="125">
        <f>IFERROR(SUMIFS([1]raw_annual_energy!$I:$I,[1]raw_annual_energy!$D:$D,AN$355,[1]Lists!$S:$S,$C359)/SUMIFS([1]raw_resource_build!$R:$R,[1]raw_resource_build!$A:$A,AN$355,[1]raw_resource_build!$E:$E,$C359),0)</f>
        <v>0</v>
      </c>
      <c r="AO359" s="17"/>
    </row>
    <row r="360" spans="1:41" outlineLevel="1" x14ac:dyDescent="0.4">
      <c r="C360" s="28" t="s">
        <v>88</v>
      </c>
      <c r="D360" s="124" t="s">
        <v>131</v>
      </c>
      <c r="E360" s="51">
        <v>0</v>
      </c>
      <c r="F360" s="51">
        <v>0</v>
      </c>
      <c r="G360" s="51">
        <v>0</v>
      </c>
      <c r="H360" s="51">
        <v>0</v>
      </c>
      <c r="I360" s="51">
        <v>0</v>
      </c>
      <c r="J360" s="51">
        <v>0</v>
      </c>
      <c r="K360" s="51">
        <v>0</v>
      </c>
      <c r="L360" s="51">
        <v>0</v>
      </c>
      <c r="M360" s="51">
        <v>0</v>
      </c>
      <c r="N360" s="51">
        <v>0</v>
      </c>
      <c r="O360" s="51">
        <v>0</v>
      </c>
      <c r="P360" s="51">
        <v>0</v>
      </c>
      <c r="Q360" s="51">
        <v>0</v>
      </c>
      <c r="R360" s="51">
        <v>0</v>
      </c>
      <c r="S360" s="51">
        <v>0</v>
      </c>
      <c r="T360" s="51">
        <v>0</v>
      </c>
      <c r="U360" s="51">
        <f>IFERROR(SUMIFS([1]raw_annual_energy!$I:$I,[1]raw_annual_energy!$D:$D,U$355,[1]Lists!$S:$S,$C360)/SUMIFS([1]raw_resource_build!$R:$R,[1]raw_resource_build!$A:$A,U$355,[1]raw_resource_build!$E:$E,$C360),0)</f>
        <v>0</v>
      </c>
      <c r="V360" s="51">
        <f>IFERROR(SUMIFS([1]raw_annual_energy!$I:$I,[1]raw_annual_energy!$D:$D,V$355,[1]Lists!$S:$S,$C360)/SUMIFS([1]raw_resource_build!$R:$R,[1]raw_resource_build!$A:$A,V$355,[1]raw_resource_build!$E:$E,$C360),0)</f>
        <v>0</v>
      </c>
      <c r="W360" s="51">
        <f>IFERROR(SUMIFS([1]raw_annual_energy!$I:$I,[1]raw_annual_energy!$D:$D,W$355,[1]Lists!$S:$S,$C360)/SUMIFS([1]raw_resource_build!$R:$R,[1]raw_resource_build!$A:$A,W$355,[1]raw_resource_build!$E:$E,$C360),0)</f>
        <v>0</v>
      </c>
      <c r="X360" s="51">
        <f>IFERROR(SUMIFS([1]raw_annual_energy!$I:$I,[1]raw_annual_energy!$D:$D,X$355,[1]Lists!$S:$S,$C360)/SUMIFS([1]raw_resource_build!$R:$R,[1]raw_resource_build!$A:$A,X$355,[1]raw_resource_build!$E:$E,$C360),0)</f>
        <v>0</v>
      </c>
      <c r="Y360" s="51">
        <f>IFERROR(SUMIFS([1]raw_annual_energy!$I:$I,[1]raw_annual_energy!$D:$D,Y$355,[1]Lists!$S:$S,$C360)/SUMIFS([1]raw_resource_build!$R:$R,[1]raw_resource_build!$A:$A,Y$355,[1]raw_resource_build!$E:$E,$C360),0)</f>
        <v>0</v>
      </c>
      <c r="Z360" s="51">
        <f>IFERROR(SUMIFS([1]raw_annual_energy!$I:$I,[1]raw_annual_energy!$D:$D,Z$355,[1]Lists!$S:$S,$C360)/SUMIFS([1]raw_resource_build!$R:$R,[1]raw_resource_build!$A:$A,Z$355,[1]raw_resource_build!$E:$E,$C360),0)</f>
        <v>0</v>
      </c>
      <c r="AA360" s="51">
        <f>IFERROR(SUMIFS([1]raw_annual_energy!$I:$I,[1]raw_annual_energy!$D:$D,AA$355,[1]Lists!$S:$S,$C360)/SUMIFS([1]raw_resource_build!$R:$R,[1]raw_resource_build!$A:$A,AA$355,[1]raw_resource_build!$E:$E,$C360),0)</f>
        <v>0</v>
      </c>
      <c r="AB360" s="51">
        <f>IFERROR(SUMIFS([1]raw_annual_energy!$I:$I,[1]raw_annual_energy!$D:$D,AB$355,[1]Lists!$S:$S,$C360)/SUMIFS([1]raw_resource_build!$R:$R,[1]raw_resource_build!$A:$A,AB$355,[1]raw_resource_build!$E:$E,$C360),0)</f>
        <v>0</v>
      </c>
      <c r="AC360" s="51">
        <f>IFERROR(SUMIFS([1]raw_annual_energy!$I:$I,[1]raw_annual_energy!$D:$D,AC$355,[1]Lists!$S:$S,$C360)/SUMIFS([1]raw_resource_build!$R:$R,[1]raw_resource_build!$A:$A,AC$355,[1]raw_resource_build!$E:$E,$C360),0)</f>
        <v>0</v>
      </c>
      <c r="AD360" s="51">
        <f>IFERROR(SUMIFS([1]raw_annual_energy!$I:$I,[1]raw_annual_energy!$D:$D,AD$355,[1]Lists!$S:$S,$C360)/SUMIFS([1]raw_resource_build!$R:$R,[1]raw_resource_build!$A:$A,AD$355,[1]raw_resource_build!$E:$E,$C360),0)</f>
        <v>0</v>
      </c>
      <c r="AE360" s="51">
        <f>IFERROR(SUMIFS([1]raw_annual_energy!$I:$I,[1]raw_annual_energy!$D:$D,AE$355,[1]Lists!$S:$S,$C360)/SUMIFS([1]raw_resource_build!$R:$R,[1]raw_resource_build!$A:$A,AE$355,[1]raw_resource_build!$E:$E,$C360),0)</f>
        <v>0</v>
      </c>
      <c r="AF360" s="51">
        <f>IFERROR(SUMIFS([1]raw_annual_energy!$I:$I,[1]raw_annual_energy!$D:$D,AF$355,[1]Lists!$S:$S,$C360)/SUMIFS([1]raw_resource_build!$R:$R,[1]raw_resource_build!$A:$A,AF$355,[1]raw_resource_build!$E:$E,$C360),0)</f>
        <v>0</v>
      </c>
      <c r="AG360" s="51">
        <f>IFERROR(SUMIFS([1]raw_annual_energy!$I:$I,[1]raw_annual_energy!$D:$D,AG$355,[1]Lists!$S:$S,$C360)/SUMIFS([1]raw_resource_build!$R:$R,[1]raw_resource_build!$A:$A,AG$355,[1]raw_resource_build!$E:$E,$C360),0)</f>
        <v>0</v>
      </c>
      <c r="AH360" s="51">
        <f>IFERROR(SUMIFS([1]raw_annual_energy!$I:$I,[1]raw_annual_energy!$D:$D,AH$355,[1]Lists!$S:$S,$C360)/SUMIFS([1]raw_resource_build!$R:$R,[1]raw_resource_build!$A:$A,AH$355,[1]raw_resource_build!$E:$E,$C360),0)</f>
        <v>0</v>
      </c>
      <c r="AI360" s="51">
        <f>IFERROR(SUMIFS([1]raw_annual_energy!$I:$I,[1]raw_annual_energy!$D:$D,AI$355,[1]Lists!$S:$S,$C360)/SUMIFS([1]raw_resource_build!$R:$R,[1]raw_resource_build!$A:$A,AI$355,[1]raw_resource_build!$E:$E,$C360),0)</f>
        <v>0</v>
      </c>
      <c r="AJ360" s="51">
        <f>IFERROR(SUMIFS([1]raw_annual_energy!$I:$I,[1]raw_annual_energy!$D:$D,AJ$355,[1]Lists!$S:$S,$C360)/SUMIFS([1]raw_resource_build!$R:$R,[1]raw_resource_build!$A:$A,AJ$355,[1]raw_resource_build!$E:$E,$C360),0)</f>
        <v>0</v>
      </c>
      <c r="AK360" s="51">
        <f>IFERROR(SUMIFS([1]raw_annual_energy!$I:$I,[1]raw_annual_energy!$D:$D,AK$355,[1]Lists!$S:$S,$C360)/SUMIFS([1]raw_resource_build!$R:$R,[1]raw_resource_build!$A:$A,AK$355,[1]raw_resource_build!$E:$E,$C360),0)</f>
        <v>0</v>
      </c>
      <c r="AL360" s="51">
        <f>IFERROR(SUMIFS([1]raw_annual_energy!$I:$I,[1]raw_annual_energy!$D:$D,AL$355,[1]Lists!$S:$S,$C360)/SUMIFS([1]raw_resource_build!$R:$R,[1]raw_resource_build!$A:$A,AL$355,[1]raw_resource_build!$E:$E,$C360),0)</f>
        <v>0</v>
      </c>
      <c r="AM360" s="51">
        <f>IFERROR(SUMIFS([1]raw_annual_energy!$I:$I,[1]raw_annual_energy!$D:$D,AM$355,[1]Lists!$S:$S,$C360)/SUMIFS([1]raw_resource_build!$R:$R,[1]raw_resource_build!$A:$A,AM$355,[1]raw_resource_build!$E:$E,$C360),0)</f>
        <v>0</v>
      </c>
      <c r="AN360" s="125">
        <f>IFERROR(SUMIFS([1]raw_annual_energy!$I:$I,[1]raw_annual_energy!$D:$D,AN$355,[1]Lists!$S:$S,$C360)/SUMIFS([1]raw_resource_build!$R:$R,[1]raw_resource_build!$A:$A,AN$355,[1]raw_resource_build!$E:$E,$C360),0)</f>
        <v>0</v>
      </c>
      <c r="AO360" s="17"/>
    </row>
    <row r="361" spans="1:41" outlineLevel="1" x14ac:dyDescent="0.4">
      <c r="C361" s="28" t="s">
        <v>89</v>
      </c>
      <c r="D361" s="124" t="s">
        <v>131</v>
      </c>
      <c r="E361" s="51">
        <v>0</v>
      </c>
      <c r="F361" s="51">
        <v>0</v>
      </c>
      <c r="G361" s="51">
        <v>0</v>
      </c>
      <c r="H361" s="51">
        <v>0</v>
      </c>
      <c r="I361" s="51">
        <v>0</v>
      </c>
      <c r="J361" s="51">
        <v>0</v>
      </c>
      <c r="K361" s="51">
        <v>0</v>
      </c>
      <c r="L361" s="51">
        <v>0</v>
      </c>
      <c r="M361" s="51">
        <v>0</v>
      </c>
      <c r="N361" s="51">
        <v>0</v>
      </c>
      <c r="O361" s="51">
        <v>0</v>
      </c>
      <c r="P361" s="51">
        <v>0</v>
      </c>
      <c r="Q361" s="51">
        <v>0</v>
      </c>
      <c r="R361" s="51">
        <v>0</v>
      </c>
      <c r="S361" s="51">
        <v>0</v>
      </c>
      <c r="T361" s="51">
        <v>0</v>
      </c>
      <c r="U361" s="51">
        <f>IFERROR(SUMIFS([1]raw_annual_energy!$I:$I,[1]raw_annual_energy!$D:$D,U$355,[1]Lists!$S:$S,$C361)/SUMIFS([1]raw_resource_build!$R:$R,[1]raw_resource_build!$A:$A,U$355,[1]raw_resource_build!$E:$E,$C361),0)</f>
        <v>0</v>
      </c>
      <c r="V361" s="51">
        <f>IFERROR(SUMIFS([1]raw_annual_energy!$I:$I,[1]raw_annual_energy!$D:$D,V$355,[1]Lists!$S:$S,$C361)/SUMIFS([1]raw_resource_build!$R:$R,[1]raw_resource_build!$A:$A,V$355,[1]raw_resource_build!$E:$E,$C361),0)</f>
        <v>0</v>
      </c>
      <c r="W361" s="51">
        <f>IFERROR(SUMIFS([1]raw_annual_energy!$I:$I,[1]raw_annual_energy!$D:$D,W$355,[1]Lists!$S:$S,$C361)/SUMIFS([1]raw_resource_build!$R:$R,[1]raw_resource_build!$A:$A,W$355,[1]raw_resource_build!$E:$E,$C361),0)</f>
        <v>0</v>
      </c>
      <c r="X361" s="51">
        <f>IFERROR(SUMIFS([1]raw_annual_energy!$I:$I,[1]raw_annual_energy!$D:$D,X$355,[1]Lists!$S:$S,$C361)/SUMIFS([1]raw_resource_build!$R:$R,[1]raw_resource_build!$A:$A,X$355,[1]raw_resource_build!$E:$E,$C361),0)</f>
        <v>0</v>
      </c>
      <c r="Y361" s="51">
        <f>IFERROR(SUMIFS([1]raw_annual_energy!$I:$I,[1]raw_annual_energy!$D:$D,Y$355,[1]Lists!$S:$S,$C361)/SUMIFS([1]raw_resource_build!$R:$R,[1]raw_resource_build!$A:$A,Y$355,[1]raw_resource_build!$E:$E,$C361),0)</f>
        <v>0</v>
      </c>
      <c r="Z361" s="51">
        <f>IFERROR(SUMIFS([1]raw_annual_energy!$I:$I,[1]raw_annual_energy!$D:$D,Z$355,[1]Lists!$S:$S,$C361)/SUMIFS([1]raw_resource_build!$R:$R,[1]raw_resource_build!$A:$A,Z$355,[1]raw_resource_build!$E:$E,$C361),0)</f>
        <v>0</v>
      </c>
      <c r="AA361" s="51">
        <f>IFERROR(SUMIFS([1]raw_annual_energy!$I:$I,[1]raw_annual_energy!$D:$D,AA$355,[1]Lists!$S:$S,$C361)/SUMIFS([1]raw_resource_build!$R:$R,[1]raw_resource_build!$A:$A,AA$355,[1]raw_resource_build!$E:$E,$C361),0)</f>
        <v>0</v>
      </c>
      <c r="AB361" s="51">
        <f>IFERROR(SUMIFS([1]raw_annual_energy!$I:$I,[1]raw_annual_energy!$D:$D,AB$355,[1]Lists!$S:$S,$C361)/SUMIFS([1]raw_resource_build!$R:$R,[1]raw_resource_build!$A:$A,AB$355,[1]raw_resource_build!$E:$E,$C361),0)</f>
        <v>0</v>
      </c>
      <c r="AC361" s="51">
        <f>IFERROR(SUMIFS([1]raw_annual_energy!$I:$I,[1]raw_annual_energy!$D:$D,AC$355,[1]Lists!$S:$S,$C361)/SUMIFS([1]raw_resource_build!$R:$R,[1]raw_resource_build!$A:$A,AC$355,[1]raw_resource_build!$E:$E,$C361),0)</f>
        <v>0</v>
      </c>
      <c r="AD361" s="51">
        <f>IFERROR(SUMIFS([1]raw_annual_energy!$I:$I,[1]raw_annual_energy!$D:$D,AD$355,[1]Lists!$S:$S,$C361)/SUMIFS([1]raw_resource_build!$R:$R,[1]raw_resource_build!$A:$A,AD$355,[1]raw_resource_build!$E:$E,$C361),0)</f>
        <v>0</v>
      </c>
      <c r="AE361" s="51">
        <f>IFERROR(SUMIFS([1]raw_annual_energy!$I:$I,[1]raw_annual_energy!$D:$D,AE$355,[1]Lists!$S:$S,$C361)/SUMIFS([1]raw_resource_build!$R:$R,[1]raw_resource_build!$A:$A,AE$355,[1]raw_resource_build!$E:$E,$C361),0)</f>
        <v>0</v>
      </c>
      <c r="AF361" s="51">
        <f>IFERROR(SUMIFS([1]raw_annual_energy!$I:$I,[1]raw_annual_energy!$D:$D,AF$355,[1]Lists!$S:$S,$C361)/SUMIFS([1]raw_resource_build!$R:$R,[1]raw_resource_build!$A:$A,AF$355,[1]raw_resource_build!$E:$E,$C361),0)</f>
        <v>0</v>
      </c>
      <c r="AG361" s="51">
        <f>IFERROR(SUMIFS([1]raw_annual_energy!$I:$I,[1]raw_annual_energy!$D:$D,AG$355,[1]Lists!$S:$S,$C361)/SUMIFS([1]raw_resource_build!$R:$R,[1]raw_resource_build!$A:$A,AG$355,[1]raw_resource_build!$E:$E,$C361),0)</f>
        <v>0</v>
      </c>
      <c r="AH361" s="51">
        <f>IFERROR(SUMIFS([1]raw_annual_energy!$I:$I,[1]raw_annual_energy!$D:$D,AH$355,[1]Lists!$S:$S,$C361)/SUMIFS([1]raw_resource_build!$R:$R,[1]raw_resource_build!$A:$A,AH$355,[1]raw_resource_build!$E:$E,$C361),0)</f>
        <v>0</v>
      </c>
      <c r="AI361" s="51">
        <f>IFERROR(SUMIFS([1]raw_annual_energy!$I:$I,[1]raw_annual_energy!$D:$D,AI$355,[1]Lists!$S:$S,$C361)/SUMIFS([1]raw_resource_build!$R:$R,[1]raw_resource_build!$A:$A,AI$355,[1]raw_resource_build!$E:$E,$C361),0)</f>
        <v>0</v>
      </c>
      <c r="AJ361" s="51">
        <f>IFERROR(SUMIFS([1]raw_annual_energy!$I:$I,[1]raw_annual_energy!$D:$D,AJ$355,[1]Lists!$S:$S,$C361)/SUMIFS([1]raw_resource_build!$R:$R,[1]raw_resource_build!$A:$A,AJ$355,[1]raw_resource_build!$E:$E,$C361),0)</f>
        <v>0</v>
      </c>
      <c r="AK361" s="51">
        <f>IFERROR(SUMIFS([1]raw_annual_energy!$I:$I,[1]raw_annual_energy!$D:$D,AK$355,[1]Lists!$S:$S,$C361)/SUMIFS([1]raw_resource_build!$R:$R,[1]raw_resource_build!$A:$A,AK$355,[1]raw_resource_build!$E:$E,$C361),0)</f>
        <v>0</v>
      </c>
      <c r="AL361" s="51">
        <f>IFERROR(SUMIFS([1]raw_annual_energy!$I:$I,[1]raw_annual_energy!$D:$D,AL$355,[1]Lists!$S:$S,$C361)/SUMIFS([1]raw_resource_build!$R:$R,[1]raw_resource_build!$A:$A,AL$355,[1]raw_resource_build!$E:$E,$C361),0)</f>
        <v>0</v>
      </c>
      <c r="AM361" s="51">
        <f>IFERROR(SUMIFS([1]raw_annual_energy!$I:$I,[1]raw_annual_energy!$D:$D,AM$355,[1]Lists!$S:$S,$C361)/SUMIFS([1]raw_resource_build!$R:$R,[1]raw_resource_build!$A:$A,AM$355,[1]raw_resource_build!$E:$E,$C361),0)</f>
        <v>0</v>
      </c>
      <c r="AN361" s="125">
        <f>IFERROR(SUMIFS([1]raw_annual_energy!$I:$I,[1]raw_annual_energy!$D:$D,AN$355,[1]Lists!$S:$S,$C361)/SUMIFS([1]raw_resource_build!$R:$R,[1]raw_resource_build!$A:$A,AN$355,[1]raw_resource_build!$E:$E,$C361),0)</f>
        <v>0</v>
      </c>
      <c r="AO361" s="17"/>
    </row>
    <row r="362" spans="1:41" outlineLevel="1" x14ac:dyDescent="0.4">
      <c r="C362" s="28" t="s">
        <v>90</v>
      </c>
      <c r="D362" s="124" t="s">
        <v>131</v>
      </c>
      <c r="E362" s="51">
        <v>0</v>
      </c>
      <c r="F362" s="51">
        <v>0</v>
      </c>
      <c r="G362" s="51">
        <v>0</v>
      </c>
      <c r="H362" s="51">
        <v>0</v>
      </c>
      <c r="I362" s="51">
        <v>0</v>
      </c>
      <c r="J362" s="51">
        <v>0</v>
      </c>
      <c r="K362" s="51">
        <v>0</v>
      </c>
      <c r="L362" s="51">
        <v>0</v>
      </c>
      <c r="M362" s="51">
        <v>0</v>
      </c>
      <c r="N362" s="51">
        <v>0</v>
      </c>
      <c r="O362" s="51">
        <v>0</v>
      </c>
      <c r="P362" s="51">
        <v>0</v>
      </c>
      <c r="Q362" s="51">
        <v>0</v>
      </c>
      <c r="R362" s="51">
        <v>0</v>
      </c>
      <c r="S362" s="51">
        <v>0</v>
      </c>
      <c r="T362" s="51">
        <v>0</v>
      </c>
      <c r="U362" s="51">
        <f>IFERROR(SUMIFS([1]raw_annual_energy!$I:$I,[1]raw_annual_energy!$D:$D,U$355,[1]Lists!$S:$S,$C362)/SUMIFS([1]raw_resource_build!$R:$R,[1]raw_resource_build!$A:$A,U$355,[1]raw_resource_build!$E:$E,$C362),0)</f>
        <v>0</v>
      </c>
      <c r="V362" s="51">
        <f>IFERROR(SUMIFS([1]raw_annual_energy!$I:$I,[1]raw_annual_energy!$D:$D,V$355,[1]Lists!$S:$S,$C362)/SUMIFS([1]raw_resource_build!$R:$R,[1]raw_resource_build!$A:$A,V$355,[1]raw_resource_build!$E:$E,$C362),0)</f>
        <v>0</v>
      </c>
      <c r="W362" s="51">
        <f>IFERROR(SUMIFS([1]raw_annual_energy!$I:$I,[1]raw_annual_energy!$D:$D,W$355,[1]Lists!$S:$S,$C362)/SUMIFS([1]raw_resource_build!$R:$R,[1]raw_resource_build!$A:$A,W$355,[1]raw_resource_build!$E:$E,$C362),0)</f>
        <v>0</v>
      </c>
      <c r="X362" s="51">
        <f>IFERROR(SUMIFS([1]raw_annual_energy!$I:$I,[1]raw_annual_energy!$D:$D,X$355,[1]Lists!$S:$S,$C362)/SUMIFS([1]raw_resource_build!$R:$R,[1]raw_resource_build!$A:$A,X$355,[1]raw_resource_build!$E:$E,$C362),0)</f>
        <v>0</v>
      </c>
      <c r="Y362" s="51">
        <f>IFERROR(SUMIFS([1]raw_annual_energy!$I:$I,[1]raw_annual_energy!$D:$D,Y$355,[1]Lists!$S:$S,$C362)/SUMIFS([1]raw_resource_build!$R:$R,[1]raw_resource_build!$A:$A,Y$355,[1]raw_resource_build!$E:$E,$C362),0)</f>
        <v>0</v>
      </c>
      <c r="Z362" s="51">
        <f>IFERROR(SUMIFS([1]raw_annual_energy!$I:$I,[1]raw_annual_energy!$D:$D,Z$355,[1]Lists!$S:$S,$C362)/SUMIFS([1]raw_resource_build!$R:$R,[1]raw_resource_build!$A:$A,Z$355,[1]raw_resource_build!$E:$E,$C362),0)</f>
        <v>0</v>
      </c>
      <c r="AA362" s="51">
        <f>IFERROR(SUMIFS([1]raw_annual_energy!$I:$I,[1]raw_annual_energy!$D:$D,AA$355,[1]Lists!$S:$S,$C362)/SUMIFS([1]raw_resource_build!$R:$R,[1]raw_resource_build!$A:$A,AA$355,[1]raw_resource_build!$E:$E,$C362),0)</f>
        <v>0</v>
      </c>
      <c r="AB362" s="51">
        <f>IFERROR(SUMIFS([1]raw_annual_energy!$I:$I,[1]raw_annual_energy!$D:$D,AB$355,[1]Lists!$S:$S,$C362)/SUMIFS([1]raw_resource_build!$R:$R,[1]raw_resource_build!$A:$A,AB$355,[1]raw_resource_build!$E:$E,$C362),0)</f>
        <v>0</v>
      </c>
      <c r="AC362" s="51">
        <f>IFERROR(SUMIFS([1]raw_annual_energy!$I:$I,[1]raw_annual_energy!$D:$D,AC$355,[1]Lists!$S:$S,$C362)/SUMIFS([1]raw_resource_build!$R:$R,[1]raw_resource_build!$A:$A,AC$355,[1]raw_resource_build!$E:$E,$C362),0)</f>
        <v>0</v>
      </c>
      <c r="AD362" s="51">
        <f>IFERROR(SUMIFS([1]raw_annual_energy!$I:$I,[1]raw_annual_energy!$D:$D,AD$355,[1]Lists!$S:$S,$C362)/SUMIFS([1]raw_resource_build!$R:$R,[1]raw_resource_build!$A:$A,AD$355,[1]raw_resource_build!$E:$E,$C362),0)</f>
        <v>0</v>
      </c>
      <c r="AE362" s="51">
        <f>IFERROR(SUMIFS([1]raw_annual_energy!$I:$I,[1]raw_annual_energy!$D:$D,AE$355,[1]Lists!$S:$S,$C362)/SUMIFS([1]raw_resource_build!$R:$R,[1]raw_resource_build!$A:$A,AE$355,[1]raw_resource_build!$E:$E,$C362),0)</f>
        <v>0</v>
      </c>
      <c r="AF362" s="51">
        <f>IFERROR(SUMIFS([1]raw_annual_energy!$I:$I,[1]raw_annual_energy!$D:$D,AF$355,[1]Lists!$S:$S,$C362)/SUMIFS([1]raw_resource_build!$R:$R,[1]raw_resource_build!$A:$A,AF$355,[1]raw_resource_build!$E:$E,$C362),0)</f>
        <v>0</v>
      </c>
      <c r="AG362" s="51">
        <f>IFERROR(SUMIFS([1]raw_annual_energy!$I:$I,[1]raw_annual_energy!$D:$D,AG$355,[1]Lists!$S:$S,$C362)/SUMIFS([1]raw_resource_build!$R:$R,[1]raw_resource_build!$A:$A,AG$355,[1]raw_resource_build!$E:$E,$C362),0)</f>
        <v>0</v>
      </c>
      <c r="AH362" s="51">
        <f>IFERROR(SUMIFS([1]raw_annual_energy!$I:$I,[1]raw_annual_energy!$D:$D,AH$355,[1]Lists!$S:$S,$C362)/SUMIFS([1]raw_resource_build!$R:$R,[1]raw_resource_build!$A:$A,AH$355,[1]raw_resource_build!$E:$E,$C362),0)</f>
        <v>0</v>
      </c>
      <c r="AI362" s="51">
        <f>IFERROR(SUMIFS([1]raw_annual_energy!$I:$I,[1]raw_annual_energy!$D:$D,AI$355,[1]Lists!$S:$S,$C362)/SUMIFS([1]raw_resource_build!$R:$R,[1]raw_resource_build!$A:$A,AI$355,[1]raw_resource_build!$E:$E,$C362),0)</f>
        <v>0</v>
      </c>
      <c r="AJ362" s="51">
        <f>IFERROR(SUMIFS([1]raw_annual_energy!$I:$I,[1]raw_annual_energy!$D:$D,AJ$355,[1]Lists!$S:$S,$C362)/SUMIFS([1]raw_resource_build!$R:$R,[1]raw_resource_build!$A:$A,AJ$355,[1]raw_resource_build!$E:$E,$C362),0)</f>
        <v>0</v>
      </c>
      <c r="AK362" s="51">
        <f>IFERROR(SUMIFS([1]raw_annual_energy!$I:$I,[1]raw_annual_energy!$D:$D,AK$355,[1]Lists!$S:$S,$C362)/SUMIFS([1]raw_resource_build!$R:$R,[1]raw_resource_build!$A:$A,AK$355,[1]raw_resource_build!$E:$E,$C362),0)</f>
        <v>0</v>
      </c>
      <c r="AL362" s="51">
        <f>IFERROR(SUMIFS([1]raw_annual_energy!$I:$I,[1]raw_annual_energy!$D:$D,AL$355,[1]Lists!$S:$S,$C362)/SUMIFS([1]raw_resource_build!$R:$R,[1]raw_resource_build!$A:$A,AL$355,[1]raw_resource_build!$E:$E,$C362),0)</f>
        <v>0</v>
      </c>
      <c r="AM362" s="51">
        <f>IFERROR(SUMIFS([1]raw_annual_energy!$I:$I,[1]raw_annual_energy!$D:$D,AM$355,[1]Lists!$S:$S,$C362)/SUMIFS([1]raw_resource_build!$R:$R,[1]raw_resource_build!$A:$A,AM$355,[1]raw_resource_build!$E:$E,$C362),0)</f>
        <v>0</v>
      </c>
      <c r="AN362" s="125">
        <f>IFERROR(SUMIFS([1]raw_annual_energy!$I:$I,[1]raw_annual_energy!$D:$D,AN$355,[1]Lists!$S:$S,$C362)/SUMIFS([1]raw_resource_build!$R:$R,[1]raw_resource_build!$A:$A,AN$355,[1]raw_resource_build!$E:$E,$C362),0)</f>
        <v>0</v>
      </c>
      <c r="AO362" s="17"/>
    </row>
    <row r="363" spans="1:41" outlineLevel="1" x14ac:dyDescent="0.4">
      <c r="C363" s="28" t="s">
        <v>91</v>
      </c>
      <c r="D363" s="124" t="s">
        <v>131</v>
      </c>
      <c r="E363" s="51">
        <v>0</v>
      </c>
      <c r="F363" s="51">
        <v>0</v>
      </c>
      <c r="G363" s="51">
        <v>0</v>
      </c>
      <c r="H363" s="51">
        <v>0</v>
      </c>
      <c r="I363" s="51">
        <v>0</v>
      </c>
      <c r="J363" s="51">
        <v>331.61017432196149</v>
      </c>
      <c r="K363" s="51">
        <v>297.44272980866856</v>
      </c>
      <c r="L363" s="51">
        <v>358.29562077147187</v>
      </c>
      <c r="M363" s="51">
        <v>359.64594106977086</v>
      </c>
      <c r="N363" s="51">
        <v>247.97647387934887</v>
      </c>
      <c r="O363" s="51">
        <v>0</v>
      </c>
      <c r="P363" s="51">
        <v>217.42248295778785</v>
      </c>
      <c r="Q363" s="51">
        <v>0</v>
      </c>
      <c r="R363" s="51">
        <v>0</v>
      </c>
      <c r="S363" s="51">
        <v>0</v>
      </c>
      <c r="T363" s="51">
        <v>266.72290654489774</v>
      </c>
      <c r="U363" s="51">
        <f>IFERROR(SUMIFS([1]raw_annual_energy!$I:$I,[1]raw_annual_energy!$D:$D,U$355,[1]Lists!$S:$S,$C363)/SUMIFS([1]raw_resource_build!$R:$R,[1]raw_resource_build!$A:$A,U$355,[1]raw_resource_build!$E:$E,$C363),0)</f>
        <v>0</v>
      </c>
      <c r="V363" s="51">
        <f>IFERROR(SUMIFS([1]raw_annual_energy!$I:$I,[1]raw_annual_energy!$D:$D,V$355,[1]Lists!$S:$S,$C363)/SUMIFS([1]raw_resource_build!$R:$R,[1]raw_resource_build!$A:$A,V$355,[1]raw_resource_build!$E:$E,$C363),0)</f>
        <v>0</v>
      </c>
      <c r="W363" s="51">
        <f>IFERROR(SUMIFS([1]raw_annual_energy!$I:$I,[1]raw_annual_energy!$D:$D,W$355,[1]Lists!$S:$S,$C363)/SUMIFS([1]raw_resource_build!$R:$R,[1]raw_resource_build!$A:$A,W$355,[1]raw_resource_build!$E:$E,$C363),0)</f>
        <v>0</v>
      </c>
      <c r="X363" s="51">
        <f>IFERROR(SUMIFS([1]raw_annual_energy!$I:$I,[1]raw_annual_energy!$D:$D,X$355,[1]Lists!$S:$S,$C363)/SUMIFS([1]raw_resource_build!$R:$R,[1]raw_resource_build!$A:$A,X$355,[1]raw_resource_build!$E:$E,$C363),0)</f>
        <v>0</v>
      </c>
      <c r="Y363" s="51">
        <f>IFERROR(SUMIFS([1]raw_annual_energy!$I:$I,[1]raw_annual_energy!$D:$D,Y$355,[1]Lists!$S:$S,$C363)/SUMIFS([1]raw_resource_build!$R:$R,[1]raw_resource_build!$A:$A,Y$355,[1]raw_resource_build!$E:$E,$C363),0)</f>
        <v>0</v>
      </c>
      <c r="Z363" s="51">
        <f>IFERROR(SUMIFS([1]raw_annual_energy!$I:$I,[1]raw_annual_energy!$D:$D,Z$355,[1]Lists!$S:$S,$C363)/SUMIFS([1]raw_resource_build!$R:$R,[1]raw_resource_build!$A:$A,Z$355,[1]raw_resource_build!$E:$E,$C363),0)</f>
        <v>0</v>
      </c>
      <c r="AA363" s="51">
        <f>IFERROR(SUMIFS([1]raw_annual_energy!$I:$I,[1]raw_annual_energy!$D:$D,AA$355,[1]Lists!$S:$S,$C363)/SUMIFS([1]raw_resource_build!$R:$R,[1]raw_resource_build!$A:$A,AA$355,[1]raw_resource_build!$E:$E,$C363),0)</f>
        <v>0</v>
      </c>
      <c r="AB363" s="51">
        <f>IFERROR(SUMIFS([1]raw_annual_energy!$I:$I,[1]raw_annual_energy!$D:$D,AB$355,[1]Lists!$S:$S,$C363)/SUMIFS([1]raw_resource_build!$R:$R,[1]raw_resource_build!$A:$A,AB$355,[1]raw_resource_build!$E:$E,$C363),0)</f>
        <v>0</v>
      </c>
      <c r="AC363" s="51">
        <f>IFERROR(SUMIFS([1]raw_annual_energy!$I:$I,[1]raw_annual_energy!$D:$D,AC$355,[1]Lists!$S:$S,$C363)/SUMIFS([1]raw_resource_build!$R:$R,[1]raw_resource_build!$A:$A,AC$355,[1]raw_resource_build!$E:$E,$C363),0)</f>
        <v>0</v>
      </c>
      <c r="AD363" s="51">
        <f>IFERROR(SUMIFS([1]raw_annual_energy!$I:$I,[1]raw_annual_energy!$D:$D,AD$355,[1]Lists!$S:$S,$C363)/SUMIFS([1]raw_resource_build!$R:$R,[1]raw_resource_build!$A:$A,AD$355,[1]raw_resource_build!$E:$E,$C363),0)</f>
        <v>0</v>
      </c>
      <c r="AE363" s="51">
        <f>IFERROR(SUMIFS([1]raw_annual_energy!$I:$I,[1]raw_annual_energy!$D:$D,AE$355,[1]Lists!$S:$S,$C363)/SUMIFS([1]raw_resource_build!$R:$R,[1]raw_resource_build!$A:$A,AE$355,[1]raw_resource_build!$E:$E,$C363),0)</f>
        <v>0</v>
      </c>
      <c r="AF363" s="51">
        <f>IFERROR(SUMIFS([1]raw_annual_energy!$I:$I,[1]raw_annual_energy!$D:$D,AF$355,[1]Lists!$S:$S,$C363)/SUMIFS([1]raw_resource_build!$R:$R,[1]raw_resource_build!$A:$A,AF$355,[1]raw_resource_build!$E:$E,$C363),0)</f>
        <v>0</v>
      </c>
      <c r="AG363" s="51">
        <f>IFERROR(SUMIFS([1]raw_annual_energy!$I:$I,[1]raw_annual_energy!$D:$D,AG$355,[1]Lists!$S:$S,$C363)/SUMIFS([1]raw_resource_build!$R:$R,[1]raw_resource_build!$A:$A,AG$355,[1]raw_resource_build!$E:$E,$C363),0)</f>
        <v>0</v>
      </c>
      <c r="AH363" s="51">
        <f>IFERROR(SUMIFS([1]raw_annual_energy!$I:$I,[1]raw_annual_energy!$D:$D,AH$355,[1]Lists!$S:$S,$C363)/SUMIFS([1]raw_resource_build!$R:$R,[1]raw_resource_build!$A:$A,AH$355,[1]raw_resource_build!$E:$E,$C363),0)</f>
        <v>0</v>
      </c>
      <c r="AI363" s="51">
        <f>IFERROR(SUMIFS([1]raw_annual_energy!$I:$I,[1]raw_annual_energy!$D:$D,AI$355,[1]Lists!$S:$S,$C363)/SUMIFS([1]raw_resource_build!$R:$R,[1]raw_resource_build!$A:$A,AI$355,[1]raw_resource_build!$E:$E,$C363),0)</f>
        <v>0</v>
      </c>
      <c r="AJ363" s="51">
        <f>IFERROR(SUMIFS([1]raw_annual_energy!$I:$I,[1]raw_annual_energy!$D:$D,AJ$355,[1]Lists!$S:$S,$C363)/SUMIFS([1]raw_resource_build!$R:$R,[1]raw_resource_build!$A:$A,AJ$355,[1]raw_resource_build!$E:$E,$C363),0)</f>
        <v>0</v>
      </c>
      <c r="AK363" s="51">
        <f>IFERROR(SUMIFS([1]raw_annual_energy!$I:$I,[1]raw_annual_energy!$D:$D,AK$355,[1]Lists!$S:$S,$C363)/SUMIFS([1]raw_resource_build!$R:$R,[1]raw_resource_build!$A:$A,AK$355,[1]raw_resource_build!$E:$E,$C363),0)</f>
        <v>0</v>
      </c>
      <c r="AL363" s="51">
        <f>IFERROR(SUMIFS([1]raw_annual_energy!$I:$I,[1]raw_annual_energy!$D:$D,AL$355,[1]Lists!$S:$S,$C363)/SUMIFS([1]raw_resource_build!$R:$R,[1]raw_resource_build!$A:$A,AL$355,[1]raw_resource_build!$E:$E,$C363),0)</f>
        <v>0</v>
      </c>
      <c r="AM363" s="51">
        <f>IFERROR(SUMIFS([1]raw_annual_energy!$I:$I,[1]raw_annual_energy!$D:$D,AM$355,[1]Lists!$S:$S,$C363)/SUMIFS([1]raw_resource_build!$R:$R,[1]raw_resource_build!$A:$A,AM$355,[1]raw_resource_build!$E:$E,$C363),0)</f>
        <v>0</v>
      </c>
      <c r="AN363" s="125">
        <f>IFERROR(SUMIFS([1]raw_annual_energy!$I:$I,[1]raw_annual_energy!$D:$D,AN$355,[1]Lists!$S:$S,$C363)/SUMIFS([1]raw_resource_build!$R:$R,[1]raw_resource_build!$A:$A,AN$355,[1]raw_resource_build!$E:$E,$C363),0)</f>
        <v>0</v>
      </c>
      <c r="AO363" s="17"/>
    </row>
    <row r="364" spans="1:41" outlineLevel="1" x14ac:dyDescent="0.4">
      <c r="C364" s="28" t="s">
        <v>318</v>
      </c>
      <c r="D364" s="124" t="s">
        <v>131</v>
      </c>
      <c r="E364" s="51">
        <v>0</v>
      </c>
      <c r="F364" s="51">
        <v>0</v>
      </c>
      <c r="G364" s="51">
        <v>0</v>
      </c>
      <c r="H364" s="51">
        <v>0</v>
      </c>
      <c r="I364" s="51">
        <v>0</v>
      </c>
      <c r="J364" s="51">
        <v>0</v>
      </c>
      <c r="K364" s="51">
        <v>0</v>
      </c>
      <c r="L364" s="51">
        <v>0</v>
      </c>
      <c r="M364" s="51">
        <v>0</v>
      </c>
      <c r="N364" s="51">
        <v>0</v>
      </c>
      <c r="O364" s="51">
        <v>0</v>
      </c>
      <c r="P364" s="51">
        <v>0</v>
      </c>
      <c r="Q364" s="51">
        <v>0</v>
      </c>
      <c r="R364" s="51">
        <v>0</v>
      </c>
      <c r="S364" s="51">
        <v>0</v>
      </c>
      <c r="T364" s="51">
        <v>0</v>
      </c>
      <c r="U364" s="51">
        <f>IFERROR(SUMIFS([1]raw_annual_energy!$I:$I,[1]raw_annual_energy!$D:$D,U$355,[1]Lists!$S:$S,$C364)/SUMIFS([1]raw_resource_build!$R:$R,[1]raw_resource_build!$A:$A,U$355,[1]raw_resource_build!$E:$E,$C364),0)</f>
        <v>0</v>
      </c>
      <c r="V364" s="51">
        <f>IFERROR(SUMIFS([1]raw_annual_energy!$I:$I,[1]raw_annual_energy!$D:$D,V$355,[1]Lists!$S:$S,$C364)/SUMIFS([1]raw_resource_build!$R:$R,[1]raw_resource_build!$A:$A,V$355,[1]raw_resource_build!$E:$E,$C364),0)</f>
        <v>0</v>
      </c>
      <c r="W364" s="51">
        <f>IFERROR(SUMIFS([1]raw_annual_energy!$I:$I,[1]raw_annual_energy!$D:$D,W$355,[1]Lists!$S:$S,$C364)/SUMIFS([1]raw_resource_build!$R:$R,[1]raw_resource_build!$A:$A,W$355,[1]raw_resource_build!$E:$E,$C364),0)</f>
        <v>0</v>
      </c>
      <c r="X364" s="51">
        <f>IFERROR(SUMIFS([1]raw_annual_energy!$I:$I,[1]raw_annual_energy!$D:$D,X$355,[1]Lists!$S:$S,$C364)/SUMIFS([1]raw_resource_build!$R:$R,[1]raw_resource_build!$A:$A,X$355,[1]raw_resource_build!$E:$E,$C364),0)</f>
        <v>0</v>
      </c>
      <c r="Y364" s="51">
        <f>IFERROR(SUMIFS([1]raw_annual_energy!$I:$I,[1]raw_annual_energy!$D:$D,Y$355,[1]Lists!$S:$S,$C364)/SUMIFS([1]raw_resource_build!$R:$R,[1]raw_resource_build!$A:$A,Y$355,[1]raw_resource_build!$E:$E,$C364),0)</f>
        <v>0</v>
      </c>
      <c r="Z364" s="51">
        <f>IFERROR(SUMIFS([1]raw_annual_energy!$I:$I,[1]raw_annual_energy!$D:$D,Z$355,[1]Lists!$S:$S,$C364)/SUMIFS([1]raw_resource_build!$R:$R,[1]raw_resource_build!$A:$A,Z$355,[1]raw_resource_build!$E:$E,$C364),0)</f>
        <v>0</v>
      </c>
      <c r="AA364" s="51">
        <f>IFERROR(SUMIFS([1]raw_annual_energy!$I:$I,[1]raw_annual_energy!$D:$D,AA$355,[1]Lists!$S:$S,$C364)/SUMIFS([1]raw_resource_build!$R:$R,[1]raw_resource_build!$A:$A,AA$355,[1]raw_resource_build!$E:$E,$C364),0)</f>
        <v>0</v>
      </c>
      <c r="AB364" s="51">
        <f>IFERROR(SUMIFS([1]raw_annual_energy!$I:$I,[1]raw_annual_energy!$D:$D,AB$355,[1]Lists!$S:$S,$C364)/SUMIFS([1]raw_resource_build!$R:$R,[1]raw_resource_build!$A:$A,AB$355,[1]raw_resource_build!$E:$E,$C364),0)</f>
        <v>0</v>
      </c>
      <c r="AC364" s="51">
        <f>IFERROR(SUMIFS([1]raw_annual_energy!$I:$I,[1]raw_annual_energy!$D:$D,AC$355,[1]Lists!$S:$S,$C364)/SUMIFS([1]raw_resource_build!$R:$R,[1]raw_resource_build!$A:$A,AC$355,[1]raw_resource_build!$E:$E,$C364),0)</f>
        <v>0</v>
      </c>
      <c r="AD364" s="51">
        <f>IFERROR(SUMIFS([1]raw_annual_energy!$I:$I,[1]raw_annual_energy!$D:$D,AD$355,[1]Lists!$S:$S,$C364)/SUMIFS([1]raw_resource_build!$R:$R,[1]raw_resource_build!$A:$A,AD$355,[1]raw_resource_build!$E:$E,$C364),0)</f>
        <v>0</v>
      </c>
      <c r="AE364" s="51">
        <f>IFERROR(SUMIFS([1]raw_annual_energy!$I:$I,[1]raw_annual_energy!$D:$D,AE$355,[1]Lists!$S:$S,$C364)/SUMIFS([1]raw_resource_build!$R:$R,[1]raw_resource_build!$A:$A,AE$355,[1]raw_resource_build!$E:$E,$C364),0)</f>
        <v>0</v>
      </c>
      <c r="AF364" s="51">
        <f>IFERROR(SUMIFS([1]raw_annual_energy!$I:$I,[1]raw_annual_energy!$D:$D,AF$355,[1]Lists!$S:$S,$C364)/SUMIFS([1]raw_resource_build!$R:$R,[1]raw_resource_build!$A:$A,AF$355,[1]raw_resource_build!$E:$E,$C364),0)</f>
        <v>0</v>
      </c>
      <c r="AG364" s="51">
        <f>IFERROR(SUMIFS([1]raw_annual_energy!$I:$I,[1]raw_annual_energy!$D:$D,AG$355,[1]Lists!$S:$S,$C364)/SUMIFS([1]raw_resource_build!$R:$R,[1]raw_resource_build!$A:$A,AG$355,[1]raw_resource_build!$E:$E,$C364),0)</f>
        <v>0</v>
      </c>
      <c r="AH364" s="51">
        <f>IFERROR(SUMIFS([1]raw_annual_energy!$I:$I,[1]raw_annual_energy!$D:$D,AH$355,[1]Lists!$S:$S,$C364)/SUMIFS([1]raw_resource_build!$R:$R,[1]raw_resource_build!$A:$A,AH$355,[1]raw_resource_build!$E:$E,$C364),0)</f>
        <v>0</v>
      </c>
      <c r="AI364" s="51">
        <f>IFERROR(SUMIFS([1]raw_annual_energy!$I:$I,[1]raw_annual_energy!$D:$D,AI$355,[1]Lists!$S:$S,$C364)/SUMIFS([1]raw_resource_build!$R:$R,[1]raw_resource_build!$A:$A,AI$355,[1]raw_resource_build!$E:$E,$C364),0)</f>
        <v>0</v>
      </c>
      <c r="AJ364" s="51">
        <f>IFERROR(SUMIFS([1]raw_annual_energy!$I:$I,[1]raw_annual_energy!$D:$D,AJ$355,[1]Lists!$S:$S,$C364)/SUMIFS([1]raw_resource_build!$R:$R,[1]raw_resource_build!$A:$A,AJ$355,[1]raw_resource_build!$E:$E,$C364),0)</f>
        <v>0</v>
      </c>
      <c r="AK364" s="51">
        <f>IFERROR(SUMIFS([1]raw_annual_energy!$I:$I,[1]raw_annual_energy!$D:$D,AK$355,[1]Lists!$S:$S,$C364)/SUMIFS([1]raw_resource_build!$R:$R,[1]raw_resource_build!$A:$A,AK$355,[1]raw_resource_build!$E:$E,$C364),0)</f>
        <v>0</v>
      </c>
      <c r="AL364" s="51">
        <f>IFERROR(SUMIFS([1]raw_annual_energy!$I:$I,[1]raw_annual_energy!$D:$D,AL$355,[1]Lists!$S:$S,$C364)/SUMIFS([1]raw_resource_build!$R:$R,[1]raw_resource_build!$A:$A,AL$355,[1]raw_resource_build!$E:$E,$C364),0)</f>
        <v>0</v>
      </c>
      <c r="AM364" s="51">
        <f>IFERROR(SUMIFS([1]raw_annual_energy!$I:$I,[1]raw_annual_energy!$D:$D,AM$355,[1]Lists!$S:$S,$C364)/SUMIFS([1]raw_resource_build!$R:$R,[1]raw_resource_build!$A:$A,AM$355,[1]raw_resource_build!$E:$E,$C364),0)</f>
        <v>0</v>
      </c>
      <c r="AN364" s="125">
        <f>IFERROR(SUMIFS([1]raw_annual_energy!$I:$I,[1]raw_annual_energy!$D:$D,AN$355,[1]Lists!$S:$S,$C364)/SUMIFS([1]raw_resource_build!$R:$R,[1]raw_resource_build!$A:$A,AN$355,[1]raw_resource_build!$E:$E,$C364),0)</f>
        <v>0</v>
      </c>
      <c r="AO364" s="17"/>
    </row>
    <row r="365" spans="1:41" outlineLevel="1" x14ac:dyDescent="0.4">
      <c r="C365" s="30" t="s">
        <v>118</v>
      </c>
      <c r="D365" s="126" t="s">
        <v>131</v>
      </c>
      <c r="E365" s="127">
        <v>0</v>
      </c>
      <c r="F365" s="127">
        <v>0</v>
      </c>
      <c r="G365" s="127">
        <v>0</v>
      </c>
      <c r="H365" s="127">
        <v>0</v>
      </c>
      <c r="I365" s="127">
        <v>0</v>
      </c>
      <c r="J365" s="127">
        <v>0</v>
      </c>
      <c r="K365" s="127">
        <v>0</v>
      </c>
      <c r="L365" s="127">
        <v>0</v>
      </c>
      <c r="M365" s="127">
        <v>0</v>
      </c>
      <c r="N365" s="127">
        <v>0</v>
      </c>
      <c r="O365" s="127">
        <v>0</v>
      </c>
      <c r="P365" s="127">
        <v>0</v>
      </c>
      <c r="Q365" s="127">
        <v>0</v>
      </c>
      <c r="R365" s="127">
        <v>0</v>
      </c>
      <c r="S365" s="127">
        <v>0</v>
      </c>
      <c r="T365" s="127">
        <v>0</v>
      </c>
      <c r="U365" s="127">
        <f>IFERROR(SUMIFS([1]raw_annual_energy!$I:$I,[1]raw_annual_energy!$D:$D,U$355,[1]Lists!$S:$S,$C365)/SUMIFS([1]raw_resource_build!$R:$R,[1]raw_resource_build!$A:$A,U$355,[1]raw_resource_build!$E:$E,$C365),0)</f>
        <v>0</v>
      </c>
      <c r="V365" s="127">
        <f>IFERROR(SUMIFS([1]raw_annual_energy!$I:$I,[1]raw_annual_energy!$D:$D,V$355,[1]Lists!$S:$S,$C365)/SUMIFS([1]raw_resource_build!$R:$R,[1]raw_resource_build!$A:$A,V$355,[1]raw_resource_build!$E:$E,$C365),0)</f>
        <v>0</v>
      </c>
      <c r="W365" s="127">
        <f>IFERROR(SUMIFS([1]raw_annual_energy!$I:$I,[1]raw_annual_energy!$D:$D,W$355,[1]Lists!$S:$S,$C365)/SUMIFS([1]raw_resource_build!$R:$R,[1]raw_resource_build!$A:$A,W$355,[1]raw_resource_build!$E:$E,$C365),0)</f>
        <v>0</v>
      </c>
      <c r="X365" s="127">
        <f>IFERROR(SUMIFS([1]raw_annual_energy!$I:$I,[1]raw_annual_energy!$D:$D,X$355,[1]Lists!$S:$S,$C365)/SUMIFS([1]raw_resource_build!$R:$R,[1]raw_resource_build!$A:$A,X$355,[1]raw_resource_build!$E:$E,$C365),0)</f>
        <v>0</v>
      </c>
      <c r="Y365" s="127">
        <f>IFERROR(SUMIFS([1]raw_annual_energy!$I:$I,[1]raw_annual_energy!$D:$D,Y$355,[1]Lists!$S:$S,$C365)/SUMIFS([1]raw_resource_build!$R:$R,[1]raw_resource_build!$A:$A,Y$355,[1]raw_resource_build!$E:$E,$C365),0)</f>
        <v>0</v>
      </c>
      <c r="Z365" s="127">
        <f>IFERROR(SUMIFS([1]raw_annual_energy!$I:$I,[1]raw_annual_energy!$D:$D,Z$355,[1]Lists!$S:$S,$C365)/SUMIFS([1]raw_resource_build!$R:$R,[1]raw_resource_build!$A:$A,Z$355,[1]raw_resource_build!$E:$E,$C365),0)</f>
        <v>0</v>
      </c>
      <c r="AA365" s="127">
        <f>IFERROR(SUMIFS([1]raw_annual_energy!$I:$I,[1]raw_annual_energy!$D:$D,AA$355,[1]Lists!$S:$S,$C365)/SUMIFS([1]raw_resource_build!$R:$R,[1]raw_resource_build!$A:$A,AA$355,[1]raw_resource_build!$E:$E,$C365),0)</f>
        <v>0</v>
      </c>
      <c r="AB365" s="127">
        <f>IFERROR(SUMIFS([1]raw_annual_energy!$I:$I,[1]raw_annual_energy!$D:$D,AB$355,[1]Lists!$S:$S,$C365)/SUMIFS([1]raw_resource_build!$R:$R,[1]raw_resource_build!$A:$A,AB$355,[1]raw_resource_build!$E:$E,$C365),0)</f>
        <v>0</v>
      </c>
      <c r="AC365" s="127">
        <f>IFERROR(SUMIFS([1]raw_annual_energy!$I:$I,[1]raw_annual_energy!$D:$D,AC$355,[1]Lists!$S:$S,$C365)/SUMIFS([1]raw_resource_build!$R:$R,[1]raw_resource_build!$A:$A,AC$355,[1]raw_resource_build!$E:$E,$C365),0)</f>
        <v>0</v>
      </c>
      <c r="AD365" s="127">
        <f>IFERROR(SUMIFS([1]raw_annual_energy!$I:$I,[1]raw_annual_energy!$D:$D,AD$355,[1]Lists!$S:$S,$C365)/SUMIFS([1]raw_resource_build!$R:$R,[1]raw_resource_build!$A:$A,AD$355,[1]raw_resource_build!$E:$E,$C365),0)</f>
        <v>0</v>
      </c>
      <c r="AE365" s="127">
        <f>IFERROR(SUMIFS([1]raw_annual_energy!$I:$I,[1]raw_annual_energy!$D:$D,AE$355,[1]Lists!$S:$S,$C365)/SUMIFS([1]raw_resource_build!$R:$R,[1]raw_resource_build!$A:$A,AE$355,[1]raw_resource_build!$E:$E,$C365),0)</f>
        <v>0</v>
      </c>
      <c r="AF365" s="127">
        <f>IFERROR(SUMIFS([1]raw_annual_energy!$I:$I,[1]raw_annual_energy!$D:$D,AF$355,[1]Lists!$S:$S,$C365)/SUMIFS([1]raw_resource_build!$R:$R,[1]raw_resource_build!$A:$A,AF$355,[1]raw_resource_build!$E:$E,$C365),0)</f>
        <v>0</v>
      </c>
      <c r="AG365" s="127">
        <f>IFERROR(SUMIFS([1]raw_annual_energy!$I:$I,[1]raw_annual_energy!$D:$D,AG$355,[1]Lists!$S:$S,$C365)/SUMIFS([1]raw_resource_build!$R:$R,[1]raw_resource_build!$A:$A,AG$355,[1]raw_resource_build!$E:$E,$C365),0)</f>
        <v>0</v>
      </c>
      <c r="AH365" s="127">
        <f>IFERROR(SUMIFS([1]raw_annual_energy!$I:$I,[1]raw_annual_energy!$D:$D,AH$355,[1]Lists!$S:$S,$C365)/SUMIFS([1]raw_resource_build!$R:$R,[1]raw_resource_build!$A:$A,AH$355,[1]raw_resource_build!$E:$E,$C365),0)</f>
        <v>0</v>
      </c>
      <c r="AI365" s="127">
        <f>IFERROR(SUMIFS([1]raw_annual_energy!$I:$I,[1]raw_annual_energy!$D:$D,AI$355,[1]Lists!$S:$S,$C365)/SUMIFS([1]raw_resource_build!$R:$R,[1]raw_resource_build!$A:$A,AI$355,[1]raw_resource_build!$E:$E,$C365),0)</f>
        <v>0</v>
      </c>
      <c r="AJ365" s="127">
        <f>IFERROR(SUMIFS([1]raw_annual_energy!$I:$I,[1]raw_annual_energy!$D:$D,AJ$355,[1]Lists!$S:$S,$C365)/SUMIFS([1]raw_resource_build!$R:$R,[1]raw_resource_build!$A:$A,AJ$355,[1]raw_resource_build!$E:$E,$C365),0)</f>
        <v>0</v>
      </c>
      <c r="AK365" s="127">
        <f>IFERROR(SUMIFS([1]raw_annual_energy!$I:$I,[1]raw_annual_energy!$D:$D,AK$355,[1]Lists!$S:$S,$C365)/SUMIFS([1]raw_resource_build!$R:$R,[1]raw_resource_build!$A:$A,AK$355,[1]raw_resource_build!$E:$E,$C365),0)</f>
        <v>0</v>
      </c>
      <c r="AL365" s="127">
        <f>IFERROR(SUMIFS([1]raw_annual_energy!$I:$I,[1]raw_annual_energy!$D:$D,AL$355,[1]Lists!$S:$S,$C365)/SUMIFS([1]raw_resource_build!$R:$R,[1]raw_resource_build!$A:$A,AL$355,[1]raw_resource_build!$E:$E,$C365),0)</f>
        <v>0</v>
      </c>
      <c r="AM365" s="127">
        <f>IFERROR(SUMIFS([1]raw_annual_energy!$I:$I,[1]raw_annual_energy!$D:$D,AM$355,[1]Lists!$S:$S,$C365)/SUMIFS([1]raw_resource_build!$R:$R,[1]raw_resource_build!$A:$A,AM$355,[1]raw_resource_build!$E:$E,$C365),0)</f>
        <v>0</v>
      </c>
      <c r="AN365" s="128">
        <f>IFERROR(SUMIFS([1]raw_annual_energy!$I:$I,[1]raw_annual_energy!$D:$D,AN$355,[1]Lists!$S:$S,$C365)/SUMIFS([1]raw_resource_build!$R:$R,[1]raw_resource_build!$A:$A,AN$355,[1]raw_resource_build!$E:$E,$C365),0)</f>
        <v>0</v>
      </c>
      <c r="AO365" s="17"/>
    </row>
    <row r="366" spans="1:41" outlineLevel="1" x14ac:dyDescent="0.4">
      <c r="C366" s="48" t="s">
        <v>132</v>
      </c>
      <c r="D366" s="85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48"/>
    </row>
    <row r="367" spans="1:41" outlineLevel="1" x14ac:dyDescent="0.4">
      <c r="D367" s="85"/>
    </row>
    <row r="369" spans="2:41" s="129" customFormat="1" ht="15.75" x14ac:dyDescent="0.5">
      <c r="B369" s="12" t="s">
        <v>133</v>
      </c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</row>
    <row r="370" spans="2:41" outlineLevel="1" x14ac:dyDescent="0.4"/>
    <row r="371" spans="2:41" outlineLevel="1" x14ac:dyDescent="0.4">
      <c r="C371" s="99" t="s">
        <v>134</v>
      </c>
    </row>
    <row r="372" spans="2:41" outlineLevel="1" x14ac:dyDescent="0.4">
      <c r="C372" s="14" t="s">
        <v>135</v>
      </c>
      <c r="D372" s="15" t="s">
        <v>34</v>
      </c>
      <c r="E372" s="16">
        <v>2015</v>
      </c>
      <c r="F372" s="16">
        <v>2016</v>
      </c>
      <c r="G372" s="16">
        <v>2017</v>
      </c>
      <c r="H372" s="16">
        <v>2018</v>
      </c>
      <c r="I372" s="16">
        <v>2019</v>
      </c>
      <c r="J372" s="16">
        <v>2020</v>
      </c>
      <c r="K372" s="16">
        <v>2021</v>
      </c>
      <c r="L372" s="16">
        <v>2022</v>
      </c>
      <c r="M372" s="16">
        <v>2023</v>
      </c>
      <c r="N372" s="16">
        <v>2024</v>
      </c>
      <c r="O372" s="16">
        <v>2025</v>
      </c>
      <c r="P372" s="16">
        <v>2026</v>
      </c>
      <c r="Q372" s="16">
        <v>2027</v>
      </c>
      <c r="R372" s="16">
        <v>2028</v>
      </c>
      <c r="S372" s="16">
        <v>2029</v>
      </c>
      <c r="T372" s="16">
        <v>2030</v>
      </c>
      <c r="U372" s="16">
        <v>2031</v>
      </c>
      <c r="V372" s="16">
        <v>2032</v>
      </c>
      <c r="W372" s="16">
        <v>2033</v>
      </c>
      <c r="X372" s="16">
        <v>2034</v>
      </c>
      <c r="Y372" s="16">
        <v>2035</v>
      </c>
      <c r="Z372" s="16">
        <v>2036</v>
      </c>
      <c r="AA372" s="16">
        <v>2037</v>
      </c>
      <c r="AB372" s="16">
        <v>2038</v>
      </c>
      <c r="AC372" s="16">
        <v>2039</v>
      </c>
      <c r="AD372" s="16">
        <v>2040</v>
      </c>
      <c r="AE372" s="16">
        <v>2041</v>
      </c>
      <c r="AF372" s="16">
        <v>2042</v>
      </c>
      <c r="AG372" s="16">
        <v>2043</v>
      </c>
      <c r="AH372" s="16">
        <v>2044</v>
      </c>
      <c r="AI372" s="16">
        <v>2045</v>
      </c>
      <c r="AJ372" s="16">
        <v>2046</v>
      </c>
      <c r="AK372" s="16">
        <v>2047</v>
      </c>
      <c r="AL372" s="16">
        <v>2048</v>
      </c>
      <c r="AM372" s="16">
        <v>2049</v>
      </c>
      <c r="AN372" s="47">
        <v>2050</v>
      </c>
      <c r="AO372" s="17"/>
    </row>
    <row r="373" spans="2:41" outlineLevel="1" x14ac:dyDescent="0.4">
      <c r="C373" s="17" t="s">
        <v>136</v>
      </c>
      <c r="D373" s="130" t="s">
        <v>36</v>
      </c>
      <c r="E373" s="24">
        <v>0</v>
      </c>
      <c r="F373" s="24">
        <v>0</v>
      </c>
      <c r="G373" s="24">
        <v>0</v>
      </c>
      <c r="H373" s="24">
        <v>0</v>
      </c>
      <c r="I373" s="24">
        <v>0</v>
      </c>
      <c r="J373" s="24">
        <v>0</v>
      </c>
      <c r="K373" s="24">
        <v>0</v>
      </c>
      <c r="L373" s="24">
        <v>0</v>
      </c>
      <c r="M373" s="24">
        <v>0</v>
      </c>
      <c r="N373" s="24">
        <v>0</v>
      </c>
      <c r="O373" s="24">
        <v>0</v>
      </c>
      <c r="P373" s="24">
        <v>0</v>
      </c>
      <c r="Q373" s="24">
        <v>0</v>
      </c>
      <c r="R373" s="24">
        <v>0</v>
      </c>
      <c r="S373" s="24">
        <v>0</v>
      </c>
      <c r="T373" s="24">
        <v>0</v>
      </c>
      <c r="U373" s="24" t="e">
        <f t="array" ref="U373">SUMPRODUCT((ISNUMBER(SEARCH($C373,$C$396:$C$459)))*U$396:U$459)</f>
        <v>#VALUE!</v>
      </c>
      <c r="V373" s="24" t="e">
        <f t="array" ref="V373">SUMPRODUCT((ISNUMBER(SEARCH($C373,$C$396:$C$459)))*V$396:V$459)</f>
        <v>#VALUE!</v>
      </c>
      <c r="W373" s="24" t="e">
        <f t="array" ref="W373">SUMPRODUCT((ISNUMBER(SEARCH($C373,$C$396:$C$459)))*W$396:W$459)</f>
        <v>#VALUE!</v>
      </c>
      <c r="X373" s="24" t="e">
        <f t="array" ref="X373">SUMPRODUCT((ISNUMBER(SEARCH($C373,$C$396:$C$459)))*X$396:X$459)</f>
        <v>#VALUE!</v>
      </c>
      <c r="Y373" s="24" t="e">
        <f t="array" ref="Y373">SUMPRODUCT((ISNUMBER(SEARCH($C373,$C$396:$C$459)))*Y$396:Y$459)</f>
        <v>#VALUE!</v>
      </c>
      <c r="Z373" s="24" t="e">
        <f t="array" ref="Z373">SUMPRODUCT((ISNUMBER(SEARCH($C373,$C$396:$C$459)))*Z$396:Z$459)</f>
        <v>#VALUE!</v>
      </c>
      <c r="AA373" s="24" t="e">
        <f t="array" ref="AA373">SUMPRODUCT((ISNUMBER(SEARCH($C373,$C$396:$C$459)))*AA$396:AA$459)</f>
        <v>#VALUE!</v>
      </c>
      <c r="AB373" s="24" t="e">
        <f t="array" ref="AB373">SUMPRODUCT((ISNUMBER(SEARCH($C373,$C$396:$C$459)))*AB$396:AB$459)</f>
        <v>#VALUE!</v>
      </c>
      <c r="AC373" s="24" t="e">
        <f t="array" ref="AC373">SUMPRODUCT((ISNUMBER(SEARCH($C373,$C$396:$C$459)))*AC$396:AC$459)</f>
        <v>#VALUE!</v>
      </c>
      <c r="AD373" s="24" t="e">
        <f t="array" ref="AD373">SUMPRODUCT((ISNUMBER(SEARCH($C373,$C$396:$C$459)))*AD$396:AD$459)</f>
        <v>#VALUE!</v>
      </c>
      <c r="AE373" s="24" t="e">
        <f t="array" ref="AE373">SUMPRODUCT((ISNUMBER(SEARCH($C373,$C$396:$C$459)))*AE$396:AE$459)</f>
        <v>#VALUE!</v>
      </c>
      <c r="AF373" s="24" t="e">
        <f t="array" ref="AF373">SUMPRODUCT((ISNUMBER(SEARCH($C373,$C$396:$C$459)))*AF$396:AF$459)</f>
        <v>#VALUE!</v>
      </c>
      <c r="AG373" s="24" t="e">
        <f t="array" ref="AG373">SUMPRODUCT((ISNUMBER(SEARCH($C373,$C$396:$C$459)))*AG$396:AG$459)</f>
        <v>#VALUE!</v>
      </c>
      <c r="AH373" s="24" t="e">
        <f t="array" ref="AH373">SUMPRODUCT((ISNUMBER(SEARCH($C373,$C$396:$C$459)))*AH$396:AH$459)</f>
        <v>#VALUE!</v>
      </c>
      <c r="AI373" s="24" t="e">
        <f t="array" ref="AI373">SUMPRODUCT((ISNUMBER(SEARCH($C373,$C$396:$C$459)))*AI$396:AI$459)</f>
        <v>#VALUE!</v>
      </c>
      <c r="AJ373" s="24" t="e">
        <f t="array" ref="AJ373">SUMPRODUCT((ISNUMBER(SEARCH($C373,$C$396:$C$459)))*AJ$396:AJ$459)</f>
        <v>#VALUE!</v>
      </c>
      <c r="AK373" s="24" t="e">
        <f t="array" ref="AK373">SUMPRODUCT((ISNUMBER(SEARCH($C373,$C$396:$C$459)))*AK$396:AK$459)</f>
        <v>#VALUE!</v>
      </c>
      <c r="AL373" s="24" t="e">
        <f t="array" ref="AL373">SUMPRODUCT((ISNUMBER(SEARCH($C373,$C$396:$C$459)))*AL$396:AL$459)</f>
        <v>#VALUE!</v>
      </c>
      <c r="AM373" s="24" t="e">
        <f t="array" ref="AM373">SUMPRODUCT((ISNUMBER(SEARCH($C373,$C$396:$C$459)))*AM$396:AM$459)</f>
        <v>#VALUE!</v>
      </c>
      <c r="AN373" s="131" t="e">
        <f t="array" ref="AN373">SUMPRODUCT((ISNUMBER(SEARCH($C373,$C$396:$C$459)))*AN$396:AN$459)</f>
        <v>#VALUE!</v>
      </c>
      <c r="AO373" s="17"/>
    </row>
    <row r="374" spans="2:41" outlineLevel="1" x14ac:dyDescent="0.4">
      <c r="C374" s="28" t="s">
        <v>137</v>
      </c>
      <c r="D374" s="132" t="s">
        <v>36</v>
      </c>
      <c r="E374" s="51">
        <v>0</v>
      </c>
      <c r="F374" s="51">
        <v>0</v>
      </c>
      <c r="G374" s="51">
        <v>0</v>
      </c>
      <c r="H374" s="51">
        <v>0</v>
      </c>
      <c r="I374" s="51">
        <v>0</v>
      </c>
      <c r="J374" s="51">
        <v>0</v>
      </c>
      <c r="K374" s="51">
        <v>0</v>
      </c>
      <c r="L374" s="51">
        <v>0</v>
      </c>
      <c r="M374" s="24">
        <v>0</v>
      </c>
      <c r="N374" s="24">
        <v>0</v>
      </c>
      <c r="O374" s="24">
        <v>0</v>
      </c>
      <c r="P374" s="24">
        <v>0</v>
      </c>
      <c r="Q374" s="24">
        <v>0</v>
      </c>
      <c r="R374" s="24">
        <v>0</v>
      </c>
      <c r="S374" s="24">
        <v>0</v>
      </c>
      <c r="T374" s="24">
        <v>0</v>
      </c>
      <c r="U374" s="24" t="e">
        <f t="array" ref="U374">SUMPRODUCT((ISNUMBER(SEARCH($C374,$C$396:$C$459)))*U$396:U$459)</f>
        <v>#VALUE!</v>
      </c>
      <c r="V374" s="24" t="e">
        <f t="array" ref="V374">SUMPRODUCT((ISNUMBER(SEARCH($C374,$C$396:$C$459)))*V$396:V$459)</f>
        <v>#VALUE!</v>
      </c>
      <c r="W374" s="24" t="e">
        <f t="array" ref="W374">SUMPRODUCT((ISNUMBER(SEARCH($C374,$C$396:$C$459)))*W$396:W$459)</f>
        <v>#VALUE!</v>
      </c>
      <c r="X374" s="24" t="e">
        <f t="array" ref="X374">SUMPRODUCT((ISNUMBER(SEARCH($C374,$C$396:$C$459)))*X$396:X$459)</f>
        <v>#VALUE!</v>
      </c>
      <c r="Y374" s="24" t="e">
        <f t="array" ref="Y374">SUMPRODUCT((ISNUMBER(SEARCH($C374,$C$396:$C$459)))*Y$396:Y$459)</f>
        <v>#VALUE!</v>
      </c>
      <c r="Z374" s="24" t="e">
        <f t="array" ref="Z374">SUMPRODUCT((ISNUMBER(SEARCH($C374,$C$396:$C$459)))*Z$396:Z$459)</f>
        <v>#VALUE!</v>
      </c>
      <c r="AA374" s="24" t="e">
        <f t="array" ref="AA374">SUMPRODUCT((ISNUMBER(SEARCH($C374,$C$396:$C$459)))*AA$396:AA$459)</f>
        <v>#VALUE!</v>
      </c>
      <c r="AB374" s="24" t="e">
        <f t="array" ref="AB374">SUMPRODUCT((ISNUMBER(SEARCH($C374,$C$396:$C$459)))*AB$396:AB$459)</f>
        <v>#VALUE!</v>
      </c>
      <c r="AC374" s="24" t="e">
        <f t="array" ref="AC374">SUMPRODUCT((ISNUMBER(SEARCH($C374,$C$396:$C$459)))*AC$396:AC$459)</f>
        <v>#VALUE!</v>
      </c>
      <c r="AD374" s="24" t="e">
        <f t="array" ref="AD374">SUMPRODUCT((ISNUMBER(SEARCH($C374,$C$396:$C$459)))*AD$396:AD$459)</f>
        <v>#VALUE!</v>
      </c>
      <c r="AE374" s="24" t="e">
        <f t="array" ref="AE374">SUMPRODUCT((ISNUMBER(SEARCH($C374,$C$396:$C$459)))*AE$396:AE$459)</f>
        <v>#VALUE!</v>
      </c>
      <c r="AF374" s="24" t="e">
        <f t="array" ref="AF374">SUMPRODUCT((ISNUMBER(SEARCH($C374,$C$396:$C$459)))*AF$396:AF$459)</f>
        <v>#VALUE!</v>
      </c>
      <c r="AG374" s="24" t="e">
        <f t="array" ref="AG374">SUMPRODUCT((ISNUMBER(SEARCH($C374,$C$396:$C$459)))*AG$396:AG$459)</f>
        <v>#VALUE!</v>
      </c>
      <c r="AH374" s="24" t="e">
        <f t="array" ref="AH374">SUMPRODUCT((ISNUMBER(SEARCH($C374,$C$396:$C$459)))*AH$396:AH$459)</f>
        <v>#VALUE!</v>
      </c>
      <c r="AI374" s="24" t="e">
        <f t="array" ref="AI374">SUMPRODUCT((ISNUMBER(SEARCH($C374,$C$396:$C$459)))*AI$396:AI$459)</f>
        <v>#VALUE!</v>
      </c>
      <c r="AJ374" s="24" t="e">
        <f t="array" ref="AJ374">SUMPRODUCT((ISNUMBER(SEARCH($C374,$C$396:$C$459)))*AJ$396:AJ$459)</f>
        <v>#VALUE!</v>
      </c>
      <c r="AK374" s="24" t="e">
        <f t="array" ref="AK374">SUMPRODUCT((ISNUMBER(SEARCH($C374,$C$396:$C$459)))*AK$396:AK$459)</f>
        <v>#VALUE!</v>
      </c>
      <c r="AL374" s="24" t="e">
        <f t="array" ref="AL374">SUMPRODUCT((ISNUMBER(SEARCH($C374,$C$396:$C$459)))*AL$396:AL$459)</f>
        <v>#VALUE!</v>
      </c>
      <c r="AM374" s="24" t="e">
        <f t="array" ref="AM374">SUMPRODUCT((ISNUMBER(SEARCH($C374,$C$396:$C$459)))*AM$396:AM$459)</f>
        <v>#VALUE!</v>
      </c>
      <c r="AN374" s="131" t="e">
        <f t="array" ref="AN374">SUMPRODUCT((ISNUMBER(SEARCH($C374,$C$396:$C$459)))*AN$396:AN$459)</f>
        <v>#VALUE!</v>
      </c>
      <c r="AO374" s="17"/>
    </row>
    <row r="375" spans="2:41" outlineLevel="1" x14ac:dyDescent="0.4">
      <c r="C375" s="28" t="s">
        <v>138</v>
      </c>
      <c r="D375" s="132" t="s">
        <v>36</v>
      </c>
      <c r="E375" s="51">
        <v>0</v>
      </c>
      <c r="F375" s="51">
        <v>0</v>
      </c>
      <c r="G375" s="51">
        <v>0</v>
      </c>
      <c r="H375" s="51">
        <v>0</v>
      </c>
      <c r="I375" s="51">
        <v>0</v>
      </c>
      <c r="J375" s="51">
        <v>2000</v>
      </c>
      <c r="K375" s="51">
        <v>4000</v>
      </c>
      <c r="L375" s="51">
        <v>6000</v>
      </c>
      <c r="M375" s="24">
        <v>8000</v>
      </c>
      <c r="N375" s="24">
        <v>10434.960000000001</v>
      </c>
      <c r="O375" s="24">
        <v>0</v>
      </c>
      <c r="P375" s="24">
        <v>16818.199999999997</v>
      </c>
      <c r="Q375" s="24">
        <v>0</v>
      </c>
      <c r="R375" s="24">
        <v>0</v>
      </c>
      <c r="S375" s="24">
        <v>0</v>
      </c>
      <c r="T375" s="24">
        <v>26863.19</v>
      </c>
      <c r="U375" s="24" t="e">
        <f t="array" ref="U375">SUMPRODUCT((ISNUMBER(SEARCH($C375,$C$396:$C$459)))*U$396:U$459)</f>
        <v>#VALUE!</v>
      </c>
      <c r="V375" s="24" t="e">
        <f t="array" ref="V375">SUMPRODUCT((ISNUMBER(SEARCH($C375,$C$396:$C$459)))*V$396:V$459)</f>
        <v>#VALUE!</v>
      </c>
      <c r="W375" s="24" t="e">
        <f t="array" ref="W375">SUMPRODUCT((ISNUMBER(SEARCH($C375,$C$396:$C$459)))*W$396:W$459)</f>
        <v>#VALUE!</v>
      </c>
      <c r="X375" s="24" t="e">
        <f t="array" ref="X375">SUMPRODUCT((ISNUMBER(SEARCH($C375,$C$396:$C$459)))*X$396:X$459)</f>
        <v>#VALUE!</v>
      </c>
      <c r="Y375" s="24" t="e">
        <f t="array" ref="Y375">SUMPRODUCT((ISNUMBER(SEARCH($C375,$C$396:$C$459)))*Y$396:Y$459)</f>
        <v>#VALUE!</v>
      </c>
      <c r="Z375" s="24" t="e">
        <f t="array" ref="Z375">SUMPRODUCT((ISNUMBER(SEARCH($C375,$C$396:$C$459)))*Z$396:Z$459)</f>
        <v>#VALUE!</v>
      </c>
      <c r="AA375" s="24" t="e">
        <f t="array" ref="AA375">SUMPRODUCT((ISNUMBER(SEARCH($C375,$C$396:$C$459)))*AA$396:AA$459)</f>
        <v>#VALUE!</v>
      </c>
      <c r="AB375" s="24" t="e">
        <f t="array" ref="AB375">SUMPRODUCT((ISNUMBER(SEARCH($C375,$C$396:$C$459)))*AB$396:AB$459)</f>
        <v>#VALUE!</v>
      </c>
      <c r="AC375" s="24" t="e">
        <f t="array" ref="AC375">SUMPRODUCT((ISNUMBER(SEARCH($C375,$C$396:$C$459)))*AC$396:AC$459)</f>
        <v>#VALUE!</v>
      </c>
      <c r="AD375" s="24" t="e">
        <f t="array" ref="AD375">SUMPRODUCT((ISNUMBER(SEARCH($C375,$C$396:$C$459)))*AD$396:AD$459)</f>
        <v>#VALUE!</v>
      </c>
      <c r="AE375" s="24" t="e">
        <f t="array" ref="AE375">SUMPRODUCT((ISNUMBER(SEARCH($C375,$C$396:$C$459)))*AE$396:AE$459)</f>
        <v>#VALUE!</v>
      </c>
      <c r="AF375" s="24" t="e">
        <f t="array" ref="AF375">SUMPRODUCT((ISNUMBER(SEARCH($C375,$C$396:$C$459)))*AF$396:AF$459)</f>
        <v>#VALUE!</v>
      </c>
      <c r="AG375" s="24" t="e">
        <f t="array" ref="AG375">SUMPRODUCT((ISNUMBER(SEARCH($C375,$C$396:$C$459)))*AG$396:AG$459)</f>
        <v>#VALUE!</v>
      </c>
      <c r="AH375" s="24" t="e">
        <f t="array" ref="AH375">SUMPRODUCT((ISNUMBER(SEARCH($C375,$C$396:$C$459)))*AH$396:AH$459)</f>
        <v>#VALUE!</v>
      </c>
      <c r="AI375" s="24" t="e">
        <f t="array" ref="AI375">SUMPRODUCT((ISNUMBER(SEARCH($C375,$C$396:$C$459)))*AI$396:AI$459)</f>
        <v>#VALUE!</v>
      </c>
      <c r="AJ375" s="24" t="e">
        <f t="array" ref="AJ375">SUMPRODUCT((ISNUMBER(SEARCH($C375,$C$396:$C$459)))*AJ$396:AJ$459)</f>
        <v>#VALUE!</v>
      </c>
      <c r="AK375" s="24" t="e">
        <f t="array" ref="AK375">SUMPRODUCT((ISNUMBER(SEARCH($C375,$C$396:$C$459)))*AK$396:AK$459)</f>
        <v>#VALUE!</v>
      </c>
      <c r="AL375" s="24" t="e">
        <f t="array" ref="AL375">SUMPRODUCT((ISNUMBER(SEARCH($C375,$C$396:$C$459)))*AL$396:AL$459)</f>
        <v>#VALUE!</v>
      </c>
      <c r="AM375" s="24" t="e">
        <f t="array" ref="AM375">SUMPRODUCT((ISNUMBER(SEARCH($C375,$C$396:$C$459)))*AM$396:AM$459)</f>
        <v>#VALUE!</v>
      </c>
      <c r="AN375" s="131" t="e">
        <f t="array" ref="AN375">SUMPRODUCT((ISNUMBER(SEARCH($C375,$C$396:$C$459)))*AN$396:AN$459)</f>
        <v>#VALUE!</v>
      </c>
      <c r="AO375" s="17"/>
    </row>
    <row r="376" spans="2:41" outlineLevel="1" x14ac:dyDescent="0.4">
      <c r="C376" s="30" t="s">
        <v>139</v>
      </c>
      <c r="D376" s="133" t="s">
        <v>36</v>
      </c>
      <c r="E376" s="127">
        <v>0</v>
      </c>
      <c r="F376" s="127">
        <v>0</v>
      </c>
      <c r="G376" s="127">
        <v>0</v>
      </c>
      <c r="H376" s="127">
        <v>0</v>
      </c>
      <c r="I376" s="127">
        <v>0</v>
      </c>
      <c r="J376" s="127">
        <v>0</v>
      </c>
      <c r="K376" s="127">
        <v>34</v>
      </c>
      <c r="L376" s="127">
        <v>2422.1999999999998</v>
      </c>
      <c r="M376" s="27">
        <v>2609.1999999999998</v>
      </c>
      <c r="N376" s="27">
        <v>3209.2</v>
      </c>
      <c r="O376" s="27">
        <v>0</v>
      </c>
      <c r="P376" s="27">
        <v>3309.2</v>
      </c>
      <c r="Q376" s="27">
        <v>0</v>
      </c>
      <c r="R376" s="27">
        <v>0</v>
      </c>
      <c r="S376" s="27">
        <v>0</v>
      </c>
      <c r="T376" s="27">
        <v>6174.95</v>
      </c>
      <c r="U376" s="27" t="e">
        <f t="array" ref="U376">SUMPRODUCT((ISNUMBER(SEARCH($C376,$C$396:$C$459)))*U$396:U$459)</f>
        <v>#VALUE!</v>
      </c>
      <c r="V376" s="27" t="e">
        <f t="array" ref="V376">SUMPRODUCT((ISNUMBER(SEARCH($C376,$C$396:$C$459)))*V$396:V$459)</f>
        <v>#VALUE!</v>
      </c>
      <c r="W376" s="27" t="e">
        <f t="array" ref="W376">SUMPRODUCT((ISNUMBER(SEARCH($C376,$C$396:$C$459)))*W$396:W$459)</f>
        <v>#VALUE!</v>
      </c>
      <c r="X376" s="27" t="e">
        <f t="array" ref="X376">SUMPRODUCT((ISNUMBER(SEARCH($C376,$C$396:$C$459)))*X$396:X$459)</f>
        <v>#VALUE!</v>
      </c>
      <c r="Y376" s="27" t="e">
        <f t="array" ref="Y376">SUMPRODUCT((ISNUMBER(SEARCH($C376,$C$396:$C$459)))*Y$396:Y$459)</f>
        <v>#VALUE!</v>
      </c>
      <c r="Z376" s="27" t="e">
        <f t="array" ref="Z376">SUMPRODUCT((ISNUMBER(SEARCH($C376,$C$396:$C$459)))*Z$396:Z$459)</f>
        <v>#VALUE!</v>
      </c>
      <c r="AA376" s="27" t="e">
        <f t="array" ref="AA376">SUMPRODUCT((ISNUMBER(SEARCH($C376,$C$396:$C$459)))*AA$396:AA$459)</f>
        <v>#VALUE!</v>
      </c>
      <c r="AB376" s="27" t="e">
        <f t="array" ref="AB376">SUMPRODUCT((ISNUMBER(SEARCH($C376,$C$396:$C$459)))*AB$396:AB$459)</f>
        <v>#VALUE!</v>
      </c>
      <c r="AC376" s="27" t="e">
        <f t="array" ref="AC376">SUMPRODUCT((ISNUMBER(SEARCH($C376,$C$396:$C$459)))*AC$396:AC$459)</f>
        <v>#VALUE!</v>
      </c>
      <c r="AD376" s="27" t="e">
        <f t="array" ref="AD376">SUMPRODUCT((ISNUMBER(SEARCH($C376,$C$396:$C$459)))*AD$396:AD$459)</f>
        <v>#VALUE!</v>
      </c>
      <c r="AE376" s="27" t="e">
        <f t="array" ref="AE376">SUMPRODUCT((ISNUMBER(SEARCH($C376,$C$396:$C$459)))*AE$396:AE$459)</f>
        <v>#VALUE!</v>
      </c>
      <c r="AF376" s="27" t="e">
        <f t="array" ref="AF376">SUMPRODUCT((ISNUMBER(SEARCH($C376,$C$396:$C$459)))*AF$396:AF$459)</f>
        <v>#VALUE!</v>
      </c>
      <c r="AG376" s="27" t="e">
        <f t="array" ref="AG376">SUMPRODUCT((ISNUMBER(SEARCH($C376,$C$396:$C$459)))*AG$396:AG$459)</f>
        <v>#VALUE!</v>
      </c>
      <c r="AH376" s="27" t="e">
        <f t="array" ref="AH376">SUMPRODUCT((ISNUMBER(SEARCH($C376,$C$396:$C$459)))*AH$396:AH$459)</f>
        <v>#VALUE!</v>
      </c>
      <c r="AI376" s="27" t="e">
        <f t="array" ref="AI376">SUMPRODUCT((ISNUMBER(SEARCH($C376,$C$396:$C$459)))*AI$396:AI$459)</f>
        <v>#VALUE!</v>
      </c>
      <c r="AJ376" s="27" t="e">
        <f t="array" ref="AJ376">SUMPRODUCT((ISNUMBER(SEARCH($C376,$C$396:$C$459)))*AJ$396:AJ$459)</f>
        <v>#VALUE!</v>
      </c>
      <c r="AK376" s="27" t="e">
        <f t="array" ref="AK376">SUMPRODUCT((ISNUMBER(SEARCH($C376,$C$396:$C$459)))*AK$396:AK$459)</f>
        <v>#VALUE!</v>
      </c>
      <c r="AL376" s="27" t="e">
        <f t="array" ref="AL376">SUMPRODUCT((ISNUMBER(SEARCH($C376,$C$396:$C$459)))*AL$396:AL$459)</f>
        <v>#VALUE!</v>
      </c>
      <c r="AM376" s="27" t="e">
        <f t="array" ref="AM376">SUMPRODUCT((ISNUMBER(SEARCH($C376,$C$396:$C$459)))*AM$396:AM$459)</f>
        <v>#VALUE!</v>
      </c>
      <c r="AN376" s="110" t="e">
        <f t="array" ref="AN376">SUMPRODUCT((ISNUMBER(SEARCH($C376,$C$396:$C$459)))*AN$396:AN$459)</f>
        <v>#VALUE!</v>
      </c>
      <c r="AO376" s="17"/>
    </row>
    <row r="377" spans="2:41" outlineLevel="1" x14ac:dyDescent="0.4"/>
    <row r="378" spans="2:41" outlineLevel="1" x14ac:dyDescent="0.4">
      <c r="C378" s="99" t="s">
        <v>140</v>
      </c>
    </row>
    <row r="379" spans="2:41" outlineLevel="1" x14ac:dyDescent="0.4">
      <c r="C379" s="14" t="s">
        <v>135</v>
      </c>
      <c r="D379" s="15" t="s">
        <v>34</v>
      </c>
      <c r="E379" s="16">
        <v>2015</v>
      </c>
      <c r="F379" s="16">
        <v>2016</v>
      </c>
      <c r="G379" s="16">
        <v>2017</v>
      </c>
      <c r="H379" s="16">
        <v>2018</v>
      </c>
      <c r="I379" s="16">
        <v>2019</v>
      </c>
      <c r="J379" s="16">
        <v>2020</v>
      </c>
      <c r="K379" s="16">
        <v>2021</v>
      </c>
      <c r="L379" s="16">
        <v>2022</v>
      </c>
      <c r="M379" s="16">
        <v>2023</v>
      </c>
      <c r="N379" s="16">
        <v>2024</v>
      </c>
      <c r="O379" s="16">
        <v>2025</v>
      </c>
      <c r="P379" s="16">
        <v>2026</v>
      </c>
      <c r="Q379" s="16">
        <v>2027</v>
      </c>
      <c r="R379" s="16">
        <v>2028</v>
      </c>
      <c r="S379" s="16">
        <v>2029</v>
      </c>
      <c r="T379" s="16">
        <v>2030</v>
      </c>
      <c r="U379" s="16">
        <v>2031</v>
      </c>
      <c r="V379" s="16">
        <v>2032</v>
      </c>
      <c r="W379" s="16">
        <v>2033</v>
      </c>
      <c r="X379" s="16">
        <v>2034</v>
      </c>
      <c r="Y379" s="16">
        <v>2035</v>
      </c>
      <c r="Z379" s="16">
        <v>2036</v>
      </c>
      <c r="AA379" s="16">
        <v>2037</v>
      </c>
      <c r="AB379" s="16">
        <v>2038</v>
      </c>
      <c r="AC379" s="16">
        <v>2039</v>
      </c>
      <c r="AD379" s="16">
        <v>2040</v>
      </c>
      <c r="AE379" s="16">
        <v>2041</v>
      </c>
      <c r="AF379" s="16">
        <v>2042</v>
      </c>
      <c r="AG379" s="16">
        <v>2043</v>
      </c>
      <c r="AH379" s="16">
        <v>2044</v>
      </c>
      <c r="AI379" s="16">
        <v>2045</v>
      </c>
      <c r="AJ379" s="16">
        <v>2046</v>
      </c>
      <c r="AK379" s="16">
        <v>2047</v>
      </c>
      <c r="AL379" s="16">
        <v>2048</v>
      </c>
      <c r="AM379" s="16">
        <v>2049</v>
      </c>
      <c r="AN379" s="47">
        <v>2050</v>
      </c>
      <c r="AO379" s="17"/>
    </row>
    <row r="380" spans="2:41" outlineLevel="1" x14ac:dyDescent="0.4">
      <c r="C380" s="17" t="s">
        <v>136</v>
      </c>
      <c r="D380" s="130" t="s">
        <v>36</v>
      </c>
      <c r="E380" s="24">
        <v>0</v>
      </c>
      <c r="F380" s="24">
        <v>0</v>
      </c>
      <c r="G380" s="24">
        <v>0</v>
      </c>
      <c r="H380" s="24">
        <v>0</v>
      </c>
      <c r="I380" s="24">
        <v>0</v>
      </c>
      <c r="J380" s="24">
        <v>0</v>
      </c>
      <c r="K380" s="24">
        <v>0</v>
      </c>
      <c r="L380" s="24">
        <v>0</v>
      </c>
      <c r="M380" s="24">
        <v>0</v>
      </c>
      <c r="N380" s="24">
        <v>0</v>
      </c>
      <c r="O380" s="24">
        <v>0</v>
      </c>
      <c r="P380" s="24">
        <v>0</v>
      </c>
      <c r="Q380" s="24">
        <v>0</v>
      </c>
      <c r="R380" s="24">
        <v>0</v>
      </c>
      <c r="S380" s="24">
        <v>0</v>
      </c>
      <c r="T380" s="24">
        <v>0</v>
      </c>
      <c r="U380" s="24" t="e">
        <f t="array" ref="U380">SUMPRODUCT((ISNUMBER(SEARCH($C380,$C$468:$C$531)))*U$468:U$531)</f>
        <v>#VALUE!</v>
      </c>
      <c r="V380" s="24" t="e">
        <f t="array" ref="V380">SUMPRODUCT((ISNUMBER(SEARCH($C380,$C$468:$C$531)))*V$468:V$531)</f>
        <v>#VALUE!</v>
      </c>
      <c r="W380" s="24" t="e">
        <f t="array" ref="W380">SUMPRODUCT((ISNUMBER(SEARCH($C380,$C$468:$C$531)))*W$468:W$531)</f>
        <v>#VALUE!</v>
      </c>
      <c r="X380" s="24" t="e">
        <f t="array" ref="X380">SUMPRODUCT((ISNUMBER(SEARCH($C380,$C$468:$C$531)))*X$468:X$531)</f>
        <v>#VALUE!</v>
      </c>
      <c r="Y380" s="24" t="e">
        <f t="array" ref="Y380">SUMPRODUCT((ISNUMBER(SEARCH($C380,$C$468:$C$531)))*Y$468:Y$531)</f>
        <v>#VALUE!</v>
      </c>
      <c r="Z380" s="24" t="e">
        <f t="array" ref="Z380">SUMPRODUCT((ISNUMBER(SEARCH($C380,$C$468:$C$531)))*Z$468:Z$531)</f>
        <v>#VALUE!</v>
      </c>
      <c r="AA380" s="24" t="e">
        <f t="array" ref="AA380">SUMPRODUCT((ISNUMBER(SEARCH($C380,$C$468:$C$531)))*AA$468:AA$531)</f>
        <v>#VALUE!</v>
      </c>
      <c r="AB380" s="24" t="e">
        <f t="array" ref="AB380">SUMPRODUCT((ISNUMBER(SEARCH($C380,$C$468:$C$531)))*AB$468:AB$531)</f>
        <v>#VALUE!</v>
      </c>
      <c r="AC380" s="24" t="e">
        <f t="array" ref="AC380">SUMPRODUCT((ISNUMBER(SEARCH($C380,$C$468:$C$531)))*AC$468:AC$531)</f>
        <v>#VALUE!</v>
      </c>
      <c r="AD380" s="24" t="e">
        <f t="array" ref="AD380">SUMPRODUCT((ISNUMBER(SEARCH($C380,$C$468:$C$531)))*AD$468:AD$531)</f>
        <v>#VALUE!</v>
      </c>
      <c r="AE380" s="24" t="e">
        <f t="array" ref="AE380">SUMPRODUCT((ISNUMBER(SEARCH($C380,$C$468:$C$531)))*AE$468:AE$531)</f>
        <v>#VALUE!</v>
      </c>
      <c r="AF380" s="24" t="e">
        <f t="array" ref="AF380">SUMPRODUCT((ISNUMBER(SEARCH($C380,$C$468:$C$531)))*AF$468:AF$531)</f>
        <v>#VALUE!</v>
      </c>
      <c r="AG380" s="24" t="e">
        <f t="array" ref="AG380">SUMPRODUCT((ISNUMBER(SEARCH($C380,$C$468:$C$531)))*AG$468:AG$531)</f>
        <v>#VALUE!</v>
      </c>
      <c r="AH380" s="24" t="e">
        <f t="array" ref="AH380">SUMPRODUCT((ISNUMBER(SEARCH($C380,$C$468:$C$531)))*AH$468:AH$531)</f>
        <v>#VALUE!</v>
      </c>
      <c r="AI380" s="24" t="e">
        <f t="array" ref="AI380">SUMPRODUCT((ISNUMBER(SEARCH($C380,$C$468:$C$531)))*AI$468:AI$531)</f>
        <v>#VALUE!</v>
      </c>
      <c r="AJ380" s="24" t="e">
        <f t="array" ref="AJ380">SUMPRODUCT((ISNUMBER(SEARCH($C380,$C$468:$C$531)))*AJ$468:AJ$531)</f>
        <v>#VALUE!</v>
      </c>
      <c r="AK380" s="24" t="e">
        <f t="array" ref="AK380">SUMPRODUCT((ISNUMBER(SEARCH($C380,$C$468:$C$531)))*AK$468:AK$531)</f>
        <v>#VALUE!</v>
      </c>
      <c r="AL380" s="24" t="e">
        <f t="array" ref="AL380">SUMPRODUCT((ISNUMBER(SEARCH($C380,$C$468:$C$531)))*AL$468:AL$531)</f>
        <v>#VALUE!</v>
      </c>
      <c r="AM380" s="24" t="e">
        <f t="array" ref="AM380">SUMPRODUCT((ISNUMBER(SEARCH($C380,$C$468:$C$531)))*AM$468:AM$531)</f>
        <v>#VALUE!</v>
      </c>
      <c r="AN380" s="131" t="e">
        <f t="array" ref="AN380">SUMPRODUCT((ISNUMBER(SEARCH($C380,$C$468:$C$531)))*AN$468:AN$531)</f>
        <v>#VALUE!</v>
      </c>
      <c r="AO380" s="17"/>
    </row>
    <row r="381" spans="2:41" outlineLevel="1" x14ac:dyDescent="0.4">
      <c r="C381" s="17" t="s">
        <v>137</v>
      </c>
      <c r="D381" s="130" t="s">
        <v>36</v>
      </c>
      <c r="E381" s="24">
        <v>0</v>
      </c>
      <c r="F381" s="24">
        <v>0</v>
      </c>
      <c r="G381" s="24">
        <v>0</v>
      </c>
      <c r="H381" s="24">
        <v>0</v>
      </c>
      <c r="I381" s="24">
        <v>0</v>
      </c>
      <c r="J381" s="24">
        <v>0</v>
      </c>
      <c r="K381" s="24">
        <v>0</v>
      </c>
      <c r="L381" s="24">
        <v>0</v>
      </c>
      <c r="M381" s="24">
        <v>0</v>
      </c>
      <c r="N381" s="24">
        <v>0</v>
      </c>
      <c r="O381" s="24">
        <v>0</v>
      </c>
      <c r="P381" s="24">
        <v>0</v>
      </c>
      <c r="Q381" s="24">
        <v>0</v>
      </c>
      <c r="R381" s="24">
        <v>0</v>
      </c>
      <c r="S381" s="24">
        <v>0</v>
      </c>
      <c r="T381" s="24">
        <v>0</v>
      </c>
      <c r="U381" s="24" t="e">
        <f t="array" ref="U381">SUMPRODUCT((ISNUMBER(SEARCH($C381,$C$468:$C$531)))*U$468:U$531)</f>
        <v>#VALUE!</v>
      </c>
      <c r="V381" s="24" t="e">
        <f t="array" ref="V381">SUMPRODUCT((ISNUMBER(SEARCH($C381,$C$468:$C$531)))*V$468:V$531)</f>
        <v>#VALUE!</v>
      </c>
      <c r="W381" s="24" t="e">
        <f t="array" ref="W381">SUMPRODUCT((ISNUMBER(SEARCH($C381,$C$468:$C$531)))*W$468:W$531)</f>
        <v>#VALUE!</v>
      </c>
      <c r="X381" s="24" t="e">
        <f t="array" ref="X381">SUMPRODUCT((ISNUMBER(SEARCH($C381,$C$468:$C$531)))*X$468:X$531)</f>
        <v>#VALUE!</v>
      </c>
      <c r="Y381" s="24" t="e">
        <f t="array" ref="Y381">SUMPRODUCT((ISNUMBER(SEARCH($C381,$C$468:$C$531)))*Y$468:Y$531)</f>
        <v>#VALUE!</v>
      </c>
      <c r="Z381" s="24" t="e">
        <f t="array" ref="Z381">SUMPRODUCT((ISNUMBER(SEARCH($C381,$C$468:$C$531)))*Z$468:Z$531)</f>
        <v>#VALUE!</v>
      </c>
      <c r="AA381" s="24" t="e">
        <f t="array" ref="AA381">SUMPRODUCT((ISNUMBER(SEARCH($C381,$C$468:$C$531)))*AA$468:AA$531)</f>
        <v>#VALUE!</v>
      </c>
      <c r="AB381" s="24" t="e">
        <f t="array" ref="AB381">SUMPRODUCT((ISNUMBER(SEARCH($C381,$C$468:$C$531)))*AB$468:AB$531)</f>
        <v>#VALUE!</v>
      </c>
      <c r="AC381" s="24" t="e">
        <f t="array" ref="AC381">SUMPRODUCT((ISNUMBER(SEARCH($C381,$C$468:$C$531)))*AC$468:AC$531)</f>
        <v>#VALUE!</v>
      </c>
      <c r="AD381" s="24" t="e">
        <f t="array" ref="AD381">SUMPRODUCT((ISNUMBER(SEARCH($C381,$C$468:$C$531)))*AD$468:AD$531)</f>
        <v>#VALUE!</v>
      </c>
      <c r="AE381" s="24" t="e">
        <f t="array" ref="AE381">SUMPRODUCT((ISNUMBER(SEARCH($C381,$C$468:$C$531)))*AE$468:AE$531)</f>
        <v>#VALUE!</v>
      </c>
      <c r="AF381" s="24" t="e">
        <f t="array" ref="AF381">SUMPRODUCT((ISNUMBER(SEARCH($C381,$C$468:$C$531)))*AF$468:AF$531)</f>
        <v>#VALUE!</v>
      </c>
      <c r="AG381" s="24" t="e">
        <f t="array" ref="AG381">SUMPRODUCT((ISNUMBER(SEARCH($C381,$C$468:$C$531)))*AG$468:AG$531)</f>
        <v>#VALUE!</v>
      </c>
      <c r="AH381" s="24" t="e">
        <f t="array" ref="AH381">SUMPRODUCT((ISNUMBER(SEARCH($C381,$C$468:$C$531)))*AH$468:AH$531)</f>
        <v>#VALUE!</v>
      </c>
      <c r="AI381" s="24" t="e">
        <f t="array" ref="AI381">SUMPRODUCT((ISNUMBER(SEARCH($C381,$C$468:$C$531)))*AI$468:AI$531)</f>
        <v>#VALUE!</v>
      </c>
      <c r="AJ381" s="24" t="e">
        <f t="array" ref="AJ381">SUMPRODUCT((ISNUMBER(SEARCH($C381,$C$468:$C$531)))*AJ$468:AJ$531)</f>
        <v>#VALUE!</v>
      </c>
      <c r="AK381" s="24" t="e">
        <f t="array" ref="AK381">SUMPRODUCT((ISNUMBER(SEARCH($C381,$C$468:$C$531)))*AK$468:AK$531)</f>
        <v>#VALUE!</v>
      </c>
      <c r="AL381" s="24" t="e">
        <f t="array" ref="AL381">SUMPRODUCT((ISNUMBER(SEARCH($C381,$C$468:$C$531)))*AL$468:AL$531)</f>
        <v>#VALUE!</v>
      </c>
      <c r="AM381" s="24" t="e">
        <f t="array" ref="AM381">SUMPRODUCT((ISNUMBER(SEARCH($C381,$C$468:$C$531)))*AM$468:AM$531)</f>
        <v>#VALUE!</v>
      </c>
      <c r="AN381" s="131" t="e">
        <f t="array" ref="AN381">SUMPRODUCT((ISNUMBER(SEARCH($C381,$C$468:$C$531)))*AN$468:AN$531)</f>
        <v>#VALUE!</v>
      </c>
      <c r="AO381" s="17"/>
    </row>
    <row r="382" spans="2:41" outlineLevel="1" x14ac:dyDescent="0.4">
      <c r="C382" s="28" t="s">
        <v>138</v>
      </c>
      <c r="D382" s="132" t="s">
        <v>36</v>
      </c>
      <c r="E382" s="51">
        <v>0</v>
      </c>
      <c r="F382" s="51">
        <v>0</v>
      </c>
      <c r="G382" s="24">
        <v>0</v>
      </c>
      <c r="H382" s="24">
        <v>0</v>
      </c>
      <c r="I382" s="24">
        <v>0</v>
      </c>
      <c r="J382" s="24">
        <v>2000</v>
      </c>
      <c r="K382" s="24">
        <v>4000</v>
      </c>
      <c r="L382" s="24">
        <v>6000</v>
      </c>
      <c r="M382" s="24">
        <v>8000</v>
      </c>
      <c r="N382" s="24">
        <v>10434.960000000001</v>
      </c>
      <c r="O382" s="24">
        <v>0</v>
      </c>
      <c r="P382" s="24">
        <v>10619.2</v>
      </c>
      <c r="Q382" s="24">
        <v>0</v>
      </c>
      <c r="R382" s="24">
        <v>0</v>
      </c>
      <c r="S382" s="24">
        <v>0</v>
      </c>
      <c r="T382" s="24">
        <v>18098.189999999999</v>
      </c>
      <c r="U382" s="24" t="e">
        <f t="array" ref="U382">SUMPRODUCT((ISNUMBER(SEARCH($C382,$C$468:$C$531)))*U$468:U$531)</f>
        <v>#VALUE!</v>
      </c>
      <c r="V382" s="24" t="e">
        <f t="array" ref="V382">SUMPRODUCT((ISNUMBER(SEARCH($C382,$C$468:$C$531)))*V$468:V$531)</f>
        <v>#VALUE!</v>
      </c>
      <c r="W382" s="24" t="e">
        <f t="array" ref="W382">SUMPRODUCT((ISNUMBER(SEARCH($C382,$C$468:$C$531)))*W$468:W$531)</f>
        <v>#VALUE!</v>
      </c>
      <c r="X382" s="24" t="e">
        <f t="array" ref="X382">SUMPRODUCT((ISNUMBER(SEARCH($C382,$C$468:$C$531)))*X$468:X$531)</f>
        <v>#VALUE!</v>
      </c>
      <c r="Y382" s="24" t="e">
        <f t="array" ref="Y382">SUMPRODUCT((ISNUMBER(SEARCH($C382,$C$468:$C$531)))*Y$468:Y$531)</f>
        <v>#VALUE!</v>
      </c>
      <c r="Z382" s="24" t="e">
        <f t="array" ref="Z382">SUMPRODUCT((ISNUMBER(SEARCH($C382,$C$468:$C$531)))*Z$468:Z$531)</f>
        <v>#VALUE!</v>
      </c>
      <c r="AA382" s="24" t="e">
        <f t="array" ref="AA382">SUMPRODUCT((ISNUMBER(SEARCH($C382,$C$468:$C$531)))*AA$468:AA$531)</f>
        <v>#VALUE!</v>
      </c>
      <c r="AB382" s="24" t="e">
        <f t="array" ref="AB382">SUMPRODUCT((ISNUMBER(SEARCH($C382,$C$468:$C$531)))*AB$468:AB$531)</f>
        <v>#VALUE!</v>
      </c>
      <c r="AC382" s="24" t="e">
        <f t="array" ref="AC382">SUMPRODUCT((ISNUMBER(SEARCH($C382,$C$468:$C$531)))*AC$468:AC$531)</f>
        <v>#VALUE!</v>
      </c>
      <c r="AD382" s="24" t="e">
        <f t="array" ref="AD382">SUMPRODUCT((ISNUMBER(SEARCH($C382,$C$468:$C$531)))*AD$468:AD$531)</f>
        <v>#VALUE!</v>
      </c>
      <c r="AE382" s="24" t="e">
        <f t="array" ref="AE382">SUMPRODUCT((ISNUMBER(SEARCH($C382,$C$468:$C$531)))*AE$468:AE$531)</f>
        <v>#VALUE!</v>
      </c>
      <c r="AF382" s="24" t="e">
        <f t="array" ref="AF382">SUMPRODUCT((ISNUMBER(SEARCH($C382,$C$468:$C$531)))*AF$468:AF$531)</f>
        <v>#VALUE!</v>
      </c>
      <c r="AG382" s="24" t="e">
        <f t="array" ref="AG382">SUMPRODUCT((ISNUMBER(SEARCH($C382,$C$468:$C$531)))*AG$468:AG$531)</f>
        <v>#VALUE!</v>
      </c>
      <c r="AH382" s="24" t="e">
        <f t="array" ref="AH382">SUMPRODUCT((ISNUMBER(SEARCH($C382,$C$468:$C$531)))*AH$468:AH$531)</f>
        <v>#VALUE!</v>
      </c>
      <c r="AI382" s="24" t="e">
        <f t="array" ref="AI382">SUMPRODUCT((ISNUMBER(SEARCH($C382,$C$468:$C$531)))*AI$468:AI$531)</f>
        <v>#VALUE!</v>
      </c>
      <c r="AJ382" s="24" t="e">
        <f t="array" ref="AJ382">SUMPRODUCT((ISNUMBER(SEARCH($C382,$C$468:$C$531)))*AJ$468:AJ$531)</f>
        <v>#VALUE!</v>
      </c>
      <c r="AK382" s="24" t="e">
        <f t="array" ref="AK382">SUMPRODUCT((ISNUMBER(SEARCH($C382,$C$468:$C$531)))*AK$468:AK$531)</f>
        <v>#VALUE!</v>
      </c>
      <c r="AL382" s="24" t="e">
        <f t="array" ref="AL382">SUMPRODUCT((ISNUMBER(SEARCH($C382,$C$468:$C$531)))*AL$468:AL$531)</f>
        <v>#VALUE!</v>
      </c>
      <c r="AM382" s="24" t="e">
        <f t="array" ref="AM382">SUMPRODUCT((ISNUMBER(SEARCH($C382,$C$468:$C$531)))*AM$468:AM$531)</f>
        <v>#VALUE!</v>
      </c>
      <c r="AN382" s="131" t="e">
        <f t="array" ref="AN382">SUMPRODUCT((ISNUMBER(SEARCH($C382,$C$468:$C$531)))*AN$468:AN$531)</f>
        <v>#VALUE!</v>
      </c>
      <c r="AO382" s="17"/>
    </row>
    <row r="383" spans="2:41" outlineLevel="1" x14ac:dyDescent="0.4">
      <c r="C383" s="25" t="s">
        <v>139</v>
      </c>
      <c r="D383" s="134" t="s">
        <v>36</v>
      </c>
      <c r="E383" s="27">
        <v>0</v>
      </c>
      <c r="F383" s="27">
        <v>0</v>
      </c>
      <c r="G383" s="27">
        <v>0</v>
      </c>
      <c r="H383" s="27">
        <v>0</v>
      </c>
      <c r="I383" s="27">
        <v>0</v>
      </c>
      <c r="J383" s="27">
        <v>0</v>
      </c>
      <c r="K383" s="27">
        <v>0</v>
      </c>
      <c r="L383" s="27">
        <v>2388.1999999999998</v>
      </c>
      <c r="M383" s="27">
        <v>2575.1999999999998</v>
      </c>
      <c r="N383" s="27">
        <v>3175.2</v>
      </c>
      <c r="O383" s="27">
        <v>0</v>
      </c>
      <c r="P383" s="27">
        <v>3275.2</v>
      </c>
      <c r="Q383" s="27">
        <v>0</v>
      </c>
      <c r="R383" s="27">
        <v>0</v>
      </c>
      <c r="S383" s="27">
        <v>0</v>
      </c>
      <c r="T383" s="27">
        <v>4640.95</v>
      </c>
      <c r="U383" s="27" t="e">
        <f t="array" ref="U383">SUMPRODUCT((ISNUMBER(SEARCH($C383,$C$468:$C$531)))*U$468:U$531)</f>
        <v>#VALUE!</v>
      </c>
      <c r="V383" s="27" t="e">
        <f t="array" ref="V383">SUMPRODUCT((ISNUMBER(SEARCH($C383,$C$468:$C$531)))*V$468:V$531)</f>
        <v>#VALUE!</v>
      </c>
      <c r="W383" s="27" t="e">
        <f t="array" ref="W383">SUMPRODUCT((ISNUMBER(SEARCH($C383,$C$468:$C$531)))*W$468:W$531)</f>
        <v>#VALUE!</v>
      </c>
      <c r="X383" s="27" t="e">
        <f t="array" ref="X383">SUMPRODUCT((ISNUMBER(SEARCH($C383,$C$468:$C$531)))*X$468:X$531)</f>
        <v>#VALUE!</v>
      </c>
      <c r="Y383" s="27" t="e">
        <f t="array" ref="Y383">SUMPRODUCT((ISNUMBER(SEARCH($C383,$C$468:$C$531)))*Y$468:Y$531)</f>
        <v>#VALUE!</v>
      </c>
      <c r="Z383" s="27" t="e">
        <f t="array" ref="Z383">SUMPRODUCT((ISNUMBER(SEARCH($C383,$C$468:$C$531)))*Z$468:Z$531)</f>
        <v>#VALUE!</v>
      </c>
      <c r="AA383" s="27" t="e">
        <f t="array" ref="AA383">SUMPRODUCT((ISNUMBER(SEARCH($C383,$C$468:$C$531)))*AA$468:AA$531)</f>
        <v>#VALUE!</v>
      </c>
      <c r="AB383" s="27" t="e">
        <f t="array" ref="AB383">SUMPRODUCT((ISNUMBER(SEARCH($C383,$C$468:$C$531)))*AB$468:AB$531)</f>
        <v>#VALUE!</v>
      </c>
      <c r="AC383" s="27" t="e">
        <f t="array" ref="AC383">SUMPRODUCT((ISNUMBER(SEARCH($C383,$C$468:$C$531)))*AC$468:AC$531)</f>
        <v>#VALUE!</v>
      </c>
      <c r="AD383" s="27" t="e">
        <f t="array" ref="AD383">SUMPRODUCT((ISNUMBER(SEARCH($C383,$C$468:$C$531)))*AD$468:AD$531)</f>
        <v>#VALUE!</v>
      </c>
      <c r="AE383" s="27" t="e">
        <f t="array" ref="AE383">SUMPRODUCT((ISNUMBER(SEARCH($C383,$C$468:$C$531)))*AE$468:AE$531)</f>
        <v>#VALUE!</v>
      </c>
      <c r="AF383" s="27" t="e">
        <f t="array" ref="AF383">SUMPRODUCT((ISNUMBER(SEARCH($C383,$C$468:$C$531)))*AF$468:AF$531)</f>
        <v>#VALUE!</v>
      </c>
      <c r="AG383" s="27" t="e">
        <f t="array" ref="AG383">SUMPRODUCT((ISNUMBER(SEARCH($C383,$C$468:$C$531)))*AG$468:AG$531)</f>
        <v>#VALUE!</v>
      </c>
      <c r="AH383" s="27" t="e">
        <f t="array" ref="AH383">SUMPRODUCT((ISNUMBER(SEARCH($C383,$C$468:$C$531)))*AH$468:AH$531)</f>
        <v>#VALUE!</v>
      </c>
      <c r="AI383" s="27" t="e">
        <f t="array" ref="AI383">SUMPRODUCT((ISNUMBER(SEARCH($C383,$C$468:$C$531)))*AI$468:AI$531)</f>
        <v>#VALUE!</v>
      </c>
      <c r="AJ383" s="27" t="e">
        <f t="array" ref="AJ383">SUMPRODUCT((ISNUMBER(SEARCH($C383,$C$468:$C$531)))*AJ$468:AJ$531)</f>
        <v>#VALUE!</v>
      </c>
      <c r="AK383" s="27" t="e">
        <f t="array" ref="AK383">SUMPRODUCT((ISNUMBER(SEARCH($C383,$C$468:$C$531)))*AK$468:AK$531)</f>
        <v>#VALUE!</v>
      </c>
      <c r="AL383" s="27" t="e">
        <f t="array" ref="AL383">SUMPRODUCT((ISNUMBER(SEARCH($C383,$C$468:$C$531)))*AL$468:AL$531)</f>
        <v>#VALUE!</v>
      </c>
      <c r="AM383" s="27" t="e">
        <f t="array" ref="AM383">SUMPRODUCT((ISNUMBER(SEARCH($C383,$C$468:$C$531)))*AM$468:AM$531)</f>
        <v>#VALUE!</v>
      </c>
      <c r="AN383" s="110" t="e">
        <f t="array" ref="AN383">SUMPRODUCT((ISNUMBER(SEARCH($C383,$C$468:$C$531)))*AN$468:AN$531)</f>
        <v>#VALUE!</v>
      </c>
      <c r="AO383" s="17"/>
    </row>
    <row r="384" spans="2:41" outlineLevel="1" x14ac:dyDescent="0.4"/>
    <row r="385" spans="1:42" outlineLevel="1" x14ac:dyDescent="0.4">
      <c r="C385" s="99" t="s">
        <v>141</v>
      </c>
    </row>
    <row r="386" spans="1:42" outlineLevel="1" x14ac:dyDescent="0.4">
      <c r="C386" s="14" t="s">
        <v>135</v>
      </c>
      <c r="D386" s="15" t="s">
        <v>34</v>
      </c>
      <c r="E386" s="16">
        <v>2015</v>
      </c>
      <c r="F386" s="16">
        <v>2016</v>
      </c>
      <c r="G386" s="16">
        <v>2017</v>
      </c>
      <c r="H386" s="16">
        <v>2018</v>
      </c>
      <c r="I386" s="16">
        <v>2019</v>
      </c>
      <c r="J386" s="16">
        <v>2020</v>
      </c>
      <c r="K386" s="16">
        <v>2021</v>
      </c>
      <c r="L386" s="16">
        <v>2022</v>
      </c>
      <c r="M386" s="16">
        <v>2023</v>
      </c>
      <c r="N386" s="16">
        <v>2024</v>
      </c>
      <c r="O386" s="16">
        <v>2025</v>
      </c>
      <c r="P386" s="16">
        <v>2026</v>
      </c>
      <c r="Q386" s="16">
        <v>2027</v>
      </c>
      <c r="R386" s="16">
        <v>2028</v>
      </c>
      <c r="S386" s="16">
        <v>2029</v>
      </c>
      <c r="T386" s="16">
        <v>2030</v>
      </c>
      <c r="U386" s="16">
        <v>2031</v>
      </c>
      <c r="V386" s="16">
        <v>2032</v>
      </c>
      <c r="W386" s="16">
        <v>2033</v>
      </c>
      <c r="X386" s="16">
        <v>2034</v>
      </c>
      <c r="Y386" s="16">
        <v>2035</v>
      </c>
      <c r="Z386" s="16">
        <v>2036</v>
      </c>
      <c r="AA386" s="16">
        <v>2037</v>
      </c>
      <c r="AB386" s="16">
        <v>2038</v>
      </c>
      <c r="AC386" s="16">
        <v>2039</v>
      </c>
      <c r="AD386" s="16">
        <v>2040</v>
      </c>
      <c r="AE386" s="16">
        <v>2041</v>
      </c>
      <c r="AF386" s="16">
        <v>2042</v>
      </c>
      <c r="AG386" s="16">
        <v>2043</v>
      </c>
      <c r="AH386" s="16">
        <v>2044</v>
      </c>
      <c r="AI386" s="16">
        <v>2045</v>
      </c>
      <c r="AJ386" s="16">
        <v>2046</v>
      </c>
      <c r="AK386" s="16">
        <v>2047</v>
      </c>
      <c r="AL386" s="16">
        <v>2048</v>
      </c>
      <c r="AM386" s="16">
        <v>2049</v>
      </c>
      <c r="AN386" s="47">
        <v>2050</v>
      </c>
      <c r="AO386" s="17"/>
    </row>
    <row r="387" spans="1:42" outlineLevel="1" x14ac:dyDescent="0.4">
      <c r="C387" s="17" t="s">
        <v>136</v>
      </c>
      <c r="D387" s="130" t="s">
        <v>36</v>
      </c>
      <c r="E387" s="24">
        <v>0</v>
      </c>
      <c r="F387" s="24">
        <v>0</v>
      </c>
      <c r="G387" s="24">
        <v>0</v>
      </c>
      <c r="H387" s="24">
        <v>0</v>
      </c>
      <c r="I387" s="24">
        <v>0</v>
      </c>
      <c r="J387" s="24">
        <v>0</v>
      </c>
      <c r="K387" s="24">
        <v>0</v>
      </c>
      <c r="L387" s="24">
        <v>0</v>
      </c>
      <c r="M387" s="24">
        <v>0</v>
      </c>
      <c r="N387" s="24">
        <v>0</v>
      </c>
      <c r="O387" s="24">
        <v>0</v>
      </c>
      <c r="P387" s="24">
        <v>0</v>
      </c>
      <c r="Q387" s="24">
        <v>0</v>
      </c>
      <c r="R387" s="24">
        <v>0</v>
      </c>
      <c r="S387" s="24">
        <v>0</v>
      </c>
      <c r="T387" s="24">
        <v>0</v>
      </c>
      <c r="U387" s="24" t="e">
        <f t="array" ref="U387">SUMPRODUCT((ISNUMBER(SEARCH($C387,$C$540:$C$603)))*U$540:U$603)</f>
        <v>#VALUE!</v>
      </c>
      <c r="V387" s="24" t="e">
        <f t="array" ref="V387">SUMPRODUCT((ISNUMBER(SEARCH($C387,$C$540:$C$603)))*V$540:V$603)</f>
        <v>#VALUE!</v>
      </c>
      <c r="W387" s="24" t="e">
        <f t="array" ref="W387">SUMPRODUCT((ISNUMBER(SEARCH($C387,$C$540:$C$603)))*W$540:W$603)</f>
        <v>#VALUE!</v>
      </c>
      <c r="X387" s="24" t="e">
        <f t="array" ref="X387">SUMPRODUCT((ISNUMBER(SEARCH($C387,$C$540:$C$603)))*X$540:X$603)</f>
        <v>#VALUE!</v>
      </c>
      <c r="Y387" s="24" t="e">
        <f t="array" ref="Y387">SUMPRODUCT((ISNUMBER(SEARCH($C387,$C$540:$C$603)))*Y$540:Y$603)</f>
        <v>#VALUE!</v>
      </c>
      <c r="Z387" s="24" t="e">
        <f t="array" ref="Z387">SUMPRODUCT((ISNUMBER(SEARCH($C387,$C$540:$C$603)))*Z$540:Z$603)</f>
        <v>#VALUE!</v>
      </c>
      <c r="AA387" s="24" t="e">
        <f t="array" ref="AA387">SUMPRODUCT((ISNUMBER(SEARCH($C387,$C$540:$C$603)))*AA$540:AA$603)</f>
        <v>#VALUE!</v>
      </c>
      <c r="AB387" s="24" t="e">
        <f t="array" ref="AB387">SUMPRODUCT((ISNUMBER(SEARCH($C387,$C$540:$C$603)))*AB$540:AB$603)</f>
        <v>#VALUE!</v>
      </c>
      <c r="AC387" s="24" t="e">
        <f t="array" ref="AC387">SUMPRODUCT((ISNUMBER(SEARCH($C387,$C$540:$C$603)))*AC$540:AC$603)</f>
        <v>#VALUE!</v>
      </c>
      <c r="AD387" s="24" t="e">
        <f t="array" ref="AD387">SUMPRODUCT((ISNUMBER(SEARCH($C387,$C$540:$C$603)))*AD$540:AD$603)</f>
        <v>#VALUE!</v>
      </c>
      <c r="AE387" s="24" t="e">
        <f t="array" ref="AE387">SUMPRODUCT((ISNUMBER(SEARCH($C387,$C$540:$C$603)))*AE$540:AE$603)</f>
        <v>#VALUE!</v>
      </c>
      <c r="AF387" s="24" t="e">
        <f t="array" ref="AF387">SUMPRODUCT((ISNUMBER(SEARCH($C387,$C$540:$C$603)))*AF$540:AF$603)</f>
        <v>#VALUE!</v>
      </c>
      <c r="AG387" s="24" t="e">
        <f t="array" ref="AG387">SUMPRODUCT((ISNUMBER(SEARCH($C387,$C$540:$C$603)))*AG$540:AG$603)</f>
        <v>#VALUE!</v>
      </c>
      <c r="AH387" s="24" t="e">
        <f t="array" ref="AH387">SUMPRODUCT((ISNUMBER(SEARCH($C387,$C$540:$C$603)))*AH$540:AH$603)</f>
        <v>#VALUE!</v>
      </c>
      <c r="AI387" s="24" t="e">
        <f t="array" ref="AI387">SUMPRODUCT((ISNUMBER(SEARCH($C387,$C$540:$C$603)))*AI$540:AI$603)</f>
        <v>#VALUE!</v>
      </c>
      <c r="AJ387" s="24" t="e">
        <f t="array" ref="AJ387">SUMPRODUCT((ISNUMBER(SEARCH($C387,$C$540:$C$603)))*AJ$540:AJ$603)</f>
        <v>#VALUE!</v>
      </c>
      <c r="AK387" s="24" t="e">
        <f t="array" ref="AK387">SUMPRODUCT((ISNUMBER(SEARCH($C387,$C$540:$C$603)))*AK$540:AK$603)</f>
        <v>#VALUE!</v>
      </c>
      <c r="AL387" s="24" t="e">
        <f t="array" ref="AL387">SUMPRODUCT((ISNUMBER(SEARCH($C387,$C$540:$C$603)))*AL$540:AL$603)</f>
        <v>#VALUE!</v>
      </c>
      <c r="AM387" s="24" t="e">
        <f t="array" ref="AM387">SUMPRODUCT((ISNUMBER(SEARCH($C387,$C$540:$C$603)))*AM$540:AM$603)</f>
        <v>#VALUE!</v>
      </c>
      <c r="AN387" s="131" t="e">
        <f t="array" ref="AN387">SUMPRODUCT((ISNUMBER(SEARCH($C387,$C$540:$C$603)))*AN$540:AN$603)</f>
        <v>#VALUE!</v>
      </c>
      <c r="AO387" s="17"/>
    </row>
    <row r="388" spans="1:42" outlineLevel="1" x14ac:dyDescent="0.4">
      <c r="C388" s="17" t="s">
        <v>137</v>
      </c>
      <c r="D388" s="130" t="s">
        <v>36</v>
      </c>
      <c r="E388" s="24">
        <v>0</v>
      </c>
      <c r="F388" s="24">
        <v>0</v>
      </c>
      <c r="G388" s="24">
        <v>0</v>
      </c>
      <c r="H388" s="24">
        <v>0</v>
      </c>
      <c r="I388" s="24">
        <v>0</v>
      </c>
      <c r="J388" s="24">
        <v>0</v>
      </c>
      <c r="K388" s="24">
        <v>0</v>
      </c>
      <c r="L388" s="24">
        <v>0</v>
      </c>
      <c r="M388" s="24">
        <v>0</v>
      </c>
      <c r="N388" s="24">
        <v>0</v>
      </c>
      <c r="O388" s="24">
        <v>0</v>
      </c>
      <c r="P388" s="24">
        <v>0</v>
      </c>
      <c r="Q388" s="24">
        <v>0</v>
      </c>
      <c r="R388" s="24">
        <v>0</v>
      </c>
      <c r="S388" s="24">
        <v>0</v>
      </c>
      <c r="T388" s="24">
        <v>0</v>
      </c>
      <c r="U388" s="24" t="e">
        <f t="array" ref="U388">SUMPRODUCT((ISNUMBER(SEARCH($C388,$C$540:$C$603)))*U$540:U$603)</f>
        <v>#VALUE!</v>
      </c>
      <c r="V388" s="24" t="e">
        <f t="array" ref="V388">SUMPRODUCT((ISNUMBER(SEARCH($C388,$C$540:$C$603)))*V$540:V$603)</f>
        <v>#VALUE!</v>
      </c>
      <c r="W388" s="24" t="e">
        <f t="array" ref="W388">SUMPRODUCT((ISNUMBER(SEARCH($C388,$C$540:$C$603)))*W$540:W$603)</f>
        <v>#VALUE!</v>
      </c>
      <c r="X388" s="24" t="e">
        <f t="array" ref="X388">SUMPRODUCT((ISNUMBER(SEARCH($C388,$C$540:$C$603)))*X$540:X$603)</f>
        <v>#VALUE!</v>
      </c>
      <c r="Y388" s="24" t="e">
        <f t="array" ref="Y388">SUMPRODUCT((ISNUMBER(SEARCH($C388,$C$540:$C$603)))*Y$540:Y$603)</f>
        <v>#VALUE!</v>
      </c>
      <c r="Z388" s="24" t="e">
        <f t="array" ref="Z388">SUMPRODUCT((ISNUMBER(SEARCH($C388,$C$540:$C$603)))*Z$540:Z$603)</f>
        <v>#VALUE!</v>
      </c>
      <c r="AA388" s="24" t="e">
        <f t="array" ref="AA388">SUMPRODUCT((ISNUMBER(SEARCH($C388,$C$540:$C$603)))*AA$540:AA$603)</f>
        <v>#VALUE!</v>
      </c>
      <c r="AB388" s="24" t="e">
        <f t="array" ref="AB388">SUMPRODUCT((ISNUMBER(SEARCH($C388,$C$540:$C$603)))*AB$540:AB$603)</f>
        <v>#VALUE!</v>
      </c>
      <c r="AC388" s="24" t="e">
        <f t="array" ref="AC388">SUMPRODUCT((ISNUMBER(SEARCH($C388,$C$540:$C$603)))*AC$540:AC$603)</f>
        <v>#VALUE!</v>
      </c>
      <c r="AD388" s="24" t="e">
        <f t="array" ref="AD388">SUMPRODUCT((ISNUMBER(SEARCH($C388,$C$540:$C$603)))*AD$540:AD$603)</f>
        <v>#VALUE!</v>
      </c>
      <c r="AE388" s="24" t="e">
        <f t="array" ref="AE388">SUMPRODUCT((ISNUMBER(SEARCH($C388,$C$540:$C$603)))*AE$540:AE$603)</f>
        <v>#VALUE!</v>
      </c>
      <c r="AF388" s="24" t="e">
        <f t="array" ref="AF388">SUMPRODUCT((ISNUMBER(SEARCH($C388,$C$540:$C$603)))*AF$540:AF$603)</f>
        <v>#VALUE!</v>
      </c>
      <c r="AG388" s="24" t="e">
        <f t="array" ref="AG388">SUMPRODUCT((ISNUMBER(SEARCH($C388,$C$540:$C$603)))*AG$540:AG$603)</f>
        <v>#VALUE!</v>
      </c>
      <c r="AH388" s="24" t="e">
        <f t="array" ref="AH388">SUMPRODUCT((ISNUMBER(SEARCH($C388,$C$540:$C$603)))*AH$540:AH$603)</f>
        <v>#VALUE!</v>
      </c>
      <c r="AI388" s="24" t="e">
        <f t="array" ref="AI388">SUMPRODUCT((ISNUMBER(SEARCH($C388,$C$540:$C$603)))*AI$540:AI$603)</f>
        <v>#VALUE!</v>
      </c>
      <c r="AJ388" s="24" t="e">
        <f t="array" ref="AJ388">SUMPRODUCT((ISNUMBER(SEARCH($C388,$C$540:$C$603)))*AJ$540:AJ$603)</f>
        <v>#VALUE!</v>
      </c>
      <c r="AK388" s="24" t="e">
        <f t="array" ref="AK388">SUMPRODUCT((ISNUMBER(SEARCH($C388,$C$540:$C$603)))*AK$540:AK$603)</f>
        <v>#VALUE!</v>
      </c>
      <c r="AL388" s="24" t="e">
        <f t="array" ref="AL388">SUMPRODUCT((ISNUMBER(SEARCH($C388,$C$540:$C$603)))*AL$540:AL$603)</f>
        <v>#VALUE!</v>
      </c>
      <c r="AM388" s="24" t="e">
        <f t="array" ref="AM388">SUMPRODUCT((ISNUMBER(SEARCH($C388,$C$540:$C$603)))*AM$540:AM$603)</f>
        <v>#VALUE!</v>
      </c>
      <c r="AN388" s="131" t="e">
        <f t="array" ref="AN388">SUMPRODUCT((ISNUMBER(SEARCH($C388,$C$540:$C$603)))*AN$540:AN$603)</f>
        <v>#VALUE!</v>
      </c>
      <c r="AO388" s="17"/>
    </row>
    <row r="389" spans="1:42" outlineLevel="1" x14ac:dyDescent="0.4">
      <c r="C389" s="28" t="s">
        <v>138</v>
      </c>
      <c r="D389" s="132" t="s">
        <v>36</v>
      </c>
      <c r="E389" s="51">
        <v>0</v>
      </c>
      <c r="F389" s="51">
        <v>0</v>
      </c>
      <c r="G389" s="51">
        <v>0</v>
      </c>
      <c r="H389" s="51">
        <v>0</v>
      </c>
      <c r="I389" s="51">
        <v>0</v>
      </c>
      <c r="J389" s="51">
        <v>0</v>
      </c>
      <c r="K389" s="51">
        <v>0</v>
      </c>
      <c r="L389" s="51">
        <v>0</v>
      </c>
      <c r="M389" s="51">
        <v>0</v>
      </c>
      <c r="N389" s="51">
        <v>0</v>
      </c>
      <c r="O389" s="51">
        <v>0</v>
      </c>
      <c r="P389" s="51">
        <v>6199</v>
      </c>
      <c r="Q389" s="51">
        <v>0</v>
      </c>
      <c r="R389" s="51">
        <v>0</v>
      </c>
      <c r="S389" s="51">
        <v>0</v>
      </c>
      <c r="T389" s="51">
        <v>8765</v>
      </c>
      <c r="U389" s="24" t="e">
        <f t="array" ref="U389">SUMPRODUCT((ISNUMBER(SEARCH($C389,$C$540:$C$603)))*U$540:U$603)</f>
        <v>#VALUE!</v>
      </c>
      <c r="V389" s="24" t="e">
        <f t="array" ref="V389">SUMPRODUCT((ISNUMBER(SEARCH($C389,$C$540:$C$603)))*V$540:V$603)</f>
        <v>#VALUE!</v>
      </c>
      <c r="W389" s="24" t="e">
        <f t="array" ref="W389">SUMPRODUCT((ISNUMBER(SEARCH($C389,$C$540:$C$603)))*W$540:W$603)</f>
        <v>#VALUE!</v>
      </c>
      <c r="X389" s="24" t="e">
        <f t="array" ref="X389">SUMPRODUCT((ISNUMBER(SEARCH($C389,$C$540:$C$603)))*X$540:X$603)</f>
        <v>#VALUE!</v>
      </c>
      <c r="Y389" s="24" t="e">
        <f t="array" ref="Y389">SUMPRODUCT((ISNUMBER(SEARCH($C389,$C$540:$C$603)))*Y$540:Y$603)</f>
        <v>#VALUE!</v>
      </c>
      <c r="Z389" s="24" t="e">
        <f t="array" ref="Z389">SUMPRODUCT((ISNUMBER(SEARCH($C389,$C$540:$C$603)))*Z$540:Z$603)</f>
        <v>#VALUE!</v>
      </c>
      <c r="AA389" s="24" t="e">
        <f t="array" ref="AA389">SUMPRODUCT((ISNUMBER(SEARCH($C389,$C$540:$C$603)))*AA$540:AA$603)</f>
        <v>#VALUE!</v>
      </c>
      <c r="AB389" s="24" t="e">
        <f t="array" ref="AB389">SUMPRODUCT((ISNUMBER(SEARCH($C389,$C$540:$C$603)))*AB$540:AB$603)</f>
        <v>#VALUE!</v>
      </c>
      <c r="AC389" s="24" t="e">
        <f t="array" ref="AC389">SUMPRODUCT((ISNUMBER(SEARCH($C389,$C$540:$C$603)))*AC$540:AC$603)</f>
        <v>#VALUE!</v>
      </c>
      <c r="AD389" s="24" t="e">
        <f t="array" ref="AD389">SUMPRODUCT((ISNUMBER(SEARCH($C389,$C$540:$C$603)))*AD$540:AD$603)</f>
        <v>#VALUE!</v>
      </c>
      <c r="AE389" s="24" t="e">
        <f t="array" ref="AE389">SUMPRODUCT((ISNUMBER(SEARCH($C389,$C$540:$C$603)))*AE$540:AE$603)</f>
        <v>#VALUE!</v>
      </c>
      <c r="AF389" s="24" t="e">
        <f t="array" ref="AF389">SUMPRODUCT((ISNUMBER(SEARCH($C389,$C$540:$C$603)))*AF$540:AF$603)</f>
        <v>#VALUE!</v>
      </c>
      <c r="AG389" s="24" t="e">
        <f t="array" ref="AG389">SUMPRODUCT((ISNUMBER(SEARCH($C389,$C$540:$C$603)))*AG$540:AG$603)</f>
        <v>#VALUE!</v>
      </c>
      <c r="AH389" s="24" t="e">
        <f t="array" ref="AH389">SUMPRODUCT((ISNUMBER(SEARCH($C389,$C$540:$C$603)))*AH$540:AH$603)</f>
        <v>#VALUE!</v>
      </c>
      <c r="AI389" s="24" t="e">
        <f t="array" ref="AI389">SUMPRODUCT((ISNUMBER(SEARCH($C389,$C$540:$C$603)))*AI$540:AI$603)</f>
        <v>#VALUE!</v>
      </c>
      <c r="AJ389" s="24" t="e">
        <f t="array" ref="AJ389">SUMPRODUCT((ISNUMBER(SEARCH($C389,$C$540:$C$603)))*AJ$540:AJ$603)</f>
        <v>#VALUE!</v>
      </c>
      <c r="AK389" s="24" t="e">
        <f t="array" ref="AK389">SUMPRODUCT((ISNUMBER(SEARCH($C389,$C$540:$C$603)))*AK$540:AK$603)</f>
        <v>#VALUE!</v>
      </c>
      <c r="AL389" s="24" t="e">
        <f t="array" ref="AL389">SUMPRODUCT((ISNUMBER(SEARCH($C389,$C$540:$C$603)))*AL$540:AL$603)</f>
        <v>#VALUE!</v>
      </c>
      <c r="AM389" s="24" t="e">
        <f t="array" ref="AM389">SUMPRODUCT((ISNUMBER(SEARCH($C389,$C$540:$C$603)))*AM$540:AM$603)</f>
        <v>#VALUE!</v>
      </c>
      <c r="AN389" s="131" t="e">
        <f t="array" ref="AN389">SUMPRODUCT((ISNUMBER(SEARCH($C389,$C$540:$C$603)))*AN$540:AN$603)</f>
        <v>#VALUE!</v>
      </c>
      <c r="AO389" s="17"/>
    </row>
    <row r="390" spans="1:42" outlineLevel="1" x14ac:dyDescent="0.4">
      <c r="C390" s="30" t="s">
        <v>139</v>
      </c>
      <c r="D390" s="133" t="s">
        <v>36</v>
      </c>
      <c r="E390" s="127">
        <v>0</v>
      </c>
      <c r="F390" s="127">
        <v>0</v>
      </c>
      <c r="G390" s="127">
        <v>0</v>
      </c>
      <c r="H390" s="127">
        <v>0</v>
      </c>
      <c r="I390" s="127">
        <v>0</v>
      </c>
      <c r="J390" s="127">
        <v>0</v>
      </c>
      <c r="K390" s="127">
        <v>34</v>
      </c>
      <c r="L390" s="127">
        <v>34</v>
      </c>
      <c r="M390" s="127">
        <v>34</v>
      </c>
      <c r="N390" s="127">
        <v>34</v>
      </c>
      <c r="O390" s="127">
        <v>0</v>
      </c>
      <c r="P390" s="127">
        <v>34</v>
      </c>
      <c r="Q390" s="127">
        <v>0</v>
      </c>
      <c r="R390" s="127">
        <v>0</v>
      </c>
      <c r="S390" s="127">
        <v>0</v>
      </c>
      <c r="T390" s="127">
        <v>1534</v>
      </c>
      <c r="U390" s="27" t="e">
        <f t="array" ref="U390">SUMPRODUCT((ISNUMBER(SEARCH($C390,$C$540:$C$603)))*U$540:U$603)</f>
        <v>#VALUE!</v>
      </c>
      <c r="V390" s="27" t="e">
        <f t="array" ref="V390">SUMPRODUCT((ISNUMBER(SEARCH($C390,$C$540:$C$603)))*V$540:V$603)</f>
        <v>#VALUE!</v>
      </c>
      <c r="W390" s="27" t="e">
        <f t="array" ref="W390">SUMPRODUCT((ISNUMBER(SEARCH($C390,$C$540:$C$603)))*W$540:W$603)</f>
        <v>#VALUE!</v>
      </c>
      <c r="X390" s="27" t="e">
        <f t="array" ref="X390">SUMPRODUCT((ISNUMBER(SEARCH($C390,$C$540:$C$603)))*X$540:X$603)</f>
        <v>#VALUE!</v>
      </c>
      <c r="Y390" s="27" t="e">
        <f t="array" ref="Y390">SUMPRODUCT((ISNUMBER(SEARCH($C390,$C$540:$C$603)))*Y$540:Y$603)</f>
        <v>#VALUE!</v>
      </c>
      <c r="Z390" s="27" t="e">
        <f t="array" ref="Z390">SUMPRODUCT((ISNUMBER(SEARCH($C390,$C$540:$C$603)))*Z$540:Z$603)</f>
        <v>#VALUE!</v>
      </c>
      <c r="AA390" s="27" t="e">
        <f t="array" ref="AA390">SUMPRODUCT((ISNUMBER(SEARCH($C390,$C$540:$C$603)))*AA$540:AA$603)</f>
        <v>#VALUE!</v>
      </c>
      <c r="AB390" s="27" t="e">
        <f t="array" ref="AB390">SUMPRODUCT((ISNUMBER(SEARCH($C390,$C$540:$C$603)))*AB$540:AB$603)</f>
        <v>#VALUE!</v>
      </c>
      <c r="AC390" s="27" t="e">
        <f t="array" ref="AC390">SUMPRODUCT((ISNUMBER(SEARCH($C390,$C$540:$C$603)))*AC$540:AC$603)</f>
        <v>#VALUE!</v>
      </c>
      <c r="AD390" s="27" t="e">
        <f t="array" ref="AD390">SUMPRODUCT((ISNUMBER(SEARCH($C390,$C$540:$C$603)))*AD$540:AD$603)</f>
        <v>#VALUE!</v>
      </c>
      <c r="AE390" s="27" t="e">
        <f t="array" ref="AE390">SUMPRODUCT((ISNUMBER(SEARCH($C390,$C$540:$C$603)))*AE$540:AE$603)</f>
        <v>#VALUE!</v>
      </c>
      <c r="AF390" s="27" t="e">
        <f t="array" ref="AF390">SUMPRODUCT((ISNUMBER(SEARCH($C390,$C$540:$C$603)))*AF$540:AF$603)</f>
        <v>#VALUE!</v>
      </c>
      <c r="AG390" s="27" t="e">
        <f t="array" ref="AG390">SUMPRODUCT((ISNUMBER(SEARCH($C390,$C$540:$C$603)))*AG$540:AG$603)</f>
        <v>#VALUE!</v>
      </c>
      <c r="AH390" s="27" t="e">
        <f t="array" ref="AH390">SUMPRODUCT((ISNUMBER(SEARCH($C390,$C$540:$C$603)))*AH$540:AH$603)</f>
        <v>#VALUE!</v>
      </c>
      <c r="AI390" s="27" t="e">
        <f t="array" ref="AI390">SUMPRODUCT((ISNUMBER(SEARCH($C390,$C$540:$C$603)))*AI$540:AI$603)</f>
        <v>#VALUE!</v>
      </c>
      <c r="AJ390" s="27" t="e">
        <f t="array" ref="AJ390">SUMPRODUCT((ISNUMBER(SEARCH($C390,$C$540:$C$603)))*AJ$540:AJ$603)</f>
        <v>#VALUE!</v>
      </c>
      <c r="AK390" s="27" t="e">
        <f t="array" ref="AK390">SUMPRODUCT((ISNUMBER(SEARCH($C390,$C$540:$C$603)))*AK$540:AK$603)</f>
        <v>#VALUE!</v>
      </c>
      <c r="AL390" s="27" t="e">
        <f t="array" ref="AL390">SUMPRODUCT((ISNUMBER(SEARCH($C390,$C$540:$C$603)))*AL$540:AL$603)</f>
        <v>#VALUE!</v>
      </c>
      <c r="AM390" s="27" t="e">
        <f t="array" ref="AM390">SUMPRODUCT((ISNUMBER(SEARCH($C390,$C$540:$C$603)))*AM$540:AM$603)</f>
        <v>#VALUE!</v>
      </c>
      <c r="AN390" s="110" t="e">
        <f t="array" ref="AN390">SUMPRODUCT((ISNUMBER(SEARCH($C390,$C$540:$C$603)))*AN$540:AN$603)</f>
        <v>#VALUE!</v>
      </c>
      <c r="AO390" s="17"/>
    </row>
    <row r="392" spans="1:42" s="129" customFormat="1" ht="15.75" x14ac:dyDescent="0.5">
      <c r="A392" s="135"/>
      <c r="B392" s="12" t="s">
        <v>142</v>
      </c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</row>
    <row r="393" spans="1:42" outlineLevel="1" x14ac:dyDescent="0.4"/>
    <row r="394" spans="1:42" outlineLevel="1" x14ac:dyDescent="0.4">
      <c r="C394" s="99" t="s">
        <v>143</v>
      </c>
    </row>
    <row r="395" spans="1:42" outlineLevel="1" x14ac:dyDescent="0.4">
      <c r="C395" s="14" t="s">
        <v>144</v>
      </c>
      <c r="D395" s="47" t="s">
        <v>145</v>
      </c>
      <c r="E395" s="16">
        <v>2015</v>
      </c>
      <c r="F395" s="16">
        <v>2016</v>
      </c>
      <c r="G395" s="16">
        <v>2017</v>
      </c>
      <c r="H395" s="16">
        <v>2018</v>
      </c>
      <c r="I395" s="16">
        <v>2019</v>
      </c>
      <c r="J395" s="16">
        <v>2020</v>
      </c>
      <c r="K395" s="16">
        <v>2021</v>
      </c>
      <c r="L395" s="16">
        <v>2022</v>
      </c>
      <c r="M395" s="16">
        <v>2023</v>
      </c>
      <c r="N395" s="16">
        <v>2024</v>
      </c>
      <c r="O395" s="16">
        <v>2025</v>
      </c>
      <c r="P395" s="16">
        <v>2026</v>
      </c>
      <c r="Q395" s="16">
        <v>2027</v>
      </c>
      <c r="R395" s="16">
        <v>2028</v>
      </c>
      <c r="S395" s="16">
        <v>2029</v>
      </c>
      <c r="T395" s="16">
        <v>2030</v>
      </c>
      <c r="U395" s="16">
        <v>2031</v>
      </c>
      <c r="V395" s="16">
        <v>2032</v>
      </c>
      <c r="W395" s="16">
        <v>2033</v>
      </c>
      <c r="X395" s="16">
        <v>2034</v>
      </c>
      <c r="Y395" s="16">
        <v>2035</v>
      </c>
      <c r="Z395" s="16">
        <v>2036</v>
      </c>
      <c r="AA395" s="16">
        <v>2037</v>
      </c>
      <c r="AB395" s="16">
        <v>2038</v>
      </c>
      <c r="AC395" s="16">
        <v>2039</v>
      </c>
      <c r="AD395" s="16">
        <v>2040</v>
      </c>
      <c r="AE395" s="16">
        <v>2041</v>
      </c>
      <c r="AF395" s="16">
        <v>2042</v>
      </c>
      <c r="AG395" s="16">
        <v>2043</v>
      </c>
      <c r="AH395" s="16">
        <v>2044</v>
      </c>
      <c r="AI395" s="16">
        <v>2045</v>
      </c>
      <c r="AJ395" s="16">
        <v>2046</v>
      </c>
      <c r="AK395" s="16">
        <v>2047</v>
      </c>
      <c r="AL395" s="16">
        <v>2048</v>
      </c>
      <c r="AM395" s="16">
        <v>2049</v>
      </c>
      <c r="AN395" s="47">
        <v>2050</v>
      </c>
      <c r="AO395" s="17"/>
    </row>
    <row r="396" spans="1:42" outlineLevel="1" x14ac:dyDescent="0.4">
      <c r="C396" s="17" t="s">
        <v>348</v>
      </c>
      <c r="D396" s="136" t="s">
        <v>178</v>
      </c>
      <c r="E396" s="24">
        <v>0</v>
      </c>
      <c r="F396" s="24">
        <v>0</v>
      </c>
      <c r="G396" s="24">
        <v>0</v>
      </c>
      <c r="H396" s="24">
        <v>0</v>
      </c>
      <c r="I396" s="24">
        <v>0</v>
      </c>
      <c r="J396" s="24">
        <v>0</v>
      </c>
      <c r="K396" s="24">
        <v>0</v>
      </c>
      <c r="L396" s="24">
        <v>0</v>
      </c>
      <c r="M396" s="24">
        <v>0</v>
      </c>
      <c r="N396" s="24">
        <v>0</v>
      </c>
      <c r="O396" s="24">
        <v>0</v>
      </c>
      <c r="P396" s="24">
        <v>0</v>
      </c>
      <c r="Q396" s="24">
        <v>0</v>
      </c>
      <c r="R396" s="24">
        <v>0</v>
      </c>
      <c r="S396" s="24">
        <v>0</v>
      </c>
      <c r="T396" s="24">
        <v>0</v>
      </c>
      <c r="U396" s="24" t="e">
        <f>SUMIFS([1]raw_resource_build!$K:$K,[1]raw_resource_build!$B:$B,$C396,[1]raw_resource_build!$A:$A,U$395)+SUMIFS([1]raw_resource_build!$L:$L,[1]raw_resource_build!$B:$B,$C396,[1]raw_resource_build!$A:$A,U$395)</f>
        <v>#VALUE!</v>
      </c>
      <c r="V396" s="24" t="e">
        <f>SUMIFS([1]raw_resource_build!$K:$K,[1]raw_resource_build!$B:$B,$C396,[1]raw_resource_build!$A:$A,V$395)+SUMIFS([1]raw_resource_build!$L:$L,[1]raw_resource_build!$B:$B,$C396,[1]raw_resource_build!$A:$A,V$395)</f>
        <v>#VALUE!</v>
      </c>
      <c r="W396" s="24" t="e">
        <f>SUMIFS([1]raw_resource_build!$K:$K,[1]raw_resource_build!$B:$B,$C396,[1]raw_resource_build!$A:$A,W$395)+SUMIFS([1]raw_resource_build!$L:$L,[1]raw_resource_build!$B:$B,$C396,[1]raw_resource_build!$A:$A,W$395)</f>
        <v>#VALUE!</v>
      </c>
      <c r="X396" s="24" t="e">
        <f>SUMIFS([1]raw_resource_build!$K:$K,[1]raw_resource_build!$B:$B,$C396,[1]raw_resource_build!$A:$A,X$395)+SUMIFS([1]raw_resource_build!$L:$L,[1]raw_resource_build!$B:$B,$C396,[1]raw_resource_build!$A:$A,X$395)</f>
        <v>#VALUE!</v>
      </c>
      <c r="Y396" s="24" t="e">
        <f>SUMIFS([1]raw_resource_build!$K:$K,[1]raw_resource_build!$B:$B,$C396,[1]raw_resource_build!$A:$A,Y$395)+SUMIFS([1]raw_resource_build!$L:$L,[1]raw_resource_build!$B:$B,$C396,[1]raw_resource_build!$A:$A,Y$395)</f>
        <v>#VALUE!</v>
      </c>
      <c r="Z396" s="24" t="e">
        <f>SUMIFS([1]raw_resource_build!$K:$K,[1]raw_resource_build!$B:$B,$C396,[1]raw_resource_build!$A:$A,Z$395)+SUMIFS([1]raw_resource_build!$L:$L,[1]raw_resource_build!$B:$B,$C396,[1]raw_resource_build!$A:$A,Z$395)</f>
        <v>#VALUE!</v>
      </c>
      <c r="AA396" s="24" t="e">
        <f>SUMIFS([1]raw_resource_build!$K:$K,[1]raw_resource_build!$B:$B,$C396,[1]raw_resource_build!$A:$A,AA$395)+SUMIFS([1]raw_resource_build!$L:$L,[1]raw_resource_build!$B:$B,$C396,[1]raw_resource_build!$A:$A,AA$395)</f>
        <v>#VALUE!</v>
      </c>
      <c r="AB396" s="24" t="e">
        <f>SUMIFS([1]raw_resource_build!$K:$K,[1]raw_resource_build!$B:$B,$C396,[1]raw_resource_build!$A:$A,AB$395)+SUMIFS([1]raw_resource_build!$L:$L,[1]raw_resource_build!$B:$B,$C396,[1]raw_resource_build!$A:$A,AB$395)</f>
        <v>#VALUE!</v>
      </c>
      <c r="AC396" s="24" t="e">
        <f>SUMIFS([1]raw_resource_build!$K:$K,[1]raw_resource_build!$B:$B,$C396,[1]raw_resource_build!$A:$A,AC$395)+SUMIFS([1]raw_resource_build!$L:$L,[1]raw_resource_build!$B:$B,$C396,[1]raw_resource_build!$A:$A,AC$395)</f>
        <v>#VALUE!</v>
      </c>
      <c r="AD396" s="24" t="e">
        <f>SUMIFS([1]raw_resource_build!$K:$K,[1]raw_resource_build!$B:$B,$C396,[1]raw_resource_build!$A:$A,AD$395)+SUMIFS([1]raw_resource_build!$L:$L,[1]raw_resource_build!$B:$B,$C396,[1]raw_resource_build!$A:$A,AD$395)</f>
        <v>#VALUE!</v>
      </c>
      <c r="AE396" s="24" t="e">
        <f>SUMIFS([1]raw_resource_build!$K:$K,[1]raw_resource_build!$B:$B,$C396,[1]raw_resource_build!$A:$A,AE$395)+SUMIFS([1]raw_resource_build!$L:$L,[1]raw_resource_build!$B:$B,$C396,[1]raw_resource_build!$A:$A,AE$395)</f>
        <v>#VALUE!</v>
      </c>
      <c r="AF396" s="24" t="e">
        <f>SUMIFS([1]raw_resource_build!$K:$K,[1]raw_resource_build!$B:$B,$C396,[1]raw_resource_build!$A:$A,AF$395)+SUMIFS([1]raw_resource_build!$L:$L,[1]raw_resource_build!$B:$B,$C396,[1]raw_resource_build!$A:$A,AF$395)</f>
        <v>#VALUE!</v>
      </c>
      <c r="AG396" s="24" t="e">
        <f>SUMIFS([1]raw_resource_build!$K:$K,[1]raw_resource_build!$B:$B,$C396,[1]raw_resource_build!$A:$A,AG$395)+SUMIFS([1]raw_resource_build!$L:$L,[1]raw_resource_build!$B:$B,$C396,[1]raw_resource_build!$A:$A,AG$395)</f>
        <v>#VALUE!</v>
      </c>
      <c r="AH396" s="24" t="e">
        <f>SUMIFS([1]raw_resource_build!$K:$K,[1]raw_resource_build!$B:$B,$C396,[1]raw_resource_build!$A:$A,AH$395)+SUMIFS([1]raw_resource_build!$L:$L,[1]raw_resource_build!$B:$B,$C396,[1]raw_resource_build!$A:$A,AH$395)</f>
        <v>#VALUE!</v>
      </c>
      <c r="AI396" s="24" t="e">
        <f>SUMIFS([1]raw_resource_build!$K:$K,[1]raw_resource_build!$B:$B,$C396,[1]raw_resource_build!$A:$A,AI$395)+SUMIFS([1]raw_resource_build!$L:$L,[1]raw_resource_build!$B:$B,$C396,[1]raw_resource_build!$A:$A,AI$395)</f>
        <v>#VALUE!</v>
      </c>
      <c r="AJ396" s="24" t="e">
        <f>SUMIFS([1]raw_resource_build!$K:$K,[1]raw_resource_build!$B:$B,$C396,[1]raw_resource_build!$A:$A,AJ$395)+SUMIFS([1]raw_resource_build!$L:$L,[1]raw_resource_build!$B:$B,$C396,[1]raw_resource_build!$A:$A,AJ$395)</f>
        <v>#VALUE!</v>
      </c>
      <c r="AK396" s="24" t="e">
        <f>SUMIFS([1]raw_resource_build!$K:$K,[1]raw_resource_build!$B:$B,$C396,[1]raw_resource_build!$A:$A,AK$395)+SUMIFS([1]raw_resource_build!$L:$L,[1]raw_resource_build!$B:$B,$C396,[1]raw_resource_build!$A:$A,AK$395)</f>
        <v>#VALUE!</v>
      </c>
      <c r="AL396" s="24" t="e">
        <f>SUMIFS([1]raw_resource_build!$K:$K,[1]raw_resource_build!$B:$B,$C396,[1]raw_resource_build!$A:$A,AL$395)+SUMIFS([1]raw_resource_build!$L:$L,[1]raw_resource_build!$B:$B,$C396,[1]raw_resource_build!$A:$A,AL$395)</f>
        <v>#VALUE!</v>
      </c>
      <c r="AM396" s="24" t="e">
        <f>SUMIFS([1]raw_resource_build!$K:$K,[1]raw_resource_build!$B:$B,$C396,[1]raw_resource_build!$A:$A,AM$395)+SUMIFS([1]raw_resource_build!$L:$L,[1]raw_resource_build!$B:$B,$C396,[1]raw_resource_build!$A:$A,AM$395)</f>
        <v>#VALUE!</v>
      </c>
      <c r="AN396" s="24" t="e">
        <f>SUMIFS([1]raw_resource_build!$K:$K,[1]raw_resource_build!$B:$B,$C396,[1]raw_resource_build!$A:$A,AN$395)+SUMIFS([1]raw_resource_build!$L:$L,[1]raw_resource_build!$B:$B,$C396,[1]raw_resource_build!$A:$A,AN$395)</f>
        <v>#VALUE!</v>
      </c>
      <c r="AO396" s="17"/>
      <c r="AP396" s="70"/>
    </row>
    <row r="397" spans="1:42" outlineLevel="1" x14ac:dyDescent="0.4">
      <c r="C397" s="17" t="s">
        <v>349</v>
      </c>
      <c r="D397" s="136" t="s">
        <v>350</v>
      </c>
      <c r="E397" s="24">
        <v>0</v>
      </c>
      <c r="F397" s="24">
        <v>0</v>
      </c>
      <c r="G397" s="24">
        <v>0</v>
      </c>
      <c r="H397" s="24">
        <v>0</v>
      </c>
      <c r="I397" s="24">
        <v>0</v>
      </c>
      <c r="J397" s="24">
        <v>0</v>
      </c>
      <c r="K397" s="24">
        <v>0</v>
      </c>
      <c r="L397" s="24">
        <v>0</v>
      </c>
      <c r="M397" s="24">
        <v>0</v>
      </c>
      <c r="N397" s="24">
        <v>0</v>
      </c>
      <c r="O397" s="24">
        <v>0</v>
      </c>
      <c r="P397" s="24">
        <v>0</v>
      </c>
      <c r="Q397" s="24">
        <v>0</v>
      </c>
      <c r="R397" s="24">
        <v>0</v>
      </c>
      <c r="S397" s="24">
        <v>0</v>
      </c>
      <c r="T397" s="24">
        <v>0</v>
      </c>
      <c r="U397" s="24" t="e">
        <f>SUMIFS([1]raw_resource_build!$K:$K,[1]raw_resource_build!$B:$B,$C397,[1]raw_resource_build!$A:$A,U$395)+SUMIFS([1]raw_resource_build!$L:$L,[1]raw_resource_build!$B:$B,$C397,[1]raw_resource_build!$A:$A,U$395)</f>
        <v>#VALUE!</v>
      </c>
      <c r="V397" s="24" t="e">
        <f>SUMIFS([1]raw_resource_build!$K:$K,[1]raw_resource_build!$B:$B,$C397,[1]raw_resource_build!$A:$A,V$395)+SUMIFS([1]raw_resource_build!$L:$L,[1]raw_resource_build!$B:$B,$C397,[1]raw_resource_build!$A:$A,V$395)</f>
        <v>#VALUE!</v>
      </c>
      <c r="W397" s="24" t="e">
        <f>SUMIFS([1]raw_resource_build!$K:$K,[1]raw_resource_build!$B:$B,$C397,[1]raw_resource_build!$A:$A,W$395)+SUMIFS([1]raw_resource_build!$L:$L,[1]raw_resource_build!$B:$B,$C397,[1]raw_resource_build!$A:$A,W$395)</f>
        <v>#VALUE!</v>
      </c>
      <c r="X397" s="24" t="e">
        <f>SUMIFS([1]raw_resource_build!$K:$K,[1]raw_resource_build!$B:$B,$C397,[1]raw_resource_build!$A:$A,X$395)+SUMIFS([1]raw_resource_build!$L:$L,[1]raw_resource_build!$B:$B,$C397,[1]raw_resource_build!$A:$A,X$395)</f>
        <v>#VALUE!</v>
      </c>
      <c r="Y397" s="24" t="e">
        <f>SUMIFS([1]raw_resource_build!$K:$K,[1]raw_resource_build!$B:$B,$C397,[1]raw_resource_build!$A:$A,Y$395)+SUMIFS([1]raw_resource_build!$L:$L,[1]raw_resource_build!$B:$B,$C397,[1]raw_resource_build!$A:$A,Y$395)</f>
        <v>#VALUE!</v>
      </c>
      <c r="Z397" s="24" t="e">
        <f>SUMIFS([1]raw_resource_build!$K:$K,[1]raw_resource_build!$B:$B,$C397,[1]raw_resource_build!$A:$A,Z$395)+SUMIFS([1]raw_resource_build!$L:$L,[1]raw_resource_build!$B:$B,$C397,[1]raw_resource_build!$A:$A,Z$395)</f>
        <v>#VALUE!</v>
      </c>
      <c r="AA397" s="24" t="e">
        <f>SUMIFS([1]raw_resource_build!$K:$K,[1]raw_resource_build!$B:$B,$C397,[1]raw_resource_build!$A:$A,AA$395)+SUMIFS([1]raw_resource_build!$L:$L,[1]raw_resource_build!$B:$B,$C397,[1]raw_resource_build!$A:$A,AA$395)</f>
        <v>#VALUE!</v>
      </c>
      <c r="AB397" s="24" t="e">
        <f>SUMIFS([1]raw_resource_build!$K:$K,[1]raw_resource_build!$B:$B,$C397,[1]raw_resource_build!$A:$A,AB$395)+SUMIFS([1]raw_resource_build!$L:$L,[1]raw_resource_build!$B:$B,$C397,[1]raw_resource_build!$A:$A,AB$395)</f>
        <v>#VALUE!</v>
      </c>
      <c r="AC397" s="24" t="e">
        <f>SUMIFS([1]raw_resource_build!$K:$K,[1]raw_resource_build!$B:$B,$C397,[1]raw_resource_build!$A:$A,AC$395)+SUMIFS([1]raw_resource_build!$L:$L,[1]raw_resource_build!$B:$B,$C397,[1]raw_resource_build!$A:$A,AC$395)</f>
        <v>#VALUE!</v>
      </c>
      <c r="AD397" s="24" t="e">
        <f>SUMIFS([1]raw_resource_build!$K:$K,[1]raw_resource_build!$B:$B,$C397,[1]raw_resource_build!$A:$A,AD$395)+SUMIFS([1]raw_resource_build!$L:$L,[1]raw_resource_build!$B:$B,$C397,[1]raw_resource_build!$A:$A,AD$395)</f>
        <v>#VALUE!</v>
      </c>
      <c r="AE397" s="24" t="e">
        <f>SUMIFS([1]raw_resource_build!$K:$K,[1]raw_resource_build!$B:$B,$C397,[1]raw_resource_build!$A:$A,AE$395)+SUMIFS([1]raw_resource_build!$L:$L,[1]raw_resource_build!$B:$B,$C397,[1]raw_resource_build!$A:$A,AE$395)</f>
        <v>#VALUE!</v>
      </c>
      <c r="AF397" s="24" t="e">
        <f>SUMIFS([1]raw_resource_build!$K:$K,[1]raw_resource_build!$B:$B,$C397,[1]raw_resource_build!$A:$A,AF$395)+SUMIFS([1]raw_resource_build!$L:$L,[1]raw_resource_build!$B:$B,$C397,[1]raw_resource_build!$A:$A,AF$395)</f>
        <v>#VALUE!</v>
      </c>
      <c r="AG397" s="24" t="e">
        <f>SUMIFS([1]raw_resource_build!$K:$K,[1]raw_resource_build!$B:$B,$C397,[1]raw_resource_build!$A:$A,AG$395)+SUMIFS([1]raw_resource_build!$L:$L,[1]raw_resource_build!$B:$B,$C397,[1]raw_resource_build!$A:$A,AG$395)</f>
        <v>#VALUE!</v>
      </c>
      <c r="AH397" s="24" t="e">
        <f>SUMIFS([1]raw_resource_build!$K:$K,[1]raw_resource_build!$B:$B,$C397,[1]raw_resource_build!$A:$A,AH$395)+SUMIFS([1]raw_resource_build!$L:$L,[1]raw_resource_build!$B:$B,$C397,[1]raw_resource_build!$A:$A,AH$395)</f>
        <v>#VALUE!</v>
      </c>
      <c r="AI397" s="24" t="e">
        <f>SUMIFS([1]raw_resource_build!$K:$K,[1]raw_resource_build!$B:$B,$C397,[1]raw_resource_build!$A:$A,AI$395)+SUMIFS([1]raw_resource_build!$L:$L,[1]raw_resource_build!$B:$B,$C397,[1]raw_resource_build!$A:$A,AI$395)</f>
        <v>#VALUE!</v>
      </c>
      <c r="AJ397" s="24" t="e">
        <f>SUMIFS([1]raw_resource_build!$K:$K,[1]raw_resource_build!$B:$B,$C397,[1]raw_resource_build!$A:$A,AJ$395)+SUMIFS([1]raw_resource_build!$L:$L,[1]raw_resource_build!$B:$B,$C397,[1]raw_resource_build!$A:$A,AJ$395)</f>
        <v>#VALUE!</v>
      </c>
      <c r="AK397" s="24" t="e">
        <f>SUMIFS([1]raw_resource_build!$K:$K,[1]raw_resource_build!$B:$B,$C397,[1]raw_resource_build!$A:$A,AK$395)+SUMIFS([1]raw_resource_build!$L:$L,[1]raw_resource_build!$B:$B,$C397,[1]raw_resource_build!$A:$A,AK$395)</f>
        <v>#VALUE!</v>
      </c>
      <c r="AL397" s="24" t="e">
        <f>SUMIFS([1]raw_resource_build!$K:$K,[1]raw_resource_build!$B:$B,$C397,[1]raw_resource_build!$A:$A,AL$395)+SUMIFS([1]raw_resource_build!$L:$L,[1]raw_resource_build!$B:$B,$C397,[1]raw_resource_build!$A:$A,AL$395)</f>
        <v>#VALUE!</v>
      </c>
      <c r="AM397" s="24" t="e">
        <f>SUMIFS([1]raw_resource_build!$K:$K,[1]raw_resource_build!$B:$B,$C397,[1]raw_resource_build!$A:$A,AM$395)+SUMIFS([1]raw_resource_build!$L:$L,[1]raw_resource_build!$B:$B,$C397,[1]raw_resource_build!$A:$A,AM$395)</f>
        <v>#VALUE!</v>
      </c>
      <c r="AN397" s="24" t="e">
        <f>SUMIFS([1]raw_resource_build!$K:$K,[1]raw_resource_build!$B:$B,$C397,[1]raw_resource_build!$A:$A,AN$395)+SUMIFS([1]raw_resource_build!$L:$L,[1]raw_resource_build!$B:$B,$C397,[1]raw_resource_build!$A:$A,AN$395)</f>
        <v>#VALUE!</v>
      </c>
      <c r="AO397" s="17"/>
      <c r="AP397" s="70"/>
    </row>
    <row r="398" spans="1:42" outlineLevel="1" x14ac:dyDescent="0.4">
      <c r="C398" s="17" t="s">
        <v>351</v>
      </c>
      <c r="D398" s="136" t="s">
        <v>352</v>
      </c>
      <c r="E398" s="24">
        <v>0</v>
      </c>
      <c r="F398" s="24">
        <v>0</v>
      </c>
      <c r="G398" s="24">
        <v>0</v>
      </c>
      <c r="H398" s="24">
        <v>0</v>
      </c>
      <c r="I398" s="24">
        <v>0</v>
      </c>
      <c r="J398" s="24">
        <v>0</v>
      </c>
      <c r="K398" s="24">
        <v>0</v>
      </c>
      <c r="L398" s="24">
        <v>0</v>
      </c>
      <c r="M398" s="24">
        <v>0</v>
      </c>
      <c r="N398" s="24">
        <v>0</v>
      </c>
      <c r="O398" s="24">
        <v>0</v>
      </c>
      <c r="P398" s="24">
        <v>0</v>
      </c>
      <c r="Q398" s="24">
        <v>0</v>
      </c>
      <c r="R398" s="24">
        <v>0</v>
      </c>
      <c r="S398" s="24">
        <v>0</v>
      </c>
      <c r="T398" s="24">
        <v>0</v>
      </c>
      <c r="U398" s="24" t="e">
        <f>SUMIFS([1]raw_resource_build!$K:$K,[1]raw_resource_build!$B:$B,$C398,[1]raw_resource_build!$A:$A,U$395)+SUMIFS([1]raw_resource_build!$L:$L,[1]raw_resource_build!$B:$B,$C398,[1]raw_resource_build!$A:$A,U$395)</f>
        <v>#VALUE!</v>
      </c>
      <c r="V398" s="24" t="e">
        <f>SUMIFS([1]raw_resource_build!$K:$K,[1]raw_resource_build!$B:$B,$C398,[1]raw_resource_build!$A:$A,V$395)+SUMIFS([1]raw_resource_build!$L:$L,[1]raw_resource_build!$B:$B,$C398,[1]raw_resource_build!$A:$A,V$395)</f>
        <v>#VALUE!</v>
      </c>
      <c r="W398" s="24" t="e">
        <f>SUMIFS([1]raw_resource_build!$K:$K,[1]raw_resource_build!$B:$B,$C398,[1]raw_resource_build!$A:$A,W$395)+SUMIFS([1]raw_resource_build!$L:$L,[1]raw_resource_build!$B:$B,$C398,[1]raw_resource_build!$A:$A,W$395)</f>
        <v>#VALUE!</v>
      </c>
      <c r="X398" s="24" t="e">
        <f>SUMIFS([1]raw_resource_build!$K:$K,[1]raw_resource_build!$B:$B,$C398,[1]raw_resource_build!$A:$A,X$395)+SUMIFS([1]raw_resource_build!$L:$L,[1]raw_resource_build!$B:$B,$C398,[1]raw_resource_build!$A:$A,X$395)</f>
        <v>#VALUE!</v>
      </c>
      <c r="Y398" s="24" t="e">
        <f>SUMIFS([1]raw_resource_build!$K:$K,[1]raw_resource_build!$B:$B,$C398,[1]raw_resource_build!$A:$A,Y$395)+SUMIFS([1]raw_resource_build!$L:$L,[1]raw_resource_build!$B:$B,$C398,[1]raw_resource_build!$A:$A,Y$395)</f>
        <v>#VALUE!</v>
      </c>
      <c r="Z398" s="24" t="e">
        <f>SUMIFS([1]raw_resource_build!$K:$K,[1]raw_resource_build!$B:$B,$C398,[1]raw_resource_build!$A:$A,Z$395)+SUMIFS([1]raw_resource_build!$L:$L,[1]raw_resource_build!$B:$B,$C398,[1]raw_resource_build!$A:$A,Z$395)</f>
        <v>#VALUE!</v>
      </c>
      <c r="AA398" s="24" t="e">
        <f>SUMIFS([1]raw_resource_build!$K:$K,[1]raw_resource_build!$B:$B,$C398,[1]raw_resource_build!$A:$A,AA$395)+SUMIFS([1]raw_resource_build!$L:$L,[1]raw_resource_build!$B:$B,$C398,[1]raw_resource_build!$A:$A,AA$395)</f>
        <v>#VALUE!</v>
      </c>
      <c r="AB398" s="24" t="e">
        <f>SUMIFS([1]raw_resource_build!$K:$K,[1]raw_resource_build!$B:$B,$C398,[1]raw_resource_build!$A:$A,AB$395)+SUMIFS([1]raw_resource_build!$L:$L,[1]raw_resource_build!$B:$B,$C398,[1]raw_resource_build!$A:$A,AB$395)</f>
        <v>#VALUE!</v>
      </c>
      <c r="AC398" s="24" t="e">
        <f>SUMIFS([1]raw_resource_build!$K:$K,[1]raw_resource_build!$B:$B,$C398,[1]raw_resource_build!$A:$A,AC$395)+SUMIFS([1]raw_resource_build!$L:$L,[1]raw_resource_build!$B:$B,$C398,[1]raw_resource_build!$A:$A,AC$395)</f>
        <v>#VALUE!</v>
      </c>
      <c r="AD398" s="24" t="e">
        <f>SUMIFS([1]raw_resource_build!$K:$K,[1]raw_resource_build!$B:$B,$C398,[1]raw_resource_build!$A:$A,AD$395)+SUMIFS([1]raw_resource_build!$L:$L,[1]raw_resource_build!$B:$B,$C398,[1]raw_resource_build!$A:$A,AD$395)</f>
        <v>#VALUE!</v>
      </c>
      <c r="AE398" s="24" t="e">
        <f>SUMIFS([1]raw_resource_build!$K:$K,[1]raw_resource_build!$B:$B,$C398,[1]raw_resource_build!$A:$A,AE$395)+SUMIFS([1]raw_resource_build!$L:$L,[1]raw_resource_build!$B:$B,$C398,[1]raw_resource_build!$A:$A,AE$395)</f>
        <v>#VALUE!</v>
      </c>
      <c r="AF398" s="24" t="e">
        <f>SUMIFS([1]raw_resource_build!$K:$K,[1]raw_resource_build!$B:$B,$C398,[1]raw_resource_build!$A:$A,AF$395)+SUMIFS([1]raw_resource_build!$L:$L,[1]raw_resource_build!$B:$B,$C398,[1]raw_resource_build!$A:$A,AF$395)</f>
        <v>#VALUE!</v>
      </c>
      <c r="AG398" s="24" t="e">
        <f>SUMIFS([1]raw_resource_build!$K:$K,[1]raw_resource_build!$B:$B,$C398,[1]raw_resource_build!$A:$A,AG$395)+SUMIFS([1]raw_resource_build!$L:$L,[1]raw_resource_build!$B:$B,$C398,[1]raw_resource_build!$A:$A,AG$395)</f>
        <v>#VALUE!</v>
      </c>
      <c r="AH398" s="24" t="e">
        <f>SUMIFS([1]raw_resource_build!$K:$K,[1]raw_resource_build!$B:$B,$C398,[1]raw_resource_build!$A:$A,AH$395)+SUMIFS([1]raw_resource_build!$L:$L,[1]raw_resource_build!$B:$B,$C398,[1]raw_resource_build!$A:$A,AH$395)</f>
        <v>#VALUE!</v>
      </c>
      <c r="AI398" s="24" t="e">
        <f>SUMIFS([1]raw_resource_build!$K:$K,[1]raw_resource_build!$B:$B,$C398,[1]raw_resource_build!$A:$A,AI$395)+SUMIFS([1]raw_resource_build!$L:$L,[1]raw_resource_build!$B:$B,$C398,[1]raw_resource_build!$A:$A,AI$395)</f>
        <v>#VALUE!</v>
      </c>
      <c r="AJ398" s="24" t="e">
        <f>SUMIFS([1]raw_resource_build!$K:$K,[1]raw_resource_build!$B:$B,$C398,[1]raw_resource_build!$A:$A,AJ$395)+SUMIFS([1]raw_resource_build!$L:$L,[1]raw_resource_build!$B:$B,$C398,[1]raw_resource_build!$A:$A,AJ$395)</f>
        <v>#VALUE!</v>
      </c>
      <c r="AK398" s="24" t="e">
        <f>SUMIFS([1]raw_resource_build!$K:$K,[1]raw_resource_build!$B:$B,$C398,[1]raw_resource_build!$A:$A,AK$395)+SUMIFS([1]raw_resource_build!$L:$L,[1]raw_resource_build!$B:$B,$C398,[1]raw_resource_build!$A:$A,AK$395)</f>
        <v>#VALUE!</v>
      </c>
      <c r="AL398" s="24" t="e">
        <f>SUMIFS([1]raw_resource_build!$K:$K,[1]raw_resource_build!$B:$B,$C398,[1]raw_resource_build!$A:$A,AL$395)+SUMIFS([1]raw_resource_build!$L:$L,[1]raw_resource_build!$B:$B,$C398,[1]raw_resource_build!$A:$A,AL$395)</f>
        <v>#VALUE!</v>
      </c>
      <c r="AM398" s="24" t="e">
        <f>SUMIFS([1]raw_resource_build!$K:$K,[1]raw_resource_build!$B:$B,$C398,[1]raw_resource_build!$A:$A,AM$395)+SUMIFS([1]raw_resource_build!$L:$L,[1]raw_resource_build!$B:$B,$C398,[1]raw_resource_build!$A:$A,AM$395)</f>
        <v>#VALUE!</v>
      </c>
      <c r="AN398" s="24" t="e">
        <f>SUMIFS([1]raw_resource_build!$K:$K,[1]raw_resource_build!$B:$B,$C398,[1]raw_resource_build!$A:$A,AN$395)+SUMIFS([1]raw_resource_build!$L:$L,[1]raw_resource_build!$B:$B,$C398,[1]raw_resource_build!$A:$A,AN$395)</f>
        <v>#VALUE!</v>
      </c>
      <c r="AO398" s="17"/>
      <c r="AP398" s="70"/>
    </row>
    <row r="399" spans="1:42" outlineLevel="1" x14ac:dyDescent="0.4">
      <c r="C399" s="17" t="s">
        <v>353</v>
      </c>
      <c r="D399" s="136" t="s">
        <v>172</v>
      </c>
      <c r="E399" s="24">
        <v>0</v>
      </c>
      <c r="F399" s="24">
        <v>0</v>
      </c>
      <c r="G399" s="24">
        <v>0</v>
      </c>
      <c r="H399" s="24">
        <v>0</v>
      </c>
      <c r="I399" s="24">
        <v>0</v>
      </c>
      <c r="J399" s="24">
        <v>0</v>
      </c>
      <c r="K399" s="24">
        <v>0</v>
      </c>
      <c r="L399" s="24">
        <v>0</v>
      </c>
      <c r="M399" s="24">
        <v>0</v>
      </c>
      <c r="N399" s="24">
        <v>0</v>
      </c>
      <c r="O399" s="24">
        <v>0</v>
      </c>
      <c r="P399" s="24">
        <v>0</v>
      </c>
      <c r="Q399" s="24">
        <v>0</v>
      </c>
      <c r="R399" s="24">
        <v>0</v>
      </c>
      <c r="S399" s="24">
        <v>0</v>
      </c>
      <c r="T399" s="24">
        <v>0</v>
      </c>
      <c r="U399" s="24" t="e">
        <f>SUMIFS([1]raw_resource_build!$K:$K,[1]raw_resource_build!$B:$B,$C399,[1]raw_resource_build!$A:$A,U$395)+SUMIFS([1]raw_resource_build!$L:$L,[1]raw_resource_build!$B:$B,$C399,[1]raw_resource_build!$A:$A,U$395)</f>
        <v>#VALUE!</v>
      </c>
      <c r="V399" s="24" t="e">
        <f>SUMIFS([1]raw_resource_build!$K:$K,[1]raw_resource_build!$B:$B,$C399,[1]raw_resource_build!$A:$A,V$395)+SUMIFS([1]raw_resource_build!$L:$L,[1]raw_resource_build!$B:$B,$C399,[1]raw_resource_build!$A:$A,V$395)</f>
        <v>#VALUE!</v>
      </c>
      <c r="W399" s="24" t="e">
        <f>SUMIFS([1]raw_resource_build!$K:$K,[1]raw_resource_build!$B:$B,$C399,[1]raw_resource_build!$A:$A,W$395)+SUMIFS([1]raw_resource_build!$L:$L,[1]raw_resource_build!$B:$B,$C399,[1]raw_resource_build!$A:$A,W$395)</f>
        <v>#VALUE!</v>
      </c>
      <c r="X399" s="24" t="e">
        <f>SUMIFS([1]raw_resource_build!$K:$K,[1]raw_resource_build!$B:$B,$C399,[1]raw_resource_build!$A:$A,X$395)+SUMIFS([1]raw_resource_build!$L:$L,[1]raw_resource_build!$B:$B,$C399,[1]raw_resource_build!$A:$A,X$395)</f>
        <v>#VALUE!</v>
      </c>
      <c r="Y399" s="24" t="e">
        <f>SUMIFS([1]raw_resource_build!$K:$K,[1]raw_resource_build!$B:$B,$C399,[1]raw_resource_build!$A:$A,Y$395)+SUMIFS([1]raw_resource_build!$L:$L,[1]raw_resource_build!$B:$B,$C399,[1]raw_resource_build!$A:$A,Y$395)</f>
        <v>#VALUE!</v>
      </c>
      <c r="Z399" s="24" t="e">
        <f>SUMIFS([1]raw_resource_build!$K:$K,[1]raw_resource_build!$B:$B,$C399,[1]raw_resource_build!$A:$A,Z$395)+SUMIFS([1]raw_resource_build!$L:$L,[1]raw_resource_build!$B:$B,$C399,[1]raw_resource_build!$A:$A,Z$395)</f>
        <v>#VALUE!</v>
      </c>
      <c r="AA399" s="24" t="e">
        <f>SUMIFS([1]raw_resource_build!$K:$K,[1]raw_resource_build!$B:$B,$C399,[1]raw_resource_build!$A:$A,AA$395)+SUMIFS([1]raw_resource_build!$L:$L,[1]raw_resource_build!$B:$B,$C399,[1]raw_resource_build!$A:$A,AA$395)</f>
        <v>#VALUE!</v>
      </c>
      <c r="AB399" s="24" t="e">
        <f>SUMIFS([1]raw_resource_build!$K:$K,[1]raw_resource_build!$B:$B,$C399,[1]raw_resource_build!$A:$A,AB$395)+SUMIFS([1]raw_resource_build!$L:$L,[1]raw_resource_build!$B:$B,$C399,[1]raw_resource_build!$A:$A,AB$395)</f>
        <v>#VALUE!</v>
      </c>
      <c r="AC399" s="24" t="e">
        <f>SUMIFS([1]raw_resource_build!$K:$K,[1]raw_resource_build!$B:$B,$C399,[1]raw_resource_build!$A:$A,AC$395)+SUMIFS([1]raw_resource_build!$L:$L,[1]raw_resource_build!$B:$B,$C399,[1]raw_resource_build!$A:$A,AC$395)</f>
        <v>#VALUE!</v>
      </c>
      <c r="AD399" s="24" t="e">
        <f>SUMIFS([1]raw_resource_build!$K:$K,[1]raw_resource_build!$B:$B,$C399,[1]raw_resource_build!$A:$A,AD$395)+SUMIFS([1]raw_resource_build!$L:$L,[1]raw_resource_build!$B:$B,$C399,[1]raw_resource_build!$A:$A,AD$395)</f>
        <v>#VALUE!</v>
      </c>
      <c r="AE399" s="24" t="e">
        <f>SUMIFS([1]raw_resource_build!$K:$K,[1]raw_resource_build!$B:$B,$C399,[1]raw_resource_build!$A:$A,AE$395)+SUMIFS([1]raw_resource_build!$L:$L,[1]raw_resource_build!$B:$B,$C399,[1]raw_resource_build!$A:$A,AE$395)</f>
        <v>#VALUE!</v>
      </c>
      <c r="AF399" s="24" t="e">
        <f>SUMIFS([1]raw_resource_build!$K:$K,[1]raw_resource_build!$B:$B,$C399,[1]raw_resource_build!$A:$A,AF$395)+SUMIFS([1]raw_resource_build!$L:$L,[1]raw_resource_build!$B:$B,$C399,[1]raw_resource_build!$A:$A,AF$395)</f>
        <v>#VALUE!</v>
      </c>
      <c r="AG399" s="24" t="e">
        <f>SUMIFS([1]raw_resource_build!$K:$K,[1]raw_resource_build!$B:$B,$C399,[1]raw_resource_build!$A:$A,AG$395)+SUMIFS([1]raw_resource_build!$L:$L,[1]raw_resource_build!$B:$B,$C399,[1]raw_resource_build!$A:$A,AG$395)</f>
        <v>#VALUE!</v>
      </c>
      <c r="AH399" s="24" t="e">
        <f>SUMIFS([1]raw_resource_build!$K:$K,[1]raw_resource_build!$B:$B,$C399,[1]raw_resource_build!$A:$A,AH$395)+SUMIFS([1]raw_resource_build!$L:$L,[1]raw_resource_build!$B:$B,$C399,[1]raw_resource_build!$A:$A,AH$395)</f>
        <v>#VALUE!</v>
      </c>
      <c r="AI399" s="24" t="e">
        <f>SUMIFS([1]raw_resource_build!$K:$K,[1]raw_resource_build!$B:$B,$C399,[1]raw_resource_build!$A:$A,AI$395)+SUMIFS([1]raw_resource_build!$L:$L,[1]raw_resource_build!$B:$B,$C399,[1]raw_resource_build!$A:$A,AI$395)</f>
        <v>#VALUE!</v>
      </c>
      <c r="AJ399" s="24" t="e">
        <f>SUMIFS([1]raw_resource_build!$K:$K,[1]raw_resource_build!$B:$B,$C399,[1]raw_resource_build!$A:$A,AJ$395)+SUMIFS([1]raw_resource_build!$L:$L,[1]raw_resource_build!$B:$B,$C399,[1]raw_resource_build!$A:$A,AJ$395)</f>
        <v>#VALUE!</v>
      </c>
      <c r="AK399" s="24" t="e">
        <f>SUMIFS([1]raw_resource_build!$K:$K,[1]raw_resource_build!$B:$B,$C399,[1]raw_resource_build!$A:$A,AK$395)+SUMIFS([1]raw_resource_build!$L:$L,[1]raw_resource_build!$B:$B,$C399,[1]raw_resource_build!$A:$A,AK$395)</f>
        <v>#VALUE!</v>
      </c>
      <c r="AL399" s="24" t="e">
        <f>SUMIFS([1]raw_resource_build!$K:$K,[1]raw_resource_build!$B:$B,$C399,[1]raw_resource_build!$A:$A,AL$395)+SUMIFS([1]raw_resource_build!$L:$L,[1]raw_resource_build!$B:$B,$C399,[1]raw_resource_build!$A:$A,AL$395)</f>
        <v>#VALUE!</v>
      </c>
      <c r="AM399" s="24" t="e">
        <f>SUMIFS([1]raw_resource_build!$K:$K,[1]raw_resource_build!$B:$B,$C399,[1]raw_resource_build!$A:$A,AM$395)+SUMIFS([1]raw_resource_build!$L:$L,[1]raw_resource_build!$B:$B,$C399,[1]raw_resource_build!$A:$A,AM$395)</f>
        <v>#VALUE!</v>
      </c>
      <c r="AN399" s="24" t="e">
        <f>SUMIFS([1]raw_resource_build!$K:$K,[1]raw_resource_build!$B:$B,$C399,[1]raw_resource_build!$A:$A,AN$395)+SUMIFS([1]raw_resource_build!$L:$L,[1]raw_resource_build!$B:$B,$C399,[1]raw_resource_build!$A:$A,AN$395)</f>
        <v>#VALUE!</v>
      </c>
      <c r="AO399" s="17"/>
      <c r="AP399" s="70"/>
    </row>
    <row r="400" spans="1:42" outlineLevel="1" x14ac:dyDescent="0.4">
      <c r="C400" s="17" t="s">
        <v>354</v>
      </c>
      <c r="D400" s="136" t="s">
        <v>355</v>
      </c>
      <c r="E400" s="24">
        <v>0</v>
      </c>
      <c r="F400" s="24">
        <v>0</v>
      </c>
      <c r="G400" s="24">
        <v>0</v>
      </c>
      <c r="H400" s="24">
        <v>0</v>
      </c>
      <c r="I400" s="24">
        <v>0</v>
      </c>
      <c r="J400" s="24">
        <v>0</v>
      </c>
      <c r="K400" s="24">
        <v>0</v>
      </c>
      <c r="L400" s="24">
        <v>0</v>
      </c>
      <c r="M400" s="24">
        <v>0</v>
      </c>
      <c r="N400" s="24">
        <v>0</v>
      </c>
      <c r="O400" s="24">
        <v>0</v>
      </c>
      <c r="P400" s="24">
        <v>0</v>
      </c>
      <c r="Q400" s="24">
        <v>0</v>
      </c>
      <c r="R400" s="24">
        <v>0</v>
      </c>
      <c r="S400" s="24">
        <v>0</v>
      </c>
      <c r="T400" s="24">
        <v>0</v>
      </c>
      <c r="U400" s="24" t="e">
        <f>SUMIFS([1]raw_resource_build!$K:$K,[1]raw_resource_build!$B:$B,$C400,[1]raw_resource_build!$A:$A,U$395)+SUMIFS([1]raw_resource_build!$L:$L,[1]raw_resource_build!$B:$B,$C400,[1]raw_resource_build!$A:$A,U$395)</f>
        <v>#VALUE!</v>
      </c>
      <c r="V400" s="24" t="e">
        <f>SUMIFS([1]raw_resource_build!$K:$K,[1]raw_resource_build!$B:$B,$C400,[1]raw_resource_build!$A:$A,V$395)+SUMIFS([1]raw_resource_build!$L:$L,[1]raw_resource_build!$B:$B,$C400,[1]raw_resource_build!$A:$A,V$395)</f>
        <v>#VALUE!</v>
      </c>
      <c r="W400" s="24" t="e">
        <f>SUMIFS([1]raw_resource_build!$K:$K,[1]raw_resource_build!$B:$B,$C400,[1]raw_resource_build!$A:$A,W$395)+SUMIFS([1]raw_resource_build!$L:$L,[1]raw_resource_build!$B:$B,$C400,[1]raw_resource_build!$A:$A,W$395)</f>
        <v>#VALUE!</v>
      </c>
      <c r="X400" s="24" t="e">
        <f>SUMIFS([1]raw_resource_build!$K:$K,[1]raw_resource_build!$B:$B,$C400,[1]raw_resource_build!$A:$A,X$395)+SUMIFS([1]raw_resource_build!$L:$L,[1]raw_resource_build!$B:$B,$C400,[1]raw_resource_build!$A:$A,X$395)</f>
        <v>#VALUE!</v>
      </c>
      <c r="Y400" s="24" t="e">
        <f>SUMIFS([1]raw_resource_build!$K:$K,[1]raw_resource_build!$B:$B,$C400,[1]raw_resource_build!$A:$A,Y$395)+SUMIFS([1]raw_resource_build!$L:$L,[1]raw_resource_build!$B:$B,$C400,[1]raw_resource_build!$A:$A,Y$395)</f>
        <v>#VALUE!</v>
      </c>
      <c r="Z400" s="24" t="e">
        <f>SUMIFS([1]raw_resource_build!$K:$K,[1]raw_resource_build!$B:$B,$C400,[1]raw_resource_build!$A:$A,Z$395)+SUMIFS([1]raw_resource_build!$L:$L,[1]raw_resource_build!$B:$B,$C400,[1]raw_resource_build!$A:$A,Z$395)</f>
        <v>#VALUE!</v>
      </c>
      <c r="AA400" s="24" t="e">
        <f>SUMIFS([1]raw_resource_build!$K:$K,[1]raw_resource_build!$B:$B,$C400,[1]raw_resource_build!$A:$A,AA$395)+SUMIFS([1]raw_resource_build!$L:$L,[1]raw_resource_build!$B:$B,$C400,[1]raw_resource_build!$A:$A,AA$395)</f>
        <v>#VALUE!</v>
      </c>
      <c r="AB400" s="24" t="e">
        <f>SUMIFS([1]raw_resource_build!$K:$K,[1]raw_resource_build!$B:$B,$C400,[1]raw_resource_build!$A:$A,AB$395)+SUMIFS([1]raw_resource_build!$L:$L,[1]raw_resource_build!$B:$B,$C400,[1]raw_resource_build!$A:$A,AB$395)</f>
        <v>#VALUE!</v>
      </c>
      <c r="AC400" s="24" t="e">
        <f>SUMIFS([1]raw_resource_build!$K:$K,[1]raw_resource_build!$B:$B,$C400,[1]raw_resource_build!$A:$A,AC$395)+SUMIFS([1]raw_resource_build!$L:$L,[1]raw_resource_build!$B:$B,$C400,[1]raw_resource_build!$A:$A,AC$395)</f>
        <v>#VALUE!</v>
      </c>
      <c r="AD400" s="24" t="e">
        <f>SUMIFS([1]raw_resource_build!$K:$K,[1]raw_resource_build!$B:$B,$C400,[1]raw_resource_build!$A:$A,AD$395)+SUMIFS([1]raw_resource_build!$L:$L,[1]raw_resource_build!$B:$B,$C400,[1]raw_resource_build!$A:$A,AD$395)</f>
        <v>#VALUE!</v>
      </c>
      <c r="AE400" s="24" t="e">
        <f>SUMIFS([1]raw_resource_build!$K:$K,[1]raw_resource_build!$B:$B,$C400,[1]raw_resource_build!$A:$A,AE$395)+SUMIFS([1]raw_resource_build!$L:$L,[1]raw_resource_build!$B:$B,$C400,[1]raw_resource_build!$A:$A,AE$395)</f>
        <v>#VALUE!</v>
      </c>
      <c r="AF400" s="24" t="e">
        <f>SUMIFS([1]raw_resource_build!$K:$K,[1]raw_resource_build!$B:$B,$C400,[1]raw_resource_build!$A:$A,AF$395)+SUMIFS([1]raw_resource_build!$L:$L,[1]raw_resource_build!$B:$B,$C400,[1]raw_resource_build!$A:$A,AF$395)</f>
        <v>#VALUE!</v>
      </c>
      <c r="AG400" s="24" t="e">
        <f>SUMIFS([1]raw_resource_build!$K:$K,[1]raw_resource_build!$B:$B,$C400,[1]raw_resource_build!$A:$A,AG$395)+SUMIFS([1]raw_resource_build!$L:$L,[1]raw_resource_build!$B:$B,$C400,[1]raw_resource_build!$A:$A,AG$395)</f>
        <v>#VALUE!</v>
      </c>
      <c r="AH400" s="24" t="e">
        <f>SUMIFS([1]raw_resource_build!$K:$K,[1]raw_resource_build!$B:$B,$C400,[1]raw_resource_build!$A:$A,AH$395)+SUMIFS([1]raw_resource_build!$L:$L,[1]raw_resource_build!$B:$B,$C400,[1]raw_resource_build!$A:$A,AH$395)</f>
        <v>#VALUE!</v>
      </c>
      <c r="AI400" s="24" t="e">
        <f>SUMIFS([1]raw_resource_build!$K:$K,[1]raw_resource_build!$B:$B,$C400,[1]raw_resource_build!$A:$A,AI$395)+SUMIFS([1]raw_resource_build!$L:$L,[1]raw_resource_build!$B:$B,$C400,[1]raw_resource_build!$A:$A,AI$395)</f>
        <v>#VALUE!</v>
      </c>
      <c r="AJ400" s="24" t="e">
        <f>SUMIFS([1]raw_resource_build!$K:$K,[1]raw_resource_build!$B:$B,$C400,[1]raw_resource_build!$A:$A,AJ$395)+SUMIFS([1]raw_resource_build!$L:$L,[1]raw_resource_build!$B:$B,$C400,[1]raw_resource_build!$A:$A,AJ$395)</f>
        <v>#VALUE!</v>
      </c>
      <c r="AK400" s="24" t="e">
        <f>SUMIFS([1]raw_resource_build!$K:$K,[1]raw_resource_build!$B:$B,$C400,[1]raw_resource_build!$A:$A,AK$395)+SUMIFS([1]raw_resource_build!$L:$L,[1]raw_resource_build!$B:$B,$C400,[1]raw_resource_build!$A:$A,AK$395)</f>
        <v>#VALUE!</v>
      </c>
      <c r="AL400" s="24" t="e">
        <f>SUMIFS([1]raw_resource_build!$K:$K,[1]raw_resource_build!$B:$B,$C400,[1]raw_resource_build!$A:$A,AL$395)+SUMIFS([1]raw_resource_build!$L:$L,[1]raw_resource_build!$B:$B,$C400,[1]raw_resource_build!$A:$A,AL$395)</f>
        <v>#VALUE!</v>
      </c>
      <c r="AM400" s="24" t="e">
        <f>SUMIFS([1]raw_resource_build!$K:$K,[1]raw_resource_build!$B:$B,$C400,[1]raw_resource_build!$A:$A,AM$395)+SUMIFS([1]raw_resource_build!$L:$L,[1]raw_resource_build!$B:$B,$C400,[1]raw_resource_build!$A:$A,AM$395)</f>
        <v>#VALUE!</v>
      </c>
      <c r="AN400" s="24" t="e">
        <f>SUMIFS([1]raw_resource_build!$K:$K,[1]raw_resource_build!$B:$B,$C400,[1]raw_resource_build!$A:$A,AN$395)+SUMIFS([1]raw_resource_build!$L:$L,[1]raw_resource_build!$B:$B,$C400,[1]raw_resource_build!$A:$A,AN$395)</f>
        <v>#VALUE!</v>
      </c>
      <c r="AO400" s="17"/>
      <c r="AP400" s="70"/>
    </row>
    <row r="401" spans="2:42" outlineLevel="1" x14ac:dyDescent="0.4">
      <c r="C401" s="17" t="s">
        <v>356</v>
      </c>
      <c r="D401" s="136" t="s">
        <v>357</v>
      </c>
      <c r="E401" s="24">
        <v>0</v>
      </c>
      <c r="F401" s="24">
        <v>0</v>
      </c>
      <c r="G401" s="24">
        <v>0</v>
      </c>
      <c r="H401" s="24">
        <v>0</v>
      </c>
      <c r="I401" s="24">
        <v>0</v>
      </c>
      <c r="J401" s="24">
        <v>0</v>
      </c>
      <c r="K401" s="24">
        <v>0</v>
      </c>
      <c r="L401" s="24">
        <v>0</v>
      </c>
      <c r="M401" s="24">
        <v>0</v>
      </c>
      <c r="N401" s="24">
        <v>0</v>
      </c>
      <c r="O401" s="24">
        <v>0</v>
      </c>
      <c r="P401" s="24">
        <v>0</v>
      </c>
      <c r="Q401" s="24">
        <v>0</v>
      </c>
      <c r="R401" s="24">
        <v>0</v>
      </c>
      <c r="S401" s="24">
        <v>0</v>
      </c>
      <c r="T401" s="24">
        <v>0</v>
      </c>
      <c r="U401" s="24" t="e">
        <f>SUMIFS([1]raw_resource_build!$K:$K,[1]raw_resource_build!$B:$B,$C401,[1]raw_resource_build!$A:$A,U$395)+SUMIFS([1]raw_resource_build!$L:$L,[1]raw_resource_build!$B:$B,$C401,[1]raw_resource_build!$A:$A,U$395)</f>
        <v>#VALUE!</v>
      </c>
      <c r="V401" s="24" t="e">
        <f>SUMIFS([1]raw_resource_build!$K:$K,[1]raw_resource_build!$B:$B,$C401,[1]raw_resource_build!$A:$A,V$395)+SUMIFS([1]raw_resource_build!$L:$L,[1]raw_resource_build!$B:$B,$C401,[1]raw_resource_build!$A:$A,V$395)</f>
        <v>#VALUE!</v>
      </c>
      <c r="W401" s="24" t="e">
        <f>SUMIFS([1]raw_resource_build!$K:$K,[1]raw_resource_build!$B:$B,$C401,[1]raw_resource_build!$A:$A,W$395)+SUMIFS([1]raw_resource_build!$L:$L,[1]raw_resource_build!$B:$B,$C401,[1]raw_resource_build!$A:$A,W$395)</f>
        <v>#VALUE!</v>
      </c>
      <c r="X401" s="24" t="e">
        <f>SUMIFS([1]raw_resource_build!$K:$K,[1]raw_resource_build!$B:$B,$C401,[1]raw_resource_build!$A:$A,X$395)+SUMIFS([1]raw_resource_build!$L:$L,[1]raw_resource_build!$B:$B,$C401,[1]raw_resource_build!$A:$A,X$395)</f>
        <v>#VALUE!</v>
      </c>
      <c r="Y401" s="24" t="e">
        <f>SUMIFS([1]raw_resource_build!$K:$K,[1]raw_resource_build!$B:$B,$C401,[1]raw_resource_build!$A:$A,Y$395)+SUMIFS([1]raw_resource_build!$L:$L,[1]raw_resource_build!$B:$B,$C401,[1]raw_resource_build!$A:$A,Y$395)</f>
        <v>#VALUE!</v>
      </c>
      <c r="Z401" s="24" t="e">
        <f>SUMIFS([1]raw_resource_build!$K:$K,[1]raw_resource_build!$B:$B,$C401,[1]raw_resource_build!$A:$A,Z$395)+SUMIFS([1]raw_resource_build!$L:$L,[1]raw_resource_build!$B:$B,$C401,[1]raw_resource_build!$A:$A,Z$395)</f>
        <v>#VALUE!</v>
      </c>
      <c r="AA401" s="24" t="e">
        <f>SUMIFS([1]raw_resource_build!$K:$K,[1]raw_resource_build!$B:$B,$C401,[1]raw_resource_build!$A:$A,AA$395)+SUMIFS([1]raw_resource_build!$L:$L,[1]raw_resource_build!$B:$B,$C401,[1]raw_resource_build!$A:$A,AA$395)</f>
        <v>#VALUE!</v>
      </c>
      <c r="AB401" s="24" t="e">
        <f>SUMIFS([1]raw_resource_build!$K:$K,[1]raw_resource_build!$B:$B,$C401,[1]raw_resource_build!$A:$A,AB$395)+SUMIFS([1]raw_resource_build!$L:$L,[1]raw_resource_build!$B:$B,$C401,[1]raw_resource_build!$A:$A,AB$395)</f>
        <v>#VALUE!</v>
      </c>
      <c r="AC401" s="24" t="e">
        <f>SUMIFS([1]raw_resource_build!$K:$K,[1]raw_resource_build!$B:$B,$C401,[1]raw_resource_build!$A:$A,AC$395)+SUMIFS([1]raw_resource_build!$L:$L,[1]raw_resource_build!$B:$B,$C401,[1]raw_resource_build!$A:$A,AC$395)</f>
        <v>#VALUE!</v>
      </c>
      <c r="AD401" s="24" t="e">
        <f>SUMIFS([1]raw_resource_build!$K:$K,[1]raw_resource_build!$B:$B,$C401,[1]raw_resource_build!$A:$A,AD$395)+SUMIFS([1]raw_resource_build!$L:$L,[1]raw_resource_build!$B:$B,$C401,[1]raw_resource_build!$A:$A,AD$395)</f>
        <v>#VALUE!</v>
      </c>
      <c r="AE401" s="24" t="e">
        <f>SUMIFS([1]raw_resource_build!$K:$K,[1]raw_resource_build!$B:$B,$C401,[1]raw_resource_build!$A:$A,AE$395)+SUMIFS([1]raw_resource_build!$L:$L,[1]raw_resource_build!$B:$B,$C401,[1]raw_resource_build!$A:$A,AE$395)</f>
        <v>#VALUE!</v>
      </c>
      <c r="AF401" s="24" t="e">
        <f>SUMIFS([1]raw_resource_build!$K:$K,[1]raw_resource_build!$B:$B,$C401,[1]raw_resource_build!$A:$A,AF$395)+SUMIFS([1]raw_resource_build!$L:$L,[1]raw_resource_build!$B:$B,$C401,[1]raw_resource_build!$A:$A,AF$395)</f>
        <v>#VALUE!</v>
      </c>
      <c r="AG401" s="24" t="e">
        <f>SUMIFS([1]raw_resource_build!$K:$K,[1]raw_resource_build!$B:$B,$C401,[1]raw_resource_build!$A:$A,AG$395)+SUMIFS([1]raw_resource_build!$L:$L,[1]raw_resource_build!$B:$B,$C401,[1]raw_resource_build!$A:$A,AG$395)</f>
        <v>#VALUE!</v>
      </c>
      <c r="AH401" s="24" t="e">
        <f>SUMIFS([1]raw_resource_build!$K:$K,[1]raw_resource_build!$B:$B,$C401,[1]raw_resource_build!$A:$A,AH$395)+SUMIFS([1]raw_resource_build!$L:$L,[1]raw_resource_build!$B:$B,$C401,[1]raw_resource_build!$A:$A,AH$395)</f>
        <v>#VALUE!</v>
      </c>
      <c r="AI401" s="24" t="e">
        <f>SUMIFS([1]raw_resource_build!$K:$K,[1]raw_resource_build!$B:$B,$C401,[1]raw_resource_build!$A:$A,AI$395)+SUMIFS([1]raw_resource_build!$L:$L,[1]raw_resource_build!$B:$B,$C401,[1]raw_resource_build!$A:$A,AI$395)</f>
        <v>#VALUE!</v>
      </c>
      <c r="AJ401" s="24" t="e">
        <f>SUMIFS([1]raw_resource_build!$K:$K,[1]raw_resource_build!$B:$B,$C401,[1]raw_resource_build!$A:$A,AJ$395)+SUMIFS([1]raw_resource_build!$L:$L,[1]raw_resource_build!$B:$B,$C401,[1]raw_resource_build!$A:$A,AJ$395)</f>
        <v>#VALUE!</v>
      </c>
      <c r="AK401" s="24" t="e">
        <f>SUMIFS([1]raw_resource_build!$K:$K,[1]raw_resource_build!$B:$B,$C401,[1]raw_resource_build!$A:$A,AK$395)+SUMIFS([1]raw_resource_build!$L:$L,[1]raw_resource_build!$B:$B,$C401,[1]raw_resource_build!$A:$A,AK$395)</f>
        <v>#VALUE!</v>
      </c>
      <c r="AL401" s="24" t="e">
        <f>SUMIFS([1]raw_resource_build!$K:$K,[1]raw_resource_build!$B:$B,$C401,[1]raw_resource_build!$A:$A,AL$395)+SUMIFS([1]raw_resource_build!$L:$L,[1]raw_resource_build!$B:$B,$C401,[1]raw_resource_build!$A:$A,AL$395)</f>
        <v>#VALUE!</v>
      </c>
      <c r="AM401" s="24" t="e">
        <f>SUMIFS([1]raw_resource_build!$K:$K,[1]raw_resource_build!$B:$B,$C401,[1]raw_resource_build!$A:$A,AM$395)+SUMIFS([1]raw_resource_build!$L:$L,[1]raw_resource_build!$B:$B,$C401,[1]raw_resource_build!$A:$A,AM$395)</f>
        <v>#VALUE!</v>
      </c>
      <c r="AN401" s="24" t="e">
        <f>SUMIFS([1]raw_resource_build!$K:$K,[1]raw_resource_build!$B:$B,$C401,[1]raw_resource_build!$A:$A,AN$395)+SUMIFS([1]raw_resource_build!$L:$L,[1]raw_resource_build!$B:$B,$C401,[1]raw_resource_build!$A:$A,AN$395)</f>
        <v>#VALUE!</v>
      </c>
      <c r="AO401" s="17"/>
      <c r="AP401" s="70"/>
    </row>
    <row r="402" spans="2:42" outlineLevel="1" x14ac:dyDescent="0.4">
      <c r="C402" s="17" t="s">
        <v>358</v>
      </c>
      <c r="D402" s="136" t="s">
        <v>359</v>
      </c>
      <c r="E402" s="24">
        <v>0</v>
      </c>
      <c r="F402" s="24">
        <v>0</v>
      </c>
      <c r="G402" s="24">
        <v>0</v>
      </c>
      <c r="H402" s="24">
        <v>0</v>
      </c>
      <c r="I402" s="24">
        <v>0</v>
      </c>
      <c r="J402" s="24">
        <v>0</v>
      </c>
      <c r="K402" s="24">
        <v>0</v>
      </c>
      <c r="L402" s="24">
        <v>0</v>
      </c>
      <c r="M402" s="24">
        <v>0</v>
      </c>
      <c r="N402" s="24">
        <v>0</v>
      </c>
      <c r="O402" s="24">
        <v>0</v>
      </c>
      <c r="P402" s="24">
        <v>0</v>
      </c>
      <c r="Q402" s="24">
        <v>0</v>
      </c>
      <c r="R402" s="24">
        <v>0</v>
      </c>
      <c r="S402" s="24">
        <v>0</v>
      </c>
      <c r="T402" s="24">
        <v>0</v>
      </c>
      <c r="U402" s="24" t="e">
        <f>SUMIFS([1]raw_resource_build!$K:$K,[1]raw_resource_build!$B:$B,$C402,[1]raw_resource_build!$A:$A,U$395)+SUMIFS([1]raw_resource_build!$L:$L,[1]raw_resource_build!$B:$B,$C402,[1]raw_resource_build!$A:$A,U$395)</f>
        <v>#VALUE!</v>
      </c>
      <c r="V402" s="24" t="e">
        <f>SUMIFS([1]raw_resource_build!$K:$K,[1]raw_resource_build!$B:$B,$C402,[1]raw_resource_build!$A:$A,V$395)+SUMIFS([1]raw_resource_build!$L:$L,[1]raw_resource_build!$B:$B,$C402,[1]raw_resource_build!$A:$A,V$395)</f>
        <v>#VALUE!</v>
      </c>
      <c r="W402" s="24" t="e">
        <f>SUMIFS([1]raw_resource_build!$K:$K,[1]raw_resource_build!$B:$B,$C402,[1]raw_resource_build!$A:$A,W$395)+SUMIFS([1]raw_resource_build!$L:$L,[1]raw_resource_build!$B:$B,$C402,[1]raw_resource_build!$A:$A,W$395)</f>
        <v>#VALUE!</v>
      </c>
      <c r="X402" s="24" t="e">
        <f>SUMIFS([1]raw_resource_build!$K:$K,[1]raw_resource_build!$B:$B,$C402,[1]raw_resource_build!$A:$A,X$395)+SUMIFS([1]raw_resource_build!$L:$L,[1]raw_resource_build!$B:$B,$C402,[1]raw_resource_build!$A:$A,X$395)</f>
        <v>#VALUE!</v>
      </c>
      <c r="Y402" s="24" t="e">
        <f>SUMIFS([1]raw_resource_build!$K:$K,[1]raw_resource_build!$B:$B,$C402,[1]raw_resource_build!$A:$A,Y$395)+SUMIFS([1]raw_resource_build!$L:$L,[1]raw_resource_build!$B:$B,$C402,[1]raw_resource_build!$A:$A,Y$395)</f>
        <v>#VALUE!</v>
      </c>
      <c r="Z402" s="24" t="e">
        <f>SUMIFS([1]raw_resource_build!$K:$K,[1]raw_resource_build!$B:$B,$C402,[1]raw_resource_build!$A:$A,Z$395)+SUMIFS([1]raw_resource_build!$L:$L,[1]raw_resource_build!$B:$B,$C402,[1]raw_resource_build!$A:$A,Z$395)</f>
        <v>#VALUE!</v>
      </c>
      <c r="AA402" s="24" t="e">
        <f>SUMIFS([1]raw_resource_build!$K:$K,[1]raw_resource_build!$B:$B,$C402,[1]raw_resource_build!$A:$A,AA$395)+SUMIFS([1]raw_resource_build!$L:$L,[1]raw_resource_build!$B:$B,$C402,[1]raw_resource_build!$A:$A,AA$395)</f>
        <v>#VALUE!</v>
      </c>
      <c r="AB402" s="24" t="e">
        <f>SUMIFS([1]raw_resource_build!$K:$K,[1]raw_resource_build!$B:$B,$C402,[1]raw_resource_build!$A:$A,AB$395)+SUMIFS([1]raw_resource_build!$L:$L,[1]raw_resource_build!$B:$B,$C402,[1]raw_resource_build!$A:$A,AB$395)</f>
        <v>#VALUE!</v>
      </c>
      <c r="AC402" s="24" t="e">
        <f>SUMIFS([1]raw_resource_build!$K:$K,[1]raw_resource_build!$B:$B,$C402,[1]raw_resource_build!$A:$A,AC$395)+SUMIFS([1]raw_resource_build!$L:$L,[1]raw_resource_build!$B:$B,$C402,[1]raw_resource_build!$A:$A,AC$395)</f>
        <v>#VALUE!</v>
      </c>
      <c r="AD402" s="24" t="e">
        <f>SUMIFS([1]raw_resource_build!$K:$K,[1]raw_resource_build!$B:$B,$C402,[1]raw_resource_build!$A:$A,AD$395)+SUMIFS([1]raw_resource_build!$L:$L,[1]raw_resource_build!$B:$B,$C402,[1]raw_resource_build!$A:$A,AD$395)</f>
        <v>#VALUE!</v>
      </c>
      <c r="AE402" s="24" t="e">
        <f>SUMIFS([1]raw_resource_build!$K:$K,[1]raw_resource_build!$B:$B,$C402,[1]raw_resource_build!$A:$A,AE$395)+SUMIFS([1]raw_resource_build!$L:$L,[1]raw_resource_build!$B:$B,$C402,[1]raw_resource_build!$A:$A,AE$395)</f>
        <v>#VALUE!</v>
      </c>
      <c r="AF402" s="24" t="e">
        <f>SUMIFS([1]raw_resource_build!$K:$K,[1]raw_resource_build!$B:$B,$C402,[1]raw_resource_build!$A:$A,AF$395)+SUMIFS([1]raw_resource_build!$L:$L,[1]raw_resource_build!$B:$B,$C402,[1]raw_resource_build!$A:$A,AF$395)</f>
        <v>#VALUE!</v>
      </c>
      <c r="AG402" s="24" t="e">
        <f>SUMIFS([1]raw_resource_build!$K:$K,[1]raw_resource_build!$B:$B,$C402,[1]raw_resource_build!$A:$A,AG$395)+SUMIFS([1]raw_resource_build!$L:$L,[1]raw_resource_build!$B:$B,$C402,[1]raw_resource_build!$A:$A,AG$395)</f>
        <v>#VALUE!</v>
      </c>
      <c r="AH402" s="24" t="e">
        <f>SUMIFS([1]raw_resource_build!$K:$K,[1]raw_resource_build!$B:$B,$C402,[1]raw_resource_build!$A:$A,AH$395)+SUMIFS([1]raw_resource_build!$L:$L,[1]raw_resource_build!$B:$B,$C402,[1]raw_resource_build!$A:$A,AH$395)</f>
        <v>#VALUE!</v>
      </c>
      <c r="AI402" s="24" t="e">
        <f>SUMIFS([1]raw_resource_build!$K:$K,[1]raw_resource_build!$B:$B,$C402,[1]raw_resource_build!$A:$A,AI$395)+SUMIFS([1]raw_resource_build!$L:$L,[1]raw_resource_build!$B:$B,$C402,[1]raw_resource_build!$A:$A,AI$395)</f>
        <v>#VALUE!</v>
      </c>
      <c r="AJ402" s="24" t="e">
        <f>SUMIFS([1]raw_resource_build!$K:$K,[1]raw_resource_build!$B:$B,$C402,[1]raw_resource_build!$A:$A,AJ$395)+SUMIFS([1]raw_resource_build!$L:$L,[1]raw_resource_build!$B:$B,$C402,[1]raw_resource_build!$A:$A,AJ$395)</f>
        <v>#VALUE!</v>
      </c>
      <c r="AK402" s="24" t="e">
        <f>SUMIFS([1]raw_resource_build!$K:$K,[1]raw_resource_build!$B:$B,$C402,[1]raw_resource_build!$A:$A,AK$395)+SUMIFS([1]raw_resource_build!$L:$L,[1]raw_resource_build!$B:$B,$C402,[1]raw_resource_build!$A:$A,AK$395)</f>
        <v>#VALUE!</v>
      </c>
      <c r="AL402" s="24" t="e">
        <f>SUMIFS([1]raw_resource_build!$K:$K,[1]raw_resource_build!$B:$B,$C402,[1]raw_resource_build!$A:$A,AL$395)+SUMIFS([1]raw_resource_build!$L:$L,[1]raw_resource_build!$B:$B,$C402,[1]raw_resource_build!$A:$A,AL$395)</f>
        <v>#VALUE!</v>
      </c>
      <c r="AM402" s="24" t="e">
        <f>SUMIFS([1]raw_resource_build!$K:$K,[1]raw_resource_build!$B:$B,$C402,[1]raw_resource_build!$A:$A,AM$395)+SUMIFS([1]raw_resource_build!$L:$L,[1]raw_resource_build!$B:$B,$C402,[1]raw_resource_build!$A:$A,AM$395)</f>
        <v>#VALUE!</v>
      </c>
      <c r="AN402" s="24" t="e">
        <f>SUMIFS([1]raw_resource_build!$K:$K,[1]raw_resource_build!$B:$B,$C402,[1]raw_resource_build!$A:$A,AN$395)+SUMIFS([1]raw_resource_build!$L:$L,[1]raw_resource_build!$B:$B,$C402,[1]raw_resource_build!$A:$A,AN$395)</f>
        <v>#VALUE!</v>
      </c>
      <c r="AO402" s="17"/>
      <c r="AP402" s="70"/>
    </row>
    <row r="403" spans="2:42" outlineLevel="1" x14ac:dyDescent="0.4">
      <c r="C403" s="17" t="s">
        <v>360</v>
      </c>
      <c r="D403" s="136" t="s">
        <v>361</v>
      </c>
      <c r="E403" s="24">
        <v>0</v>
      </c>
      <c r="F403" s="24">
        <v>0</v>
      </c>
      <c r="G403" s="24">
        <v>0</v>
      </c>
      <c r="H403" s="24">
        <v>0</v>
      </c>
      <c r="I403" s="24">
        <v>0</v>
      </c>
      <c r="J403" s="24">
        <v>0</v>
      </c>
      <c r="K403" s="24">
        <v>0</v>
      </c>
      <c r="L403" s="24">
        <v>0</v>
      </c>
      <c r="M403" s="24">
        <v>0</v>
      </c>
      <c r="N403" s="24">
        <v>0</v>
      </c>
      <c r="O403" s="24">
        <v>0</v>
      </c>
      <c r="P403" s="24">
        <v>0</v>
      </c>
      <c r="Q403" s="24">
        <v>0</v>
      </c>
      <c r="R403" s="24">
        <v>0</v>
      </c>
      <c r="S403" s="24">
        <v>0</v>
      </c>
      <c r="T403" s="24">
        <v>0</v>
      </c>
      <c r="U403" s="24" t="e">
        <f>SUMIFS([1]raw_resource_build!$K:$K,[1]raw_resource_build!$B:$B,$C403,[1]raw_resource_build!$A:$A,U$395)+SUMIFS([1]raw_resource_build!$L:$L,[1]raw_resource_build!$B:$B,$C403,[1]raw_resource_build!$A:$A,U$395)</f>
        <v>#VALUE!</v>
      </c>
      <c r="V403" s="24" t="e">
        <f>SUMIFS([1]raw_resource_build!$K:$K,[1]raw_resource_build!$B:$B,$C403,[1]raw_resource_build!$A:$A,V$395)+SUMIFS([1]raw_resource_build!$L:$L,[1]raw_resource_build!$B:$B,$C403,[1]raw_resource_build!$A:$A,V$395)</f>
        <v>#VALUE!</v>
      </c>
      <c r="W403" s="24" t="e">
        <f>SUMIFS([1]raw_resource_build!$K:$K,[1]raw_resource_build!$B:$B,$C403,[1]raw_resource_build!$A:$A,W$395)+SUMIFS([1]raw_resource_build!$L:$L,[1]raw_resource_build!$B:$B,$C403,[1]raw_resource_build!$A:$A,W$395)</f>
        <v>#VALUE!</v>
      </c>
      <c r="X403" s="24" t="e">
        <f>SUMIFS([1]raw_resource_build!$K:$K,[1]raw_resource_build!$B:$B,$C403,[1]raw_resource_build!$A:$A,X$395)+SUMIFS([1]raw_resource_build!$L:$L,[1]raw_resource_build!$B:$B,$C403,[1]raw_resource_build!$A:$A,X$395)</f>
        <v>#VALUE!</v>
      </c>
      <c r="Y403" s="24" t="e">
        <f>SUMIFS([1]raw_resource_build!$K:$K,[1]raw_resource_build!$B:$B,$C403,[1]raw_resource_build!$A:$A,Y$395)+SUMIFS([1]raw_resource_build!$L:$L,[1]raw_resource_build!$B:$B,$C403,[1]raw_resource_build!$A:$A,Y$395)</f>
        <v>#VALUE!</v>
      </c>
      <c r="Z403" s="24" t="e">
        <f>SUMIFS([1]raw_resource_build!$K:$K,[1]raw_resource_build!$B:$B,$C403,[1]raw_resource_build!$A:$A,Z$395)+SUMIFS([1]raw_resource_build!$L:$L,[1]raw_resource_build!$B:$B,$C403,[1]raw_resource_build!$A:$A,Z$395)</f>
        <v>#VALUE!</v>
      </c>
      <c r="AA403" s="24" t="e">
        <f>SUMIFS([1]raw_resource_build!$K:$K,[1]raw_resource_build!$B:$B,$C403,[1]raw_resource_build!$A:$A,AA$395)+SUMIFS([1]raw_resource_build!$L:$L,[1]raw_resource_build!$B:$B,$C403,[1]raw_resource_build!$A:$A,AA$395)</f>
        <v>#VALUE!</v>
      </c>
      <c r="AB403" s="24" t="e">
        <f>SUMIFS([1]raw_resource_build!$K:$K,[1]raw_resource_build!$B:$B,$C403,[1]raw_resource_build!$A:$A,AB$395)+SUMIFS([1]raw_resource_build!$L:$L,[1]raw_resource_build!$B:$B,$C403,[1]raw_resource_build!$A:$A,AB$395)</f>
        <v>#VALUE!</v>
      </c>
      <c r="AC403" s="24" t="e">
        <f>SUMIFS([1]raw_resource_build!$K:$K,[1]raw_resource_build!$B:$B,$C403,[1]raw_resource_build!$A:$A,AC$395)+SUMIFS([1]raw_resource_build!$L:$L,[1]raw_resource_build!$B:$B,$C403,[1]raw_resource_build!$A:$A,AC$395)</f>
        <v>#VALUE!</v>
      </c>
      <c r="AD403" s="24" t="e">
        <f>SUMIFS([1]raw_resource_build!$K:$K,[1]raw_resource_build!$B:$B,$C403,[1]raw_resource_build!$A:$A,AD$395)+SUMIFS([1]raw_resource_build!$L:$L,[1]raw_resource_build!$B:$B,$C403,[1]raw_resource_build!$A:$A,AD$395)</f>
        <v>#VALUE!</v>
      </c>
      <c r="AE403" s="24" t="e">
        <f>SUMIFS([1]raw_resource_build!$K:$K,[1]raw_resource_build!$B:$B,$C403,[1]raw_resource_build!$A:$A,AE$395)+SUMIFS([1]raw_resource_build!$L:$L,[1]raw_resource_build!$B:$B,$C403,[1]raw_resource_build!$A:$A,AE$395)</f>
        <v>#VALUE!</v>
      </c>
      <c r="AF403" s="24" t="e">
        <f>SUMIFS([1]raw_resource_build!$K:$K,[1]raw_resource_build!$B:$B,$C403,[1]raw_resource_build!$A:$A,AF$395)+SUMIFS([1]raw_resource_build!$L:$L,[1]raw_resource_build!$B:$B,$C403,[1]raw_resource_build!$A:$A,AF$395)</f>
        <v>#VALUE!</v>
      </c>
      <c r="AG403" s="24" t="e">
        <f>SUMIFS([1]raw_resource_build!$K:$K,[1]raw_resource_build!$B:$B,$C403,[1]raw_resource_build!$A:$A,AG$395)+SUMIFS([1]raw_resource_build!$L:$L,[1]raw_resource_build!$B:$B,$C403,[1]raw_resource_build!$A:$A,AG$395)</f>
        <v>#VALUE!</v>
      </c>
      <c r="AH403" s="24" t="e">
        <f>SUMIFS([1]raw_resource_build!$K:$K,[1]raw_resource_build!$B:$B,$C403,[1]raw_resource_build!$A:$A,AH$395)+SUMIFS([1]raw_resource_build!$L:$L,[1]raw_resource_build!$B:$B,$C403,[1]raw_resource_build!$A:$A,AH$395)</f>
        <v>#VALUE!</v>
      </c>
      <c r="AI403" s="24" t="e">
        <f>SUMIFS([1]raw_resource_build!$K:$K,[1]raw_resource_build!$B:$B,$C403,[1]raw_resource_build!$A:$A,AI$395)+SUMIFS([1]raw_resource_build!$L:$L,[1]raw_resource_build!$B:$B,$C403,[1]raw_resource_build!$A:$A,AI$395)</f>
        <v>#VALUE!</v>
      </c>
      <c r="AJ403" s="24" t="e">
        <f>SUMIFS([1]raw_resource_build!$K:$K,[1]raw_resource_build!$B:$B,$C403,[1]raw_resource_build!$A:$A,AJ$395)+SUMIFS([1]raw_resource_build!$L:$L,[1]raw_resource_build!$B:$B,$C403,[1]raw_resource_build!$A:$A,AJ$395)</f>
        <v>#VALUE!</v>
      </c>
      <c r="AK403" s="24" t="e">
        <f>SUMIFS([1]raw_resource_build!$K:$K,[1]raw_resource_build!$B:$B,$C403,[1]raw_resource_build!$A:$A,AK$395)+SUMIFS([1]raw_resource_build!$L:$L,[1]raw_resource_build!$B:$B,$C403,[1]raw_resource_build!$A:$A,AK$395)</f>
        <v>#VALUE!</v>
      </c>
      <c r="AL403" s="24" t="e">
        <f>SUMIFS([1]raw_resource_build!$K:$K,[1]raw_resource_build!$B:$B,$C403,[1]raw_resource_build!$A:$A,AL$395)+SUMIFS([1]raw_resource_build!$L:$L,[1]raw_resource_build!$B:$B,$C403,[1]raw_resource_build!$A:$A,AL$395)</f>
        <v>#VALUE!</v>
      </c>
      <c r="AM403" s="24" t="e">
        <f>SUMIFS([1]raw_resource_build!$K:$K,[1]raw_resource_build!$B:$B,$C403,[1]raw_resource_build!$A:$A,AM$395)+SUMIFS([1]raw_resource_build!$L:$L,[1]raw_resource_build!$B:$B,$C403,[1]raw_resource_build!$A:$A,AM$395)</f>
        <v>#VALUE!</v>
      </c>
      <c r="AN403" s="24" t="e">
        <f>SUMIFS([1]raw_resource_build!$K:$K,[1]raw_resource_build!$B:$B,$C403,[1]raw_resource_build!$A:$A,AN$395)+SUMIFS([1]raw_resource_build!$L:$L,[1]raw_resource_build!$B:$B,$C403,[1]raw_resource_build!$A:$A,AN$395)</f>
        <v>#VALUE!</v>
      </c>
      <c r="AO403" s="17"/>
      <c r="AP403" s="70"/>
    </row>
    <row r="404" spans="2:42" outlineLevel="1" x14ac:dyDescent="0.4">
      <c r="C404" s="17" t="s">
        <v>362</v>
      </c>
      <c r="D404" s="136" t="s">
        <v>363</v>
      </c>
      <c r="E404" s="24">
        <v>0</v>
      </c>
      <c r="F404" s="24">
        <v>0</v>
      </c>
      <c r="G404" s="24">
        <v>0</v>
      </c>
      <c r="H404" s="24">
        <v>0</v>
      </c>
      <c r="I404" s="24">
        <v>0</v>
      </c>
      <c r="J404" s="24">
        <v>0</v>
      </c>
      <c r="K404" s="24">
        <v>0</v>
      </c>
      <c r="L404" s="24">
        <v>0</v>
      </c>
      <c r="M404" s="24">
        <v>0</v>
      </c>
      <c r="N404" s="24">
        <v>0</v>
      </c>
      <c r="O404" s="24">
        <v>0</v>
      </c>
      <c r="P404" s="24">
        <v>0</v>
      </c>
      <c r="Q404" s="24">
        <v>0</v>
      </c>
      <c r="R404" s="24">
        <v>0</v>
      </c>
      <c r="S404" s="24">
        <v>0</v>
      </c>
      <c r="T404" s="24">
        <v>0</v>
      </c>
      <c r="U404" s="24" t="e">
        <f>SUMIFS([1]raw_resource_build!$K:$K,[1]raw_resource_build!$B:$B,$C404,[1]raw_resource_build!$A:$A,U$395)+SUMIFS([1]raw_resource_build!$L:$L,[1]raw_resource_build!$B:$B,$C404,[1]raw_resource_build!$A:$A,U$395)</f>
        <v>#VALUE!</v>
      </c>
      <c r="V404" s="24" t="e">
        <f>SUMIFS([1]raw_resource_build!$K:$K,[1]raw_resource_build!$B:$B,$C404,[1]raw_resource_build!$A:$A,V$395)+SUMIFS([1]raw_resource_build!$L:$L,[1]raw_resource_build!$B:$B,$C404,[1]raw_resource_build!$A:$A,V$395)</f>
        <v>#VALUE!</v>
      </c>
      <c r="W404" s="24" t="e">
        <f>SUMIFS([1]raw_resource_build!$K:$K,[1]raw_resource_build!$B:$B,$C404,[1]raw_resource_build!$A:$A,W$395)+SUMIFS([1]raw_resource_build!$L:$L,[1]raw_resource_build!$B:$B,$C404,[1]raw_resource_build!$A:$A,W$395)</f>
        <v>#VALUE!</v>
      </c>
      <c r="X404" s="24" t="e">
        <f>SUMIFS([1]raw_resource_build!$K:$K,[1]raw_resource_build!$B:$B,$C404,[1]raw_resource_build!$A:$A,X$395)+SUMIFS([1]raw_resource_build!$L:$L,[1]raw_resource_build!$B:$B,$C404,[1]raw_resource_build!$A:$A,X$395)</f>
        <v>#VALUE!</v>
      </c>
      <c r="Y404" s="24" t="e">
        <f>SUMIFS([1]raw_resource_build!$K:$K,[1]raw_resource_build!$B:$B,$C404,[1]raw_resource_build!$A:$A,Y$395)+SUMIFS([1]raw_resource_build!$L:$L,[1]raw_resource_build!$B:$B,$C404,[1]raw_resource_build!$A:$A,Y$395)</f>
        <v>#VALUE!</v>
      </c>
      <c r="Z404" s="24" t="e">
        <f>SUMIFS([1]raw_resource_build!$K:$K,[1]raw_resource_build!$B:$B,$C404,[1]raw_resource_build!$A:$A,Z$395)+SUMIFS([1]raw_resource_build!$L:$L,[1]raw_resource_build!$B:$B,$C404,[1]raw_resource_build!$A:$A,Z$395)</f>
        <v>#VALUE!</v>
      </c>
      <c r="AA404" s="24" t="e">
        <f>SUMIFS([1]raw_resource_build!$K:$K,[1]raw_resource_build!$B:$B,$C404,[1]raw_resource_build!$A:$A,AA$395)+SUMIFS([1]raw_resource_build!$L:$L,[1]raw_resource_build!$B:$B,$C404,[1]raw_resource_build!$A:$A,AA$395)</f>
        <v>#VALUE!</v>
      </c>
      <c r="AB404" s="24" t="e">
        <f>SUMIFS([1]raw_resource_build!$K:$K,[1]raw_resource_build!$B:$B,$C404,[1]raw_resource_build!$A:$A,AB$395)+SUMIFS([1]raw_resource_build!$L:$L,[1]raw_resource_build!$B:$B,$C404,[1]raw_resource_build!$A:$A,AB$395)</f>
        <v>#VALUE!</v>
      </c>
      <c r="AC404" s="24" t="e">
        <f>SUMIFS([1]raw_resource_build!$K:$K,[1]raw_resource_build!$B:$B,$C404,[1]raw_resource_build!$A:$A,AC$395)+SUMIFS([1]raw_resource_build!$L:$L,[1]raw_resource_build!$B:$B,$C404,[1]raw_resource_build!$A:$A,AC$395)</f>
        <v>#VALUE!</v>
      </c>
      <c r="AD404" s="24" t="e">
        <f>SUMIFS([1]raw_resource_build!$K:$K,[1]raw_resource_build!$B:$B,$C404,[1]raw_resource_build!$A:$A,AD$395)+SUMIFS([1]raw_resource_build!$L:$L,[1]raw_resource_build!$B:$B,$C404,[1]raw_resource_build!$A:$A,AD$395)</f>
        <v>#VALUE!</v>
      </c>
      <c r="AE404" s="24" t="e">
        <f>SUMIFS([1]raw_resource_build!$K:$K,[1]raw_resource_build!$B:$B,$C404,[1]raw_resource_build!$A:$A,AE$395)+SUMIFS([1]raw_resource_build!$L:$L,[1]raw_resource_build!$B:$B,$C404,[1]raw_resource_build!$A:$A,AE$395)</f>
        <v>#VALUE!</v>
      </c>
      <c r="AF404" s="24" t="e">
        <f>SUMIFS([1]raw_resource_build!$K:$K,[1]raw_resource_build!$B:$B,$C404,[1]raw_resource_build!$A:$A,AF$395)+SUMIFS([1]raw_resource_build!$L:$L,[1]raw_resource_build!$B:$B,$C404,[1]raw_resource_build!$A:$A,AF$395)</f>
        <v>#VALUE!</v>
      </c>
      <c r="AG404" s="24" t="e">
        <f>SUMIFS([1]raw_resource_build!$K:$K,[1]raw_resource_build!$B:$B,$C404,[1]raw_resource_build!$A:$A,AG$395)+SUMIFS([1]raw_resource_build!$L:$L,[1]raw_resource_build!$B:$B,$C404,[1]raw_resource_build!$A:$A,AG$395)</f>
        <v>#VALUE!</v>
      </c>
      <c r="AH404" s="24" t="e">
        <f>SUMIFS([1]raw_resource_build!$K:$K,[1]raw_resource_build!$B:$B,$C404,[1]raw_resource_build!$A:$A,AH$395)+SUMIFS([1]raw_resource_build!$L:$L,[1]raw_resource_build!$B:$B,$C404,[1]raw_resource_build!$A:$A,AH$395)</f>
        <v>#VALUE!</v>
      </c>
      <c r="AI404" s="24" t="e">
        <f>SUMIFS([1]raw_resource_build!$K:$K,[1]raw_resource_build!$B:$B,$C404,[1]raw_resource_build!$A:$A,AI$395)+SUMIFS([1]raw_resource_build!$L:$L,[1]raw_resource_build!$B:$B,$C404,[1]raw_resource_build!$A:$A,AI$395)</f>
        <v>#VALUE!</v>
      </c>
      <c r="AJ404" s="24" t="e">
        <f>SUMIFS([1]raw_resource_build!$K:$K,[1]raw_resource_build!$B:$B,$C404,[1]raw_resource_build!$A:$A,AJ$395)+SUMIFS([1]raw_resource_build!$L:$L,[1]raw_resource_build!$B:$B,$C404,[1]raw_resource_build!$A:$A,AJ$395)</f>
        <v>#VALUE!</v>
      </c>
      <c r="AK404" s="24" t="e">
        <f>SUMIFS([1]raw_resource_build!$K:$K,[1]raw_resource_build!$B:$B,$C404,[1]raw_resource_build!$A:$A,AK$395)+SUMIFS([1]raw_resource_build!$L:$L,[1]raw_resource_build!$B:$B,$C404,[1]raw_resource_build!$A:$A,AK$395)</f>
        <v>#VALUE!</v>
      </c>
      <c r="AL404" s="24" t="e">
        <f>SUMIFS([1]raw_resource_build!$K:$K,[1]raw_resource_build!$B:$B,$C404,[1]raw_resource_build!$A:$A,AL$395)+SUMIFS([1]raw_resource_build!$L:$L,[1]raw_resource_build!$B:$B,$C404,[1]raw_resource_build!$A:$A,AL$395)</f>
        <v>#VALUE!</v>
      </c>
      <c r="AM404" s="24" t="e">
        <f>SUMIFS([1]raw_resource_build!$K:$K,[1]raw_resource_build!$B:$B,$C404,[1]raw_resource_build!$A:$A,AM$395)+SUMIFS([1]raw_resource_build!$L:$L,[1]raw_resource_build!$B:$B,$C404,[1]raw_resource_build!$A:$A,AM$395)</f>
        <v>#VALUE!</v>
      </c>
      <c r="AN404" s="24" t="e">
        <f>SUMIFS([1]raw_resource_build!$K:$K,[1]raw_resource_build!$B:$B,$C404,[1]raw_resource_build!$A:$A,AN$395)+SUMIFS([1]raw_resource_build!$L:$L,[1]raw_resource_build!$B:$B,$C404,[1]raw_resource_build!$A:$A,AN$395)</f>
        <v>#VALUE!</v>
      </c>
      <c r="AO404" s="17"/>
      <c r="AP404" s="70"/>
    </row>
    <row r="405" spans="2:42" outlineLevel="1" x14ac:dyDescent="0.4">
      <c r="C405" s="17" t="s">
        <v>364</v>
      </c>
      <c r="D405" s="136" t="s">
        <v>363</v>
      </c>
      <c r="E405" s="24">
        <v>0</v>
      </c>
      <c r="F405" s="24">
        <v>0</v>
      </c>
      <c r="G405" s="24">
        <v>0</v>
      </c>
      <c r="H405" s="24">
        <v>0</v>
      </c>
      <c r="I405" s="24">
        <v>0</v>
      </c>
      <c r="J405" s="24">
        <v>0</v>
      </c>
      <c r="K405" s="24">
        <v>0</v>
      </c>
      <c r="L405" s="24">
        <v>0</v>
      </c>
      <c r="M405" s="24">
        <v>187</v>
      </c>
      <c r="N405" s="24">
        <v>187</v>
      </c>
      <c r="O405" s="24">
        <v>0</v>
      </c>
      <c r="P405" s="24">
        <v>287</v>
      </c>
      <c r="Q405" s="24">
        <v>0</v>
      </c>
      <c r="R405" s="24">
        <v>0</v>
      </c>
      <c r="S405" s="24">
        <v>0</v>
      </c>
      <c r="T405" s="24">
        <v>287</v>
      </c>
      <c r="U405" s="24" t="e">
        <f>SUMIFS([1]raw_resource_build!$K:$K,[1]raw_resource_build!$B:$B,$C405,[1]raw_resource_build!$A:$A,U$395)+SUMIFS([1]raw_resource_build!$L:$L,[1]raw_resource_build!$B:$B,$C405,[1]raw_resource_build!$A:$A,U$395)</f>
        <v>#VALUE!</v>
      </c>
      <c r="V405" s="24" t="e">
        <f>SUMIFS([1]raw_resource_build!$K:$K,[1]raw_resource_build!$B:$B,$C405,[1]raw_resource_build!$A:$A,V$395)+SUMIFS([1]raw_resource_build!$L:$L,[1]raw_resource_build!$B:$B,$C405,[1]raw_resource_build!$A:$A,V$395)</f>
        <v>#VALUE!</v>
      </c>
      <c r="W405" s="24" t="e">
        <f>SUMIFS([1]raw_resource_build!$K:$K,[1]raw_resource_build!$B:$B,$C405,[1]raw_resource_build!$A:$A,W$395)+SUMIFS([1]raw_resource_build!$L:$L,[1]raw_resource_build!$B:$B,$C405,[1]raw_resource_build!$A:$A,W$395)</f>
        <v>#VALUE!</v>
      </c>
      <c r="X405" s="24" t="e">
        <f>SUMIFS([1]raw_resource_build!$K:$K,[1]raw_resource_build!$B:$B,$C405,[1]raw_resource_build!$A:$A,X$395)+SUMIFS([1]raw_resource_build!$L:$L,[1]raw_resource_build!$B:$B,$C405,[1]raw_resource_build!$A:$A,X$395)</f>
        <v>#VALUE!</v>
      </c>
      <c r="Y405" s="24" t="e">
        <f>SUMIFS([1]raw_resource_build!$K:$K,[1]raw_resource_build!$B:$B,$C405,[1]raw_resource_build!$A:$A,Y$395)+SUMIFS([1]raw_resource_build!$L:$L,[1]raw_resource_build!$B:$B,$C405,[1]raw_resource_build!$A:$A,Y$395)</f>
        <v>#VALUE!</v>
      </c>
      <c r="Z405" s="24" t="e">
        <f>SUMIFS([1]raw_resource_build!$K:$K,[1]raw_resource_build!$B:$B,$C405,[1]raw_resource_build!$A:$A,Z$395)+SUMIFS([1]raw_resource_build!$L:$L,[1]raw_resource_build!$B:$B,$C405,[1]raw_resource_build!$A:$A,Z$395)</f>
        <v>#VALUE!</v>
      </c>
      <c r="AA405" s="24" t="e">
        <f>SUMIFS([1]raw_resource_build!$K:$K,[1]raw_resource_build!$B:$B,$C405,[1]raw_resource_build!$A:$A,AA$395)+SUMIFS([1]raw_resource_build!$L:$L,[1]raw_resource_build!$B:$B,$C405,[1]raw_resource_build!$A:$A,AA$395)</f>
        <v>#VALUE!</v>
      </c>
      <c r="AB405" s="24" t="e">
        <f>SUMIFS([1]raw_resource_build!$K:$K,[1]raw_resource_build!$B:$B,$C405,[1]raw_resource_build!$A:$A,AB$395)+SUMIFS([1]raw_resource_build!$L:$L,[1]raw_resource_build!$B:$B,$C405,[1]raw_resource_build!$A:$A,AB$395)</f>
        <v>#VALUE!</v>
      </c>
      <c r="AC405" s="24" t="e">
        <f>SUMIFS([1]raw_resource_build!$K:$K,[1]raw_resource_build!$B:$B,$C405,[1]raw_resource_build!$A:$A,AC$395)+SUMIFS([1]raw_resource_build!$L:$L,[1]raw_resource_build!$B:$B,$C405,[1]raw_resource_build!$A:$A,AC$395)</f>
        <v>#VALUE!</v>
      </c>
      <c r="AD405" s="24" t="e">
        <f>SUMIFS([1]raw_resource_build!$K:$K,[1]raw_resource_build!$B:$B,$C405,[1]raw_resource_build!$A:$A,AD$395)+SUMIFS([1]raw_resource_build!$L:$L,[1]raw_resource_build!$B:$B,$C405,[1]raw_resource_build!$A:$A,AD$395)</f>
        <v>#VALUE!</v>
      </c>
      <c r="AE405" s="24" t="e">
        <f>SUMIFS([1]raw_resource_build!$K:$K,[1]raw_resource_build!$B:$B,$C405,[1]raw_resource_build!$A:$A,AE$395)+SUMIFS([1]raw_resource_build!$L:$L,[1]raw_resource_build!$B:$B,$C405,[1]raw_resource_build!$A:$A,AE$395)</f>
        <v>#VALUE!</v>
      </c>
      <c r="AF405" s="24" t="e">
        <f>SUMIFS([1]raw_resource_build!$K:$K,[1]raw_resource_build!$B:$B,$C405,[1]raw_resource_build!$A:$A,AF$395)+SUMIFS([1]raw_resource_build!$L:$L,[1]raw_resource_build!$B:$B,$C405,[1]raw_resource_build!$A:$A,AF$395)</f>
        <v>#VALUE!</v>
      </c>
      <c r="AG405" s="24" t="e">
        <f>SUMIFS([1]raw_resource_build!$K:$K,[1]raw_resource_build!$B:$B,$C405,[1]raw_resource_build!$A:$A,AG$395)+SUMIFS([1]raw_resource_build!$L:$L,[1]raw_resource_build!$B:$B,$C405,[1]raw_resource_build!$A:$A,AG$395)</f>
        <v>#VALUE!</v>
      </c>
      <c r="AH405" s="24" t="e">
        <f>SUMIFS([1]raw_resource_build!$K:$K,[1]raw_resource_build!$B:$B,$C405,[1]raw_resource_build!$A:$A,AH$395)+SUMIFS([1]raw_resource_build!$L:$L,[1]raw_resource_build!$B:$B,$C405,[1]raw_resource_build!$A:$A,AH$395)</f>
        <v>#VALUE!</v>
      </c>
      <c r="AI405" s="24" t="e">
        <f>SUMIFS([1]raw_resource_build!$K:$K,[1]raw_resource_build!$B:$B,$C405,[1]raw_resource_build!$A:$A,AI$395)+SUMIFS([1]raw_resource_build!$L:$L,[1]raw_resource_build!$B:$B,$C405,[1]raw_resource_build!$A:$A,AI$395)</f>
        <v>#VALUE!</v>
      </c>
      <c r="AJ405" s="24" t="e">
        <f>SUMIFS([1]raw_resource_build!$K:$K,[1]raw_resource_build!$B:$B,$C405,[1]raw_resource_build!$A:$A,AJ$395)+SUMIFS([1]raw_resource_build!$L:$L,[1]raw_resource_build!$B:$B,$C405,[1]raw_resource_build!$A:$A,AJ$395)</f>
        <v>#VALUE!</v>
      </c>
      <c r="AK405" s="24" t="e">
        <f>SUMIFS([1]raw_resource_build!$K:$K,[1]raw_resource_build!$B:$B,$C405,[1]raw_resource_build!$A:$A,AK$395)+SUMIFS([1]raw_resource_build!$L:$L,[1]raw_resource_build!$B:$B,$C405,[1]raw_resource_build!$A:$A,AK$395)</f>
        <v>#VALUE!</v>
      </c>
      <c r="AL405" s="24" t="e">
        <f>SUMIFS([1]raw_resource_build!$K:$K,[1]raw_resource_build!$B:$B,$C405,[1]raw_resource_build!$A:$A,AL$395)+SUMIFS([1]raw_resource_build!$L:$L,[1]raw_resource_build!$B:$B,$C405,[1]raw_resource_build!$A:$A,AL$395)</f>
        <v>#VALUE!</v>
      </c>
      <c r="AM405" s="24" t="e">
        <f>SUMIFS([1]raw_resource_build!$K:$K,[1]raw_resource_build!$B:$B,$C405,[1]raw_resource_build!$A:$A,AM$395)+SUMIFS([1]raw_resource_build!$L:$L,[1]raw_resource_build!$B:$B,$C405,[1]raw_resource_build!$A:$A,AM$395)</f>
        <v>#VALUE!</v>
      </c>
      <c r="AN405" s="24" t="e">
        <f>SUMIFS([1]raw_resource_build!$K:$K,[1]raw_resource_build!$B:$B,$C405,[1]raw_resource_build!$A:$A,AN$395)+SUMIFS([1]raw_resource_build!$L:$L,[1]raw_resource_build!$B:$B,$C405,[1]raw_resource_build!$A:$A,AN$395)</f>
        <v>#VALUE!</v>
      </c>
      <c r="AO405" s="17"/>
      <c r="AP405" s="70"/>
    </row>
    <row r="406" spans="2:42" outlineLevel="1" x14ac:dyDescent="0.4">
      <c r="C406" s="17" t="s">
        <v>365</v>
      </c>
      <c r="D406" s="136" t="s">
        <v>366</v>
      </c>
      <c r="E406" s="24">
        <v>0</v>
      </c>
      <c r="F406" s="24">
        <v>0</v>
      </c>
      <c r="G406" s="24">
        <v>0</v>
      </c>
      <c r="H406" s="24">
        <v>0</v>
      </c>
      <c r="I406" s="24">
        <v>0</v>
      </c>
      <c r="J406" s="24">
        <v>0</v>
      </c>
      <c r="K406" s="24">
        <v>0</v>
      </c>
      <c r="L406" s="24">
        <v>0</v>
      </c>
      <c r="M406" s="24">
        <v>0</v>
      </c>
      <c r="N406" s="24">
        <v>0</v>
      </c>
      <c r="O406" s="24">
        <v>0</v>
      </c>
      <c r="P406" s="24">
        <v>0</v>
      </c>
      <c r="Q406" s="24">
        <v>0</v>
      </c>
      <c r="R406" s="24">
        <v>0</v>
      </c>
      <c r="S406" s="24">
        <v>0</v>
      </c>
      <c r="T406" s="24">
        <v>0</v>
      </c>
      <c r="U406" s="24" t="e">
        <f>SUMIFS([1]raw_resource_build!$K:$K,[1]raw_resource_build!$B:$B,$C406,[1]raw_resource_build!$A:$A,U$395)+SUMIFS([1]raw_resource_build!$L:$L,[1]raw_resource_build!$B:$B,$C406,[1]raw_resource_build!$A:$A,U$395)</f>
        <v>#VALUE!</v>
      </c>
      <c r="V406" s="24" t="e">
        <f>SUMIFS([1]raw_resource_build!$K:$K,[1]raw_resource_build!$B:$B,$C406,[1]raw_resource_build!$A:$A,V$395)+SUMIFS([1]raw_resource_build!$L:$L,[1]raw_resource_build!$B:$B,$C406,[1]raw_resource_build!$A:$A,V$395)</f>
        <v>#VALUE!</v>
      </c>
      <c r="W406" s="24" t="e">
        <f>SUMIFS([1]raw_resource_build!$K:$K,[1]raw_resource_build!$B:$B,$C406,[1]raw_resource_build!$A:$A,W$395)+SUMIFS([1]raw_resource_build!$L:$L,[1]raw_resource_build!$B:$B,$C406,[1]raw_resource_build!$A:$A,W$395)</f>
        <v>#VALUE!</v>
      </c>
      <c r="X406" s="24" t="e">
        <f>SUMIFS([1]raw_resource_build!$K:$K,[1]raw_resource_build!$B:$B,$C406,[1]raw_resource_build!$A:$A,X$395)+SUMIFS([1]raw_resource_build!$L:$L,[1]raw_resource_build!$B:$B,$C406,[1]raw_resource_build!$A:$A,X$395)</f>
        <v>#VALUE!</v>
      </c>
      <c r="Y406" s="24" t="e">
        <f>SUMIFS([1]raw_resource_build!$K:$K,[1]raw_resource_build!$B:$B,$C406,[1]raw_resource_build!$A:$A,Y$395)+SUMIFS([1]raw_resource_build!$L:$L,[1]raw_resource_build!$B:$B,$C406,[1]raw_resource_build!$A:$A,Y$395)</f>
        <v>#VALUE!</v>
      </c>
      <c r="Z406" s="24" t="e">
        <f>SUMIFS([1]raw_resource_build!$K:$K,[1]raw_resource_build!$B:$B,$C406,[1]raw_resource_build!$A:$A,Z$395)+SUMIFS([1]raw_resource_build!$L:$L,[1]raw_resource_build!$B:$B,$C406,[1]raw_resource_build!$A:$A,Z$395)</f>
        <v>#VALUE!</v>
      </c>
      <c r="AA406" s="24" t="e">
        <f>SUMIFS([1]raw_resource_build!$K:$K,[1]raw_resource_build!$B:$B,$C406,[1]raw_resource_build!$A:$A,AA$395)+SUMIFS([1]raw_resource_build!$L:$L,[1]raw_resource_build!$B:$B,$C406,[1]raw_resource_build!$A:$A,AA$395)</f>
        <v>#VALUE!</v>
      </c>
      <c r="AB406" s="24" t="e">
        <f>SUMIFS([1]raw_resource_build!$K:$K,[1]raw_resource_build!$B:$B,$C406,[1]raw_resource_build!$A:$A,AB$395)+SUMIFS([1]raw_resource_build!$L:$L,[1]raw_resource_build!$B:$B,$C406,[1]raw_resource_build!$A:$A,AB$395)</f>
        <v>#VALUE!</v>
      </c>
      <c r="AC406" s="24" t="e">
        <f>SUMIFS([1]raw_resource_build!$K:$K,[1]raw_resource_build!$B:$B,$C406,[1]raw_resource_build!$A:$A,AC$395)+SUMIFS([1]raw_resource_build!$L:$L,[1]raw_resource_build!$B:$B,$C406,[1]raw_resource_build!$A:$A,AC$395)</f>
        <v>#VALUE!</v>
      </c>
      <c r="AD406" s="24" t="e">
        <f>SUMIFS([1]raw_resource_build!$K:$K,[1]raw_resource_build!$B:$B,$C406,[1]raw_resource_build!$A:$A,AD$395)+SUMIFS([1]raw_resource_build!$L:$L,[1]raw_resource_build!$B:$B,$C406,[1]raw_resource_build!$A:$A,AD$395)</f>
        <v>#VALUE!</v>
      </c>
      <c r="AE406" s="24" t="e">
        <f>SUMIFS([1]raw_resource_build!$K:$K,[1]raw_resource_build!$B:$B,$C406,[1]raw_resource_build!$A:$A,AE$395)+SUMIFS([1]raw_resource_build!$L:$L,[1]raw_resource_build!$B:$B,$C406,[1]raw_resource_build!$A:$A,AE$395)</f>
        <v>#VALUE!</v>
      </c>
      <c r="AF406" s="24" t="e">
        <f>SUMIFS([1]raw_resource_build!$K:$K,[1]raw_resource_build!$B:$B,$C406,[1]raw_resource_build!$A:$A,AF$395)+SUMIFS([1]raw_resource_build!$L:$L,[1]raw_resource_build!$B:$B,$C406,[1]raw_resource_build!$A:$A,AF$395)</f>
        <v>#VALUE!</v>
      </c>
      <c r="AG406" s="24" t="e">
        <f>SUMIFS([1]raw_resource_build!$K:$K,[1]raw_resource_build!$B:$B,$C406,[1]raw_resource_build!$A:$A,AG$395)+SUMIFS([1]raw_resource_build!$L:$L,[1]raw_resource_build!$B:$B,$C406,[1]raw_resource_build!$A:$A,AG$395)</f>
        <v>#VALUE!</v>
      </c>
      <c r="AH406" s="24" t="e">
        <f>SUMIFS([1]raw_resource_build!$K:$K,[1]raw_resource_build!$B:$B,$C406,[1]raw_resource_build!$A:$A,AH$395)+SUMIFS([1]raw_resource_build!$L:$L,[1]raw_resource_build!$B:$B,$C406,[1]raw_resource_build!$A:$A,AH$395)</f>
        <v>#VALUE!</v>
      </c>
      <c r="AI406" s="24" t="e">
        <f>SUMIFS([1]raw_resource_build!$K:$K,[1]raw_resource_build!$B:$B,$C406,[1]raw_resource_build!$A:$A,AI$395)+SUMIFS([1]raw_resource_build!$L:$L,[1]raw_resource_build!$B:$B,$C406,[1]raw_resource_build!$A:$A,AI$395)</f>
        <v>#VALUE!</v>
      </c>
      <c r="AJ406" s="24" t="e">
        <f>SUMIFS([1]raw_resource_build!$K:$K,[1]raw_resource_build!$B:$B,$C406,[1]raw_resource_build!$A:$A,AJ$395)+SUMIFS([1]raw_resource_build!$L:$L,[1]raw_resource_build!$B:$B,$C406,[1]raw_resource_build!$A:$A,AJ$395)</f>
        <v>#VALUE!</v>
      </c>
      <c r="AK406" s="24" t="e">
        <f>SUMIFS([1]raw_resource_build!$K:$K,[1]raw_resource_build!$B:$B,$C406,[1]raw_resource_build!$A:$A,AK$395)+SUMIFS([1]raw_resource_build!$L:$L,[1]raw_resource_build!$B:$B,$C406,[1]raw_resource_build!$A:$A,AK$395)</f>
        <v>#VALUE!</v>
      </c>
      <c r="AL406" s="24" t="e">
        <f>SUMIFS([1]raw_resource_build!$K:$K,[1]raw_resource_build!$B:$B,$C406,[1]raw_resource_build!$A:$A,AL$395)+SUMIFS([1]raw_resource_build!$L:$L,[1]raw_resource_build!$B:$B,$C406,[1]raw_resource_build!$A:$A,AL$395)</f>
        <v>#VALUE!</v>
      </c>
      <c r="AM406" s="24" t="e">
        <f>SUMIFS([1]raw_resource_build!$K:$K,[1]raw_resource_build!$B:$B,$C406,[1]raw_resource_build!$A:$A,AM$395)+SUMIFS([1]raw_resource_build!$L:$L,[1]raw_resource_build!$B:$B,$C406,[1]raw_resource_build!$A:$A,AM$395)</f>
        <v>#VALUE!</v>
      </c>
      <c r="AN406" s="24" t="e">
        <f>SUMIFS([1]raw_resource_build!$K:$K,[1]raw_resource_build!$B:$B,$C406,[1]raw_resource_build!$A:$A,AN$395)+SUMIFS([1]raw_resource_build!$L:$L,[1]raw_resource_build!$B:$B,$C406,[1]raw_resource_build!$A:$A,AN$395)</f>
        <v>#VALUE!</v>
      </c>
      <c r="AO406" s="17"/>
      <c r="AP406" s="70"/>
    </row>
    <row r="407" spans="2:42" outlineLevel="1" x14ac:dyDescent="0.4">
      <c r="C407" s="17" t="s">
        <v>367</v>
      </c>
      <c r="D407" s="136" t="s">
        <v>366</v>
      </c>
      <c r="E407" s="24">
        <v>0</v>
      </c>
      <c r="F407" s="24">
        <v>0</v>
      </c>
      <c r="G407" s="24">
        <v>0</v>
      </c>
      <c r="H407" s="24">
        <v>0</v>
      </c>
      <c r="I407" s="24">
        <v>0</v>
      </c>
      <c r="J407" s="24">
        <v>0</v>
      </c>
      <c r="K407" s="24">
        <v>0</v>
      </c>
      <c r="L407" s="24">
        <v>173</v>
      </c>
      <c r="M407" s="24">
        <v>173</v>
      </c>
      <c r="N407" s="24">
        <v>173</v>
      </c>
      <c r="O407" s="24">
        <v>0</v>
      </c>
      <c r="P407" s="24">
        <v>173</v>
      </c>
      <c r="Q407" s="24">
        <v>0</v>
      </c>
      <c r="R407" s="24">
        <v>0</v>
      </c>
      <c r="S407" s="24">
        <v>0</v>
      </c>
      <c r="T407" s="24">
        <v>173</v>
      </c>
      <c r="U407" s="24" t="e">
        <f>SUMIFS([1]raw_resource_build!$K:$K,[1]raw_resource_build!$B:$B,$C407,[1]raw_resource_build!$A:$A,U$395)+SUMIFS([1]raw_resource_build!$L:$L,[1]raw_resource_build!$B:$B,$C407,[1]raw_resource_build!$A:$A,U$395)</f>
        <v>#VALUE!</v>
      </c>
      <c r="V407" s="24" t="e">
        <f>SUMIFS([1]raw_resource_build!$K:$K,[1]raw_resource_build!$B:$B,$C407,[1]raw_resource_build!$A:$A,V$395)+SUMIFS([1]raw_resource_build!$L:$L,[1]raw_resource_build!$B:$B,$C407,[1]raw_resource_build!$A:$A,V$395)</f>
        <v>#VALUE!</v>
      </c>
      <c r="W407" s="24" t="e">
        <f>SUMIFS([1]raw_resource_build!$K:$K,[1]raw_resource_build!$B:$B,$C407,[1]raw_resource_build!$A:$A,W$395)+SUMIFS([1]raw_resource_build!$L:$L,[1]raw_resource_build!$B:$B,$C407,[1]raw_resource_build!$A:$A,W$395)</f>
        <v>#VALUE!</v>
      </c>
      <c r="X407" s="24" t="e">
        <f>SUMIFS([1]raw_resource_build!$K:$K,[1]raw_resource_build!$B:$B,$C407,[1]raw_resource_build!$A:$A,X$395)+SUMIFS([1]raw_resource_build!$L:$L,[1]raw_resource_build!$B:$B,$C407,[1]raw_resource_build!$A:$A,X$395)</f>
        <v>#VALUE!</v>
      </c>
      <c r="Y407" s="24" t="e">
        <f>SUMIFS([1]raw_resource_build!$K:$K,[1]raw_resource_build!$B:$B,$C407,[1]raw_resource_build!$A:$A,Y$395)+SUMIFS([1]raw_resource_build!$L:$L,[1]raw_resource_build!$B:$B,$C407,[1]raw_resource_build!$A:$A,Y$395)</f>
        <v>#VALUE!</v>
      </c>
      <c r="Z407" s="24" t="e">
        <f>SUMIFS([1]raw_resource_build!$K:$K,[1]raw_resource_build!$B:$B,$C407,[1]raw_resource_build!$A:$A,Z$395)+SUMIFS([1]raw_resource_build!$L:$L,[1]raw_resource_build!$B:$B,$C407,[1]raw_resource_build!$A:$A,Z$395)</f>
        <v>#VALUE!</v>
      </c>
      <c r="AA407" s="24" t="e">
        <f>SUMIFS([1]raw_resource_build!$K:$K,[1]raw_resource_build!$B:$B,$C407,[1]raw_resource_build!$A:$A,AA$395)+SUMIFS([1]raw_resource_build!$L:$L,[1]raw_resource_build!$B:$B,$C407,[1]raw_resource_build!$A:$A,AA$395)</f>
        <v>#VALUE!</v>
      </c>
      <c r="AB407" s="24" t="e">
        <f>SUMIFS([1]raw_resource_build!$K:$K,[1]raw_resource_build!$B:$B,$C407,[1]raw_resource_build!$A:$A,AB$395)+SUMIFS([1]raw_resource_build!$L:$L,[1]raw_resource_build!$B:$B,$C407,[1]raw_resource_build!$A:$A,AB$395)</f>
        <v>#VALUE!</v>
      </c>
      <c r="AC407" s="24" t="e">
        <f>SUMIFS([1]raw_resource_build!$K:$K,[1]raw_resource_build!$B:$B,$C407,[1]raw_resource_build!$A:$A,AC$395)+SUMIFS([1]raw_resource_build!$L:$L,[1]raw_resource_build!$B:$B,$C407,[1]raw_resource_build!$A:$A,AC$395)</f>
        <v>#VALUE!</v>
      </c>
      <c r="AD407" s="24" t="e">
        <f>SUMIFS([1]raw_resource_build!$K:$K,[1]raw_resource_build!$B:$B,$C407,[1]raw_resource_build!$A:$A,AD$395)+SUMIFS([1]raw_resource_build!$L:$L,[1]raw_resource_build!$B:$B,$C407,[1]raw_resource_build!$A:$A,AD$395)</f>
        <v>#VALUE!</v>
      </c>
      <c r="AE407" s="24" t="e">
        <f>SUMIFS([1]raw_resource_build!$K:$K,[1]raw_resource_build!$B:$B,$C407,[1]raw_resource_build!$A:$A,AE$395)+SUMIFS([1]raw_resource_build!$L:$L,[1]raw_resource_build!$B:$B,$C407,[1]raw_resource_build!$A:$A,AE$395)</f>
        <v>#VALUE!</v>
      </c>
      <c r="AF407" s="24" t="e">
        <f>SUMIFS([1]raw_resource_build!$K:$K,[1]raw_resource_build!$B:$B,$C407,[1]raw_resource_build!$A:$A,AF$395)+SUMIFS([1]raw_resource_build!$L:$L,[1]raw_resource_build!$B:$B,$C407,[1]raw_resource_build!$A:$A,AF$395)</f>
        <v>#VALUE!</v>
      </c>
      <c r="AG407" s="24" t="e">
        <f>SUMIFS([1]raw_resource_build!$K:$K,[1]raw_resource_build!$B:$B,$C407,[1]raw_resource_build!$A:$A,AG$395)+SUMIFS([1]raw_resource_build!$L:$L,[1]raw_resource_build!$B:$B,$C407,[1]raw_resource_build!$A:$A,AG$395)</f>
        <v>#VALUE!</v>
      </c>
      <c r="AH407" s="24" t="e">
        <f>SUMIFS([1]raw_resource_build!$K:$K,[1]raw_resource_build!$B:$B,$C407,[1]raw_resource_build!$A:$A,AH$395)+SUMIFS([1]raw_resource_build!$L:$L,[1]raw_resource_build!$B:$B,$C407,[1]raw_resource_build!$A:$A,AH$395)</f>
        <v>#VALUE!</v>
      </c>
      <c r="AI407" s="24" t="e">
        <f>SUMIFS([1]raw_resource_build!$K:$K,[1]raw_resource_build!$B:$B,$C407,[1]raw_resource_build!$A:$A,AI$395)+SUMIFS([1]raw_resource_build!$L:$L,[1]raw_resource_build!$B:$B,$C407,[1]raw_resource_build!$A:$A,AI$395)</f>
        <v>#VALUE!</v>
      </c>
      <c r="AJ407" s="24" t="e">
        <f>SUMIFS([1]raw_resource_build!$K:$K,[1]raw_resource_build!$B:$B,$C407,[1]raw_resource_build!$A:$A,AJ$395)+SUMIFS([1]raw_resource_build!$L:$L,[1]raw_resource_build!$B:$B,$C407,[1]raw_resource_build!$A:$A,AJ$395)</f>
        <v>#VALUE!</v>
      </c>
      <c r="AK407" s="24" t="e">
        <f>SUMIFS([1]raw_resource_build!$K:$K,[1]raw_resource_build!$B:$B,$C407,[1]raw_resource_build!$A:$A,AK$395)+SUMIFS([1]raw_resource_build!$L:$L,[1]raw_resource_build!$B:$B,$C407,[1]raw_resource_build!$A:$A,AK$395)</f>
        <v>#VALUE!</v>
      </c>
      <c r="AL407" s="24" t="e">
        <f>SUMIFS([1]raw_resource_build!$K:$K,[1]raw_resource_build!$B:$B,$C407,[1]raw_resource_build!$A:$A,AL$395)+SUMIFS([1]raw_resource_build!$L:$L,[1]raw_resource_build!$B:$B,$C407,[1]raw_resource_build!$A:$A,AL$395)</f>
        <v>#VALUE!</v>
      </c>
      <c r="AM407" s="24" t="e">
        <f>SUMIFS([1]raw_resource_build!$K:$K,[1]raw_resource_build!$B:$B,$C407,[1]raw_resource_build!$A:$A,AM$395)+SUMIFS([1]raw_resource_build!$L:$L,[1]raw_resource_build!$B:$B,$C407,[1]raw_resource_build!$A:$A,AM$395)</f>
        <v>#VALUE!</v>
      </c>
      <c r="AN407" s="24" t="e">
        <f>SUMIFS([1]raw_resource_build!$K:$K,[1]raw_resource_build!$B:$B,$C407,[1]raw_resource_build!$A:$A,AN$395)+SUMIFS([1]raw_resource_build!$L:$L,[1]raw_resource_build!$B:$B,$C407,[1]raw_resource_build!$A:$A,AN$395)</f>
        <v>#VALUE!</v>
      </c>
      <c r="AO407" s="17"/>
      <c r="AP407" s="70"/>
    </row>
    <row r="408" spans="2:42" outlineLevel="1" x14ac:dyDescent="0.4">
      <c r="C408" s="17" t="s">
        <v>368</v>
      </c>
      <c r="D408" s="136" t="s">
        <v>178</v>
      </c>
      <c r="E408" s="24">
        <v>0</v>
      </c>
      <c r="F408" s="24">
        <v>0</v>
      </c>
      <c r="G408" s="24">
        <v>0</v>
      </c>
      <c r="H408" s="24">
        <v>0</v>
      </c>
      <c r="I408" s="24">
        <v>0</v>
      </c>
      <c r="J408" s="24">
        <v>0</v>
      </c>
      <c r="K408" s="24">
        <v>0</v>
      </c>
      <c r="L408" s="24">
        <v>0</v>
      </c>
      <c r="M408" s="24">
        <v>0</v>
      </c>
      <c r="N408" s="24">
        <v>0</v>
      </c>
      <c r="O408" s="24">
        <v>0</v>
      </c>
      <c r="P408" s="24">
        <v>0</v>
      </c>
      <c r="Q408" s="24">
        <v>0</v>
      </c>
      <c r="R408" s="24">
        <v>0</v>
      </c>
      <c r="S408" s="24">
        <v>0</v>
      </c>
      <c r="T408" s="24">
        <v>0</v>
      </c>
      <c r="U408" s="24" t="e">
        <f>SUMIFS([1]raw_resource_build!$K:$K,[1]raw_resource_build!$B:$B,$C408,[1]raw_resource_build!$A:$A,U$395)+SUMIFS([1]raw_resource_build!$L:$L,[1]raw_resource_build!$B:$B,$C408,[1]raw_resource_build!$A:$A,U$395)</f>
        <v>#VALUE!</v>
      </c>
      <c r="V408" s="24" t="e">
        <f>SUMIFS([1]raw_resource_build!$K:$K,[1]raw_resource_build!$B:$B,$C408,[1]raw_resource_build!$A:$A,V$395)+SUMIFS([1]raw_resource_build!$L:$L,[1]raw_resource_build!$B:$B,$C408,[1]raw_resource_build!$A:$A,V$395)</f>
        <v>#VALUE!</v>
      </c>
      <c r="W408" s="24" t="e">
        <f>SUMIFS([1]raw_resource_build!$K:$K,[1]raw_resource_build!$B:$B,$C408,[1]raw_resource_build!$A:$A,W$395)+SUMIFS([1]raw_resource_build!$L:$L,[1]raw_resource_build!$B:$B,$C408,[1]raw_resource_build!$A:$A,W$395)</f>
        <v>#VALUE!</v>
      </c>
      <c r="X408" s="24" t="e">
        <f>SUMIFS([1]raw_resource_build!$K:$K,[1]raw_resource_build!$B:$B,$C408,[1]raw_resource_build!$A:$A,X$395)+SUMIFS([1]raw_resource_build!$L:$L,[1]raw_resource_build!$B:$B,$C408,[1]raw_resource_build!$A:$A,X$395)</f>
        <v>#VALUE!</v>
      </c>
      <c r="Y408" s="24" t="e">
        <f>SUMIFS([1]raw_resource_build!$K:$K,[1]raw_resource_build!$B:$B,$C408,[1]raw_resource_build!$A:$A,Y$395)+SUMIFS([1]raw_resource_build!$L:$L,[1]raw_resource_build!$B:$B,$C408,[1]raw_resource_build!$A:$A,Y$395)</f>
        <v>#VALUE!</v>
      </c>
      <c r="Z408" s="24" t="e">
        <f>SUMIFS([1]raw_resource_build!$K:$K,[1]raw_resource_build!$B:$B,$C408,[1]raw_resource_build!$A:$A,Z$395)+SUMIFS([1]raw_resource_build!$L:$L,[1]raw_resource_build!$B:$B,$C408,[1]raw_resource_build!$A:$A,Z$395)</f>
        <v>#VALUE!</v>
      </c>
      <c r="AA408" s="24" t="e">
        <f>SUMIFS([1]raw_resource_build!$K:$K,[1]raw_resource_build!$B:$B,$C408,[1]raw_resource_build!$A:$A,AA$395)+SUMIFS([1]raw_resource_build!$L:$L,[1]raw_resource_build!$B:$B,$C408,[1]raw_resource_build!$A:$A,AA$395)</f>
        <v>#VALUE!</v>
      </c>
      <c r="AB408" s="24" t="e">
        <f>SUMIFS([1]raw_resource_build!$K:$K,[1]raw_resource_build!$B:$B,$C408,[1]raw_resource_build!$A:$A,AB$395)+SUMIFS([1]raw_resource_build!$L:$L,[1]raw_resource_build!$B:$B,$C408,[1]raw_resource_build!$A:$A,AB$395)</f>
        <v>#VALUE!</v>
      </c>
      <c r="AC408" s="24" t="e">
        <f>SUMIFS([1]raw_resource_build!$K:$K,[1]raw_resource_build!$B:$B,$C408,[1]raw_resource_build!$A:$A,AC$395)+SUMIFS([1]raw_resource_build!$L:$L,[1]raw_resource_build!$B:$B,$C408,[1]raw_resource_build!$A:$A,AC$395)</f>
        <v>#VALUE!</v>
      </c>
      <c r="AD408" s="24" t="e">
        <f>SUMIFS([1]raw_resource_build!$K:$K,[1]raw_resource_build!$B:$B,$C408,[1]raw_resource_build!$A:$A,AD$395)+SUMIFS([1]raw_resource_build!$L:$L,[1]raw_resource_build!$B:$B,$C408,[1]raw_resource_build!$A:$A,AD$395)</f>
        <v>#VALUE!</v>
      </c>
      <c r="AE408" s="24" t="e">
        <f>SUMIFS([1]raw_resource_build!$K:$K,[1]raw_resource_build!$B:$B,$C408,[1]raw_resource_build!$A:$A,AE$395)+SUMIFS([1]raw_resource_build!$L:$L,[1]raw_resource_build!$B:$B,$C408,[1]raw_resource_build!$A:$A,AE$395)</f>
        <v>#VALUE!</v>
      </c>
      <c r="AF408" s="24" t="e">
        <f>SUMIFS([1]raw_resource_build!$K:$K,[1]raw_resource_build!$B:$B,$C408,[1]raw_resource_build!$A:$A,AF$395)+SUMIFS([1]raw_resource_build!$L:$L,[1]raw_resource_build!$B:$B,$C408,[1]raw_resource_build!$A:$A,AF$395)</f>
        <v>#VALUE!</v>
      </c>
      <c r="AG408" s="24" t="e">
        <f>SUMIFS([1]raw_resource_build!$K:$K,[1]raw_resource_build!$B:$B,$C408,[1]raw_resource_build!$A:$A,AG$395)+SUMIFS([1]raw_resource_build!$L:$L,[1]raw_resource_build!$B:$B,$C408,[1]raw_resource_build!$A:$A,AG$395)</f>
        <v>#VALUE!</v>
      </c>
      <c r="AH408" s="24" t="e">
        <f>SUMIFS([1]raw_resource_build!$K:$K,[1]raw_resource_build!$B:$B,$C408,[1]raw_resource_build!$A:$A,AH$395)+SUMIFS([1]raw_resource_build!$L:$L,[1]raw_resource_build!$B:$B,$C408,[1]raw_resource_build!$A:$A,AH$395)</f>
        <v>#VALUE!</v>
      </c>
      <c r="AI408" s="24" t="e">
        <f>SUMIFS([1]raw_resource_build!$K:$K,[1]raw_resource_build!$B:$B,$C408,[1]raw_resource_build!$A:$A,AI$395)+SUMIFS([1]raw_resource_build!$L:$L,[1]raw_resource_build!$B:$B,$C408,[1]raw_resource_build!$A:$A,AI$395)</f>
        <v>#VALUE!</v>
      </c>
      <c r="AJ408" s="24" t="e">
        <f>SUMIFS([1]raw_resource_build!$K:$K,[1]raw_resource_build!$B:$B,$C408,[1]raw_resource_build!$A:$A,AJ$395)+SUMIFS([1]raw_resource_build!$L:$L,[1]raw_resource_build!$B:$B,$C408,[1]raw_resource_build!$A:$A,AJ$395)</f>
        <v>#VALUE!</v>
      </c>
      <c r="AK408" s="24" t="e">
        <f>SUMIFS([1]raw_resource_build!$K:$K,[1]raw_resource_build!$B:$B,$C408,[1]raw_resource_build!$A:$A,AK$395)+SUMIFS([1]raw_resource_build!$L:$L,[1]raw_resource_build!$B:$B,$C408,[1]raw_resource_build!$A:$A,AK$395)</f>
        <v>#VALUE!</v>
      </c>
      <c r="AL408" s="24" t="e">
        <f>SUMIFS([1]raw_resource_build!$K:$K,[1]raw_resource_build!$B:$B,$C408,[1]raw_resource_build!$A:$A,AL$395)+SUMIFS([1]raw_resource_build!$L:$L,[1]raw_resource_build!$B:$B,$C408,[1]raw_resource_build!$A:$A,AL$395)</f>
        <v>#VALUE!</v>
      </c>
      <c r="AM408" s="24" t="e">
        <f>SUMIFS([1]raw_resource_build!$K:$K,[1]raw_resource_build!$B:$B,$C408,[1]raw_resource_build!$A:$A,AM$395)+SUMIFS([1]raw_resource_build!$L:$L,[1]raw_resource_build!$B:$B,$C408,[1]raw_resource_build!$A:$A,AM$395)</f>
        <v>#VALUE!</v>
      </c>
      <c r="AN408" s="24" t="e">
        <f>SUMIFS([1]raw_resource_build!$K:$K,[1]raw_resource_build!$B:$B,$C408,[1]raw_resource_build!$A:$A,AN$395)+SUMIFS([1]raw_resource_build!$L:$L,[1]raw_resource_build!$B:$B,$C408,[1]raw_resource_build!$A:$A,AN$395)</f>
        <v>#VALUE!</v>
      </c>
      <c r="AO408" s="17"/>
      <c r="AP408" s="70"/>
    </row>
    <row r="409" spans="2:42" outlineLevel="1" x14ac:dyDescent="0.4">
      <c r="C409" s="17" t="s">
        <v>369</v>
      </c>
      <c r="D409" s="136" t="e">
        <v>#N/A</v>
      </c>
      <c r="E409" s="24">
        <v>0</v>
      </c>
      <c r="F409" s="24">
        <v>0</v>
      </c>
      <c r="G409" s="24">
        <v>0</v>
      </c>
      <c r="H409" s="24">
        <v>0</v>
      </c>
      <c r="I409" s="24">
        <v>0</v>
      </c>
      <c r="J409" s="24">
        <v>0</v>
      </c>
      <c r="K409" s="24">
        <v>0</v>
      </c>
      <c r="L409" s="24">
        <v>0</v>
      </c>
      <c r="M409" s="24">
        <v>0</v>
      </c>
      <c r="N409" s="24">
        <v>0</v>
      </c>
      <c r="O409" s="24">
        <v>0</v>
      </c>
      <c r="P409" s="24">
        <v>0</v>
      </c>
      <c r="Q409" s="24">
        <v>0</v>
      </c>
      <c r="R409" s="24">
        <v>0</v>
      </c>
      <c r="S409" s="24">
        <v>0</v>
      </c>
      <c r="T409" s="24">
        <v>0</v>
      </c>
      <c r="U409" s="24" t="e">
        <f>SUMIFS([1]raw_resource_build!$K:$K,[1]raw_resource_build!$B:$B,$C409,[1]raw_resource_build!$A:$A,U$395)+SUMIFS([1]raw_resource_build!$L:$L,[1]raw_resource_build!$B:$B,$C409,[1]raw_resource_build!$A:$A,U$395)</f>
        <v>#VALUE!</v>
      </c>
      <c r="V409" s="24" t="e">
        <f>SUMIFS([1]raw_resource_build!$K:$K,[1]raw_resource_build!$B:$B,$C409,[1]raw_resource_build!$A:$A,V$395)+SUMIFS([1]raw_resource_build!$L:$L,[1]raw_resource_build!$B:$B,$C409,[1]raw_resource_build!$A:$A,V$395)</f>
        <v>#VALUE!</v>
      </c>
      <c r="W409" s="24" t="e">
        <f>SUMIFS([1]raw_resource_build!$K:$K,[1]raw_resource_build!$B:$B,$C409,[1]raw_resource_build!$A:$A,W$395)+SUMIFS([1]raw_resource_build!$L:$L,[1]raw_resource_build!$B:$B,$C409,[1]raw_resource_build!$A:$A,W$395)</f>
        <v>#VALUE!</v>
      </c>
      <c r="X409" s="24" t="e">
        <f>SUMIFS([1]raw_resource_build!$K:$K,[1]raw_resource_build!$B:$B,$C409,[1]raw_resource_build!$A:$A,X$395)+SUMIFS([1]raw_resource_build!$L:$L,[1]raw_resource_build!$B:$B,$C409,[1]raw_resource_build!$A:$A,X$395)</f>
        <v>#VALUE!</v>
      </c>
      <c r="Y409" s="24" t="e">
        <f>SUMIFS([1]raw_resource_build!$K:$K,[1]raw_resource_build!$B:$B,$C409,[1]raw_resource_build!$A:$A,Y$395)+SUMIFS([1]raw_resource_build!$L:$L,[1]raw_resource_build!$B:$B,$C409,[1]raw_resource_build!$A:$A,Y$395)</f>
        <v>#VALUE!</v>
      </c>
      <c r="Z409" s="24" t="e">
        <f>SUMIFS([1]raw_resource_build!$K:$K,[1]raw_resource_build!$B:$B,$C409,[1]raw_resource_build!$A:$A,Z$395)+SUMIFS([1]raw_resource_build!$L:$L,[1]raw_resource_build!$B:$B,$C409,[1]raw_resource_build!$A:$A,Z$395)</f>
        <v>#VALUE!</v>
      </c>
      <c r="AA409" s="24" t="e">
        <f>SUMIFS([1]raw_resource_build!$K:$K,[1]raw_resource_build!$B:$B,$C409,[1]raw_resource_build!$A:$A,AA$395)+SUMIFS([1]raw_resource_build!$L:$L,[1]raw_resource_build!$B:$B,$C409,[1]raw_resource_build!$A:$A,AA$395)</f>
        <v>#VALUE!</v>
      </c>
      <c r="AB409" s="24" t="e">
        <f>SUMIFS([1]raw_resource_build!$K:$K,[1]raw_resource_build!$B:$B,$C409,[1]raw_resource_build!$A:$A,AB$395)+SUMIFS([1]raw_resource_build!$L:$L,[1]raw_resource_build!$B:$B,$C409,[1]raw_resource_build!$A:$A,AB$395)</f>
        <v>#VALUE!</v>
      </c>
      <c r="AC409" s="24" t="e">
        <f>SUMIFS([1]raw_resource_build!$K:$K,[1]raw_resource_build!$B:$B,$C409,[1]raw_resource_build!$A:$A,AC$395)+SUMIFS([1]raw_resource_build!$L:$L,[1]raw_resource_build!$B:$B,$C409,[1]raw_resource_build!$A:$A,AC$395)</f>
        <v>#VALUE!</v>
      </c>
      <c r="AD409" s="24" t="e">
        <f>SUMIFS([1]raw_resource_build!$K:$K,[1]raw_resource_build!$B:$B,$C409,[1]raw_resource_build!$A:$A,AD$395)+SUMIFS([1]raw_resource_build!$L:$L,[1]raw_resource_build!$B:$B,$C409,[1]raw_resource_build!$A:$A,AD$395)</f>
        <v>#VALUE!</v>
      </c>
      <c r="AE409" s="24" t="e">
        <f>SUMIFS([1]raw_resource_build!$K:$K,[1]raw_resource_build!$B:$B,$C409,[1]raw_resource_build!$A:$A,AE$395)+SUMIFS([1]raw_resource_build!$L:$L,[1]raw_resource_build!$B:$B,$C409,[1]raw_resource_build!$A:$A,AE$395)</f>
        <v>#VALUE!</v>
      </c>
      <c r="AF409" s="24" t="e">
        <f>SUMIFS([1]raw_resource_build!$K:$K,[1]raw_resource_build!$B:$B,$C409,[1]raw_resource_build!$A:$A,AF$395)+SUMIFS([1]raw_resource_build!$L:$L,[1]raw_resource_build!$B:$B,$C409,[1]raw_resource_build!$A:$A,AF$395)</f>
        <v>#VALUE!</v>
      </c>
      <c r="AG409" s="24" t="e">
        <f>SUMIFS([1]raw_resource_build!$K:$K,[1]raw_resource_build!$B:$B,$C409,[1]raw_resource_build!$A:$A,AG$395)+SUMIFS([1]raw_resource_build!$L:$L,[1]raw_resource_build!$B:$B,$C409,[1]raw_resource_build!$A:$A,AG$395)</f>
        <v>#VALUE!</v>
      </c>
      <c r="AH409" s="24" t="e">
        <f>SUMIFS([1]raw_resource_build!$K:$K,[1]raw_resource_build!$B:$B,$C409,[1]raw_resource_build!$A:$A,AH$395)+SUMIFS([1]raw_resource_build!$L:$L,[1]raw_resource_build!$B:$B,$C409,[1]raw_resource_build!$A:$A,AH$395)</f>
        <v>#VALUE!</v>
      </c>
      <c r="AI409" s="24" t="e">
        <f>SUMIFS([1]raw_resource_build!$K:$K,[1]raw_resource_build!$B:$B,$C409,[1]raw_resource_build!$A:$A,AI$395)+SUMIFS([1]raw_resource_build!$L:$L,[1]raw_resource_build!$B:$B,$C409,[1]raw_resource_build!$A:$A,AI$395)</f>
        <v>#VALUE!</v>
      </c>
      <c r="AJ409" s="24" t="e">
        <f>SUMIFS([1]raw_resource_build!$K:$K,[1]raw_resource_build!$B:$B,$C409,[1]raw_resource_build!$A:$A,AJ$395)+SUMIFS([1]raw_resource_build!$L:$L,[1]raw_resource_build!$B:$B,$C409,[1]raw_resource_build!$A:$A,AJ$395)</f>
        <v>#VALUE!</v>
      </c>
      <c r="AK409" s="24" t="e">
        <f>SUMIFS([1]raw_resource_build!$K:$K,[1]raw_resource_build!$B:$B,$C409,[1]raw_resource_build!$A:$A,AK$395)+SUMIFS([1]raw_resource_build!$L:$L,[1]raw_resource_build!$B:$B,$C409,[1]raw_resource_build!$A:$A,AK$395)</f>
        <v>#VALUE!</v>
      </c>
      <c r="AL409" s="24" t="e">
        <f>SUMIFS([1]raw_resource_build!$K:$K,[1]raw_resource_build!$B:$B,$C409,[1]raw_resource_build!$A:$A,AL$395)+SUMIFS([1]raw_resource_build!$L:$L,[1]raw_resource_build!$B:$B,$C409,[1]raw_resource_build!$A:$A,AL$395)</f>
        <v>#VALUE!</v>
      </c>
      <c r="AM409" s="24" t="e">
        <f>SUMIFS([1]raw_resource_build!$K:$K,[1]raw_resource_build!$B:$B,$C409,[1]raw_resource_build!$A:$A,AM$395)+SUMIFS([1]raw_resource_build!$L:$L,[1]raw_resource_build!$B:$B,$C409,[1]raw_resource_build!$A:$A,AM$395)</f>
        <v>#VALUE!</v>
      </c>
      <c r="AN409" s="24" t="e">
        <f>SUMIFS([1]raw_resource_build!$K:$K,[1]raw_resource_build!$B:$B,$C409,[1]raw_resource_build!$A:$A,AN$395)+SUMIFS([1]raw_resource_build!$L:$L,[1]raw_resource_build!$B:$B,$C409,[1]raw_resource_build!$A:$A,AN$395)</f>
        <v>#VALUE!</v>
      </c>
      <c r="AO409" s="17"/>
      <c r="AP409" s="70"/>
    </row>
    <row r="410" spans="2:42" outlineLevel="1" x14ac:dyDescent="0.4">
      <c r="C410" s="17" t="s">
        <v>370</v>
      </c>
      <c r="D410" s="136" t="s">
        <v>350</v>
      </c>
      <c r="E410" s="24">
        <v>0</v>
      </c>
      <c r="F410" s="24">
        <v>0</v>
      </c>
      <c r="G410" s="24">
        <v>0</v>
      </c>
      <c r="H410" s="24">
        <v>0</v>
      </c>
      <c r="I410" s="24">
        <v>0</v>
      </c>
      <c r="J410" s="24">
        <v>0</v>
      </c>
      <c r="K410" s="24">
        <v>0</v>
      </c>
      <c r="L410" s="24">
        <v>0</v>
      </c>
      <c r="M410" s="24">
        <v>266.49</v>
      </c>
      <c r="N410" s="24">
        <v>266.49</v>
      </c>
      <c r="O410" s="24">
        <v>0</v>
      </c>
      <c r="P410" s="24">
        <v>2166.4899999999998</v>
      </c>
      <c r="Q410" s="24">
        <v>0</v>
      </c>
      <c r="R410" s="24">
        <v>0</v>
      </c>
      <c r="S410" s="24">
        <v>0</v>
      </c>
      <c r="T410" s="24">
        <v>2166.4899999999998</v>
      </c>
      <c r="U410" s="24" t="e">
        <f>SUMIFS([1]raw_resource_build!$K:$K,[1]raw_resource_build!$B:$B,$C410,[1]raw_resource_build!$A:$A,U$395)+SUMIFS([1]raw_resource_build!$L:$L,[1]raw_resource_build!$B:$B,$C410,[1]raw_resource_build!$A:$A,U$395)</f>
        <v>#VALUE!</v>
      </c>
      <c r="V410" s="24" t="e">
        <f>SUMIFS([1]raw_resource_build!$K:$K,[1]raw_resource_build!$B:$B,$C410,[1]raw_resource_build!$A:$A,V$395)+SUMIFS([1]raw_resource_build!$L:$L,[1]raw_resource_build!$B:$B,$C410,[1]raw_resource_build!$A:$A,V$395)</f>
        <v>#VALUE!</v>
      </c>
      <c r="W410" s="24" t="e">
        <f>SUMIFS([1]raw_resource_build!$K:$K,[1]raw_resource_build!$B:$B,$C410,[1]raw_resource_build!$A:$A,W$395)+SUMIFS([1]raw_resource_build!$L:$L,[1]raw_resource_build!$B:$B,$C410,[1]raw_resource_build!$A:$A,W$395)</f>
        <v>#VALUE!</v>
      </c>
      <c r="X410" s="24" t="e">
        <f>SUMIFS([1]raw_resource_build!$K:$K,[1]raw_resource_build!$B:$B,$C410,[1]raw_resource_build!$A:$A,X$395)+SUMIFS([1]raw_resource_build!$L:$L,[1]raw_resource_build!$B:$B,$C410,[1]raw_resource_build!$A:$A,X$395)</f>
        <v>#VALUE!</v>
      </c>
      <c r="Y410" s="24" t="e">
        <f>SUMIFS([1]raw_resource_build!$K:$K,[1]raw_resource_build!$B:$B,$C410,[1]raw_resource_build!$A:$A,Y$395)+SUMIFS([1]raw_resource_build!$L:$L,[1]raw_resource_build!$B:$B,$C410,[1]raw_resource_build!$A:$A,Y$395)</f>
        <v>#VALUE!</v>
      </c>
      <c r="Z410" s="24" t="e">
        <f>SUMIFS([1]raw_resource_build!$K:$K,[1]raw_resource_build!$B:$B,$C410,[1]raw_resource_build!$A:$A,Z$395)+SUMIFS([1]raw_resource_build!$L:$L,[1]raw_resource_build!$B:$B,$C410,[1]raw_resource_build!$A:$A,Z$395)</f>
        <v>#VALUE!</v>
      </c>
      <c r="AA410" s="24" t="e">
        <f>SUMIFS([1]raw_resource_build!$K:$K,[1]raw_resource_build!$B:$B,$C410,[1]raw_resource_build!$A:$A,AA$395)+SUMIFS([1]raw_resource_build!$L:$L,[1]raw_resource_build!$B:$B,$C410,[1]raw_resource_build!$A:$A,AA$395)</f>
        <v>#VALUE!</v>
      </c>
      <c r="AB410" s="24" t="e">
        <f>SUMIFS([1]raw_resource_build!$K:$K,[1]raw_resource_build!$B:$B,$C410,[1]raw_resource_build!$A:$A,AB$395)+SUMIFS([1]raw_resource_build!$L:$L,[1]raw_resource_build!$B:$B,$C410,[1]raw_resource_build!$A:$A,AB$395)</f>
        <v>#VALUE!</v>
      </c>
      <c r="AC410" s="24" t="e">
        <f>SUMIFS([1]raw_resource_build!$K:$K,[1]raw_resource_build!$B:$B,$C410,[1]raw_resource_build!$A:$A,AC$395)+SUMIFS([1]raw_resource_build!$L:$L,[1]raw_resource_build!$B:$B,$C410,[1]raw_resource_build!$A:$A,AC$395)</f>
        <v>#VALUE!</v>
      </c>
      <c r="AD410" s="24" t="e">
        <f>SUMIFS([1]raw_resource_build!$K:$K,[1]raw_resource_build!$B:$B,$C410,[1]raw_resource_build!$A:$A,AD$395)+SUMIFS([1]raw_resource_build!$L:$L,[1]raw_resource_build!$B:$B,$C410,[1]raw_resource_build!$A:$A,AD$395)</f>
        <v>#VALUE!</v>
      </c>
      <c r="AE410" s="24" t="e">
        <f>SUMIFS([1]raw_resource_build!$K:$K,[1]raw_resource_build!$B:$B,$C410,[1]raw_resource_build!$A:$A,AE$395)+SUMIFS([1]raw_resource_build!$L:$L,[1]raw_resource_build!$B:$B,$C410,[1]raw_resource_build!$A:$A,AE$395)</f>
        <v>#VALUE!</v>
      </c>
      <c r="AF410" s="24" t="e">
        <f>SUMIFS([1]raw_resource_build!$K:$K,[1]raw_resource_build!$B:$B,$C410,[1]raw_resource_build!$A:$A,AF$395)+SUMIFS([1]raw_resource_build!$L:$L,[1]raw_resource_build!$B:$B,$C410,[1]raw_resource_build!$A:$A,AF$395)</f>
        <v>#VALUE!</v>
      </c>
      <c r="AG410" s="24" t="e">
        <f>SUMIFS([1]raw_resource_build!$K:$K,[1]raw_resource_build!$B:$B,$C410,[1]raw_resource_build!$A:$A,AG$395)+SUMIFS([1]raw_resource_build!$L:$L,[1]raw_resource_build!$B:$B,$C410,[1]raw_resource_build!$A:$A,AG$395)</f>
        <v>#VALUE!</v>
      </c>
      <c r="AH410" s="24" t="e">
        <f>SUMIFS([1]raw_resource_build!$K:$K,[1]raw_resource_build!$B:$B,$C410,[1]raw_resource_build!$A:$A,AH$395)+SUMIFS([1]raw_resource_build!$L:$L,[1]raw_resource_build!$B:$B,$C410,[1]raw_resource_build!$A:$A,AH$395)</f>
        <v>#VALUE!</v>
      </c>
      <c r="AI410" s="24" t="e">
        <f>SUMIFS([1]raw_resource_build!$K:$K,[1]raw_resource_build!$B:$B,$C410,[1]raw_resource_build!$A:$A,AI$395)+SUMIFS([1]raw_resource_build!$L:$L,[1]raw_resource_build!$B:$B,$C410,[1]raw_resource_build!$A:$A,AI$395)</f>
        <v>#VALUE!</v>
      </c>
      <c r="AJ410" s="24" t="e">
        <f>SUMIFS([1]raw_resource_build!$K:$K,[1]raw_resource_build!$B:$B,$C410,[1]raw_resource_build!$A:$A,AJ$395)+SUMIFS([1]raw_resource_build!$L:$L,[1]raw_resource_build!$B:$B,$C410,[1]raw_resource_build!$A:$A,AJ$395)</f>
        <v>#VALUE!</v>
      </c>
      <c r="AK410" s="24" t="e">
        <f>SUMIFS([1]raw_resource_build!$K:$K,[1]raw_resource_build!$B:$B,$C410,[1]raw_resource_build!$A:$A,AK$395)+SUMIFS([1]raw_resource_build!$L:$L,[1]raw_resource_build!$B:$B,$C410,[1]raw_resource_build!$A:$A,AK$395)</f>
        <v>#VALUE!</v>
      </c>
      <c r="AL410" s="24" t="e">
        <f>SUMIFS([1]raw_resource_build!$K:$K,[1]raw_resource_build!$B:$B,$C410,[1]raw_resource_build!$A:$A,AL$395)+SUMIFS([1]raw_resource_build!$L:$L,[1]raw_resource_build!$B:$B,$C410,[1]raw_resource_build!$A:$A,AL$395)</f>
        <v>#VALUE!</v>
      </c>
      <c r="AM410" s="24" t="e">
        <f>SUMIFS([1]raw_resource_build!$K:$K,[1]raw_resource_build!$B:$B,$C410,[1]raw_resource_build!$A:$A,AM$395)+SUMIFS([1]raw_resource_build!$L:$L,[1]raw_resource_build!$B:$B,$C410,[1]raw_resource_build!$A:$A,AM$395)</f>
        <v>#VALUE!</v>
      </c>
      <c r="AN410" s="24" t="e">
        <f>SUMIFS([1]raw_resource_build!$K:$K,[1]raw_resource_build!$B:$B,$C410,[1]raw_resource_build!$A:$A,AN$395)+SUMIFS([1]raw_resource_build!$L:$L,[1]raw_resource_build!$B:$B,$C410,[1]raw_resource_build!$A:$A,AN$395)</f>
        <v>#VALUE!</v>
      </c>
      <c r="AO410" s="17"/>
      <c r="AP410" s="70"/>
    </row>
    <row r="411" spans="2:42" outlineLevel="1" x14ac:dyDescent="0.4">
      <c r="B411" s="20"/>
      <c r="C411" s="17" t="s">
        <v>371</v>
      </c>
      <c r="D411" s="136" t="s">
        <v>350</v>
      </c>
      <c r="E411" s="24">
        <v>0</v>
      </c>
      <c r="F411" s="24">
        <v>0</v>
      </c>
      <c r="G411" s="24">
        <v>0</v>
      </c>
      <c r="H411" s="24">
        <v>0</v>
      </c>
      <c r="I411" s="24">
        <v>0</v>
      </c>
      <c r="J411" s="24">
        <v>0</v>
      </c>
      <c r="K411" s="24">
        <v>0</v>
      </c>
      <c r="L411" s="24">
        <v>0</v>
      </c>
      <c r="M411" s="24">
        <v>0</v>
      </c>
      <c r="N411" s="24">
        <v>0</v>
      </c>
      <c r="O411" s="24">
        <v>0</v>
      </c>
      <c r="P411" s="24">
        <v>0</v>
      </c>
      <c r="Q411" s="24">
        <v>0</v>
      </c>
      <c r="R411" s="24">
        <v>0</v>
      </c>
      <c r="S411" s="24">
        <v>0</v>
      </c>
      <c r="T411" s="24">
        <v>0</v>
      </c>
      <c r="U411" s="24" t="e">
        <f>SUMIFS([1]raw_resource_build!$K:$K,[1]raw_resource_build!$B:$B,$C411,[1]raw_resource_build!$A:$A,U$395)+SUMIFS([1]raw_resource_build!$L:$L,[1]raw_resource_build!$B:$B,$C411,[1]raw_resource_build!$A:$A,U$395)</f>
        <v>#VALUE!</v>
      </c>
      <c r="V411" s="24" t="e">
        <f>SUMIFS([1]raw_resource_build!$K:$K,[1]raw_resource_build!$B:$B,$C411,[1]raw_resource_build!$A:$A,V$395)+SUMIFS([1]raw_resource_build!$L:$L,[1]raw_resource_build!$B:$B,$C411,[1]raw_resource_build!$A:$A,V$395)</f>
        <v>#VALUE!</v>
      </c>
      <c r="W411" s="24" t="e">
        <f>SUMIFS([1]raw_resource_build!$K:$K,[1]raw_resource_build!$B:$B,$C411,[1]raw_resource_build!$A:$A,W$395)+SUMIFS([1]raw_resource_build!$L:$L,[1]raw_resource_build!$B:$B,$C411,[1]raw_resource_build!$A:$A,W$395)</f>
        <v>#VALUE!</v>
      </c>
      <c r="X411" s="24" t="e">
        <f>SUMIFS([1]raw_resource_build!$K:$K,[1]raw_resource_build!$B:$B,$C411,[1]raw_resource_build!$A:$A,X$395)+SUMIFS([1]raw_resource_build!$L:$L,[1]raw_resource_build!$B:$B,$C411,[1]raw_resource_build!$A:$A,X$395)</f>
        <v>#VALUE!</v>
      </c>
      <c r="Y411" s="24" t="e">
        <f>SUMIFS([1]raw_resource_build!$K:$K,[1]raw_resource_build!$B:$B,$C411,[1]raw_resource_build!$A:$A,Y$395)+SUMIFS([1]raw_resource_build!$L:$L,[1]raw_resource_build!$B:$B,$C411,[1]raw_resource_build!$A:$A,Y$395)</f>
        <v>#VALUE!</v>
      </c>
      <c r="Z411" s="24" t="e">
        <f>SUMIFS([1]raw_resource_build!$K:$K,[1]raw_resource_build!$B:$B,$C411,[1]raw_resource_build!$A:$A,Z$395)+SUMIFS([1]raw_resource_build!$L:$L,[1]raw_resource_build!$B:$B,$C411,[1]raw_resource_build!$A:$A,Z$395)</f>
        <v>#VALUE!</v>
      </c>
      <c r="AA411" s="24" t="e">
        <f>SUMIFS([1]raw_resource_build!$K:$K,[1]raw_resource_build!$B:$B,$C411,[1]raw_resource_build!$A:$A,AA$395)+SUMIFS([1]raw_resource_build!$L:$L,[1]raw_resource_build!$B:$B,$C411,[1]raw_resource_build!$A:$A,AA$395)</f>
        <v>#VALUE!</v>
      </c>
      <c r="AB411" s="24" t="e">
        <f>SUMIFS([1]raw_resource_build!$K:$K,[1]raw_resource_build!$B:$B,$C411,[1]raw_resource_build!$A:$A,AB$395)+SUMIFS([1]raw_resource_build!$L:$L,[1]raw_resource_build!$B:$B,$C411,[1]raw_resource_build!$A:$A,AB$395)</f>
        <v>#VALUE!</v>
      </c>
      <c r="AC411" s="24" t="e">
        <f>SUMIFS([1]raw_resource_build!$K:$K,[1]raw_resource_build!$B:$B,$C411,[1]raw_resource_build!$A:$A,AC$395)+SUMIFS([1]raw_resource_build!$L:$L,[1]raw_resource_build!$B:$B,$C411,[1]raw_resource_build!$A:$A,AC$395)</f>
        <v>#VALUE!</v>
      </c>
      <c r="AD411" s="24" t="e">
        <f>SUMIFS([1]raw_resource_build!$K:$K,[1]raw_resource_build!$B:$B,$C411,[1]raw_resource_build!$A:$A,AD$395)+SUMIFS([1]raw_resource_build!$L:$L,[1]raw_resource_build!$B:$B,$C411,[1]raw_resource_build!$A:$A,AD$395)</f>
        <v>#VALUE!</v>
      </c>
      <c r="AE411" s="24" t="e">
        <f>SUMIFS([1]raw_resource_build!$K:$K,[1]raw_resource_build!$B:$B,$C411,[1]raw_resource_build!$A:$A,AE$395)+SUMIFS([1]raw_resource_build!$L:$L,[1]raw_resource_build!$B:$B,$C411,[1]raw_resource_build!$A:$A,AE$395)</f>
        <v>#VALUE!</v>
      </c>
      <c r="AF411" s="24" t="e">
        <f>SUMIFS([1]raw_resource_build!$K:$K,[1]raw_resource_build!$B:$B,$C411,[1]raw_resource_build!$A:$A,AF$395)+SUMIFS([1]raw_resource_build!$L:$L,[1]raw_resource_build!$B:$B,$C411,[1]raw_resource_build!$A:$A,AF$395)</f>
        <v>#VALUE!</v>
      </c>
      <c r="AG411" s="24" t="e">
        <f>SUMIFS([1]raw_resource_build!$K:$K,[1]raw_resource_build!$B:$B,$C411,[1]raw_resource_build!$A:$A,AG$395)+SUMIFS([1]raw_resource_build!$L:$L,[1]raw_resource_build!$B:$B,$C411,[1]raw_resource_build!$A:$A,AG$395)</f>
        <v>#VALUE!</v>
      </c>
      <c r="AH411" s="24" t="e">
        <f>SUMIFS([1]raw_resource_build!$K:$K,[1]raw_resource_build!$B:$B,$C411,[1]raw_resource_build!$A:$A,AH$395)+SUMIFS([1]raw_resource_build!$L:$L,[1]raw_resource_build!$B:$B,$C411,[1]raw_resource_build!$A:$A,AH$395)</f>
        <v>#VALUE!</v>
      </c>
      <c r="AI411" s="24" t="e">
        <f>SUMIFS([1]raw_resource_build!$K:$K,[1]raw_resource_build!$B:$B,$C411,[1]raw_resource_build!$A:$A,AI$395)+SUMIFS([1]raw_resource_build!$L:$L,[1]raw_resource_build!$B:$B,$C411,[1]raw_resource_build!$A:$A,AI$395)</f>
        <v>#VALUE!</v>
      </c>
      <c r="AJ411" s="24" t="e">
        <f>SUMIFS([1]raw_resource_build!$K:$K,[1]raw_resource_build!$B:$B,$C411,[1]raw_resource_build!$A:$A,AJ$395)+SUMIFS([1]raw_resource_build!$L:$L,[1]raw_resource_build!$B:$B,$C411,[1]raw_resource_build!$A:$A,AJ$395)</f>
        <v>#VALUE!</v>
      </c>
      <c r="AK411" s="24" t="e">
        <f>SUMIFS([1]raw_resource_build!$K:$K,[1]raw_resource_build!$B:$B,$C411,[1]raw_resource_build!$A:$A,AK$395)+SUMIFS([1]raw_resource_build!$L:$L,[1]raw_resource_build!$B:$B,$C411,[1]raw_resource_build!$A:$A,AK$395)</f>
        <v>#VALUE!</v>
      </c>
      <c r="AL411" s="24" t="e">
        <f>SUMIFS([1]raw_resource_build!$K:$K,[1]raw_resource_build!$B:$B,$C411,[1]raw_resource_build!$A:$A,AL$395)+SUMIFS([1]raw_resource_build!$L:$L,[1]raw_resource_build!$B:$B,$C411,[1]raw_resource_build!$A:$A,AL$395)</f>
        <v>#VALUE!</v>
      </c>
      <c r="AM411" s="24" t="e">
        <f>SUMIFS([1]raw_resource_build!$K:$K,[1]raw_resource_build!$B:$B,$C411,[1]raw_resource_build!$A:$A,AM$395)+SUMIFS([1]raw_resource_build!$L:$L,[1]raw_resource_build!$B:$B,$C411,[1]raw_resource_build!$A:$A,AM$395)</f>
        <v>#VALUE!</v>
      </c>
      <c r="AN411" s="24" t="e">
        <f>SUMIFS([1]raw_resource_build!$K:$K,[1]raw_resource_build!$B:$B,$C411,[1]raw_resource_build!$A:$A,AN$395)+SUMIFS([1]raw_resource_build!$L:$L,[1]raw_resource_build!$B:$B,$C411,[1]raw_resource_build!$A:$A,AN$395)</f>
        <v>#VALUE!</v>
      </c>
      <c r="AO411" s="17"/>
      <c r="AP411" s="70"/>
    </row>
    <row r="412" spans="2:42" outlineLevel="1" x14ac:dyDescent="0.4">
      <c r="C412" s="17" t="s">
        <v>372</v>
      </c>
      <c r="D412" s="136" t="s">
        <v>155</v>
      </c>
      <c r="E412" s="24">
        <v>0</v>
      </c>
      <c r="F412" s="24">
        <v>0</v>
      </c>
      <c r="G412" s="24">
        <v>0</v>
      </c>
      <c r="H412" s="24">
        <v>0</v>
      </c>
      <c r="I412" s="24">
        <v>0</v>
      </c>
      <c r="J412" s="24">
        <v>0</v>
      </c>
      <c r="K412" s="24">
        <v>0</v>
      </c>
      <c r="L412" s="24">
        <v>0</v>
      </c>
      <c r="M412" s="24">
        <v>0</v>
      </c>
      <c r="N412" s="24">
        <v>0</v>
      </c>
      <c r="O412" s="24">
        <v>0</v>
      </c>
      <c r="P412" s="24">
        <v>0</v>
      </c>
      <c r="Q412" s="24">
        <v>0</v>
      </c>
      <c r="R412" s="24">
        <v>0</v>
      </c>
      <c r="S412" s="24">
        <v>0</v>
      </c>
      <c r="T412" s="24">
        <v>0</v>
      </c>
      <c r="U412" s="24" t="e">
        <f>SUMIFS([1]raw_resource_build!$K:$K,[1]raw_resource_build!$B:$B,$C412,[1]raw_resource_build!$A:$A,U$395)+SUMIFS([1]raw_resource_build!$L:$L,[1]raw_resource_build!$B:$B,$C412,[1]raw_resource_build!$A:$A,U$395)</f>
        <v>#VALUE!</v>
      </c>
      <c r="V412" s="24" t="e">
        <f>SUMIFS([1]raw_resource_build!$K:$K,[1]raw_resource_build!$B:$B,$C412,[1]raw_resource_build!$A:$A,V$395)+SUMIFS([1]raw_resource_build!$L:$L,[1]raw_resource_build!$B:$B,$C412,[1]raw_resource_build!$A:$A,V$395)</f>
        <v>#VALUE!</v>
      </c>
      <c r="W412" s="24" t="e">
        <f>SUMIFS([1]raw_resource_build!$K:$K,[1]raw_resource_build!$B:$B,$C412,[1]raw_resource_build!$A:$A,W$395)+SUMIFS([1]raw_resource_build!$L:$L,[1]raw_resource_build!$B:$B,$C412,[1]raw_resource_build!$A:$A,W$395)</f>
        <v>#VALUE!</v>
      </c>
      <c r="X412" s="24" t="e">
        <f>SUMIFS([1]raw_resource_build!$K:$K,[1]raw_resource_build!$B:$B,$C412,[1]raw_resource_build!$A:$A,X$395)+SUMIFS([1]raw_resource_build!$L:$L,[1]raw_resource_build!$B:$B,$C412,[1]raw_resource_build!$A:$A,X$395)</f>
        <v>#VALUE!</v>
      </c>
      <c r="Y412" s="24" t="e">
        <f>SUMIFS([1]raw_resource_build!$K:$K,[1]raw_resource_build!$B:$B,$C412,[1]raw_resource_build!$A:$A,Y$395)+SUMIFS([1]raw_resource_build!$L:$L,[1]raw_resource_build!$B:$B,$C412,[1]raw_resource_build!$A:$A,Y$395)</f>
        <v>#VALUE!</v>
      </c>
      <c r="Z412" s="24" t="e">
        <f>SUMIFS([1]raw_resource_build!$K:$K,[1]raw_resource_build!$B:$B,$C412,[1]raw_resource_build!$A:$A,Z$395)+SUMIFS([1]raw_resource_build!$L:$L,[1]raw_resource_build!$B:$B,$C412,[1]raw_resource_build!$A:$A,Z$395)</f>
        <v>#VALUE!</v>
      </c>
      <c r="AA412" s="24" t="e">
        <f>SUMIFS([1]raw_resource_build!$K:$K,[1]raw_resource_build!$B:$B,$C412,[1]raw_resource_build!$A:$A,AA$395)+SUMIFS([1]raw_resource_build!$L:$L,[1]raw_resource_build!$B:$B,$C412,[1]raw_resource_build!$A:$A,AA$395)</f>
        <v>#VALUE!</v>
      </c>
      <c r="AB412" s="24" t="e">
        <f>SUMIFS([1]raw_resource_build!$K:$K,[1]raw_resource_build!$B:$B,$C412,[1]raw_resource_build!$A:$A,AB$395)+SUMIFS([1]raw_resource_build!$L:$L,[1]raw_resource_build!$B:$B,$C412,[1]raw_resource_build!$A:$A,AB$395)</f>
        <v>#VALUE!</v>
      </c>
      <c r="AC412" s="24" t="e">
        <f>SUMIFS([1]raw_resource_build!$K:$K,[1]raw_resource_build!$B:$B,$C412,[1]raw_resource_build!$A:$A,AC$395)+SUMIFS([1]raw_resource_build!$L:$L,[1]raw_resource_build!$B:$B,$C412,[1]raw_resource_build!$A:$A,AC$395)</f>
        <v>#VALUE!</v>
      </c>
      <c r="AD412" s="24" t="e">
        <f>SUMIFS([1]raw_resource_build!$K:$K,[1]raw_resource_build!$B:$B,$C412,[1]raw_resource_build!$A:$A,AD$395)+SUMIFS([1]raw_resource_build!$L:$L,[1]raw_resource_build!$B:$B,$C412,[1]raw_resource_build!$A:$A,AD$395)</f>
        <v>#VALUE!</v>
      </c>
      <c r="AE412" s="24" t="e">
        <f>SUMIFS([1]raw_resource_build!$K:$K,[1]raw_resource_build!$B:$B,$C412,[1]raw_resource_build!$A:$A,AE$395)+SUMIFS([1]raw_resource_build!$L:$L,[1]raw_resource_build!$B:$B,$C412,[1]raw_resource_build!$A:$A,AE$395)</f>
        <v>#VALUE!</v>
      </c>
      <c r="AF412" s="24" t="e">
        <f>SUMIFS([1]raw_resource_build!$K:$K,[1]raw_resource_build!$B:$B,$C412,[1]raw_resource_build!$A:$A,AF$395)+SUMIFS([1]raw_resource_build!$L:$L,[1]raw_resource_build!$B:$B,$C412,[1]raw_resource_build!$A:$A,AF$395)</f>
        <v>#VALUE!</v>
      </c>
      <c r="AG412" s="24" t="e">
        <f>SUMIFS([1]raw_resource_build!$K:$K,[1]raw_resource_build!$B:$B,$C412,[1]raw_resource_build!$A:$A,AG$395)+SUMIFS([1]raw_resource_build!$L:$L,[1]raw_resource_build!$B:$B,$C412,[1]raw_resource_build!$A:$A,AG$395)</f>
        <v>#VALUE!</v>
      </c>
      <c r="AH412" s="24" t="e">
        <f>SUMIFS([1]raw_resource_build!$K:$K,[1]raw_resource_build!$B:$B,$C412,[1]raw_resource_build!$A:$A,AH$395)+SUMIFS([1]raw_resource_build!$L:$L,[1]raw_resource_build!$B:$B,$C412,[1]raw_resource_build!$A:$A,AH$395)</f>
        <v>#VALUE!</v>
      </c>
      <c r="AI412" s="24" t="e">
        <f>SUMIFS([1]raw_resource_build!$K:$K,[1]raw_resource_build!$B:$B,$C412,[1]raw_resource_build!$A:$A,AI$395)+SUMIFS([1]raw_resource_build!$L:$L,[1]raw_resource_build!$B:$B,$C412,[1]raw_resource_build!$A:$A,AI$395)</f>
        <v>#VALUE!</v>
      </c>
      <c r="AJ412" s="24" t="e">
        <f>SUMIFS([1]raw_resource_build!$K:$K,[1]raw_resource_build!$B:$B,$C412,[1]raw_resource_build!$A:$A,AJ$395)+SUMIFS([1]raw_resource_build!$L:$L,[1]raw_resource_build!$B:$B,$C412,[1]raw_resource_build!$A:$A,AJ$395)</f>
        <v>#VALUE!</v>
      </c>
      <c r="AK412" s="24" t="e">
        <f>SUMIFS([1]raw_resource_build!$K:$K,[1]raw_resource_build!$B:$B,$C412,[1]raw_resource_build!$A:$A,AK$395)+SUMIFS([1]raw_resource_build!$L:$L,[1]raw_resource_build!$B:$B,$C412,[1]raw_resource_build!$A:$A,AK$395)</f>
        <v>#VALUE!</v>
      </c>
      <c r="AL412" s="24" t="e">
        <f>SUMIFS([1]raw_resource_build!$K:$K,[1]raw_resource_build!$B:$B,$C412,[1]raw_resource_build!$A:$A,AL$395)+SUMIFS([1]raw_resource_build!$L:$L,[1]raw_resource_build!$B:$B,$C412,[1]raw_resource_build!$A:$A,AL$395)</f>
        <v>#VALUE!</v>
      </c>
      <c r="AM412" s="24" t="e">
        <f>SUMIFS([1]raw_resource_build!$K:$K,[1]raw_resource_build!$B:$B,$C412,[1]raw_resource_build!$A:$A,AM$395)+SUMIFS([1]raw_resource_build!$L:$L,[1]raw_resource_build!$B:$B,$C412,[1]raw_resource_build!$A:$A,AM$395)</f>
        <v>#VALUE!</v>
      </c>
      <c r="AN412" s="24" t="e">
        <f>SUMIFS([1]raw_resource_build!$K:$K,[1]raw_resource_build!$B:$B,$C412,[1]raw_resource_build!$A:$A,AN$395)+SUMIFS([1]raw_resource_build!$L:$L,[1]raw_resource_build!$B:$B,$C412,[1]raw_resource_build!$A:$A,AN$395)</f>
        <v>#VALUE!</v>
      </c>
      <c r="AO412" s="17"/>
      <c r="AP412" s="70"/>
    </row>
    <row r="413" spans="2:42" outlineLevel="1" x14ac:dyDescent="0.4">
      <c r="C413" s="17" t="s">
        <v>373</v>
      </c>
      <c r="D413" s="136" t="s">
        <v>374</v>
      </c>
      <c r="E413" s="24">
        <v>0</v>
      </c>
      <c r="F413" s="24">
        <v>0</v>
      </c>
      <c r="G413" s="24">
        <v>0</v>
      </c>
      <c r="H413" s="24">
        <v>0</v>
      </c>
      <c r="I413" s="24">
        <v>0</v>
      </c>
      <c r="J413" s="24">
        <v>0</v>
      </c>
      <c r="K413" s="24">
        <v>34</v>
      </c>
      <c r="L413" s="24">
        <v>34</v>
      </c>
      <c r="M413" s="24">
        <v>34</v>
      </c>
      <c r="N413" s="24">
        <v>34</v>
      </c>
      <c r="O413" s="24">
        <v>0</v>
      </c>
      <c r="P413" s="24">
        <v>34</v>
      </c>
      <c r="Q413" s="24">
        <v>0</v>
      </c>
      <c r="R413" s="24">
        <v>0</v>
      </c>
      <c r="S413" s="24">
        <v>0</v>
      </c>
      <c r="T413" s="24">
        <v>34</v>
      </c>
      <c r="U413" s="24" t="e">
        <f>SUMIFS([1]raw_resource_build!$K:$K,[1]raw_resource_build!$B:$B,$C413,[1]raw_resource_build!$A:$A,U$395)+SUMIFS([1]raw_resource_build!$L:$L,[1]raw_resource_build!$B:$B,$C413,[1]raw_resource_build!$A:$A,U$395)</f>
        <v>#VALUE!</v>
      </c>
      <c r="V413" s="24" t="e">
        <f>SUMIFS([1]raw_resource_build!$K:$K,[1]raw_resource_build!$B:$B,$C413,[1]raw_resource_build!$A:$A,V$395)+SUMIFS([1]raw_resource_build!$L:$L,[1]raw_resource_build!$B:$B,$C413,[1]raw_resource_build!$A:$A,V$395)</f>
        <v>#VALUE!</v>
      </c>
      <c r="W413" s="24" t="e">
        <f>SUMIFS([1]raw_resource_build!$K:$K,[1]raw_resource_build!$B:$B,$C413,[1]raw_resource_build!$A:$A,W$395)+SUMIFS([1]raw_resource_build!$L:$L,[1]raw_resource_build!$B:$B,$C413,[1]raw_resource_build!$A:$A,W$395)</f>
        <v>#VALUE!</v>
      </c>
      <c r="X413" s="24" t="e">
        <f>SUMIFS([1]raw_resource_build!$K:$K,[1]raw_resource_build!$B:$B,$C413,[1]raw_resource_build!$A:$A,X$395)+SUMIFS([1]raw_resource_build!$L:$L,[1]raw_resource_build!$B:$B,$C413,[1]raw_resource_build!$A:$A,X$395)</f>
        <v>#VALUE!</v>
      </c>
      <c r="Y413" s="24" t="e">
        <f>SUMIFS([1]raw_resource_build!$K:$K,[1]raw_resource_build!$B:$B,$C413,[1]raw_resource_build!$A:$A,Y$395)+SUMIFS([1]raw_resource_build!$L:$L,[1]raw_resource_build!$B:$B,$C413,[1]raw_resource_build!$A:$A,Y$395)</f>
        <v>#VALUE!</v>
      </c>
      <c r="Z413" s="24" t="e">
        <f>SUMIFS([1]raw_resource_build!$K:$K,[1]raw_resource_build!$B:$B,$C413,[1]raw_resource_build!$A:$A,Z$395)+SUMIFS([1]raw_resource_build!$L:$L,[1]raw_resource_build!$B:$B,$C413,[1]raw_resource_build!$A:$A,Z$395)</f>
        <v>#VALUE!</v>
      </c>
      <c r="AA413" s="24" t="e">
        <f>SUMIFS([1]raw_resource_build!$K:$K,[1]raw_resource_build!$B:$B,$C413,[1]raw_resource_build!$A:$A,AA$395)+SUMIFS([1]raw_resource_build!$L:$L,[1]raw_resource_build!$B:$B,$C413,[1]raw_resource_build!$A:$A,AA$395)</f>
        <v>#VALUE!</v>
      </c>
      <c r="AB413" s="24" t="e">
        <f>SUMIFS([1]raw_resource_build!$K:$K,[1]raw_resource_build!$B:$B,$C413,[1]raw_resource_build!$A:$A,AB$395)+SUMIFS([1]raw_resource_build!$L:$L,[1]raw_resource_build!$B:$B,$C413,[1]raw_resource_build!$A:$A,AB$395)</f>
        <v>#VALUE!</v>
      </c>
      <c r="AC413" s="24" t="e">
        <f>SUMIFS([1]raw_resource_build!$K:$K,[1]raw_resource_build!$B:$B,$C413,[1]raw_resource_build!$A:$A,AC$395)+SUMIFS([1]raw_resource_build!$L:$L,[1]raw_resource_build!$B:$B,$C413,[1]raw_resource_build!$A:$A,AC$395)</f>
        <v>#VALUE!</v>
      </c>
      <c r="AD413" s="24" t="e">
        <f>SUMIFS([1]raw_resource_build!$K:$K,[1]raw_resource_build!$B:$B,$C413,[1]raw_resource_build!$A:$A,AD$395)+SUMIFS([1]raw_resource_build!$L:$L,[1]raw_resource_build!$B:$B,$C413,[1]raw_resource_build!$A:$A,AD$395)</f>
        <v>#VALUE!</v>
      </c>
      <c r="AE413" s="24" t="e">
        <f>SUMIFS([1]raw_resource_build!$K:$K,[1]raw_resource_build!$B:$B,$C413,[1]raw_resource_build!$A:$A,AE$395)+SUMIFS([1]raw_resource_build!$L:$L,[1]raw_resource_build!$B:$B,$C413,[1]raw_resource_build!$A:$A,AE$395)</f>
        <v>#VALUE!</v>
      </c>
      <c r="AF413" s="24" t="e">
        <f>SUMIFS([1]raw_resource_build!$K:$K,[1]raw_resource_build!$B:$B,$C413,[1]raw_resource_build!$A:$A,AF$395)+SUMIFS([1]raw_resource_build!$L:$L,[1]raw_resource_build!$B:$B,$C413,[1]raw_resource_build!$A:$A,AF$395)</f>
        <v>#VALUE!</v>
      </c>
      <c r="AG413" s="24" t="e">
        <f>SUMIFS([1]raw_resource_build!$K:$K,[1]raw_resource_build!$B:$B,$C413,[1]raw_resource_build!$A:$A,AG$395)+SUMIFS([1]raw_resource_build!$L:$L,[1]raw_resource_build!$B:$B,$C413,[1]raw_resource_build!$A:$A,AG$395)</f>
        <v>#VALUE!</v>
      </c>
      <c r="AH413" s="24" t="e">
        <f>SUMIFS([1]raw_resource_build!$K:$K,[1]raw_resource_build!$B:$B,$C413,[1]raw_resource_build!$A:$A,AH$395)+SUMIFS([1]raw_resource_build!$L:$L,[1]raw_resource_build!$B:$B,$C413,[1]raw_resource_build!$A:$A,AH$395)</f>
        <v>#VALUE!</v>
      </c>
      <c r="AI413" s="24" t="e">
        <f>SUMIFS([1]raw_resource_build!$K:$K,[1]raw_resource_build!$B:$B,$C413,[1]raw_resource_build!$A:$A,AI$395)+SUMIFS([1]raw_resource_build!$L:$L,[1]raw_resource_build!$B:$B,$C413,[1]raw_resource_build!$A:$A,AI$395)</f>
        <v>#VALUE!</v>
      </c>
      <c r="AJ413" s="24" t="e">
        <f>SUMIFS([1]raw_resource_build!$K:$K,[1]raw_resource_build!$B:$B,$C413,[1]raw_resource_build!$A:$A,AJ$395)+SUMIFS([1]raw_resource_build!$L:$L,[1]raw_resource_build!$B:$B,$C413,[1]raw_resource_build!$A:$A,AJ$395)</f>
        <v>#VALUE!</v>
      </c>
      <c r="AK413" s="24" t="e">
        <f>SUMIFS([1]raw_resource_build!$K:$K,[1]raw_resource_build!$B:$B,$C413,[1]raw_resource_build!$A:$A,AK$395)+SUMIFS([1]raw_resource_build!$L:$L,[1]raw_resource_build!$B:$B,$C413,[1]raw_resource_build!$A:$A,AK$395)</f>
        <v>#VALUE!</v>
      </c>
      <c r="AL413" s="24" t="e">
        <f>SUMIFS([1]raw_resource_build!$K:$K,[1]raw_resource_build!$B:$B,$C413,[1]raw_resource_build!$A:$A,AL$395)+SUMIFS([1]raw_resource_build!$L:$L,[1]raw_resource_build!$B:$B,$C413,[1]raw_resource_build!$A:$A,AL$395)</f>
        <v>#VALUE!</v>
      </c>
      <c r="AM413" s="24" t="e">
        <f>SUMIFS([1]raw_resource_build!$K:$K,[1]raw_resource_build!$B:$B,$C413,[1]raw_resource_build!$A:$A,AM$395)+SUMIFS([1]raw_resource_build!$L:$L,[1]raw_resource_build!$B:$B,$C413,[1]raw_resource_build!$A:$A,AM$395)</f>
        <v>#VALUE!</v>
      </c>
      <c r="AN413" s="24" t="e">
        <f>SUMIFS([1]raw_resource_build!$K:$K,[1]raw_resource_build!$B:$B,$C413,[1]raw_resource_build!$A:$A,AN$395)+SUMIFS([1]raw_resource_build!$L:$L,[1]raw_resource_build!$B:$B,$C413,[1]raw_resource_build!$A:$A,AN$395)</f>
        <v>#VALUE!</v>
      </c>
      <c r="AO413" s="17"/>
      <c r="AP413" s="70"/>
    </row>
    <row r="414" spans="2:42" outlineLevel="1" x14ac:dyDescent="0.4">
      <c r="C414" s="17" t="s">
        <v>375</v>
      </c>
      <c r="D414" s="136" t="s">
        <v>352</v>
      </c>
      <c r="E414" s="24">
        <v>0</v>
      </c>
      <c r="F414" s="24">
        <v>0</v>
      </c>
      <c r="G414" s="24">
        <v>0</v>
      </c>
      <c r="H414" s="24">
        <v>0</v>
      </c>
      <c r="I414" s="24">
        <v>0</v>
      </c>
      <c r="J414" s="24">
        <v>0</v>
      </c>
      <c r="K414" s="24">
        <v>0</v>
      </c>
      <c r="L414" s="24">
        <v>71.17</v>
      </c>
      <c r="M414" s="24">
        <v>97</v>
      </c>
      <c r="N414" s="24">
        <v>97</v>
      </c>
      <c r="O414" s="24">
        <v>0</v>
      </c>
      <c r="P414" s="24">
        <v>97</v>
      </c>
      <c r="Q414" s="24">
        <v>0</v>
      </c>
      <c r="R414" s="24">
        <v>0</v>
      </c>
      <c r="S414" s="24">
        <v>0</v>
      </c>
      <c r="T414" s="24">
        <v>97</v>
      </c>
      <c r="U414" s="24" t="e">
        <f>SUMIFS([1]raw_resource_build!$K:$K,[1]raw_resource_build!$B:$B,$C414,[1]raw_resource_build!$A:$A,U$395)+SUMIFS([1]raw_resource_build!$L:$L,[1]raw_resource_build!$B:$B,$C414,[1]raw_resource_build!$A:$A,U$395)</f>
        <v>#VALUE!</v>
      </c>
      <c r="V414" s="24" t="e">
        <f>SUMIFS([1]raw_resource_build!$K:$K,[1]raw_resource_build!$B:$B,$C414,[1]raw_resource_build!$A:$A,V$395)+SUMIFS([1]raw_resource_build!$L:$L,[1]raw_resource_build!$B:$B,$C414,[1]raw_resource_build!$A:$A,V$395)</f>
        <v>#VALUE!</v>
      </c>
      <c r="W414" s="24" t="e">
        <f>SUMIFS([1]raw_resource_build!$K:$K,[1]raw_resource_build!$B:$B,$C414,[1]raw_resource_build!$A:$A,W$395)+SUMIFS([1]raw_resource_build!$L:$L,[1]raw_resource_build!$B:$B,$C414,[1]raw_resource_build!$A:$A,W$395)</f>
        <v>#VALUE!</v>
      </c>
      <c r="X414" s="24" t="e">
        <f>SUMIFS([1]raw_resource_build!$K:$K,[1]raw_resource_build!$B:$B,$C414,[1]raw_resource_build!$A:$A,X$395)+SUMIFS([1]raw_resource_build!$L:$L,[1]raw_resource_build!$B:$B,$C414,[1]raw_resource_build!$A:$A,X$395)</f>
        <v>#VALUE!</v>
      </c>
      <c r="Y414" s="24" t="e">
        <f>SUMIFS([1]raw_resource_build!$K:$K,[1]raw_resource_build!$B:$B,$C414,[1]raw_resource_build!$A:$A,Y$395)+SUMIFS([1]raw_resource_build!$L:$L,[1]raw_resource_build!$B:$B,$C414,[1]raw_resource_build!$A:$A,Y$395)</f>
        <v>#VALUE!</v>
      </c>
      <c r="Z414" s="24" t="e">
        <f>SUMIFS([1]raw_resource_build!$K:$K,[1]raw_resource_build!$B:$B,$C414,[1]raw_resource_build!$A:$A,Z$395)+SUMIFS([1]raw_resource_build!$L:$L,[1]raw_resource_build!$B:$B,$C414,[1]raw_resource_build!$A:$A,Z$395)</f>
        <v>#VALUE!</v>
      </c>
      <c r="AA414" s="24" t="e">
        <f>SUMIFS([1]raw_resource_build!$K:$K,[1]raw_resource_build!$B:$B,$C414,[1]raw_resource_build!$A:$A,AA$395)+SUMIFS([1]raw_resource_build!$L:$L,[1]raw_resource_build!$B:$B,$C414,[1]raw_resource_build!$A:$A,AA$395)</f>
        <v>#VALUE!</v>
      </c>
      <c r="AB414" s="24" t="e">
        <f>SUMIFS([1]raw_resource_build!$K:$K,[1]raw_resource_build!$B:$B,$C414,[1]raw_resource_build!$A:$A,AB$395)+SUMIFS([1]raw_resource_build!$L:$L,[1]raw_resource_build!$B:$B,$C414,[1]raw_resource_build!$A:$A,AB$395)</f>
        <v>#VALUE!</v>
      </c>
      <c r="AC414" s="24" t="e">
        <f>SUMIFS([1]raw_resource_build!$K:$K,[1]raw_resource_build!$B:$B,$C414,[1]raw_resource_build!$A:$A,AC$395)+SUMIFS([1]raw_resource_build!$L:$L,[1]raw_resource_build!$B:$B,$C414,[1]raw_resource_build!$A:$A,AC$395)</f>
        <v>#VALUE!</v>
      </c>
      <c r="AD414" s="24" t="e">
        <f>SUMIFS([1]raw_resource_build!$K:$K,[1]raw_resource_build!$B:$B,$C414,[1]raw_resource_build!$A:$A,AD$395)+SUMIFS([1]raw_resource_build!$L:$L,[1]raw_resource_build!$B:$B,$C414,[1]raw_resource_build!$A:$A,AD$395)</f>
        <v>#VALUE!</v>
      </c>
      <c r="AE414" s="24" t="e">
        <f>SUMIFS([1]raw_resource_build!$K:$K,[1]raw_resource_build!$B:$B,$C414,[1]raw_resource_build!$A:$A,AE$395)+SUMIFS([1]raw_resource_build!$L:$L,[1]raw_resource_build!$B:$B,$C414,[1]raw_resource_build!$A:$A,AE$395)</f>
        <v>#VALUE!</v>
      </c>
      <c r="AF414" s="24" t="e">
        <f>SUMIFS([1]raw_resource_build!$K:$K,[1]raw_resource_build!$B:$B,$C414,[1]raw_resource_build!$A:$A,AF$395)+SUMIFS([1]raw_resource_build!$L:$L,[1]raw_resource_build!$B:$B,$C414,[1]raw_resource_build!$A:$A,AF$395)</f>
        <v>#VALUE!</v>
      </c>
      <c r="AG414" s="24" t="e">
        <f>SUMIFS([1]raw_resource_build!$K:$K,[1]raw_resource_build!$B:$B,$C414,[1]raw_resource_build!$A:$A,AG$395)+SUMIFS([1]raw_resource_build!$L:$L,[1]raw_resource_build!$B:$B,$C414,[1]raw_resource_build!$A:$A,AG$395)</f>
        <v>#VALUE!</v>
      </c>
      <c r="AH414" s="24" t="e">
        <f>SUMIFS([1]raw_resource_build!$K:$K,[1]raw_resource_build!$B:$B,$C414,[1]raw_resource_build!$A:$A,AH$395)+SUMIFS([1]raw_resource_build!$L:$L,[1]raw_resource_build!$B:$B,$C414,[1]raw_resource_build!$A:$A,AH$395)</f>
        <v>#VALUE!</v>
      </c>
      <c r="AI414" s="24" t="e">
        <f>SUMIFS([1]raw_resource_build!$K:$K,[1]raw_resource_build!$B:$B,$C414,[1]raw_resource_build!$A:$A,AI$395)+SUMIFS([1]raw_resource_build!$L:$L,[1]raw_resource_build!$B:$B,$C414,[1]raw_resource_build!$A:$A,AI$395)</f>
        <v>#VALUE!</v>
      </c>
      <c r="AJ414" s="24" t="e">
        <f>SUMIFS([1]raw_resource_build!$K:$K,[1]raw_resource_build!$B:$B,$C414,[1]raw_resource_build!$A:$A,AJ$395)+SUMIFS([1]raw_resource_build!$L:$L,[1]raw_resource_build!$B:$B,$C414,[1]raw_resource_build!$A:$A,AJ$395)</f>
        <v>#VALUE!</v>
      </c>
      <c r="AK414" s="24" t="e">
        <f>SUMIFS([1]raw_resource_build!$K:$K,[1]raw_resource_build!$B:$B,$C414,[1]raw_resource_build!$A:$A,AK$395)+SUMIFS([1]raw_resource_build!$L:$L,[1]raw_resource_build!$B:$B,$C414,[1]raw_resource_build!$A:$A,AK$395)</f>
        <v>#VALUE!</v>
      </c>
      <c r="AL414" s="24" t="e">
        <f>SUMIFS([1]raw_resource_build!$K:$K,[1]raw_resource_build!$B:$B,$C414,[1]raw_resource_build!$A:$A,AL$395)+SUMIFS([1]raw_resource_build!$L:$L,[1]raw_resource_build!$B:$B,$C414,[1]raw_resource_build!$A:$A,AL$395)</f>
        <v>#VALUE!</v>
      </c>
      <c r="AM414" s="24" t="e">
        <f>SUMIFS([1]raw_resource_build!$K:$K,[1]raw_resource_build!$B:$B,$C414,[1]raw_resource_build!$A:$A,AM$395)+SUMIFS([1]raw_resource_build!$L:$L,[1]raw_resource_build!$B:$B,$C414,[1]raw_resource_build!$A:$A,AM$395)</f>
        <v>#VALUE!</v>
      </c>
      <c r="AN414" s="24" t="e">
        <f>SUMIFS([1]raw_resource_build!$K:$K,[1]raw_resource_build!$B:$B,$C414,[1]raw_resource_build!$A:$A,AN$395)+SUMIFS([1]raw_resource_build!$L:$L,[1]raw_resource_build!$B:$B,$C414,[1]raw_resource_build!$A:$A,AN$395)</f>
        <v>#VALUE!</v>
      </c>
      <c r="AO414" s="17"/>
      <c r="AP414" s="70"/>
    </row>
    <row r="415" spans="2:42" outlineLevel="1" x14ac:dyDescent="0.4">
      <c r="C415" s="17" t="s">
        <v>376</v>
      </c>
      <c r="D415" s="136" t="s">
        <v>377</v>
      </c>
      <c r="E415" s="24">
        <v>0</v>
      </c>
      <c r="F415" s="24">
        <v>0</v>
      </c>
      <c r="G415" s="24">
        <v>0</v>
      </c>
      <c r="H415" s="24">
        <v>0</v>
      </c>
      <c r="I415" s="24">
        <v>0</v>
      </c>
      <c r="J415" s="24">
        <v>0</v>
      </c>
      <c r="K415" s="24">
        <v>0</v>
      </c>
      <c r="L415" s="24">
        <v>0</v>
      </c>
      <c r="M415" s="24">
        <v>0</v>
      </c>
      <c r="N415" s="24">
        <v>158.24</v>
      </c>
      <c r="O415" s="24">
        <v>0</v>
      </c>
      <c r="P415" s="24">
        <v>858.24</v>
      </c>
      <c r="Q415" s="24">
        <v>0</v>
      </c>
      <c r="R415" s="24">
        <v>0</v>
      </c>
      <c r="S415" s="24">
        <v>0</v>
      </c>
      <c r="T415" s="24">
        <v>5317.8</v>
      </c>
      <c r="U415" s="24" t="e">
        <f>SUMIFS([1]raw_resource_build!$K:$K,[1]raw_resource_build!$B:$B,$C415,[1]raw_resource_build!$A:$A,U$395)+SUMIFS([1]raw_resource_build!$L:$L,[1]raw_resource_build!$B:$B,$C415,[1]raw_resource_build!$A:$A,U$395)</f>
        <v>#VALUE!</v>
      </c>
      <c r="V415" s="24" t="e">
        <f>SUMIFS([1]raw_resource_build!$K:$K,[1]raw_resource_build!$B:$B,$C415,[1]raw_resource_build!$A:$A,V$395)+SUMIFS([1]raw_resource_build!$L:$L,[1]raw_resource_build!$B:$B,$C415,[1]raw_resource_build!$A:$A,V$395)</f>
        <v>#VALUE!</v>
      </c>
      <c r="W415" s="24" t="e">
        <f>SUMIFS([1]raw_resource_build!$K:$K,[1]raw_resource_build!$B:$B,$C415,[1]raw_resource_build!$A:$A,W$395)+SUMIFS([1]raw_resource_build!$L:$L,[1]raw_resource_build!$B:$B,$C415,[1]raw_resource_build!$A:$A,W$395)</f>
        <v>#VALUE!</v>
      </c>
      <c r="X415" s="24" t="e">
        <f>SUMIFS([1]raw_resource_build!$K:$K,[1]raw_resource_build!$B:$B,$C415,[1]raw_resource_build!$A:$A,X$395)+SUMIFS([1]raw_resource_build!$L:$L,[1]raw_resource_build!$B:$B,$C415,[1]raw_resource_build!$A:$A,X$395)</f>
        <v>#VALUE!</v>
      </c>
      <c r="Y415" s="24" t="e">
        <f>SUMIFS([1]raw_resource_build!$K:$K,[1]raw_resource_build!$B:$B,$C415,[1]raw_resource_build!$A:$A,Y$395)+SUMIFS([1]raw_resource_build!$L:$L,[1]raw_resource_build!$B:$B,$C415,[1]raw_resource_build!$A:$A,Y$395)</f>
        <v>#VALUE!</v>
      </c>
      <c r="Z415" s="24" t="e">
        <f>SUMIFS([1]raw_resource_build!$K:$K,[1]raw_resource_build!$B:$B,$C415,[1]raw_resource_build!$A:$A,Z$395)+SUMIFS([1]raw_resource_build!$L:$L,[1]raw_resource_build!$B:$B,$C415,[1]raw_resource_build!$A:$A,Z$395)</f>
        <v>#VALUE!</v>
      </c>
      <c r="AA415" s="24" t="e">
        <f>SUMIFS([1]raw_resource_build!$K:$K,[1]raw_resource_build!$B:$B,$C415,[1]raw_resource_build!$A:$A,AA$395)+SUMIFS([1]raw_resource_build!$L:$L,[1]raw_resource_build!$B:$B,$C415,[1]raw_resource_build!$A:$A,AA$395)</f>
        <v>#VALUE!</v>
      </c>
      <c r="AB415" s="24" t="e">
        <f>SUMIFS([1]raw_resource_build!$K:$K,[1]raw_resource_build!$B:$B,$C415,[1]raw_resource_build!$A:$A,AB$395)+SUMIFS([1]raw_resource_build!$L:$L,[1]raw_resource_build!$B:$B,$C415,[1]raw_resource_build!$A:$A,AB$395)</f>
        <v>#VALUE!</v>
      </c>
      <c r="AC415" s="24" t="e">
        <f>SUMIFS([1]raw_resource_build!$K:$K,[1]raw_resource_build!$B:$B,$C415,[1]raw_resource_build!$A:$A,AC$395)+SUMIFS([1]raw_resource_build!$L:$L,[1]raw_resource_build!$B:$B,$C415,[1]raw_resource_build!$A:$A,AC$395)</f>
        <v>#VALUE!</v>
      </c>
      <c r="AD415" s="24" t="e">
        <f>SUMIFS([1]raw_resource_build!$K:$K,[1]raw_resource_build!$B:$B,$C415,[1]raw_resource_build!$A:$A,AD$395)+SUMIFS([1]raw_resource_build!$L:$L,[1]raw_resource_build!$B:$B,$C415,[1]raw_resource_build!$A:$A,AD$395)</f>
        <v>#VALUE!</v>
      </c>
      <c r="AE415" s="24" t="e">
        <f>SUMIFS([1]raw_resource_build!$K:$K,[1]raw_resource_build!$B:$B,$C415,[1]raw_resource_build!$A:$A,AE$395)+SUMIFS([1]raw_resource_build!$L:$L,[1]raw_resource_build!$B:$B,$C415,[1]raw_resource_build!$A:$A,AE$395)</f>
        <v>#VALUE!</v>
      </c>
      <c r="AF415" s="24" t="e">
        <f>SUMIFS([1]raw_resource_build!$K:$K,[1]raw_resource_build!$B:$B,$C415,[1]raw_resource_build!$A:$A,AF$395)+SUMIFS([1]raw_resource_build!$L:$L,[1]raw_resource_build!$B:$B,$C415,[1]raw_resource_build!$A:$A,AF$395)</f>
        <v>#VALUE!</v>
      </c>
      <c r="AG415" s="24" t="e">
        <f>SUMIFS([1]raw_resource_build!$K:$K,[1]raw_resource_build!$B:$B,$C415,[1]raw_resource_build!$A:$A,AG$395)+SUMIFS([1]raw_resource_build!$L:$L,[1]raw_resource_build!$B:$B,$C415,[1]raw_resource_build!$A:$A,AG$395)</f>
        <v>#VALUE!</v>
      </c>
      <c r="AH415" s="24" t="e">
        <f>SUMIFS([1]raw_resource_build!$K:$K,[1]raw_resource_build!$B:$B,$C415,[1]raw_resource_build!$A:$A,AH$395)+SUMIFS([1]raw_resource_build!$L:$L,[1]raw_resource_build!$B:$B,$C415,[1]raw_resource_build!$A:$A,AH$395)</f>
        <v>#VALUE!</v>
      </c>
      <c r="AI415" s="24" t="e">
        <f>SUMIFS([1]raw_resource_build!$K:$K,[1]raw_resource_build!$B:$B,$C415,[1]raw_resource_build!$A:$A,AI$395)+SUMIFS([1]raw_resource_build!$L:$L,[1]raw_resource_build!$B:$B,$C415,[1]raw_resource_build!$A:$A,AI$395)</f>
        <v>#VALUE!</v>
      </c>
      <c r="AJ415" s="24" t="e">
        <f>SUMIFS([1]raw_resource_build!$K:$K,[1]raw_resource_build!$B:$B,$C415,[1]raw_resource_build!$A:$A,AJ$395)+SUMIFS([1]raw_resource_build!$L:$L,[1]raw_resource_build!$B:$B,$C415,[1]raw_resource_build!$A:$A,AJ$395)</f>
        <v>#VALUE!</v>
      </c>
      <c r="AK415" s="24" t="e">
        <f>SUMIFS([1]raw_resource_build!$K:$K,[1]raw_resource_build!$B:$B,$C415,[1]raw_resource_build!$A:$A,AK$395)+SUMIFS([1]raw_resource_build!$L:$L,[1]raw_resource_build!$B:$B,$C415,[1]raw_resource_build!$A:$A,AK$395)</f>
        <v>#VALUE!</v>
      </c>
      <c r="AL415" s="24" t="e">
        <f>SUMIFS([1]raw_resource_build!$K:$K,[1]raw_resource_build!$B:$B,$C415,[1]raw_resource_build!$A:$A,AL$395)+SUMIFS([1]raw_resource_build!$L:$L,[1]raw_resource_build!$B:$B,$C415,[1]raw_resource_build!$A:$A,AL$395)</f>
        <v>#VALUE!</v>
      </c>
      <c r="AM415" s="24" t="e">
        <f>SUMIFS([1]raw_resource_build!$K:$K,[1]raw_resource_build!$B:$B,$C415,[1]raw_resource_build!$A:$A,AM$395)+SUMIFS([1]raw_resource_build!$L:$L,[1]raw_resource_build!$B:$B,$C415,[1]raw_resource_build!$A:$A,AM$395)</f>
        <v>#VALUE!</v>
      </c>
      <c r="AN415" s="24" t="e">
        <f>SUMIFS([1]raw_resource_build!$K:$K,[1]raw_resource_build!$B:$B,$C415,[1]raw_resource_build!$A:$A,AN$395)+SUMIFS([1]raw_resource_build!$L:$L,[1]raw_resource_build!$B:$B,$C415,[1]raw_resource_build!$A:$A,AN$395)</f>
        <v>#VALUE!</v>
      </c>
      <c r="AO415" s="17"/>
      <c r="AP415" s="70"/>
    </row>
    <row r="416" spans="2:42" outlineLevel="1" x14ac:dyDescent="0.4">
      <c r="C416" s="17" t="s">
        <v>378</v>
      </c>
      <c r="D416" s="136" t="s">
        <v>377</v>
      </c>
      <c r="E416" s="24">
        <v>0</v>
      </c>
      <c r="F416" s="24">
        <v>0</v>
      </c>
      <c r="G416" s="24">
        <v>0</v>
      </c>
      <c r="H416" s="24">
        <v>0</v>
      </c>
      <c r="I416" s="24">
        <v>0</v>
      </c>
      <c r="J416" s="24">
        <v>0</v>
      </c>
      <c r="K416" s="24">
        <v>0</v>
      </c>
      <c r="L416" s="24">
        <v>60</v>
      </c>
      <c r="M416" s="24">
        <v>60</v>
      </c>
      <c r="N416" s="24">
        <v>60</v>
      </c>
      <c r="O416" s="24">
        <v>0</v>
      </c>
      <c r="P416" s="24">
        <v>60</v>
      </c>
      <c r="Q416" s="24">
        <v>0</v>
      </c>
      <c r="R416" s="24">
        <v>0</v>
      </c>
      <c r="S416" s="24">
        <v>0</v>
      </c>
      <c r="T416" s="24">
        <v>60</v>
      </c>
      <c r="U416" s="24" t="e">
        <f>SUMIFS([1]raw_resource_build!$K:$K,[1]raw_resource_build!$B:$B,$C416,[1]raw_resource_build!$A:$A,U$395)+SUMIFS([1]raw_resource_build!$L:$L,[1]raw_resource_build!$B:$B,$C416,[1]raw_resource_build!$A:$A,U$395)</f>
        <v>#VALUE!</v>
      </c>
      <c r="V416" s="24" t="e">
        <f>SUMIFS([1]raw_resource_build!$K:$K,[1]raw_resource_build!$B:$B,$C416,[1]raw_resource_build!$A:$A,V$395)+SUMIFS([1]raw_resource_build!$L:$L,[1]raw_resource_build!$B:$B,$C416,[1]raw_resource_build!$A:$A,V$395)</f>
        <v>#VALUE!</v>
      </c>
      <c r="W416" s="24" t="e">
        <f>SUMIFS([1]raw_resource_build!$K:$K,[1]raw_resource_build!$B:$B,$C416,[1]raw_resource_build!$A:$A,W$395)+SUMIFS([1]raw_resource_build!$L:$L,[1]raw_resource_build!$B:$B,$C416,[1]raw_resource_build!$A:$A,W$395)</f>
        <v>#VALUE!</v>
      </c>
      <c r="X416" s="24" t="e">
        <f>SUMIFS([1]raw_resource_build!$K:$K,[1]raw_resource_build!$B:$B,$C416,[1]raw_resource_build!$A:$A,X$395)+SUMIFS([1]raw_resource_build!$L:$L,[1]raw_resource_build!$B:$B,$C416,[1]raw_resource_build!$A:$A,X$395)</f>
        <v>#VALUE!</v>
      </c>
      <c r="Y416" s="24" t="e">
        <f>SUMIFS([1]raw_resource_build!$K:$K,[1]raw_resource_build!$B:$B,$C416,[1]raw_resource_build!$A:$A,Y$395)+SUMIFS([1]raw_resource_build!$L:$L,[1]raw_resource_build!$B:$B,$C416,[1]raw_resource_build!$A:$A,Y$395)</f>
        <v>#VALUE!</v>
      </c>
      <c r="Z416" s="24" t="e">
        <f>SUMIFS([1]raw_resource_build!$K:$K,[1]raw_resource_build!$B:$B,$C416,[1]raw_resource_build!$A:$A,Z$395)+SUMIFS([1]raw_resource_build!$L:$L,[1]raw_resource_build!$B:$B,$C416,[1]raw_resource_build!$A:$A,Z$395)</f>
        <v>#VALUE!</v>
      </c>
      <c r="AA416" s="24" t="e">
        <f>SUMIFS([1]raw_resource_build!$K:$K,[1]raw_resource_build!$B:$B,$C416,[1]raw_resource_build!$A:$A,AA$395)+SUMIFS([1]raw_resource_build!$L:$L,[1]raw_resource_build!$B:$B,$C416,[1]raw_resource_build!$A:$A,AA$395)</f>
        <v>#VALUE!</v>
      </c>
      <c r="AB416" s="24" t="e">
        <f>SUMIFS([1]raw_resource_build!$K:$K,[1]raw_resource_build!$B:$B,$C416,[1]raw_resource_build!$A:$A,AB$395)+SUMIFS([1]raw_resource_build!$L:$L,[1]raw_resource_build!$B:$B,$C416,[1]raw_resource_build!$A:$A,AB$395)</f>
        <v>#VALUE!</v>
      </c>
      <c r="AC416" s="24" t="e">
        <f>SUMIFS([1]raw_resource_build!$K:$K,[1]raw_resource_build!$B:$B,$C416,[1]raw_resource_build!$A:$A,AC$395)+SUMIFS([1]raw_resource_build!$L:$L,[1]raw_resource_build!$B:$B,$C416,[1]raw_resource_build!$A:$A,AC$395)</f>
        <v>#VALUE!</v>
      </c>
      <c r="AD416" s="24" t="e">
        <f>SUMIFS([1]raw_resource_build!$K:$K,[1]raw_resource_build!$B:$B,$C416,[1]raw_resource_build!$A:$A,AD$395)+SUMIFS([1]raw_resource_build!$L:$L,[1]raw_resource_build!$B:$B,$C416,[1]raw_resource_build!$A:$A,AD$395)</f>
        <v>#VALUE!</v>
      </c>
      <c r="AE416" s="24" t="e">
        <f>SUMIFS([1]raw_resource_build!$K:$K,[1]raw_resource_build!$B:$B,$C416,[1]raw_resource_build!$A:$A,AE$395)+SUMIFS([1]raw_resource_build!$L:$L,[1]raw_resource_build!$B:$B,$C416,[1]raw_resource_build!$A:$A,AE$395)</f>
        <v>#VALUE!</v>
      </c>
      <c r="AF416" s="24" t="e">
        <f>SUMIFS([1]raw_resource_build!$K:$K,[1]raw_resource_build!$B:$B,$C416,[1]raw_resource_build!$A:$A,AF$395)+SUMIFS([1]raw_resource_build!$L:$L,[1]raw_resource_build!$B:$B,$C416,[1]raw_resource_build!$A:$A,AF$395)</f>
        <v>#VALUE!</v>
      </c>
      <c r="AG416" s="24" t="e">
        <f>SUMIFS([1]raw_resource_build!$K:$K,[1]raw_resource_build!$B:$B,$C416,[1]raw_resource_build!$A:$A,AG$395)+SUMIFS([1]raw_resource_build!$L:$L,[1]raw_resource_build!$B:$B,$C416,[1]raw_resource_build!$A:$A,AG$395)</f>
        <v>#VALUE!</v>
      </c>
      <c r="AH416" s="24" t="e">
        <f>SUMIFS([1]raw_resource_build!$K:$K,[1]raw_resource_build!$B:$B,$C416,[1]raw_resource_build!$A:$A,AH$395)+SUMIFS([1]raw_resource_build!$L:$L,[1]raw_resource_build!$B:$B,$C416,[1]raw_resource_build!$A:$A,AH$395)</f>
        <v>#VALUE!</v>
      </c>
      <c r="AI416" s="24" t="e">
        <f>SUMIFS([1]raw_resource_build!$K:$K,[1]raw_resource_build!$B:$B,$C416,[1]raw_resource_build!$A:$A,AI$395)+SUMIFS([1]raw_resource_build!$L:$L,[1]raw_resource_build!$B:$B,$C416,[1]raw_resource_build!$A:$A,AI$395)</f>
        <v>#VALUE!</v>
      </c>
      <c r="AJ416" s="24" t="e">
        <f>SUMIFS([1]raw_resource_build!$K:$K,[1]raw_resource_build!$B:$B,$C416,[1]raw_resource_build!$A:$A,AJ$395)+SUMIFS([1]raw_resource_build!$L:$L,[1]raw_resource_build!$B:$B,$C416,[1]raw_resource_build!$A:$A,AJ$395)</f>
        <v>#VALUE!</v>
      </c>
      <c r="AK416" s="24" t="e">
        <f>SUMIFS([1]raw_resource_build!$K:$K,[1]raw_resource_build!$B:$B,$C416,[1]raw_resource_build!$A:$A,AK$395)+SUMIFS([1]raw_resource_build!$L:$L,[1]raw_resource_build!$B:$B,$C416,[1]raw_resource_build!$A:$A,AK$395)</f>
        <v>#VALUE!</v>
      </c>
      <c r="AL416" s="24" t="e">
        <f>SUMIFS([1]raw_resource_build!$K:$K,[1]raw_resource_build!$B:$B,$C416,[1]raw_resource_build!$A:$A,AL$395)+SUMIFS([1]raw_resource_build!$L:$L,[1]raw_resource_build!$B:$B,$C416,[1]raw_resource_build!$A:$A,AL$395)</f>
        <v>#VALUE!</v>
      </c>
      <c r="AM416" s="24" t="e">
        <f>SUMIFS([1]raw_resource_build!$K:$K,[1]raw_resource_build!$B:$B,$C416,[1]raw_resource_build!$A:$A,AM$395)+SUMIFS([1]raw_resource_build!$L:$L,[1]raw_resource_build!$B:$B,$C416,[1]raw_resource_build!$A:$A,AM$395)</f>
        <v>#VALUE!</v>
      </c>
      <c r="AN416" s="24" t="e">
        <f>SUMIFS([1]raw_resource_build!$K:$K,[1]raw_resource_build!$B:$B,$C416,[1]raw_resource_build!$A:$A,AN$395)+SUMIFS([1]raw_resource_build!$L:$L,[1]raw_resource_build!$B:$B,$C416,[1]raw_resource_build!$A:$A,AN$395)</f>
        <v>#VALUE!</v>
      </c>
      <c r="AO416" s="17"/>
      <c r="AP416" s="70"/>
    </row>
    <row r="417" spans="3:42" outlineLevel="1" x14ac:dyDescent="0.4">
      <c r="C417" s="17" t="s">
        <v>379</v>
      </c>
      <c r="D417" s="136" t="s">
        <v>175</v>
      </c>
      <c r="E417" s="24">
        <v>0</v>
      </c>
      <c r="F417" s="24">
        <v>0</v>
      </c>
      <c r="G417" s="24">
        <v>0</v>
      </c>
      <c r="H417" s="24">
        <v>0</v>
      </c>
      <c r="I417" s="24">
        <v>0</v>
      </c>
      <c r="J417" s="24">
        <v>0</v>
      </c>
      <c r="K417" s="24">
        <v>0</v>
      </c>
      <c r="L417" s="24">
        <v>806.54</v>
      </c>
      <c r="M417" s="24">
        <v>860.4</v>
      </c>
      <c r="N417" s="24">
        <v>860.4</v>
      </c>
      <c r="O417" s="24">
        <v>0</v>
      </c>
      <c r="P417" s="24">
        <v>860.4</v>
      </c>
      <c r="Q417" s="24">
        <v>0</v>
      </c>
      <c r="R417" s="24">
        <v>0</v>
      </c>
      <c r="S417" s="24">
        <v>0</v>
      </c>
      <c r="T417" s="24">
        <v>860.4</v>
      </c>
      <c r="U417" s="24" t="e">
        <f>SUMIFS([1]raw_resource_build!$K:$K,[1]raw_resource_build!$B:$B,$C417,[1]raw_resource_build!$A:$A,U$395)+SUMIFS([1]raw_resource_build!$L:$L,[1]raw_resource_build!$B:$B,$C417,[1]raw_resource_build!$A:$A,U$395)</f>
        <v>#VALUE!</v>
      </c>
      <c r="V417" s="24" t="e">
        <f>SUMIFS([1]raw_resource_build!$K:$K,[1]raw_resource_build!$B:$B,$C417,[1]raw_resource_build!$A:$A,V$395)+SUMIFS([1]raw_resource_build!$L:$L,[1]raw_resource_build!$B:$B,$C417,[1]raw_resource_build!$A:$A,V$395)</f>
        <v>#VALUE!</v>
      </c>
      <c r="W417" s="24" t="e">
        <f>SUMIFS([1]raw_resource_build!$K:$K,[1]raw_resource_build!$B:$B,$C417,[1]raw_resource_build!$A:$A,W$395)+SUMIFS([1]raw_resource_build!$L:$L,[1]raw_resource_build!$B:$B,$C417,[1]raw_resource_build!$A:$A,W$395)</f>
        <v>#VALUE!</v>
      </c>
      <c r="X417" s="24" t="e">
        <f>SUMIFS([1]raw_resource_build!$K:$K,[1]raw_resource_build!$B:$B,$C417,[1]raw_resource_build!$A:$A,X$395)+SUMIFS([1]raw_resource_build!$L:$L,[1]raw_resource_build!$B:$B,$C417,[1]raw_resource_build!$A:$A,X$395)</f>
        <v>#VALUE!</v>
      </c>
      <c r="Y417" s="24" t="e">
        <f>SUMIFS([1]raw_resource_build!$K:$K,[1]raw_resource_build!$B:$B,$C417,[1]raw_resource_build!$A:$A,Y$395)+SUMIFS([1]raw_resource_build!$L:$L,[1]raw_resource_build!$B:$B,$C417,[1]raw_resource_build!$A:$A,Y$395)</f>
        <v>#VALUE!</v>
      </c>
      <c r="Z417" s="24" t="e">
        <f>SUMIFS([1]raw_resource_build!$K:$K,[1]raw_resource_build!$B:$B,$C417,[1]raw_resource_build!$A:$A,Z$395)+SUMIFS([1]raw_resource_build!$L:$L,[1]raw_resource_build!$B:$B,$C417,[1]raw_resource_build!$A:$A,Z$395)</f>
        <v>#VALUE!</v>
      </c>
      <c r="AA417" s="24" t="e">
        <f>SUMIFS([1]raw_resource_build!$K:$K,[1]raw_resource_build!$B:$B,$C417,[1]raw_resource_build!$A:$A,AA$395)+SUMIFS([1]raw_resource_build!$L:$L,[1]raw_resource_build!$B:$B,$C417,[1]raw_resource_build!$A:$A,AA$395)</f>
        <v>#VALUE!</v>
      </c>
      <c r="AB417" s="24" t="e">
        <f>SUMIFS([1]raw_resource_build!$K:$K,[1]raw_resource_build!$B:$B,$C417,[1]raw_resource_build!$A:$A,AB$395)+SUMIFS([1]raw_resource_build!$L:$L,[1]raw_resource_build!$B:$B,$C417,[1]raw_resource_build!$A:$A,AB$395)</f>
        <v>#VALUE!</v>
      </c>
      <c r="AC417" s="24" t="e">
        <f>SUMIFS([1]raw_resource_build!$K:$K,[1]raw_resource_build!$B:$B,$C417,[1]raw_resource_build!$A:$A,AC$395)+SUMIFS([1]raw_resource_build!$L:$L,[1]raw_resource_build!$B:$B,$C417,[1]raw_resource_build!$A:$A,AC$395)</f>
        <v>#VALUE!</v>
      </c>
      <c r="AD417" s="24" t="e">
        <f>SUMIFS([1]raw_resource_build!$K:$K,[1]raw_resource_build!$B:$B,$C417,[1]raw_resource_build!$A:$A,AD$395)+SUMIFS([1]raw_resource_build!$L:$L,[1]raw_resource_build!$B:$B,$C417,[1]raw_resource_build!$A:$A,AD$395)</f>
        <v>#VALUE!</v>
      </c>
      <c r="AE417" s="24" t="e">
        <f>SUMIFS([1]raw_resource_build!$K:$K,[1]raw_resource_build!$B:$B,$C417,[1]raw_resource_build!$A:$A,AE$395)+SUMIFS([1]raw_resource_build!$L:$L,[1]raw_resource_build!$B:$B,$C417,[1]raw_resource_build!$A:$A,AE$395)</f>
        <v>#VALUE!</v>
      </c>
      <c r="AF417" s="24" t="e">
        <f>SUMIFS([1]raw_resource_build!$K:$K,[1]raw_resource_build!$B:$B,$C417,[1]raw_resource_build!$A:$A,AF$395)+SUMIFS([1]raw_resource_build!$L:$L,[1]raw_resource_build!$B:$B,$C417,[1]raw_resource_build!$A:$A,AF$395)</f>
        <v>#VALUE!</v>
      </c>
      <c r="AG417" s="24" t="e">
        <f>SUMIFS([1]raw_resource_build!$K:$K,[1]raw_resource_build!$B:$B,$C417,[1]raw_resource_build!$A:$A,AG$395)+SUMIFS([1]raw_resource_build!$L:$L,[1]raw_resource_build!$B:$B,$C417,[1]raw_resource_build!$A:$A,AG$395)</f>
        <v>#VALUE!</v>
      </c>
      <c r="AH417" s="24" t="e">
        <f>SUMIFS([1]raw_resource_build!$K:$K,[1]raw_resource_build!$B:$B,$C417,[1]raw_resource_build!$A:$A,AH$395)+SUMIFS([1]raw_resource_build!$L:$L,[1]raw_resource_build!$B:$B,$C417,[1]raw_resource_build!$A:$A,AH$395)</f>
        <v>#VALUE!</v>
      </c>
      <c r="AI417" s="24" t="e">
        <f>SUMIFS([1]raw_resource_build!$K:$K,[1]raw_resource_build!$B:$B,$C417,[1]raw_resource_build!$A:$A,AI$395)+SUMIFS([1]raw_resource_build!$L:$L,[1]raw_resource_build!$B:$B,$C417,[1]raw_resource_build!$A:$A,AI$395)</f>
        <v>#VALUE!</v>
      </c>
      <c r="AJ417" s="24" t="e">
        <f>SUMIFS([1]raw_resource_build!$K:$K,[1]raw_resource_build!$B:$B,$C417,[1]raw_resource_build!$A:$A,AJ$395)+SUMIFS([1]raw_resource_build!$L:$L,[1]raw_resource_build!$B:$B,$C417,[1]raw_resource_build!$A:$A,AJ$395)</f>
        <v>#VALUE!</v>
      </c>
      <c r="AK417" s="24" t="e">
        <f>SUMIFS([1]raw_resource_build!$K:$K,[1]raw_resource_build!$B:$B,$C417,[1]raw_resource_build!$A:$A,AK$395)+SUMIFS([1]raw_resource_build!$L:$L,[1]raw_resource_build!$B:$B,$C417,[1]raw_resource_build!$A:$A,AK$395)</f>
        <v>#VALUE!</v>
      </c>
      <c r="AL417" s="24" t="e">
        <f>SUMIFS([1]raw_resource_build!$K:$K,[1]raw_resource_build!$B:$B,$C417,[1]raw_resource_build!$A:$A,AL$395)+SUMIFS([1]raw_resource_build!$L:$L,[1]raw_resource_build!$B:$B,$C417,[1]raw_resource_build!$A:$A,AL$395)</f>
        <v>#VALUE!</v>
      </c>
      <c r="AM417" s="24" t="e">
        <f>SUMIFS([1]raw_resource_build!$K:$K,[1]raw_resource_build!$B:$B,$C417,[1]raw_resource_build!$A:$A,AM$395)+SUMIFS([1]raw_resource_build!$L:$L,[1]raw_resource_build!$B:$B,$C417,[1]raw_resource_build!$A:$A,AM$395)</f>
        <v>#VALUE!</v>
      </c>
      <c r="AN417" s="24" t="e">
        <f>SUMIFS([1]raw_resource_build!$K:$K,[1]raw_resource_build!$B:$B,$C417,[1]raw_resource_build!$A:$A,AN$395)+SUMIFS([1]raw_resource_build!$L:$L,[1]raw_resource_build!$B:$B,$C417,[1]raw_resource_build!$A:$A,AN$395)</f>
        <v>#VALUE!</v>
      </c>
      <c r="AO417" s="17"/>
      <c r="AP417" s="70"/>
    </row>
    <row r="418" spans="3:42" outlineLevel="1" x14ac:dyDescent="0.4">
      <c r="C418" s="17" t="s">
        <v>380</v>
      </c>
      <c r="D418" s="136" t="s">
        <v>175</v>
      </c>
      <c r="E418" s="24">
        <v>0</v>
      </c>
      <c r="F418" s="24">
        <v>0</v>
      </c>
      <c r="G418" s="24">
        <v>0</v>
      </c>
      <c r="H418" s="24">
        <v>0</v>
      </c>
      <c r="I418" s="24">
        <v>0</v>
      </c>
      <c r="J418" s="24">
        <v>0</v>
      </c>
      <c r="K418" s="24">
        <v>0</v>
      </c>
      <c r="L418" s="24">
        <v>0</v>
      </c>
      <c r="M418" s="24">
        <v>0</v>
      </c>
      <c r="N418" s="24">
        <v>0</v>
      </c>
      <c r="O418" s="24">
        <v>0</v>
      </c>
      <c r="P418" s="24">
        <v>0</v>
      </c>
      <c r="Q418" s="24">
        <v>0</v>
      </c>
      <c r="R418" s="24">
        <v>0</v>
      </c>
      <c r="S418" s="24">
        <v>0</v>
      </c>
      <c r="T418" s="24">
        <v>0</v>
      </c>
      <c r="U418" s="24" t="e">
        <f>SUMIFS([1]raw_resource_build!$K:$K,[1]raw_resource_build!$B:$B,$C418,[1]raw_resource_build!$A:$A,U$395)+SUMIFS([1]raw_resource_build!$L:$L,[1]raw_resource_build!$B:$B,$C418,[1]raw_resource_build!$A:$A,U$395)</f>
        <v>#VALUE!</v>
      </c>
      <c r="V418" s="24" t="e">
        <f>SUMIFS([1]raw_resource_build!$K:$K,[1]raw_resource_build!$B:$B,$C418,[1]raw_resource_build!$A:$A,V$395)+SUMIFS([1]raw_resource_build!$L:$L,[1]raw_resource_build!$B:$B,$C418,[1]raw_resource_build!$A:$A,V$395)</f>
        <v>#VALUE!</v>
      </c>
      <c r="W418" s="24" t="e">
        <f>SUMIFS([1]raw_resource_build!$K:$K,[1]raw_resource_build!$B:$B,$C418,[1]raw_resource_build!$A:$A,W$395)+SUMIFS([1]raw_resource_build!$L:$L,[1]raw_resource_build!$B:$B,$C418,[1]raw_resource_build!$A:$A,W$395)</f>
        <v>#VALUE!</v>
      </c>
      <c r="X418" s="24" t="e">
        <f>SUMIFS([1]raw_resource_build!$K:$K,[1]raw_resource_build!$B:$B,$C418,[1]raw_resource_build!$A:$A,X$395)+SUMIFS([1]raw_resource_build!$L:$L,[1]raw_resource_build!$B:$B,$C418,[1]raw_resource_build!$A:$A,X$395)</f>
        <v>#VALUE!</v>
      </c>
      <c r="Y418" s="24" t="e">
        <f>SUMIFS([1]raw_resource_build!$K:$K,[1]raw_resource_build!$B:$B,$C418,[1]raw_resource_build!$A:$A,Y$395)+SUMIFS([1]raw_resource_build!$L:$L,[1]raw_resource_build!$B:$B,$C418,[1]raw_resource_build!$A:$A,Y$395)</f>
        <v>#VALUE!</v>
      </c>
      <c r="Z418" s="24" t="e">
        <f>SUMIFS([1]raw_resource_build!$K:$K,[1]raw_resource_build!$B:$B,$C418,[1]raw_resource_build!$A:$A,Z$395)+SUMIFS([1]raw_resource_build!$L:$L,[1]raw_resource_build!$B:$B,$C418,[1]raw_resource_build!$A:$A,Z$395)</f>
        <v>#VALUE!</v>
      </c>
      <c r="AA418" s="24" t="e">
        <f>SUMIFS([1]raw_resource_build!$K:$K,[1]raw_resource_build!$B:$B,$C418,[1]raw_resource_build!$A:$A,AA$395)+SUMIFS([1]raw_resource_build!$L:$L,[1]raw_resource_build!$B:$B,$C418,[1]raw_resource_build!$A:$A,AA$395)</f>
        <v>#VALUE!</v>
      </c>
      <c r="AB418" s="24" t="e">
        <f>SUMIFS([1]raw_resource_build!$K:$K,[1]raw_resource_build!$B:$B,$C418,[1]raw_resource_build!$A:$A,AB$395)+SUMIFS([1]raw_resource_build!$L:$L,[1]raw_resource_build!$B:$B,$C418,[1]raw_resource_build!$A:$A,AB$395)</f>
        <v>#VALUE!</v>
      </c>
      <c r="AC418" s="24" t="e">
        <f>SUMIFS([1]raw_resource_build!$K:$K,[1]raw_resource_build!$B:$B,$C418,[1]raw_resource_build!$A:$A,AC$395)+SUMIFS([1]raw_resource_build!$L:$L,[1]raw_resource_build!$B:$B,$C418,[1]raw_resource_build!$A:$A,AC$395)</f>
        <v>#VALUE!</v>
      </c>
      <c r="AD418" s="24" t="e">
        <f>SUMIFS([1]raw_resource_build!$K:$K,[1]raw_resource_build!$B:$B,$C418,[1]raw_resource_build!$A:$A,AD$395)+SUMIFS([1]raw_resource_build!$L:$L,[1]raw_resource_build!$B:$B,$C418,[1]raw_resource_build!$A:$A,AD$395)</f>
        <v>#VALUE!</v>
      </c>
      <c r="AE418" s="24" t="e">
        <f>SUMIFS([1]raw_resource_build!$K:$K,[1]raw_resource_build!$B:$B,$C418,[1]raw_resource_build!$A:$A,AE$395)+SUMIFS([1]raw_resource_build!$L:$L,[1]raw_resource_build!$B:$B,$C418,[1]raw_resource_build!$A:$A,AE$395)</f>
        <v>#VALUE!</v>
      </c>
      <c r="AF418" s="24" t="e">
        <f>SUMIFS([1]raw_resource_build!$K:$K,[1]raw_resource_build!$B:$B,$C418,[1]raw_resource_build!$A:$A,AF$395)+SUMIFS([1]raw_resource_build!$L:$L,[1]raw_resource_build!$B:$B,$C418,[1]raw_resource_build!$A:$A,AF$395)</f>
        <v>#VALUE!</v>
      </c>
      <c r="AG418" s="24" t="e">
        <f>SUMIFS([1]raw_resource_build!$K:$K,[1]raw_resource_build!$B:$B,$C418,[1]raw_resource_build!$A:$A,AG$395)+SUMIFS([1]raw_resource_build!$L:$L,[1]raw_resource_build!$B:$B,$C418,[1]raw_resource_build!$A:$A,AG$395)</f>
        <v>#VALUE!</v>
      </c>
      <c r="AH418" s="24" t="e">
        <f>SUMIFS([1]raw_resource_build!$K:$K,[1]raw_resource_build!$B:$B,$C418,[1]raw_resource_build!$A:$A,AH$395)+SUMIFS([1]raw_resource_build!$L:$L,[1]raw_resource_build!$B:$B,$C418,[1]raw_resource_build!$A:$A,AH$395)</f>
        <v>#VALUE!</v>
      </c>
      <c r="AI418" s="24" t="e">
        <f>SUMIFS([1]raw_resource_build!$K:$K,[1]raw_resource_build!$B:$B,$C418,[1]raw_resource_build!$A:$A,AI$395)+SUMIFS([1]raw_resource_build!$L:$L,[1]raw_resource_build!$B:$B,$C418,[1]raw_resource_build!$A:$A,AI$395)</f>
        <v>#VALUE!</v>
      </c>
      <c r="AJ418" s="24" t="e">
        <f>SUMIFS([1]raw_resource_build!$K:$K,[1]raw_resource_build!$B:$B,$C418,[1]raw_resource_build!$A:$A,AJ$395)+SUMIFS([1]raw_resource_build!$L:$L,[1]raw_resource_build!$B:$B,$C418,[1]raw_resource_build!$A:$A,AJ$395)</f>
        <v>#VALUE!</v>
      </c>
      <c r="AK418" s="24" t="e">
        <f>SUMIFS([1]raw_resource_build!$K:$K,[1]raw_resource_build!$B:$B,$C418,[1]raw_resource_build!$A:$A,AK$395)+SUMIFS([1]raw_resource_build!$L:$L,[1]raw_resource_build!$B:$B,$C418,[1]raw_resource_build!$A:$A,AK$395)</f>
        <v>#VALUE!</v>
      </c>
      <c r="AL418" s="24" t="e">
        <f>SUMIFS([1]raw_resource_build!$K:$K,[1]raw_resource_build!$B:$B,$C418,[1]raw_resource_build!$A:$A,AL$395)+SUMIFS([1]raw_resource_build!$L:$L,[1]raw_resource_build!$B:$B,$C418,[1]raw_resource_build!$A:$A,AL$395)</f>
        <v>#VALUE!</v>
      </c>
      <c r="AM418" s="24" t="e">
        <f>SUMIFS([1]raw_resource_build!$K:$K,[1]raw_resource_build!$B:$B,$C418,[1]raw_resource_build!$A:$A,AM$395)+SUMIFS([1]raw_resource_build!$L:$L,[1]raw_resource_build!$B:$B,$C418,[1]raw_resource_build!$A:$A,AM$395)</f>
        <v>#VALUE!</v>
      </c>
      <c r="AN418" s="24" t="e">
        <f>SUMIFS([1]raw_resource_build!$K:$K,[1]raw_resource_build!$B:$B,$C418,[1]raw_resource_build!$A:$A,AN$395)+SUMIFS([1]raw_resource_build!$L:$L,[1]raw_resource_build!$B:$B,$C418,[1]raw_resource_build!$A:$A,AN$395)</f>
        <v>#VALUE!</v>
      </c>
      <c r="AO418" s="17"/>
      <c r="AP418" s="70"/>
    </row>
    <row r="419" spans="3:42" outlineLevel="1" x14ac:dyDescent="0.4">
      <c r="C419" s="17" t="s">
        <v>381</v>
      </c>
      <c r="D419" s="136" t="s">
        <v>382</v>
      </c>
      <c r="E419" s="24">
        <v>0</v>
      </c>
      <c r="F419" s="24">
        <v>0</v>
      </c>
      <c r="G419" s="24">
        <v>0</v>
      </c>
      <c r="H419" s="24">
        <v>0</v>
      </c>
      <c r="I419" s="24">
        <v>0</v>
      </c>
      <c r="J419" s="24">
        <v>0</v>
      </c>
      <c r="K419" s="24">
        <v>0</v>
      </c>
      <c r="L419" s="24">
        <v>232.29</v>
      </c>
      <c r="M419" s="24">
        <v>300</v>
      </c>
      <c r="N419" s="24">
        <v>300</v>
      </c>
      <c r="O419" s="24">
        <v>0</v>
      </c>
      <c r="P419" s="24">
        <v>300</v>
      </c>
      <c r="Q419" s="24">
        <v>0</v>
      </c>
      <c r="R419" s="24">
        <v>0</v>
      </c>
      <c r="S419" s="24">
        <v>0</v>
      </c>
      <c r="T419" s="24">
        <v>300</v>
      </c>
      <c r="U419" s="24" t="e">
        <f>SUMIFS([1]raw_resource_build!$K:$K,[1]raw_resource_build!$B:$B,$C419,[1]raw_resource_build!$A:$A,U$395)+SUMIFS([1]raw_resource_build!$L:$L,[1]raw_resource_build!$B:$B,$C419,[1]raw_resource_build!$A:$A,U$395)</f>
        <v>#VALUE!</v>
      </c>
      <c r="V419" s="24" t="e">
        <f>SUMIFS([1]raw_resource_build!$K:$K,[1]raw_resource_build!$B:$B,$C419,[1]raw_resource_build!$A:$A,V$395)+SUMIFS([1]raw_resource_build!$L:$L,[1]raw_resource_build!$B:$B,$C419,[1]raw_resource_build!$A:$A,V$395)</f>
        <v>#VALUE!</v>
      </c>
      <c r="W419" s="24" t="e">
        <f>SUMIFS([1]raw_resource_build!$K:$K,[1]raw_resource_build!$B:$B,$C419,[1]raw_resource_build!$A:$A,W$395)+SUMIFS([1]raw_resource_build!$L:$L,[1]raw_resource_build!$B:$B,$C419,[1]raw_resource_build!$A:$A,W$395)</f>
        <v>#VALUE!</v>
      </c>
      <c r="X419" s="24" t="e">
        <f>SUMIFS([1]raw_resource_build!$K:$K,[1]raw_resource_build!$B:$B,$C419,[1]raw_resource_build!$A:$A,X$395)+SUMIFS([1]raw_resource_build!$L:$L,[1]raw_resource_build!$B:$B,$C419,[1]raw_resource_build!$A:$A,X$395)</f>
        <v>#VALUE!</v>
      </c>
      <c r="Y419" s="24" t="e">
        <f>SUMIFS([1]raw_resource_build!$K:$K,[1]raw_resource_build!$B:$B,$C419,[1]raw_resource_build!$A:$A,Y$395)+SUMIFS([1]raw_resource_build!$L:$L,[1]raw_resource_build!$B:$B,$C419,[1]raw_resource_build!$A:$A,Y$395)</f>
        <v>#VALUE!</v>
      </c>
      <c r="Z419" s="24" t="e">
        <f>SUMIFS([1]raw_resource_build!$K:$K,[1]raw_resource_build!$B:$B,$C419,[1]raw_resource_build!$A:$A,Z$395)+SUMIFS([1]raw_resource_build!$L:$L,[1]raw_resource_build!$B:$B,$C419,[1]raw_resource_build!$A:$A,Z$395)</f>
        <v>#VALUE!</v>
      </c>
      <c r="AA419" s="24" t="e">
        <f>SUMIFS([1]raw_resource_build!$K:$K,[1]raw_resource_build!$B:$B,$C419,[1]raw_resource_build!$A:$A,AA$395)+SUMIFS([1]raw_resource_build!$L:$L,[1]raw_resource_build!$B:$B,$C419,[1]raw_resource_build!$A:$A,AA$395)</f>
        <v>#VALUE!</v>
      </c>
      <c r="AB419" s="24" t="e">
        <f>SUMIFS([1]raw_resource_build!$K:$K,[1]raw_resource_build!$B:$B,$C419,[1]raw_resource_build!$A:$A,AB$395)+SUMIFS([1]raw_resource_build!$L:$L,[1]raw_resource_build!$B:$B,$C419,[1]raw_resource_build!$A:$A,AB$395)</f>
        <v>#VALUE!</v>
      </c>
      <c r="AC419" s="24" t="e">
        <f>SUMIFS([1]raw_resource_build!$K:$K,[1]raw_resource_build!$B:$B,$C419,[1]raw_resource_build!$A:$A,AC$395)+SUMIFS([1]raw_resource_build!$L:$L,[1]raw_resource_build!$B:$B,$C419,[1]raw_resource_build!$A:$A,AC$395)</f>
        <v>#VALUE!</v>
      </c>
      <c r="AD419" s="24" t="e">
        <f>SUMIFS([1]raw_resource_build!$K:$K,[1]raw_resource_build!$B:$B,$C419,[1]raw_resource_build!$A:$A,AD$395)+SUMIFS([1]raw_resource_build!$L:$L,[1]raw_resource_build!$B:$B,$C419,[1]raw_resource_build!$A:$A,AD$395)</f>
        <v>#VALUE!</v>
      </c>
      <c r="AE419" s="24" t="e">
        <f>SUMIFS([1]raw_resource_build!$K:$K,[1]raw_resource_build!$B:$B,$C419,[1]raw_resource_build!$A:$A,AE$395)+SUMIFS([1]raw_resource_build!$L:$L,[1]raw_resource_build!$B:$B,$C419,[1]raw_resource_build!$A:$A,AE$395)</f>
        <v>#VALUE!</v>
      </c>
      <c r="AF419" s="24" t="e">
        <f>SUMIFS([1]raw_resource_build!$K:$K,[1]raw_resource_build!$B:$B,$C419,[1]raw_resource_build!$A:$A,AF$395)+SUMIFS([1]raw_resource_build!$L:$L,[1]raw_resource_build!$B:$B,$C419,[1]raw_resource_build!$A:$A,AF$395)</f>
        <v>#VALUE!</v>
      </c>
      <c r="AG419" s="24" t="e">
        <f>SUMIFS([1]raw_resource_build!$K:$K,[1]raw_resource_build!$B:$B,$C419,[1]raw_resource_build!$A:$A,AG$395)+SUMIFS([1]raw_resource_build!$L:$L,[1]raw_resource_build!$B:$B,$C419,[1]raw_resource_build!$A:$A,AG$395)</f>
        <v>#VALUE!</v>
      </c>
      <c r="AH419" s="24" t="e">
        <f>SUMIFS([1]raw_resource_build!$K:$K,[1]raw_resource_build!$B:$B,$C419,[1]raw_resource_build!$A:$A,AH$395)+SUMIFS([1]raw_resource_build!$L:$L,[1]raw_resource_build!$B:$B,$C419,[1]raw_resource_build!$A:$A,AH$395)</f>
        <v>#VALUE!</v>
      </c>
      <c r="AI419" s="24" t="e">
        <f>SUMIFS([1]raw_resource_build!$K:$K,[1]raw_resource_build!$B:$B,$C419,[1]raw_resource_build!$A:$A,AI$395)+SUMIFS([1]raw_resource_build!$L:$L,[1]raw_resource_build!$B:$B,$C419,[1]raw_resource_build!$A:$A,AI$395)</f>
        <v>#VALUE!</v>
      </c>
      <c r="AJ419" s="24" t="e">
        <f>SUMIFS([1]raw_resource_build!$K:$K,[1]raw_resource_build!$B:$B,$C419,[1]raw_resource_build!$A:$A,AJ$395)+SUMIFS([1]raw_resource_build!$L:$L,[1]raw_resource_build!$B:$B,$C419,[1]raw_resource_build!$A:$A,AJ$395)</f>
        <v>#VALUE!</v>
      </c>
      <c r="AK419" s="24" t="e">
        <f>SUMIFS([1]raw_resource_build!$K:$K,[1]raw_resource_build!$B:$B,$C419,[1]raw_resource_build!$A:$A,AK$395)+SUMIFS([1]raw_resource_build!$L:$L,[1]raw_resource_build!$B:$B,$C419,[1]raw_resource_build!$A:$A,AK$395)</f>
        <v>#VALUE!</v>
      </c>
      <c r="AL419" s="24" t="e">
        <f>SUMIFS([1]raw_resource_build!$K:$K,[1]raw_resource_build!$B:$B,$C419,[1]raw_resource_build!$A:$A,AL$395)+SUMIFS([1]raw_resource_build!$L:$L,[1]raw_resource_build!$B:$B,$C419,[1]raw_resource_build!$A:$A,AL$395)</f>
        <v>#VALUE!</v>
      </c>
      <c r="AM419" s="24" t="e">
        <f>SUMIFS([1]raw_resource_build!$K:$K,[1]raw_resource_build!$B:$B,$C419,[1]raw_resource_build!$A:$A,AM$395)+SUMIFS([1]raw_resource_build!$L:$L,[1]raw_resource_build!$B:$B,$C419,[1]raw_resource_build!$A:$A,AM$395)</f>
        <v>#VALUE!</v>
      </c>
      <c r="AN419" s="24" t="e">
        <f>SUMIFS([1]raw_resource_build!$K:$K,[1]raw_resource_build!$B:$B,$C419,[1]raw_resource_build!$A:$A,AN$395)+SUMIFS([1]raw_resource_build!$L:$L,[1]raw_resource_build!$B:$B,$C419,[1]raw_resource_build!$A:$A,AN$395)</f>
        <v>#VALUE!</v>
      </c>
      <c r="AO419" s="17"/>
      <c r="AP419" s="70"/>
    </row>
    <row r="420" spans="3:42" outlineLevel="1" x14ac:dyDescent="0.4">
      <c r="C420" s="17" t="s">
        <v>383</v>
      </c>
      <c r="D420" s="136" t="s">
        <v>172</v>
      </c>
      <c r="E420" s="24">
        <v>0</v>
      </c>
      <c r="F420" s="24">
        <v>0</v>
      </c>
      <c r="G420" s="24">
        <v>0</v>
      </c>
      <c r="H420" s="24">
        <v>0</v>
      </c>
      <c r="I420" s="24">
        <v>0</v>
      </c>
      <c r="J420" s="24">
        <v>0</v>
      </c>
      <c r="K420" s="24">
        <v>0</v>
      </c>
      <c r="L420" s="24">
        <v>0</v>
      </c>
      <c r="M420" s="24">
        <v>0</v>
      </c>
      <c r="N420" s="24">
        <v>0</v>
      </c>
      <c r="O420" s="24">
        <v>0</v>
      </c>
      <c r="P420" s="24">
        <v>0</v>
      </c>
      <c r="Q420" s="24">
        <v>0</v>
      </c>
      <c r="R420" s="24">
        <v>0</v>
      </c>
      <c r="S420" s="24">
        <v>0</v>
      </c>
      <c r="T420" s="24">
        <v>0</v>
      </c>
      <c r="U420" s="24" t="e">
        <f>SUMIFS([1]raw_resource_build!$K:$K,[1]raw_resource_build!$B:$B,$C420,[1]raw_resource_build!$A:$A,U$395)+SUMIFS([1]raw_resource_build!$L:$L,[1]raw_resource_build!$B:$B,$C420,[1]raw_resource_build!$A:$A,U$395)</f>
        <v>#VALUE!</v>
      </c>
      <c r="V420" s="24" t="e">
        <f>SUMIFS([1]raw_resource_build!$K:$K,[1]raw_resource_build!$B:$B,$C420,[1]raw_resource_build!$A:$A,V$395)+SUMIFS([1]raw_resource_build!$L:$L,[1]raw_resource_build!$B:$B,$C420,[1]raw_resource_build!$A:$A,V$395)</f>
        <v>#VALUE!</v>
      </c>
      <c r="W420" s="24" t="e">
        <f>SUMIFS([1]raw_resource_build!$K:$K,[1]raw_resource_build!$B:$B,$C420,[1]raw_resource_build!$A:$A,W$395)+SUMIFS([1]raw_resource_build!$L:$L,[1]raw_resource_build!$B:$B,$C420,[1]raw_resource_build!$A:$A,W$395)</f>
        <v>#VALUE!</v>
      </c>
      <c r="X420" s="24" t="e">
        <f>SUMIFS([1]raw_resource_build!$K:$K,[1]raw_resource_build!$B:$B,$C420,[1]raw_resource_build!$A:$A,X$395)+SUMIFS([1]raw_resource_build!$L:$L,[1]raw_resource_build!$B:$B,$C420,[1]raw_resource_build!$A:$A,X$395)</f>
        <v>#VALUE!</v>
      </c>
      <c r="Y420" s="24" t="e">
        <f>SUMIFS([1]raw_resource_build!$K:$K,[1]raw_resource_build!$B:$B,$C420,[1]raw_resource_build!$A:$A,Y$395)+SUMIFS([1]raw_resource_build!$L:$L,[1]raw_resource_build!$B:$B,$C420,[1]raw_resource_build!$A:$A,Y$395)</f>
        <v>#VALUE!</v>
      </c>
      <c r="Z420" s="24" t="e">
        <f>SUMIFS([1]raw_resource_build!$K:$K,[1]raw_resource_build!$B:$B,$C420,[1]raw_resource_build!$A:$A,Z$395)+SUMIFS([1]raw_resource_build!$L:$L,[1]raw_resource_build!$B:$B,$C420,[1]raw_resource_build!$A:$A,Z$395)</f>
        <v>#VALUE!</v>
      </c>
      <c r="AA420" s="24" t="e">
        <f>SUMIFS([1]raw_resource_build!$K:$K,[1]raw_resource_build!$B:$B,$C420,[1]raw_resource_build!$A:$A,AA$395)+SUMIFS([1]raw_resource_build!$L:$L,[1]raw_resource_build!$B:$B,$C420,[1]raw_resource_build!$A:$A,AA$395)</f>
        <v>#VALUE!</v>
      </c>
      <c r="AB420" s="24" t="e">
        <f>SUMIFS([1]raw_resource_build!$K:$K,[1]raw_resource_build!$B:$B,$C420,[1]raw_resource_build!$A:$A,AB$395)+SUMIFS([1]raw_resource_build!$L:$L,[1]raw_resource_build!$B:$B,$C420,[1]raw_resource_build!$A:$A,AB$395)</f>
        <v>#VALUE!</v>
      </c>
      <c r="AC420" s="24" t="e">
        <f>SUMIFS([1]raw_resource_build!$K:$K,[1]raw_resource_build!$B:$B,$C420,[1]raw_resource_build!$A:$A,AC$395)+SUMIFS([1]raw_resource_build!$L:$L,[1]raw_resource_build!$B:$B,$C420,[1]raw_resource_build!$A:$A,AC$395)</f>
        <v>#VALUE!</v>
      </c>
      <c r="AD420" s="24" t="e">
        <f>SUMIFS([1]raw_resource_build!$K:$K,[1]raw_resource_build!$B:$B,$C420,[1]raw_resource_build!$A:$A,AD$395)+SUMIFS([1]raw_resource_build!$L:$L,[1]raw_resource_build!$B:$B,$C420,[1]raw_resource_build!$A:$A,AD$395)</f>
        <v>#VALUE!</v>
      </c>
      <c r="AE420" s="24" t="e">
        <f>SUMIFS([1]raw_resource_build!$K:$K,[1]raw_resource_build!$B:$B,$C420,[1]raw_resource_build!$A:$A,AE$395)+SUMIFS([1]raw_resource_build!$L:$L,[1]raw_resource_build!$B:$B,$C420,[1]raw_resource_build!$A:$A,AE$395)</f>
        <v>#VALUE!</v>
      </c>
      <c r="AF420" s="24" t="e">
        <f>SUMIFS([1]raw_resource_build!$K:$K,[1]raw_resource_build!$B:$B,$C420,[1]raw_resource_build!$A:$A,AF$395)+SUMIFS([1]raw_resource_build!$L:$L,[1]raw_resource_build!$B:$B,$C420,[1]raw_resource_build!$A:$A,AF$395)</f>
        <v>#VALUE!</v>
      </c>
      <c r="AG420" s="24" t="e">
        <f>SUMIFS([1]raw_resource_build!$K:$K,[1]raw_resource_build!$B:$B,$C420,[1]raw_resource_build!$A:$A,AG$395)+SUMIFS([1]raw_resource_build!$L:$L,[1]raw_resource_build!$B:$B,$C420,[1]raw_resource_build!$A:$A,AG$395)</f>
        <v>#VALUE!</v>
      </c>
      <c r="AH420" s="24" t="e">
        <f>SUMIFS([1]raw_resource_build!$K:$K,[1]raw_resource_build!$B:$B,$C420,[1]raw_resource_build!$A:$A,AH$395)+SUMIFS([1]raw_resource_build!$L:$L,[1]raw_resource_build!$B:$B,$C420,[1]raw_resource_build!$A:$A,AH$395)</f>
        <v>#VALUE!</v>
      </c>
      <c r="AI420" s="24" t="e">
        <f>SUMIFS([1]raw_resource_build!$K:$K,[1]raw_resource_build!$B:$B,$C420,[1]raw_resource_build!$A:$A,AI$395)+SUMIFS([1]raw_resource_build!$L:$L,[1]raw_resource_build!$B:$B,$C420,[1]raw_resource_build!$A:$A,AI$395)</f>
        <v>#VALUE!</v>
      </c>
      <c r="AJ420" s="24" t="e">
        <f>SUMIFS([1]raw_resource_build!$K:$K,[1]raw_resource_build!$B:$B,$C420,[1]raw_resource_build!$A:$A,AJ$395)+SUMIFS([1]raw_resource_build!$L:$L,[1]raw_resource_build!$B:$B,$C420,[1]raw_resource_build!$A:$A,AJ$395)</f>
        <v>#VALUE!</v>
      </c>
      <c r="AK420" s="24" t="e">
        <f>SUMIFS([1]raw_resource_build!$K:$K,[1]raw_resource_build!$B:$B,$C420,[1]raw_resource_build!$A:$A,AK$395)+SUMIFS([1]raw_resource_build!$L:$L,[1]raw_resource_build!$B:$B,$C420,[1]raw_resource_build!$A:$A,AK$395)</f>
        <v>#VALUE!</v>
      </c>
      <c r="AL420" s="24" t="e">
        <f>SUMIFS([1]raw_resource_build!$K:$K,[1]raw_resource_build!$B:$B,$C420,[1]raw_resource_build!$A:$A,AL$395)+SUMIFS([1]raw_resource_build!$L:$L,[1]raw_resource_build!$B:$B,$C420,[1]raw_resource_build!$A:$A,AL$395)</f>
        <v>#VALUE!</v>
      </c>
      <c r="AM420" s="24" t="e">
        <f>SUMIFS([1]raw_resource_build!$K:$K,[1]raw_resource_build!$B:$B,$C420,[1]raw_resource_build!$A:$A,AM$395)+SUMIFS([1]raw_resource_build!$L:$L,[1]raw_resource_build!$B:$B,$C420,[1]raw_resource_build!$A:$A,AM$395)</f>
        <v>#VALUE!</v>
      </c>
      <c r="AN420" s="24" t="e">
        <f>SUMIFS([1]raw_resource_build!$K:$K,[1]raw_resource_build!$B:$B,$C420,[1]raw_resource_build!$A:$A,AN$395)+SUMIFS([1]raw_resource_build!$L:$L,[1]raw_resource_build!$B:$B,$C420,[1]raw_resource_build!$A:$A,AN$395)</f>
        <v>#VALUE!</v>
      </c>
      <c r="AO420" s="17"/>
      <c r="AP420" s="70"/>
    </row>
    <row r="421" spans="3:42" outlineLevel="1" x14ac:dyDescent="0.4">
      <c r="C421" s="17" t="s">
        <v>384</v>
      </c>
      <c r="D421" s="136" t="s">
        <v>172</v>
      </c>
      <c r="E421" s="24">
        <v>0</v>
      </c>
      <c r="F421" s="24">
        <v>0</v>
      </c>
      <c r="G421" s="24">
        <v>0</v>
      </c>
      <c r="H421" s="24">
        <v>0</v>
      </c>
      <c r="I421" s="24">
        <v>0</v>
      </c>
      <c r="J421" s="24">
        <v>0</v>
      </c>
      <c r="K421" s="24">
        <v>0</v>
      </c>
      <c r="L421" s="24">
        <v>865.9</v>
      </c>
      <c r="M421" s="24">
        <v>865.9</v>
      </c>
      <c r="N421" s="24">
        <v>865.9</v>
      </c>
      <c r="O421" s="24">
        <v>0</v>
      </c>
      <c r="P421" s="24">
        <v>865.9</v>
      </c>
      <c r="Q421" s="24">
        <v>0</v>
      </c>
      <c r="R421" s="24">
        <v>0</v>
      </c>
      <c r="S421" s="24">
        <v>0</v>
      </c>
      <c r="T421" s="24">
        <v>865.9</v>
      </c>
      <c r="U421" s="24" t="e">
        <f>SUMIFS([1]raw_resource_build!$K:$K,[1]raw_resource_build!$B:$B,$C421,[1]raw_resource_build!$A:$A,U$395)+SUMIFS([1]raw_resource_build!$L:$L,[1]raw_resource_build!$B:$B,$C421,[1]raw_resource_build!$A:$A,U$395)</f>
        <v>#VALUE!</v>
      </c>
      <c r="V421" s="24" t="e">
        <f>SUMIFS([1]raw_resource_build!$K:$K,[1]raw_resource_build!$B:$B,$C421,[1]raw_resource_build!$A:$A,V$395)+SUMIFS([1]raw_resource_build!$L:$L,[1]raw_resource_build!$B:$B,$C421,[1]raw_resource_build!$A:$A,V$395)</f>
        <v>#VALUE!</v>
      </c>
      <c r="W421" s="24" t="e">
        <f>SUMIFS([1]raw_resource_build!$K:$K,[1]raw_resource_build!$B:$B,$C421,[1]raw_resource_build!$A:$A,W$395)+SUMIFS([1]raw_resource_build!$L:$L,[1]raw_resource_build!$B:$B,$C421,[1]raw_resource_build!$A:$A,W$395)</f>
        <v>#VALUE!</v>
      </c>
      <c r="X421" s="24" t="e">
        <f>SUMIFS([1]raw_resource_build!$K:$K,[1]raw_resource_build!$B:$B,$C421,[1]raw_resource_build!$A:$A,X$395)+SUMIFS([1]raw_resource_build!$L:$L,[1]raw_resource_build!$B:$B,$C421,[1]raw_resource_build!$A:$A,X$395)</f>
        <v>#VALUE!</v>
      </c>
      <c r="Y421" s="24" t="e">
        <f>SUMIFS([1]raw_resource_build!$K:$K,[1]raw_resource_build!$B:$B,$C421,[1]raw_resource_build!$A:$A,Y$395)+SUMIFS([1]raw_resource_build!$L:$L,[1]raw_resource_build!$B:$B,$C421,[1]raw_resource_build!$A:$A,Y$395)</f>
        <v>#VALUE!</v>
      </c>
      <c r="Z421" s="24" t="e">
        <f>SUMIFS([1]raw_resource_build!$K:$K,[1]raw_resource_build!$B:$B,$C421,[1]raw_resource_build!$A:$A,Z$395)+SUMIFS([1]raw_resource_build!$L:$L,[1]raw_resource_build!$B:$B,$C421,[1]raw_resource_build!$A:$A,Z$395)</f>
        <v>#VALUE!</v>
      </c>
      <c r="AA421" s="24" t="e">
        <f>SUMIFS([1]raw_resource_build!$K:$K,[1]raw_resource_build!$B:$B,$C421,[1]raw_resource_build!$A:$A,AA$395)+SUMIFS([1]raw_resource_build!$L:$L,[1]raw_resource_build!$B:$B,$C421,[1]raw_resource_build!$A:$A,AA$395)</f>
        <v>#VALUE!</v>
      </c>
      <c r="AB421" s="24" t="e">
        <f>SUMIFS([1]raw_resource_build!$K:$K,[1]raw_resource_build!$B:$B,$C421,[1]raw_resource_build!$A:$A,AB$395)+SUMIFS([1]raw_resource_build!$L:$L,[1]raw_resource_build!$B:$B,$C421,[1]raw_resource_build!$A:$A,AB$395)</f>
        <v>#VALUE!</v>
      </c>
      <c r="AC421" s="24" t="e">
        <f>SUMIFS([1]raw_resource_build!$K:$K,[1]raw_resource_build!$B:$B,$C421,[1]raw_resource_build!$A:$A,AC$395)+SUMIFS([1]raw_resource_build!$L:$L,[1]raw_resource_build!$B:$B,$C421,[1]raw_resource_build!$A:$A,AC$395)</f>
        <v>#VALUE!</v>
      </c>
      <c r="AD421" s="24" t="e">
        <f>SUMIFS([1]raw_resource_build!$K:$K,[1]raw_resource_build!$B:$B,$C421,[1]raw_resource_build!$A:$A,AD$395)+SUMIFS([1]raw_resource_build!$L:$L,[1]raw_resource_build!$B:$B,$C421,[1]raw_resource_build!$A:$A,AD$395)</f>
        <v>#VALUE!</v>
      </c>
      <c r="AE421" s="24" t="e">
        <f>SUMIFS([1]raw_resource_build!$K:$K,[1]raw_resource_build!$B:$B,$C421,[1]raw_resource_build!$A:$A,AE$395)+SUMIFS([1]raw_resource_build!$L:$L,[1]raw_resource_build!$B:$B,$C421,[1]raw_resource_build!$A:$A,AE$395)</f>
        <v>#VALUE!</v>
      </c>
      <c r="AF421" s="24" t="e">
        <f>SUMIFS([1]raw_resource_build!$K:$K,[1]raw_resource_build!$B:$B,$C421,[1]raw_resource_build!$A:$A,AF$395)+SUMIFS([1]raw_resource_build!$L:$L,[1]raw_resource_build!$B:$B,$C421,[1]raw_resource_build!$A:$A,AF$395)</f>
        <v>#VALUE!</v>
      </c>
      <c r="AG421" s="24" t="e">
        <f>SUMIFS([1]raw_resource_build!$K:$K,[1]raw_resource_build!$B:$B,$C421,[1]raw_resource_build!$A:$A,AG$395)+SUMIFS([1]raw_resource_build!$L:$L,[1]raw_resource_build!$B:$B,$C421,[1]raw_resource_build!$A:$A,AG$395)</f>
        <v>#VALUE!</v>
      </c>
      <c r="AH421" s="24" t="e">
        <f>SUMIFS([1]raw_resource_build!$K:$K,[1]raw_resource_build!$B:$B,$C421,[1]raw_resource_build!$A:$A,AH$395)+SUMIFS([1]raw_resource_build!$L:$L,[1]raw_resource_build!$B:$B,$C421,[1]raw_resource_build!$A:$A,AH$395)</f>
        <v>#VALUE!</v>
      </c>
      <c r="AI421" s="24" t="e">
        <f>SUMIFS([1]raw_resource_build!$K:$K,[1]raw_resource_build!$B:$B,$C421,[1]raw_resource_build!$A:$A,AI$395)+SUMIFS([1]raw_resource_build!$L:$L,[1]raw_resource_build!$B:$B,$C421,[1]raw_resource_build!$A:$A,AI$395)</f>
        <v>#VALUE!</v>
      </c>
      <c r="AJ421" s="24" t="e">
        <f>SUMIFS([1]raw_resource_build!$K:$K,[1]raw_resource_build!$B:$B,$C421,[1]raw_resource_build!$A:$A,AJ$395)+SUMIFS([1]raw_resource_build!$L:$L,[1]raw_resource_build!$B:$B,$C421,[1]raw_resource_build!$A:$A,AJ$395)</f>
        <v>#VALUE!</v>
      </c>
      <c r="AK421" s="24" t="e">
        <f>SUMIFS([1]raw_resource_build!$K:$K,[1]raw_resource_build!$B:$B,$C421,[1]raw_resource_build!$A:$A,AK$395)+SUMIFS([1]raw_resource_build!$L:$L,[1]raw_resource_build!$B:$B,$C421,[1]raw_resource_build!$A:$A,AK$395)</f>
        <v>#VALUE!</v>
      </c>
      <c r="AL421" s="24" t="e">
        <f>SUMIFS([1]raw_resource_build!$K:$K,[1]raw_resource_build!$B:$B,$C421,[1]raw_resource_build!$A:$A,AL$395)+SUMIFS([1]raw_resource_build!$L:$L,[1]raw_resource_build!$B:$B,$C421,[1]raw_resource_build!$A:$A,AL$395)</f>
        <v>#VALUE!</v>
      </c>
      <c r="AM421" s="24" t="e">
        <f>SUMIFS([1]raw_resource_build!$K:$K,[1]raw_resource_build!$B:$B,$C421,[1]raw_resource_build!$A:$A,AM$395)+SUMIFS([1]raw_resource_build!$L:$L,[1]raw_resource_build!$B:$B,$C421,[1]raw_resource_build!$A:$A,AM$395)</f>
        <v>#VALUE!</v>
      </c>
      <c r="AN421" s="24" t="e">
        <f>SUMIFS([1]raw_resource_build!$K:$K,[1]raw_resource_build!$B:$B,$C421,[1]raw_resource_build!$A:$A,AN$395)+SUMIFS([1]raw_resource_build!$L:$L,[1]raw_resource_build!$B:$B,$C421,[1]raw_resource_build!$A:$A,AN$395)</f>
        <v>#VALUE!</v>
      </c>
      <c r="AO421" s="17"/>
      <c r="AP421" s="70"/>
    </row>
    <row r="422" spans="3:42" outlineLevel="1" x14ac:dyDescent="0.4">
      <c r="C422" s="17" t="s">
        <v>385</v>
      </c>
      <c r="D422" s="136" t="s">
        <v>159</v>
      </c>
      <c r="E422" s="24">
        <v>0</v>
      </c>
      <c r="F422" s="24">
        <v>0</v>
      </c>
      <c r="G422" s="24">
        <v>0</v>
      </c>
      <c r="H422" s="24">
        <v>0</v>
      </c>
      <c r="I422" s="24">
        <v>0</v>
      </c>
      <c r="J422" s="24">
        <v>0</v>
      </c>
      <c r="K422" s="24">
        <v>0</v>
      </c>
      <c r="L422" s="24">
        <v>30.27</v>
      </c>
      <c r="M422" s="24">
        <v>30.27</v>
      </c>
      <c r="N422" s="24">
        <v>30.27</v>
      </c>
      <c r="O422" s="24">
        <v>0</v>
      </c>
      <c r="P422" s="24">
        <v>30.27</v>
      </c>
      <c r="Q422" s="24">
        <v>0</v>
      </c>
      <c r="R422" s="24">
        <v>0</v>
      </c>
      <c r="S422" s="24">
        <v>0</v>
      </c>
      <c r="T422" s="24">
        <v>1396.02</v>
      </c>
      <c r="U422" s="24" t="e">
        <f>SUMIFS([1]raw_resource_build!$K:$K,[1]raw_resource_build!$B:$B,$C422,[1]raw_resource_build!$A:$A,U$395)+SUMIFS([1]raw_resource_build!$L:$L,[1]raw_resource_build!$B:$B,$C422,[1]raw_resource_build!$A:$A,U$395)</f>
        <v>#VALUE!</v>
      </c>
      <c r="V422" s="24" t="e">
        <f>SUMIFS([1]raw_resource_build!$K:$K,[1]raw_resource_build!$B:$B,$C422,[1]raw_resource_build!$A:$A,V$395)+SUMIFS([1]raw_resource_build!$L:$L,[1]raw_resource_build!$B:$B,$C422,[1]raw_resource_build!$A:$A,V$395)</f>
        <v>#VALUE!</v>
      </c>
      <c r="W422" s="24" t="e">
        <f>SUMIFS([1]raw_resource_build!$K:$K,[1]raw_resource_build!$B:$B,$C422,[1]raw_resource_build!$A:$A,W$395)+SUMIFS([1]raw_resource_build!$L:$L,[1]raw_resource_build!$B:$B,$C422,[1]raw_resource_build!$A:$A,W$395)</f>
        <v>#VALUE!</v>
      </c>
      <c r="X422" s="24" t="e">
        <f>SUMIFS([1]raw_resource_build!$K:$K,[1]raw_resource_build!$B:$B,$C422,[1]raw_resource_build!$A:$A,X$395)+SUMIFS([1]raw_resource_build!$L:$L,[1]raw_resource_build!$B:$B,$C422,[1]raw_resource_build!$A:$A,X$395)</f>
        <v>#VALUE!</v>
      </c>
      <c r="Y422" s="24" t="e">
        <f>SUMIFS([1]raw_resource_build!$K:$K,[1]raw_resource_build!$B:$B,$C422,[1]raw_resource_build!$A:$A,Y$395)+SUMIFS([1]raw_resource_build!$L:$L,[1]raw_resource_build!$B:$B,$C422,[1]raw_resource_build!$A:$A,Y$395)</f>
        <v>#VALUE!</v>
      </c>
      <c r="Z422" s="24" t="e">
        <f>SUMIFS([1]raw_resource_build!$K:$K,[1]raw_resource_build!$B:$B,$C422,[1]raw_resource_build!$A:$A,Z$395)+SUMIFS([1]raw_resource_build!$L:$L,[1]raw_resource_build!$B:$B,$C422,[1]raw_resource_build!$A:$A,Z$395)</f>
        <v>#VALUE!</v>
      </c>
      <c r="AA422" s="24" t="e">
        <f>SUMIFS([1]raw_resource_build!$K:$K,[1]raw_resource_build!$B:$B,$C422,[1]raw_resource_build!$A:$A,AA$395)+SUMIFS([1]raw_resource_build!$L:$L,[1]raw_resource_build!$B:$B,$C422,[1]raw_resource_build!$A:$A,AA$395)</f>
        <v>#VALUE!</v>
      </c>
      <c r="AB422" s="24" t="e">
        <f>SUMIFS([1]raw_resource_build!$K:$K,[1]raw_resource_build!$B:$B,$C422,[1]raw_resource_build!$A:$A,AB$395)+SUMIFS([1]raw_resource_build!$L:$L,[1]raw_resource_build!$B:$B,$C422,[1]raw_resource_build!$A:$A,AB$395)</f>
        <v>#VALUE!</v>
      </c>
      <c r="AC422" s="24" t="e">
        <f>SUMIFS([1]raw_resource_build!$K:$K,[1]raw_resource_build!$B:$B,$C422,[1]raw_resource_build!$A:$A,AC$395)+SUMIFS([1]raw_resource_build!$L:$L,[1]raw_resource_build!$B:$B,$C422,[1]raw_resource_build!$A:$A,AC$395)</f>
        <v>#VALUE!</v>
      </c>
      <c r="AD422" s="24" t="e">
        <f>SUMIFS([1]raw_resource_build!$K:$K,[1]raw_resource_build!$B:$B,$C422,[1]raw_resource_build!$A:$A,AD$395)+SUMIFS([1]raw_resource_build!$L:$L,[1]raw_resource_build!$B:$B,$C422,[1]raw_resource_build!$A:$A,AD$395)</f>
        <v>#VALUE!</v>
      </c>
      <c r="AE422" s="24" t="e">
        <f>SUMIFS([1]raw_resource_build!$K:$K,[1]raw_resource_build!$B:$B,$C422,[1]raw_resource_build!$A:$A,AE$395)+SUMIFS([1]raw_resource_build!$L:$L,[1]raw_resource_build!$B:$B,$C422,[1]raw_resource_build!$A:$A,AE$395)</f>
        <v>#VALUE!</v>
      </c>
      <c r="AF422" s="24" t="e">
        <f>SUMIFS([1]raw_resource_build!$K:$K,[1]raw_resource_build!$B:$B,$C422,[1]raw_resource_build!$A:$A,AF$395)+SUMIFS([1]raw_resource_build!$L:$L,[1]raw_resource_build!$B:$B,$C422,[1]raw_resource_build!$A:$A,AF$395)</f>
        <v>#VALUE!</v>
      </c>
      <c r="AG422" s="24" t="e">
        <f>SUMIFS([1]raw_resource_build!$K:$K,[1]raw_resource_build!$B:$B,$C422,[1]raw_resource_build!$A:$A,AG$395)+SUMIFS([1]raw_resource_build!$L:$L,[1]raw_resource_build!$B:$B,$C422,[1]raw_resource_build!$A:$A,AG$395)</f>
        <v>#VALUE!</v>
      </c>
      <c r="AH422" s="24" t="e">
        <f>SUMIFS([1]raw_resource_build!$K:$K,[1]raw_resource_build!$B:$B,$C422,[1]raw_resource_build!$A:$A,AH$395)+SUMIFS([1]raw_resource_build!$L:$L,[1]raw_resource_build!$B:$B,$C422,[1]raw_resource_build!$A:$A,AH$395)</f>
        <v>#VALUE!</v>
      </c>
      <c r="AI422" s="24" t="e">
        <f>SUMIFS([1]raw_resource_build!$K:$K,[1]raw_resource_build!$B:$B,$C422,[1]raw_resource_build!$A:$A,AI$395)+SUMIFS([1]raw_resource_build!$L:$L,[1]raw_resource_build!$B:$B,$C422,[1]raw_resource_build!$A:$A,AI$395)</f>
        <v>#VALUE!</v>
      </c>
      <c r="AJ422" s="24" t="e">
        <f>SUMIFS([1]raw_resource_build!$K:$K,[1]raw_resource_build!$B:$B,$C422,[1]raw_resource_build!$A:$A,AJ$395)+SUMIFS([1]raw_resource_build!$L:$L,[1]raw_resource_build!$B:$B,$C422,[1]raw_resource_build!$A:$A,AJ$395)</f>
        <v>#VALUE!</v>
      </c>
      <c r="AK422" s="24" t="e">
        <f>SUMIFS([1]raw_resource_build!$K:$K,[1]raw_resource_build!$B:$B,$C422,[1]raw_resource_build!$A:$A,AK$395)+SUMIFS([1]raw_resource_build!$L:$L,[1]raw_resource_build!$B:$B,$C422,[1]raw_resource_build!$A:$A,AK$395)</f>
        <v>#VALUE!</v>
      </c>
      <c r="AL422" s="24" t="e">
        <f>SUMIFS([1]raw_resource_build!$K:$K,[1]raw_resource_build!$B:$B,$C422,[1]raw_resource_build!$A:$A,AL$395)+SUMIFS([1]raw_resource_build!$L:$L,[1]raw_resource_build!$B:$B,$C422,[1]raw_resource_build!$A:$A,AL$395)</f>
        <v>#VALUE!</v>
      </c>
      <c r="AM422" s="24" t="e">
        <f>SUMIFS([1]raw_resource_build!$K:$K,[1]raw_resource_build!$B:$B,$C422,[1]raw_resource_build!$A:$A,AM$395)+SUMIFS([1]raw_resource_build!$L:$L,[1]raw_resource_build!$B:$B,$C422,[1]raw_resource_build!$A:$A,AM$395)</f>
        <v>#VALUE!</v>
      </c>
      <c r="AN422" s="24" t="e">
        <f>SUMIFS([1]raw_resource_build!$K:$K,[1]raw_resource_build!$B:$B,$C422,[1]raw_resource_build!$A:$A,AN$395)+SUMIFS([1]raw_resource_build!$L:$L,[1]raw_resource_build!$B:$B,$C422,[1]raw_resource_build!$A:$A,AN$395)</f>
        <v>#VALUE!</v>
      </c>
      <c r="AO422" s="17"/>
      <c r="AP422" s="70"/>
    </row>
    <row r="423" spans="3:42" outlineLevel="1" x14ac:dyDescent="0.4">
      <c r="C423" s="17" t="s">
        <v>386</v>
      </c>
      <c r="D423" s="136" t="s">
        <v>357</v>
      </c>
      <c r="E423" s="24">
        <v>0</v>
      </c>
      <c r="F423" s="24">
        <v>0</v>
      </c>
      <c r="G423" s="24">
        <v>0</v>
      </c>
      <c r="H423" s="24">
        <v>0</v>
      </c>
      <c r="I423" s="24">
        <v>0</v>
      </c>
      <c r="J423" s="24">
        <v>0</v>
      </c>
      <c r="K423" s="24">
        <v>0</v>
      </c>
      <c r="L423" s="24">
        <v>0</v>
      </c>
      <c r="M423" s="24">
        <v>1125.56</v>
      </c>
      <c r="N423" s="24">
        <v>1125.56</v>
      </c>
      <c r="O423" s="24">
        <v>0</v>
      </c>
      <c r="P423" s="24">
        <v>2175.56</v>
      </c>
      <c r="Q423" s="24">
        <v>0</v>
      </c>
      <c r="R423" s="24">
        <v>0</v>
      </c>
      <c r="S423" s="24">
        <v>0</v>
      </c>
      <c r="T423" s="24">
        <v>2175.56</v>
      </c>
      <c r="U423" s="24" t="e">
        <f>SUMIFS([1]raw_resource_build!$K:$K,[1]raw_resource_build!$B:$B,$C423,[1]raw_resource_build!$A:$A,U$395)+SUMIFS([1]raw_resource_build!$L:$L,[1]raw_resource_build!$B:$B,$C423,[1]raw_resource_build!$A:$A,U$395)</f>
        <v>#VALUE!</v>
      </c>
      <c r="V423" s="24" t="e">
        <f>SUMIFS([1]raw_resource_build!$K:$K,[1]raw_resource_build!$B:$B,$C423,[1]raw_resource_build!$A:$A,V$395)+SUMIFS([1]raw_resource_build!$L:$L,[1]raw_resource_build!$B:$B,$C423,[1]raw_resource_build!$A:$A,V$395)</f>
        <v>#VALUE!</v>
      </c>
      <c r="W423" s="24" t="e">
        <f>SUMIFS([1]raw_resource_build!$K:$K,[1]raw_resource_build!$B:$B,$C423,[1]raw_resource_build!$A:$A,W$395)+SUMIFS([1]raw_resource_build!$L:$L,[1]raw_resource_build!$B:$B,$C423,[1]raw_resource_build!$A:$A,W$395)</f>
        <v>#VALUE!</v>
      </c>
      <c r="X423" s="24" t="e">
        <f>SUMIFS([1]raw_resource_build!$K:$K,[1]raw_resource_build!$B:$B,$C423,[1]raw_resource_build!$A:$A,X$395)+SUMIFS([1]raw_resource_build!$L:$L,[1]raw_resource_build!$B:$B,$C423,[1]raw_resource_build!$A:$A,X$395)</f>
        <v>#VALUE!</v>
      </c>
      <c r="Y423" s="24" t="e">
        <f>SUMIFS([1]raw_resource_build!$K:$K,[1]raw_resource_build!$B:$B,$C423,[1]raw_resource_build!$A:$A,Y$395)+SUMIFS([1]raw_resource_build!$L:$L,[1]raw_resource_build!$B:$B,$C423,[1]raw_resource_build!$A:$A,Y$395)</f>
        <v>#VALUE!</v>
      </c>
      <c r="Z423" s="24" t="e">
        <f>SUMIFS([1]raw_resource_build!$K:$K,[1]raw_resource_build!$B:$B,$C423,[1]raw_resource_build!$A:$A,Z$395)+SUMIFS([1]raw_resource_build!$L:$L,[1]raw_resource_build!$B:$B,$C423,[1]raw_resource_build!$A:$A,Z$395)</f>
        <v>#VALUE!</v>
      </c>
      <c r="AA423" s="24" t="e">
        <f>SUMIFS([1]raw_resource_build!$K:$K,[1]raw_resource_build!$B:$B,$C423,[1]raw_resource_build!$A:$A,AA$395)+SUMIFS([1]raw_resource_build!$L:$L,[1]raw_resource_build!$B:$B,$C423,[1]raw_resource_build!$A:$A,AA$395)</f>
        <v>#VALUE!</v>
      </c>
      <c r="AB423" s="24" t="e">
        <f>SUMIFS([1]raw_resource_build!$K:$K,[1]raw_resource_build!$B:$B,$C423,[1]raw_resource_build!$A:$A,AB$395)+SUMIFS([1]raw_resource_build!$L:$L,[1]raw_resource_build!$B:$B,$C423,[1]raw_resource_build!$A:$A,AB$395)</f>
        <v>#VALUE!</v>
      </c>
      <c r="AC423" s="24" t="e">
        <f>SUMIFS([1]raw_resource_build!$K:$K,[1]raw_resource_build!$B:$B,$C423,[1]raw_resource_build!$A:$A,AC$395)+SUMIFS([1]raw_resource_build!$L:$L,[1]raw_resource_build!$B:$B,$C423,[1]raw_resource_build!$A:$A,AC$395)</f>
        <v>#VALUE!</v>
      </c>
      <c r="AD423" s="24" t="e">
        <f>SUMIFS([1]raw_resource_build!$K:$K,[1]raw_resource_build!$B:$B,$C423,[1]raw_resource_build!$A:$A,AD$395)+SUMIFS([1]raw_resource_build!$L:$L,[1]raw_resource_build!$B:$B,$C423,[1]raw_resource_build!$A:$A,AD$395)</f>
        <v>#VALUE!</v>
      </c>
      <c r="AE423" s="24" t="e">
        <f>SUMIFS([1]raw_resource_build!$K:$K,[1]raw_resource_build!$B:$B,$C423,[1]raw_resource_build!$A:$A,AE$395)+SUMIFS([1]raw_resource_build!$L:$L,[1]raw_resource_build!$B:$B,$C423,[1]raw_resource_build!$A:$A,AE$395)</f>
        <v>#VALUE!</v>
      </c>
      <c r="AF423" s="24" t="e">
        <f>SUMIFS([1]raw_resource_build!$K:$K,[1]raw_resource_build!$B:$B,$C423,[1]raw_resource_build!$A:$A,AF$395)+SUMIFS([1]raw_resource_build!$L:$L,[1]raw_resource_build!$B:$B,$C423,[1]raw_resource_build!$A:$A,AF$395)</f>
        <v>#VALUE!</v>
      </c>
      <c r="AG423" s="24" t="e">
        <f>SUMIFS([1]raw_resource_build!$K:$K,[1]raw_resource_build!$B:$B,$C423,[1]raw_resource_build!$A:$A,AG$395)+SUMIFS([1]raw_resource_build!$L:$L,[1]raw_resource_build!$B:$B,$C423,[1]raw_resource_build!$A:$A,AG$395)</f>
        <v>#VALUE!</v>
      </c>
      <c r="AH423" s="24" t="e">
        <f>SUMIFS([1]raw_resource_build!$K:$K,[1]raw_resource_build!$B:$B,$C423,[1]raw_resource_build!$A:$A,AH$395)+SUMIFS([1]raw_resource_build!$L:$L,[1]raw_resource_build!$B:$B,$C423,[1]raw_resource_build!$A:$A,AH$395)</f>
        <v>#VALUE!</v>
      </c>
      <c r="AI423" s="24" t="e">
        <f>SUMIFS([1]raw_resource_build!$K:$K,[1]raw_resource_build!$B:$B,$C423,[1]raw_resource_build!$A:$A,AI$395)+SUMIFS([1]raw_resource_build!$L:$L,[1]raw_resource_build!$B:$B,$C423,[1]raw_resource_build!$A:$A,AI$395)</f>
        <v>#VALUE!</v>
      </c>
      <c r="AJ423" s="24" t="e">
        <f>SUMIFS([1]raw_resource_build!$K:$K,[1]raw_resource_build!$B:$B,$C423,[1]raw_resource_build!$A:$A,AJ$395)+SUMIFS([1]raw_resource_build!$L:$L,[1]raw_resource_build!$B:$B,$C423,[1]raw_resource_build!$A:$A,AJ$395)</f>
        <v>#VALUE!</v>
      </c>
      <c r="AK423" s="24" t="e">
        <f>SUMIFS([1]raw_resource_build!$K:$K,[1]raw_resource_build!$B:$B,$C423,[1]raw_resource_build!$A:$A,AK$395)+SUMIFS([1]raw_resource_build!$L:$L,[1]raw_resource_build!$B:$B,$C423,[1]raw_resource_build!$A:$A,AK$395)</f>
        <v>#VALUE!</v>
      </c>
      <c r="AL423" s="24" t="e">
        <f>SUMIFS([1]raw_resource_build!$K:$K,[1]raw_resource_build!$B:$B,$C423,[1]raw_resource_build!$A:$A,AL$395)+SUMIFS([1]raw_resource_build!$L:$L,[1]raw_resource_build!$B:$B,$C423,[1]raw_resource_build!$A:$A,AL$395)</f>
        <v>#VALUE!</v>
      </c>
      <c r="AM423" s="24" t="e">
        <f>SUMIFS([1]raw_resource_build!$K:$K,[1]raw_resource_build!$B:$B,$C423,[1]raw_resource_build!$A:$A,AM$395)+SUMIFS([1]raw_resource_build!$L:$L,[1]raw_resource_build!$B:$B,$C423,[1]raw_resource_build!$A:$A,AM$395)</f>
        <v>#VALUE!</v>
      </c>
      <c r="AN423" s="24" t="e">
        <f>SUMIFS([1]raw_resource_build!$K:$K,[1]raw_resource_build!$B:$B,$C423,[1]raw_resource_build!$A:$A,AN$395)+SUMIFS([1]raw_resource_build!$L:$L,[1]raw_resource_build!$B:$B,$C423,[1]raw_resource_build!$A:$A,AN$395)</f>
        <v>#VALUE!</v>
      </c>
      <c r="AO423" s="17"/>
      <c r="AP423" s="70"/>
    </row>
    <row r="424" spans="3:42" outlineLevel="1" x14ac:dyDescent="0.4">
      <c r="C424" s="17" t="s">
        <v>387</v>
      </c>
      <c r="D424" s="136" t="s">
        <v>159</v>
      </c>
      <c r="E424" s="24">
        <v>0</v>
      </c>
      <c r="F424" s="24">
        <v>0</v>
      </c>
      <c r="G424" s="24">
        <v>0</v>
      </c>
      <c r="H424" s="24">
        <v>0</v>
      </c>
      <c r="I424" s="24">
        <v>0</v>
      </c>
      <c r="J424" s="24">
        <v>0</v>
      </c>
      <c r="K424" s="24">
        <v>0</v>
      </c>
      <c r="L424" s="24">
        <v>0</v>
      </c>
      <c r="M424" s="24">
        <v>0</v>
      </c>
      <c r="N424" s="24">
        <v>0</v>
      </c>
      <c r="O424" s="24">
        <v>0</v>
      </c>
      <c r="P424" s="24">
        <v>0</v>
      </c>
      <c r="Q424" s="24">
        <v>0</v>
      </c>
      <c r="R424" s="24">
        <v>0</v>
      </c>
      <c r="S424" s="24">
        <v>0</v>
      </c>
      <c r="T424" s="24">
        <v>1866</v>
      </c>
      <c r="U424" s="24" t="e">
        <f>SUMIFS([1]raw_resource_build!$K:$K,[1]raw_resource_build!$B:$B,$C424,[1]raw_resource_build!$A:$A,U$395)+SUMIFS([1]raw_resource_build!$L:$L,[1]raw_resource_build!$B:$B,$C424,[1]raw_resource_build!$A:$A,U$395)</f>
        <v>#VALUE!</v>
      </c>
      <c r="V424" s="24" t="e">
        <f>SUMIFS([1]raw_resource_build!$K:$K,[1]raw_resource_build!$B:$B,$C424,[1]raw_resource_build!$A:$A,V$395)+SUMIFS([1]raw_resource_build!$L:$L,[1]raw_resource_build!$B:$B,$C424,[1]raw_resource_build!$A:$A,V$395)</f>
        <v>#VALUE!</v>
      </c>
      <c r="W424" s="24" t="e">
        <f>SUMIFS([1]raw_resource_build!$K:$K,[1]raw_resource_build!$B:$B,$C424,[1]raw_resource_build!$A:$A,W$395)+SUMIFS([1]raw_resource_build!$L:$L,[1]raw_resource_build!$B:$B,$C424,[1]raw_resource_build!$A:$A,W$395)</f>
        <v>#VALUE!</v>
      </c>
      <c r="X424" s="24" t="e">
        <f>SUMIFS([1]raw_resource_build!$K:$K,[1]raw_resource_build!$B:$B,$C424,[1]raw_resource_build!$A:$A,X$395)+SUMIFS([1]raw_resource_build!$L:$L,[1]raw_resource_build!$B:$B,$C424,[1]raw_resource_build!$A:$A,X$395)</f>
        <v>#VALUE!</v>
      </c>
      <c r="Y424" s="24" t="e">
        <f>SUMIFS([1]raw_resource_build!$K:$K,[1]raw_resource_build!$B:$B,$C424,[1]raw_resource_build!$A:$A,Y$395)+SUMIFS([1]raw_resource_build!$L:$L,[1]raw_resource_build!$B:$B,$C424,[1]raw_resource_build!$A:$A,Y$395)</f>
        <v>#VALUE!</v>
      </c>
      <c r="Z424" s="24" t="e">
        <f>SUMIFS([1]raw_resource_build!$K:$K,[1]raw_resource_build!$B:$B,$C424,[1]raw_resource_build!$A:$A,Z$395)+SUMIFS([1]raw_resource_build!$L:$L,[1]raw_resource_build!$B:$B,$C424,[1]raw_resource_build!$A:$A,Z$395)</f>
        <v>#VALUE!</v>
      </c>
      <c r="AA424" s="24" t="e">
        <f>SUMIFS([1]raw_resource_build!$K:$K,[1]raw_resource_build!$B:$B,$C424,[1]raw_resource_build!$A:$A,AA$395)+SUMIFS([1]raw_resource_build!$L:$L,[1]raw_resource_build!$B:$B,$C424,[1]raw_resource_build!$A:$A,AA$395)</f>
        <v>#VALUE!</v>
      </c>
      <c r="AB424" s="24" t="e">
        <f>SUMIFS([1]raw_resource_build!$K:$K,[1]raw_resource_build!$B:$B,$C424,[1]raw_resource_build!$A:$A,AB$395)+SUMIFS([1]raw_resource_build!$L:$L,[1]raw_resource_build!$B:$B,$C424,[1]raw_resource_build!$A:$A,AB$395)</f>
        <v>#VALUE!</v>
      </c>
      <c r="AC424" s="24" t="e">
        <f>SUMIFS([1]raw_resource_build!$K:$K,[1]raw_resource_build!$B:$B,$C424,[1]raw_resource_build!$A:$A,AC$395)+SUMIFS([1]raw_resource_build!$L:$L,[1]raw_resource_build!$B:$B,$C424,[1]raw_resource_build!$A:$A,AC$395)</f>
        <v>#VALUE!</v>
      </c>
      <c r="AD424" s="24" t="e">
        <f>SUMIFS([1]raw_resource_build!$K:$K,[1]raw_resource_build!$B:$B,$C424,[1]raw_resource_build!$A:$A,AD$395)+SUMIFS([1]raw_resource_build!$L:$L,[1]raw_resource_build!$B:$B,$C424,[1]raw_resource_build!$A:$A,AD$395)</f>
        <v>#VALUE!</v>
      </c>
      <c r="AE424" s="24" t="e">
        <f>SUMIFS([1]raw_resource_build!$K:$K,[1]raw_resource_build!$B:$B,$C424,[1]raw_resource_build!$A:$A,AE$395)+SUMIFS([1]raw_resource_build!$L:$L,[1]raw_resource_build!$B:$B,$C424,[1]raw_resource_build!$A:$A,AE$395)</f>
        <v>#VALUE!</v>
      </c>
      <c r="AF424" s="24" t="e">
        <f>SUMIFS([1]raw_resource_build!$K:$K,[1]raw_resource_build!$B:$B,$C424,[1]raw_resource_build!$A:$A,AF$395)+SUMIFS([1]raw_resource_build!$L:$L,[1]raw_resource_build!$B:$B,$C424,[1]raw_resource_build!$A:$A,AF$395)</f>
        <v>#VALUE!</v>
      </c>
      <c r="AG424" s="24" t="e">
        <f>SUMIFS([1]raw_resource_build!$K:$K,[1]raw_resource_build!$B:$B,$C424,[1]raw_resource_build!$A:$A,AG$395)+SUMIFS([1]raw_resource_build!$L:$L,[1]raw_resource_build!$B:$B,$C424,[1]raw_resource_build!$A:$A,AG$395)</f>
        <v>#VALUE!</v>
      </c>
      <c r="AH424" s="24" t="e">
        <f>SUMIFS([1]raw_resource_build!$K:$K,[1]raw_resource_build!$B:$B,$C424,[1]raw_resource_build!$A:$A,AH$395)+SUMIFS([1]raw_resource_build!$L:$L,[1]raw_resource_build!$B:$B,$C424,[1]raw_resource_build!$A:$A,AH$395)</f>
        <v>#VALUE!</v>
      </c>
      <c r="AI424" s="24" t="e">
        <f>SUMIFS([1]raw_resource_build!$K:$K,[1]raw_resource_build!$B:$B,$C424,[1]raw_resource_build!$A:$A,AI$395)+SUMIFS([1]raw_resource_build!$L:$L,[1]raw_resource_build!$B:$B,$C424,[1]raw_resource_build!$A:$A,AI$395)</f>
        <v>#VALUE!</v>
      </c>
      <c r="AJ424" s="24" t="e">
        <f>SUMIFS([1]raw_resource_build!$K:$K,[1]raw_resource_build!$B:$B,$C424,[1]raw_resource_build!$A:$A,AJ$395)+SUMIFS([1]raw_resource_build!$L:$L,[1]raw_resource_build!$B:$B,$C424,[1]raw_resource_build!$A:$A,AJ$395)</f>
        <v>#VALUE!</v>
      </c>
      <c r="AK424" s="24" t="e">
        <f>SUMIFS([1]raw_resource_build!$K:$K,[1]raw_resource_build!$B:$B,$C424,[1]raw_resource_build!$A:$A,AK$395)+SUMIFS([1]raw_resource_build!$L:$L,[1]raw_resource_build!$B:$B,$C424,[1]raw_resource_build!$A:$A,AK$395)</f>
        <v>#VALUE!</v>
      </c>
      <c r="AL424" s="24" t="e">
        <f>SUMIFS([1]raw_resource_build!$K:$K,[1]raw_resource_build!$B:$B,$C424,[1]raw_resource_build!$A:$A,AL$395)+SUMIFS([1]raw_resource_build!$L:$L,[1]raw_resource_build!$B:$B,$C424,[1]raw_resource_build!$A:$A,AL$395)</f>
        <v>#VALUE!</v>
      </c>
      <c r="AM424" s="24" t="e">
        <f>SUMIFS([1]raw_resource_build!$K:$K,[1]raw_resource_build!$B:$B,$C424,[1]raw_resource_build!$A:$A,AM$395)+SUMIFS([1]raw_resource_build!$L:$L,[1]raw_resource_build!$B:$B,$C424,[1]raw_resource_build!$A:$A,AM$395)</f>
        <v>#VALUE!</v>
      </c>
      <c r="AN424" s="24" t="e">
        <f>SUMIFS([1]raw_resource_build!$K:$K,[1]raw_resource_build!$B:$B,$C424,[1]raw_resource_build!$A:$A,AN$395)+SUMIFS([1]raw_resource_build!$L:$L,[1]raw_resource_build!$B:$B,$C424,[1]raw_resource_build!$A:$A,AN$395)</f>
        <v>#VALUE!</v>
      </c>
      <c r="AO424" s="17"/>
      <c r="AP424" s="70"/>
    </row>
    <row r="425" spans="3:42" outlineLevel="1" x14ac:dyDescent="0.4">
      <c r="C425" s="17" t="s">
        <v>388</v>
      </c>
      <c r="D425" s="136" t="s">
        <v>355</v>
      </c>
      <c r="E425" s="24">
        <v>0</v>
      </c>
      <c r="F425" s="24">
        <v>0</v>
      </c>
      <c r="G425" s="24">
        <v>0</v>
      </c>
      <c r="H425" s="24">
        <v>0</v>
      </c>
      <c r="I425" s="24">
        <v>0</v>
      </c>
      <c r="J425" s="24">
        <v>0</v>
      </c>
      <c r="K425" s="24">
        <v>0</v>
      </c>
      <c r="L425" s="24">
        <v>0</v>
      </c>
      <c r="M425" s="24">
        <v>0</v>
      </c>
      <c r="N425" s="24">
        <v>0</v>
      </c>
      <c r="O425" s="24">
        <v>0</v>
      </c>
      <c r="P425" s="24">
        <v>0</v>
      </c>
      <c r="Q425" s="24">
        <v>0</v>
      </c>
      <c r="R425" s="24">
        <v>0</v>
      </c>
      <c r="S425" s="24">
        <v>0</v>
      </c>
      <c r="T425" s="24">
        <v>0</v>
      </c>
      <c r="U425" s="24" t="e">
        <f>SUMIFS([1]raw_resource_build!$K:$K,[1]raw_resource_build!$B:$B,$C425,[1]raw_resource_build!$A:$A,U$395)+SUMIFS([1]raw_resource_build!$L:$L,[1]raw_resource_build!$B:$B,$C425,[1]raw_resource_build!$A:$A,U$395)</f>
        <v>#VALUE!</v>
      </c>
      <c r="V425" s="24" t="e">
        <f>SUMIFS([1]raw_resource_build!$K:$K,[1]raw_resource_build!$B:$B,$C425,[1]raw_resource_build!$A:$A,V$395)+SUMIFS([1]raw_resource_build!$L:$L,[1]raw_resource_build!$B:$B,$C425,[1]raw_resource_build!$A:$A,V$395)</f>
        <v>#VALUE!</v>
      </c>
      <c r="W425" s="24" t="e">
        <f>SUMIFS([1]raw_resource_build!$K:$K,[1]raw_resource_build!$B:$B,$C425,[1]raw_resource_build!$A:$A,W$395)+SUMIFS([1]raw_resource_build!$L:$L,[1]raw_resource_build!$B:$B,$C425,[1]raw_resource_build!$A:$A,W$395)</f>
        <v>#VALUE!</v>
      </c>
      <c r="X425" s="24" t="e">
        <f>SUMIFS([1]raw_resource_build!$K:$K,[1]raw_resource_build!$B:$B,$C425,[1]raw_resource_build!$A:$A,X$395)+SUMIFS([1]raw_resource_build!$L:$L,[1]raw_resource_build!$B:$B,$C425,[1]raw_resource_build!$A:$A,X$395)</f>
        <v>#VALUE!</v>
      </c>
      <c r="Y425" s="24" t="e">
        <f>SUMIFS([1]raw_resource_build!$K:$K,[1]raw_resource_build!$B:$B,$C425,[1]raw_resource_build!$A:$A,Y$395)+SUMIFS([1]raw_resource_build!$L:$L,[1]raw_resource_build!$B:$B,$C425,[1]raw_resource_build!$A:$A,Y$395)</f>
        <v>#VALUE!</v>
      </c>
      <c r="Z425" s="24" t="e">
        <f>SUMIFS([1]raw_resource_build!$K:$K,[1]raw_resource_build!$B:$B,$C425,[1]raw_resource_build!$A:$A,Z$395)+SUMIFS([1]raw_resource_build!$L:$L,[1]raw_resource_build!$B:$B,$C425,[1]raw_resource_build!$A:$A,Z$395)</f>
        <v>#VALUE!</v>
      </c>
      <c r="AA425" s="24" t="e">
        <f>SUMIFS([1]raw_resource_build!$K:$K,[1]raw_resource_build!$B:$B,$C425,[1]raw_resource_build!$A:$A,AA$395)+SUMIFS([1]raw_resource_build!$L:$L,[1]raw_resource_build!$B:$B,$C425,[1]raw_resource_build!$A:$A,AA$395)</f>
        <v>#VALUE!</v>
      </c>
      <c r="AB425" s="24" t="e">
        <f>SUMIFS([1]raw_resource_build!$K:$K,[1]raw_resource_build!$B:$B,$C425,[1]raw_resource_build!$A:$A,AB$395)+SUMIFS([1]raw_resource_build!$L:$L,[1]raw_resource_build!$B:$B,$C425,[1]raw_resource_build!$A:$A,AB$395)</f>
        <v>#VALUE!</v>
      </c>
      <c r="AC425" s="24" t="e">
        <f>SUMIFS([1]raw_resource_build!$K:$K,[1]raw_resource_build!$B:$B,$C425,[1]raw_resource_build!$A:$A,AC$395)+SUMIFS([1]raw_resource_build!$L:$L,[1]raw_resource_build!$B:$B,$C425,[1]raw_resource_build!$A:$A,AC$395)</f>
        <v>#VALUE!</v>
      </c>
      <c r="AD425" s="24" t="e">
        <f>SUMIFS([1]raw_resource_build!$K:$K,[1]raw_resource_build!$B:$B,$C425,[1]raw_resource_build!$A:$A,AD$395)+SUMIFS([1]raw_resource_build!$L:$L,[1]raw_resource_build!$B:$B,$C425,[1]raw_resource_build!$A:$A,AD$395)</f>
        <v>#VALUE!</v>
      </c>
      <c r="AE425" s="24" t="e">
        <f>SUMIFS([1]raw_resource_build!$K:$K,[1]raw_resource_build!$B:$B,$C425,[1]raw_resource_build!$A:$A,AE$395)+SUMIFS([1]raw_resource_build!$L:$L,[1]raw_resource_build!$B:$B,$C425,[1]raw_resource_build!$A:$A,AE$395)</f>
        <v>#VALUE!</v>
      </c>
      <c r="AF425" s="24" t="e">
        <f>SUMIFS([1]raw_resource_build!$K:$K,[1]raw_resource_build!$B:$B,$C425,[1]raw_resource_build!$A:$A,AF$395)+SUMIFS([1]raw_resource_build!$L:$L,[1]raw_resource_build!$B:$B,$C425,[1]raw_resource_build!$A:$A,AF$395)</f>
        <v>#VALUE!</v>
      </c>
      <c r="AG425" s="24" t="e">
        <f>SUMIFS([1]raw_resource_build!$K:$K,[1]raw_resource_build!$B:$B,$C425,[1]raw_resource_build!$A:$A,AG$395)+SUMIFS([1]raw_resource_build!$L:$L,[1]raw_resource_build!$B:$B,$C425,[1]raw_resource_build!$A:$A,AG$395)</f>
        <v>#VALUE!</v>
      </c>
      <c r="AH425" s="24" t="e">
        <f>SUMIFS([1]raw_resource_build!$K:$K,[1]raw_resource_build!$B:$B,$C425,[1]raw_resource_build!$A:$A,AH$395)+SUMIFS([1]raw_resource_build!$L:$L,[1]raw_resource_build!$B:$B,$C425,[1]raw_resource_build!$A:$A,AH$395)</f>
        <v>#VALUE!</v>
      </c>
      <c r="AI425" s="24" t="e">
        <f>SUMIFS([1]raw_resource_build!$K:$K,[1]raw_resource_build!$B:$B,$C425,[1]raw_resource_build!$A:$A,AI$395)+SUMIFS([1]raw_resource_build!$L:$L,[1]raw_resource_build!$B:$B,$C425,[1]raw_resource_build!$A:$A,AI$395)</f>
        <v>#VALUE!</v>
      </c>
      <c r="AJ425" s="24" t="e">
        <f>SUMIFS([1]raw_resource_build!$K:$K,[1]raw_resource_build!$B:$B,$C425,[1]raw_resource_build!$A:$A,AJ$395)+SUMIFS([1]raw_resource_build!$L:$L,[1]raw_resource_build!$B:$B,$C425,[1]raw_resource_build!$A:$A,AJ$395)</f>
        <v>#VALUE!</v>
      </c>
      <c r="AK425" s="24" t="e">
        <f>SUMIFS([1]raw_resource_build!$K:$K,[1]raw_resource_build!$B:$B,$C425,[1]raw_resource_build!$A:$A,AK$395)+SUMIFS([1]raw_resource_build!$L:$L,[1]raw_resource_build!$B:$B,$C425,[1]raw_resource_build!$A:$A,AK$395)</f>
        <v>#VALUE!</v>
      </c>
      <c r="AL425" s="24" t="e">
        <f>SUMIFS([1]raw_resource_build!$K:$K,[1]raw_resource_build!$B:$B,$C425,[1]raw_resource_build!$A:$A,AL$395)+SUMIFS([1]raw_resource_build!$L:$L,[1]raw_resource_build!$B:$B,$C425,[1]raw_resource_build!$A:$A,AL$395)</f>
        <v>#VALUE!</v>
      </c>
      <c r="AM425" s="24" t="e">
        <f>SUMIFS([1]raw_resource_build!$K:$K,[1]raw_resource_build!$B:$B,$C425,[1]raw_resource_build!$A:$A,AM$395)+SUMIFS([1]raw_resource_build!$L:$L,[1]raw_resource_build!$B:$B,$C425,[1]raw_resource_build!$A:$A,AM$395)</f>
        <v>#VALUE!</v>
      </c>
      <c r="AN425" s="24" t="e">
        <f>SUMIFS([1]raw_resource_build!$K:$K,[1]raw_resource_build!$B:$B,$C425,[1]raw_resource_build!$A:$A,AN$395)+SUMIFS([1]raw_resource_build!$L:$L,[1]raw_resource_build!$B:$B,$C425,[1]raw_resource_build!$A:$A,AN$395)</f>
        <v>#VALUE!</v>
      </c>
      <c r="AO425" s="17"/>
      <c r="AP425" s="70"/>
    </row>
    <row r="426" spans="3:42" outlineLevel="1" x14ac:dyDescent="0.4">
      <c r="C426" s="17" t="s">
        <v>389</v>
      </c>
      <c r="D426" s="136" t="s">
        <v>166</v>
      </c>
      <c r="E426" s="24">
        <v>0</v>
      </c>
      <c r="F426" s="24">
        <v>0</v>
      </c>
      <c r="G426" s="24">
        <v>0</v>
      </c>
      <c r="H426" s="24">
        <v>0</v>
      </c>
      <c r="I426" s="24">
        <v>0</v>
      </c>
      <c r="J426" s="24">
        <v>0</v>
      </c>
      <c r="K426" s="24">
        <v>0</v>
      </c>
      <c r="L426" s="24">
        <v>0</v>
      </c>
      <c r="M426" s="24">
        <v>0</v>
      </c>
      <c r="N426" s="24">
        <v>0</v>
      </c>
      <c r="O426" s="24">
        <v>0</v>
      </c>
      <c r="P426" s="24">
        <v>2150</v>
      </c>
      <c r="Q426" s="24">
        <v>0</v>
      </c>
      <c r="R426" s="24">
        <v>0</v>
      </c>
      <c r="S426" s="24">
        <v>0</v>
      </c>
      <c r="T426" s="24">
        <v>2150</v>
      </c>
      <c r="U426" s="24" t="e">
        <f>SUMIFS([1]raw_resource_build!$K:$K,[1]raw_resource_build!$B:$B,$C426,[1]raw_resource_build!$A:$A,U$395)+SUMIFS([1]raw_resource_build!$L:$L,[1]raw_resource_build!$B:$B,$C426,[1]raw_resource_build!$A:$A,U$395)</f>
        <v>#VALUE!</v>
      </c>
      <c r="V426" s="24" t="e">
        <f>SUMIFS([1]raw_resource_build!$K:$K,[1]raw_resource_build!$B:$B,$C426,[1]raw_resource_build!$A:$A,V$395)+SUMIFS([1]raw_resource_build!$L:$L,[1]raw_resource_build!$B:$B,$C426,[1]raw_resource_build!$A:$A,V$395)</f>
        <v>#VALUE!</v>
      </c>
      <c r="W426" s="24" t="e">
        <f>SUMIFS([1]raw_resource_build!$K:$K,[1]raw_resource_build!$B:$B,$C426,[1]raw_resource_build!$A:$A,W$395)+SUMIFS([1]raw_resource_build!$L:$L,[1]raw_resource_build!$B:$B,$C426,[1]raw_resource_build!$A:$A,W$395)</f>
        <v>#VALUE!</v>
      </c>
      <c r="X426" s="24" t="e">
        <f>SUMIFS([1]raw_resource_build!$K:$K,[1]raw_resource_build!$B:$B,$C426,[1]raw_resource_build!$A:$A,X$395)+SUMIFS([1]raw_resource_build!$L:$L,[1]raw_resource_build!$B:$B,$C426,[1]raw_resource_build!$A:$A,X$395)</f>
        <v>#VALUE!</v>
      </c>
      <c r="Y426" s="24" t="e">
        <f>SUMIFS([1]raw_resource_build!$K:$K,[1]raw_resource_build!$B:$B,$C426,[1]raw_resource_build!$A:$A,Y$395)+SUMIFS([1]raw_resource_build!$L:$L,[1]raw_resource_build!$B:$B,$C426,[1]raw_resource_build!$A:$A,Y$395)</f>
        <v>#VALUE!</v>
      </c>
      <c r="Z426" s="24" t="e">
        <f>SUMIFS([1]raw_resource_build!$K:$K,[1]raw_resource_build!$B:$B,$C426,[1]raw_resource_build!$A:$A,Z$395)+SUMIFS([1]raw_resource_build!$L:$L,[1]raw_resource_build!$B:$B,$C426,[1]raw_resource_build!$A:$A,Z$395)</f>
        <v>#VALUE!</v>
      </c>
      <c r="AA426" s="24" t="e">
        <f>SUMIFS([1]raw_resource_build!$K:$K,[1]raw_resource_build!$B:$B,$C426,[1]raw_resource_build!$A:$A,AA$395)+SUMIFS([1]raw_resource_build!$L:$L,[1]raw_resource_build!$B:$B,$C426,[1]raw_resource_build!$A:$A,AA$395)</f>
        <v>#VALUE!</v>
      </c>
      <c r="AB426" s="24" t="e">
        <f>SUMIFS([1]raw_resource_build!$K:$K,[1]raw_resource_build!$B:$B,$C426,[1]raw_resource_build!$A:$A,AB$395)+SUMIFS([1]raw_resource_build!$L:$L,[1]raw_resource_build!$B:$B,$C426,[1]raw_resource_build!$A:$A,AB$395)</f>
        <v>#VALUE!</v>
      </c>
      <c r="AC426" s="24" t="e">
        <f>SUMIFS([1]raw_resource_build!$K:$K,[1]raw_resource_build!$B:$B,$C426,[1]raw_resource_build!$A:$A,AC$395)+SUMIFS([1]raw_resource_build!$L:$L,[1]raw_resource_build!$B:$B,$C426,[1]raw_resource_build!$A:$A,AC$395)</f>
        <v>#VALUE!</v>
      </c>
      <c r="AD426" s="24" t="e">
        <f>SUMIFS([1]raw_resource_build!$K:$K,[1]raw_resource_build!$B:$B,$C426,[1]raw_resource_build!$A:$A,AD$395)+SUMIFS([1]raw_resource_build!$L:$L,[1]raw_resource_build!$B:$B,$C426,[1]raw_resource_build!$A:$A,AD$395)</f>
        <v>#VALUE!</v>
      </c>
      <c r="AE426" s="24" t="e">
        <f>SUMIFS([1]raw_resource_build!$K:$K,[1]raw_resource_build!$B:$B,$C426,[1]raw_resource_build!$A:$A,AE$395)+SUMIFS([1]raw_resource_build!$L:$L,[1]raw_resource_build!$B:$B,$C426,[1]raw_resource_build!$A:$A,AE$395)</f>
        <v>#VALUE!</v>
      </c>
      <c r="AF426" s="24" t="e">
        <f>SUMIFS([1]raw_resource_build!$K:$K,[1]raw_resource_build!$B:$B,$C426,[1]raw_resource_build!$A:$A,AF$395)+SUMIFS([1]raw_resource_build!$L:$L,[1]raw_resource_build!$B:$B,$C426,[1]raw_resource_build!$A:$A,AF$395)</f>
        <v>#VALUE!</v>
      </c>
      <c r="AG426" s="24" t="e">
        <f>SUMIFS([1]raw_resource_build!$K:$K,[1]raw_resource_build!$B:$B,$C426,[1]raw_resource_build!$A:$A,AG$395)+SUMIFS([1]raw_resource_build!$L:$L,[1]raw_resource_build!$B:$B,$C426,[1]raw_resource_build!$A:$A,AG$395)</f>
        <v>#VALUE!</v>
      </c>
      <c r="AH426" s="24" t="e">
        <f>SUMIFS([1]raw_resource_build!$K:$K,[1]raw_resource_build!$B:$B,$C426,[1]raw_resource_build!$A:$A,AH$395)+SUMIFS([1]raw_resource_build!$L:$L,[1]raw_resource_build!$B:$B,$C426,[1]raw_resource_build!$A:$A,AH$395)</f>
        <v>#VALUE!</v>
      </c>
      <c r="AI426" s="24" t="e">
        <f>SUMIFS([1]raw_resource_build!$K:$K,[1]raw_resource_build!$B:$B,$C426,[1]raw_resource_build!$A:$A,AI$395)+SUMIFS([1]raw_resource_build!$L:$L,[1]raw_resource_build!$B:$B,$C426,[1]raw_resource_build!$A:$A,AI$395)</f>
        <v>#VALUE!</v>
      </c>
      <c r="AJ426" s="24" t="e">
        <f>SUMIFS([1]raw_resource_build!$K:$K,[1]raw_resource_build!$B:$B,$C426,[1]raw_resource_build!$A:$A,AJ$395)+SUMIFS([1]raw_resource_build!$L:$L,[1]raw_resource_build!$B:$B,$C426,[1]raw_resource_build!$A:$A,AJ$395)</f>
        <v>#VALUE!</v>
      </c>
      <c r="AK426" s="24" t="e">
        <f>SUMIFS([1]raw_resource_build!$K:$K,[1]raw_resource_build!$B:$B,$C426,[1]raw_resource_build!$A:$A,AK$395)+SUMIFS([1]raw_resource_build!$L:$L,[1]raw_resource_build!$B:$B,$C426,[1]raw_resource_build!$A:$A,AK$395)</f>
        <v>#VALUE!</v>
      </c>
      <c r="AL426" s="24" t="e">
        <f>SUMIFS([1]raw_resource_build!$K:$K,[1]raw_resource_build!$B:$B,$C426,[1]raw_resource_build!$A:$A,AL$395)+SUMIFS([1]raw_resource_build!$L:$L,[1]raw_resource_build!$B:$B,$C426,[1]raw_resource_build!$A:$A,AL$395)</f>
        <v>#VALUE!</v>
      </c>
      <c r="AM426" s="24" t="e">
        <f>SUMIFS([1]raw_resource_build!$K:$K,[1]raw_resource_build!$B:$B,$C426,[1]raw_resource_build!$A:$A,AM$395)+SUMIFS([1]raw_resource_build!$L:$L,[1]raw_resource_build!$B:$B,$C426,[1]raw_resource_build!$A:$A,AM$395)</f>
        <v>#VALUE!</v>
      </c>
      <c r="AN426" s="24" t="e">
        <f>SUMIFS([1]raw_resource_build!$K:$K,[1]raw_resource_build!$B:$B,$C426,[1]raw_resource_build!$A:$A,AN$395)+SUMIFS([1]raw_resource_build!$L:$L,[1]raw_resource_build!$B:$B,$C426,[1]raw_resource_build!$A:$A,AN$395)</f>
        <v>#VALUE!</v>
      </c>
      <c r="AO426" s="17"/>
      <c r="AP426" s="70"/>
    </row>
    <row r="427" spans="3:42" outlineLevel="1" x14ac:dyDescent="0.4">
      <c r="C427" s="17" t="s">
        <v>390</v>
      </c>
      <c r="D427" s="136" t="s">
        <v>166</v>
      </c>
      <c r="E427" s="24">
        <v>0</v>
      </c>
      <c r="F427" s="24">
        <v>0</v>
      </c>
      <c r="G427" s="24">
        <v>0</v>
      </c>
      <c r="H427" s="24">
        <v>0</v>
      </c>
      <c r="I427" s="24">
        <v>0</v>
      </c>
      <c r="J427" s="24">
        <v>0</v>
      </c>
      <c r="K427" s="24">
        <v>0</v>
      </c>
      <c r="L427" s="24">
        <v>0</v>
      </c>
      <c r="M427" s="24">
        <v>0</v>
      </c>
      <c r="N427" s="24">
        <v>0</v>
      </c>
      <c r="O427" s="24">
        <v>0</v>
      </c>
      <c r="P427" s="24">
        <v>0</v>
      </c>
      <c r="Q427" s="24">
        <v>0</v>
      </c>
      <c r="R427" s="24">
        <v>0</v>
      </c>
      <c r="S427" s="24">
        <v>0</v>
      </c>
      <c r="T427" s="24">
        <v>0</v>
      </c>
      <c r="U427" s="24" t="e">
        <f>SUMIFS([1]raw_resource_build!$K:$K,[1]raw_resource_build!$B:$B,$C427,[1]raw_resource_build!$A:$A,U$395)+SUMIFS([1]raw_resource_build!$L:$L,[1]raw_resource_build!$B:$B,$C427,[1]raw_resource_build!$A:$A,U$395)</f>
        <v>#VALUE!</v>
      </c>
      <c r="V427" s="24" t="e">
        <f>SUMIFS([1]raw_resource_build!$K:$K,[1]raw_resource_build!$B:$B,$C427,[1]raw_resource_build!$A:$A,V$395)+SUMIFS([1]raw_resource_build!$L:$L,[1]raw_resource_build!$B:$B,$C427,[1]raw_resource_build!$A:$A,V$395)</f>
        <v>#VALUE!</v>
      </c>
      <c r="W427" s="24" t="e">
        <f>SUMIFS([1]raw_resource_build!$K:$K,[1]raw_resource_build!$B:$B,$C427,[1]raw_resource_build!$A:$A,W$395)+SUMIFS([1]raw_resource_build!$L:$L,[1]raw_resource_build!$B:$B,$C427,[1]raw_resource_build!$A:$A,W$395)</f>
        <v>#VALUE!</v>
      </c>
      <c r="X427" s="24" t="e">
        <f>SUMIFS([1]raw_resource_build!$K:$K,[1]raw_resource_build!$B:$B,$C427,[1]raw_resource_build!$A:$A,X$395)+SUMIFS([1]raw_resource_build!$L:$L,[1]raw_resource_build!$B:$B,$C427,[1]raw_resource_build!$A:$A,X$395)</f>
        <v>#VALUE!</v>
      </c>
      <c r="Y427" s="24" t="e">
        <f>SUMIFS([1]raw_resource_build!$K:$K,[1]raw_resource_build!$B:$B,$C427,[1]raw_resource_build!$A:$A,Y$395)+SUMIFS([1]raw_resource_build!$L:$L,[1]raw_resource_build!$B:$B,$C427,[1]raw_resource_build!$A:$A,Y$395)</f>
        <v>#VALUE!</v>
      </c>
      <c r="Z427" s="24" t="e">
        <f>SUMIFS([1]raw_resource_build!$K:$K,[1]raw_resource_build!$B:$B,$C427,[1]raw_resource_build!$A:$A,Z$395)+SUMIFS([1]raw_resource_build!$L:$L,[1]raw_resource_build!$B:$B,$C427,[1]raw_resource_build!$A:$A,Z$395)</f>
        <v>#VALUE!</v>
      </c>
      <c r="AA427" s="24" t="e">
        <f>SUMIFS([1]raw_resource_build!$K:$K,[1]raw_resource_build!$B:$B,$C427,[1]raw_resource_build!$A:$A,AA$395)+SUMIFS([1]raw_resource_build!$L:$L,[1]raw_resource_build!$B:$B,$C427,[1]raw_resource_build!$A:$A,AA$395)</f>
        <v>#VALUE!</v>
      </c>
      <c r="AB427" s="24" t="e">
        <f>SUMIFS([1]raw_resource_build!$K:$K,[1]raw_resource_build!$B:$B,$C427,[1]raw_resource_build!$A:$A,AB$395)+SUMIFS([1]raw_resource_build!$L:$L,[1]raw_resource_build!$B:$B,$C427,[1]raw_resource_build!$A:$A,AB$395)</f>
        <v>#VALUE!</v>
      </c>
      <c r="AC427" s="24" t="e">
        <f>SUMIFS([1]raw_resource_build!$K:$K,[1]raw_resource_build!$B:$B,$C427,[1]raw_resource_build!$A:$A,AC$395)+SUMIFS([1]raw_resource_build!$L:$L,[1]raw_resource_build!$B:$B,$C427,[1]raw_resource_build!$A:$A,AC$395)</f>
        <v>#VALUE!</v>
      </c>
      <c r="AD427" s="24" t="e">
        <f>SUMIFS([1]raw_resource_build!$K:$K,[1]raw_resource_build!$B:$B,$C427,[1]raw_resource_build!$A:$A,AD$395)+SUMIFS([1]raw_resource_build!$L:$L,[1]raw_resource_build!$B:$B,$C427,[1]raw_resource_build!$A:$A,AD$395)</f>
        <v>#VALUE!</v>
      </c>
      <c r="AE427" s="24" t="e">
        <f>SUMIFS([1]raw_resource_build!$K:$K,[1]raw_resource_build!$B:$B,$C427,[1]raw_resource_build!$A:$A,AE$395)+SUMIFS([1]raw_resource_build!$L:$L,[1]raw_resource_build!$B:$B,$C427,[1]raw_resource_build!$A:$A,AE$395)</f>
        <v>#VALUE!</v>
      </c>
      <c r="AF427" s="24" t="e">
        <f>SUMIFS([1]raw_resource_build!$K:$K,[1]raw_resource_build!$B:$B,$C427,[1]raw_resource_build!$A:$A,AF$395)+SUMIFS([1]raw_resource_build!$L:$L,[1]raw_resource_build!$B:$B,$C427,[1]raw_resource_build!$A:$A,AF$395)</f>
        <v>#VALUE!</v>
      </c>
      <c r="AG427" s="24" t="e">
        <f>SUMIFS([1]raw_resource_build!$K:$K,[1]raw_resource_build!$B:$B,$C427,[1]raw_resource_build!$A:$A,AG$395)+SUMIFS([1]raw_resource_build!$L:$L,[1]raw_resource_build!$B:$B,$C427,[1]raw_resource_build!$A:$A,AG$395)</f>
        <v>#VALUE!</v>
      </c>
      <c r="AH427" s="24" t="e">
        <f>SUMIFS([1]raw_resource_build!$K:$K,[1]raw_resource_build!$B:$B,$C427,[1]raw_resource_build!$A:$A,AH$395)+SUMIFS([1]raw_resource_build!$L:$L,[1]raw_resource_build!$B:$B,$C427,[1]raw_resource_build!$A:$A,AH$395)</f>
        <v>#VALUE!</v>
      </c>
      <c r="AI427" s="24" t="e">
        <f>SUMIFS([1]raw_resource_build!$K:$K,[1]raw_resource_build!$B:$B,$C427,[1]raw_resource_build!$A:$A,AI$395)+SUMIFS([1]raw_resource_build!$L:$L,[1]raw_resource_build!$B:$B,$C427,[1]raw_resource_build!$A:$A,AI$395)</f>
        <v>#VALUE!</v>
      </c>
      <c r="AJ427" s="24" t="e">
        <f>SUMIFS([1]raw_resource_build!$K:$K,[1]raw_resource_build!$B:$B,$C427,[1]raw_resource_build!$A:$A,AJ$395)+SUMIFS([1]raw_resource_build!$L:$L,[1]raw_resource_build!$B:$B,$C427,[1]raw_resource_build!$A:$A,AJ$395)</f>
        <v>#VALUE!</v>
      </c>
      <c r="AK427" s="24" t="e">
        <f>SUMIFS([1]raw_resource_build!$K:$K,[1]raw_resource_build!$B:$B,$C427,[1]raw_resource_build!$A:$A,AK$395)+SUMIFS([1]raw_resource_build!$L:$L,[1]raw_resource_build!$B:$B,$C427,[1]raw_resource_build!$A:$A,AK$395)</f>
        <v>#VALUE!</v>
      </c>
      <c r="AL427" s="24" t="e">
        <f>SUMIFS([1]raw_resource_build!$K:$K,[1]raw_resource_build!$B:$B,$C427,[1]raw_resource_build!$A:$A,AL$395)+SUMIFS([1]raw_resource_build!$L:$L,[1]raw_resource_build!$B:$B,$C427,[1]raw_resource_build!$A:$A,AL$395)</f>
        <v>#VALUE!</v>
      </c>
      <c r="AM427" s="24" t="e">
        <f>SUMIFS([1]raw_resource_build!$K:$K,[1]raw_resource_build!$B:$B,$C427,[1]raw_resource_build!$A:$A,AM$395)+SUMIFS([1]raw_resource_build!$L:$L,[1]raw_resource_build!$B:$B,$C427,[1]raw_resource_build!$A:$A,AM$395)</f>
        <v>#VALUE!</v>
      </c>
      <c r="AN427" s="24" t="e">
        <f>SUMIFS([1]raw_resource_build!$K:$K,[1]raw_resource_build!$B:$B,$C427,[1]raw_resource_build!$A:$A,AN$395)+SUMIFS([1]raw_resource_build!$L:$L,[1]raw_resource_build!$B:$B,$C427,[1]raw_resource_build!$A:$A,AN$395)</f>
        <v>#VALUE!</v>
      </c>
      <c r="AO427" s="17"/>
      <c r="AP427" s="70"/>
    </row>
    <row r="428" spans="3:42" outlineLevel="1" x14ac:dyDescent="0.4">
      <c r="C428" s="17" t="s">
        <v>391</v>
      </c>
      <c r="D428" s="136" t="s">
        <v>359</v>
      </c>
      <c r="E428" s="24">
        <v>0</v>
      </c>
      <c r="F428" s="24">
        <v>0</v>
      </c>
      <c r="G428" s="24">
        <v>0</v>
      </c>
      <c r="H428" s="24">
        <v>0</v>
      </c>
      <c r="I428" s="24">
        <v>0</v>
      </c>
      <c r="J428" s="24">
        <v>0</v>
      </c>
      <c r="K428" s="24">
        <v>0</v>
      </c>
      <c r="L428" s="24">
        <v>0</v>
      </c>
      <c r="M428" s="24">
        <v>0</v>
      </c>
      <c r="N428" s="24">
        <v>0</v>
      </c>
      <c r="O428" s="24">
        <v>0</v>
      </c>
      <c r="P428" s="24">
        <v>57</v>
      </c>
      <c r="Q428" s="24">
        <v>0</v>
      </c>
      <c r="R428" s="24">
        <v>0</v>
      </c>
      <c r="S428" s="24">
        <v>0</v>
      </c>
      <c r="T428" s="24">
        <v>757</v>
      </c>
      <c r="U428" s="24" t="e">
        <f>SUMIFS([1]raw_resource_build!$K:$K,[1]raw_resource_build!$B:$B,$C428,[1]raw_resource_build!$A:$A,U$395)+SUMIFS([1]raw_resource_build!$L:$L,[1]raw_resource_build!$B:$B,$C428,[1]raw_resource_build!$A:$A,U$395)</f>
        <v>#VALUE!</v>
      </c>
      <c r="V428" s="24" t="e">
        <f>SUMIFS([1]raw_resource_build!$K:$K,[1]raw_resource_build!$B:$B,$C428,[1]raw_resource_build!$A:$A,V$395)+SUMIFS([1]raw_resource_build!$L:$L,[1]raw_resource_build!$B:$B,$C428,[1]raw_resource_build!$A:$A,V$395)</f>
        <v>#VALUE!</v>
      </c>
      <c r="W428" s="24" t="e">
        <f>SUMIFS([1]raw_resource_build!$K:$K,[1]raw_resource_build!$B:$B,$C428,[1]raw_resource_build!$A:$A,W$395)+SUMIFS([1]raw_resource_build!$L:$L,[1]raw_resource_build!$B:$B,$C428,[1]raw_resource_build!$A:$A,W$395)</f>
        <v>#VALUE!</v>
      </c>
      <c r="X428" s="24" t="e">
        <f>SUMIFS([1]raw_resource_build!$K:$K,[1]raw_resource_build!$B:$B,$C428,[1]raw_resource_build!$A:$A,X$395)+SUMIFS([1]raw_resource_build!$L:$L,[1]raw_resource_build!$B:$B,$C428,[1]raw_resource_build!$A:$A,X$395)</f>
        <v>#VALUE!</v>
      </c>
      <c r="Y428" s="24" t="e">
        <f>SUMIFS([1]raw_resource_build!$K:$K,[1]raw_resource_build!$B:$B,$C428,[1]raw_resource_build!$A:$A,Y$395)+SUMIFS([1]raw_resource_build!$L:$L,[1]raw_resource_build!$B:$B,$C428,[1]raw_resource_build!$A:$A,Y$395)</f>
        <v>#VALUE!</v>
      </c>
      <c r="Z428" s="24" t="e">
        <f>SUMIFS([1]raw_resource_build!$K:$K,[1]raw_resource_build!$B:$B,$C428,[1]raw_resource_build!$A:$A,Z$395)+SUMIFS([1]raw_resource_build!$L:$L,[1]raw_resource_build!$B:$B,$C428,[1]raw_resource_build!$A:$A,Z$395)</f>
        <v>#VALUE!</v>
      </c>
      <c r="AA428" s="24" t="e">
        <f>SUMIFS([1]raw_resource_build!$K:$K,[1]raw_resource_build!$B:$B,$C428,[1]raw_resource_build!$A:$A,AA$395)+SUMIFS([1]raw_resource_build!$L:$L,[1]raw_resource_build!$B:$B,$C428,[1]raw_resource_build!$A:$A,AA$395)</f>
        <v>#VALUE!</v>
      </c>
      <c r="AB428" s="24" t="e">
        <f>SUMIFS([1]raw_resource_build!$K:$K,[1]raw_resource_build!$B:$B,$C428,[1]raw_resource_build!$A:$A,AB$395)+SUMIFS([1]raw_resource_build!$L:$L,[1]raw_resource_build!$B:$B,$C428,[1]raw_resource_build!$A:$A,AB$395)</f>
        <v>#VALUE!</v>
      </c>
      <c r="AC428" s="24" t="e">
        <f>SUMIFS([1]raw_resource_build!$K:$K,[1]raw_resource_build!$B:$B,$C428,[1]raw_resource_build!$A:$A,AC$395)+SUMIFS([1]raw_resource_build!$L:$L,[1]raw_resource_build!$B:$B,$C428,[1]raw_resource_build!$A:$A,AC$395)</f>
        <v>#VALUE!</v>
      </c>
      <c r="AD428" s="24" t="e">
        <f>SUMIFS([1]raw_resource_build!$K:$K,[1]raw_resource_build!$B:$B,$C428,[1]raw_resource_build!$A:$A,AD$395)+SUMIFS([1]raw_resource_build!$L:$L,[1]raw_resource_build!$B:$B,$C428,[1]raw_resource_build!$A:$A,AD$395)</f>
        <v>#VALUE!</v>
      </c>
      <c r="AE428" s="24" t="e">
        <f>SUMIFS([1]raw_resource_build!$K:$K,[1]raw_resource_build!$B:$B,$C428,[1]raw_resource_build!$A:$A,AE$395)+SUMIFS([1]raw_resource_build!$L:$L,[1]raw_resource_build!$B:$B,$C428,[1]raw_resource_build!$A:$A,AE$395)</f>
        <v>#VALUE!</v>
      </c>
      <c r="AF428" s="24" t="e">
        <f>SUMIFS([1]raw_resource_build!$K:$K,[1]raw_resource_build!$B:$B,$C428,[1]raw_resource_build!$A:$A,AF$395)+SUMIFS([1]raw_resource_build!$L:$L,[1]raw_resource_build!$B:$B,$C428,[1]raw_resource_build!$A:$A,AF$395)</f>
        <v>#VALUE!</v>
      </c>
      <c r="AG428" s="24" t="e">
        <f>SUMIFS([1]raw_resource_build!$K:$K,[1]raw_resource_build!$B:$B,$C428,[1]raw_resource_build!$A:$A,AG$395)+SUMIFS([1]raw_resource_build!$L:$L,[1]raw_resource_build!$B:$B,$C428,[1]raw_resource_build!$A:$A,AG$395)</f>
        <v>#VALUE!</v>
      </c>
      <c r="AH428" s="24" t="e">
        <f>SUMIFS([1]raw_resource_build!$K:$K,[1]raw_resource_build!$B:$B,$C428,[1]raw_resource_build!$A:$A,AH$395)+SUMIFS([1]raw_resource_build!$L:$L,[1]raw_resource_build!$B:$B,$C428,[1]raw_resource_build!$A:$A,AH$395)</f>
        <v>#VALUE!</v>
      </c>
      <c r="AI428" s="24" t="e">
        <f>SUMIFS([1]raw_resource_build!$K:$K,[1]raw_resource_build!$B:$B,$C428,[1]raw_resource_build!$A:$A,AI$395)+SUMIFS([1]raw_resource_build!$L:$L,[1]raw_resource_build!$B:$B,$C428,[1]raw_resource_build!$A:$A,AI$395)</f>
        <v>#VALUE!</v>
      </c>
      <c r="AJ428" s="24" t="e">
        <f>SUMIFS([1]raw_resource_build!$K:$K,[1]raw_resource_build!$B:$B,$C428,[1]raw_resource_build!$A:$A,AJ$395)+SUMIFS([1]raw_resource_build!$L:$L,[1]raw_resource_build!$B:$B,$C428,[1]raw_resource_build!$A:$A,AJ$395)</f>
        <v>#VALUE!</v>
      </c>
      <c r="AK428" s="24" t="e">
        <f>SUMIFS([1]raw_resource_build!$K:$K,[1]raw_resource_build!$B:$B,$C428,[1]raw_resource_build!$A:$A,AK$395)+SUMIFS([1]raw_resource_build!$L:$L,[1]raw_resource_build!$B:$B,$C428,[1]raw_resource_build!$A:$A,AK$395)</f>
        <v>#VALUE!</v>
      </c>
      <c r="AL428" s="24" t="e">
        <f>SUMIFS([1]raw_resource_build!$K:$K,[1]raw_resource_build!$B:$B,$C428,[1]raw_resource_build!$A:$A,AL$395)+SUMIFS([1]raw_resource_build!$L:$L,[1]raw_resource_build!$B:$B,$C428,[1]raw_resource_build!$A:$A,AL$395)</f>
        <v>#VALUE!</v>
      </c>
      <c r="AM428" s="24" t="e">
        <f>SUMIFS([1]raw_resource_build!$K:$K,[1]raw_resource_build!$B:$B,$C428,[1]raw_resource_build!$A:$A,AM$395)+SUMIFS([1]raw_resource_build!$L:$L,[1]raw_resource_build!$B:$B,$C428,[1]raw_resource_build!$A:$A,AM$395)</f>
        <v>#VALUE!</v>
      </c>
      <c r="AN428" s="24" t="e">
        <f>SUMIFS([1]raw_resource_build!$K:$K,[1]raw_resource_build!$B:$B,$C428,[1]raw_resource_build!$A:$A,AN$395)+SUMIFS([1]raw_resource_build!$L:$L,[1]raw_resource_build!$B:$B,$C428,[1]raw_resource_build!$A:$A,AN$395)</f>
        <v>#VALUE!</v>
      </c>
      <c r="AO428" s="17"/>
      <c r="AP428" s="70"/>
    </row>
    <row r="429" spans="3:42" outlineLevel="1" x14ac:dyDescent="0.4">
      <c r="C429" s="17" t="s">
        <v>392</v>
      </c>
      <c r="D429" s="136" t="s">
        <v>393</v>
      </c>
      <c r="E429" s="24">
        <v>0</v>
      </c>
      <c r="F429" s="24">
        <v>0</v>
      </c>
      <c r="G429" s="24">
        <v>0</v>
      </c>
      <c r="H429" s="24">
        <v>0</v>
      </c>
      <c r="I429" s="24">
        <v>0</v>
      </c>
      <c r="J429" s="24">
        <v>0</v>
      </c>
      <c r="K429" s="24">
        <v>0</v>
      </c>
      <c r="L429" s="24">
        <v>0</v>
      </c>
      <c r="M429" s="24">
        <v>0</v>
      </c>
      <c r="N429" s="24">
        <v>0</v>
      </c>
      <c r="O429" s="24">
        <v>0</v>
      </c>
      <c r="P429" s="24">
        <v>0</v>
      </c>
      <c r="Q429" s="24">
        <v>0</v>
      </c>
      <c r="R429" s="24">
        <v>0</v>
      </c>
      <c r="S429" s="24">
        <v>0</v>
      </c>
      <c r="T429" s="24">
        <v>0</v>
      </c>
      <c r="U429" s="24" t="e">
        <f>SUMIFS([1]raw_resource_build!$K:$K,[1]raw_resource_build!$B:$B,$C429,[1]raw_resource_build!$A:$A,U$395)+SUMIFS([1]raw_resource_build!$L:$L,[1]raw_resource_build!$B:$B,$C429,[1]raw_resource_build!$A:$A,U$395)</f>
        <v>#VALUE!</v>
      </c>
      <c r="V429" s="24" t="e">
        <f>SUMIFS([1]raw_resource_build!$K:$K,[1]raw_resource_build!$B:$B,$C429,[1]raw_resource_build!$A:$A,V$395)+SUMIFS([1]raw_resource_build!$L:$L,[1]raw_resource_build!$B:$B,$C429,[1]raw_resource_build!$A:$A,V$395)</f>
        <v>#VALUE!</v>
      </c>
      <c r="W429" s="24" t="e">
        <f>SUMIFS([1]raw_resource_build!$K:$K,[1]raw_resource_build!$B:$B,$C429,[1]raw_resource_build!$A:$A,W$395)+SUMIFS([1]raw_resource_build!$L:$L,[1]raw_resource_build!$B:$B,$C429,[1]raw_resource_build!$A:$A,W$395)</f>
        <v>#VALUE!</v>
      </c>
      <c r="X429" s="24" t="e">
        <f>SUMIFS([1]raw_resource_build!$K:$K,[1]raw_resource_build!$B:$B,$C429,[1]raw_resource_build!$A:$A,X$395)+SUMIFS([1]raw_resource_build!$L:$L,[1]raw_resource_build!$B:$B,$C429,[1]raw_resource_build!$A:$A,X$395)</f>
        <v>#VALUE!</v>
      </c>
      <c r="Y429" s="24" t="e">
        <f>SUMIFS([1]raw_resource_build!$K:$K,[1]raw_resource_build!$B:$B,$C429,[1]raw_resource_build!$A:$A,Y$395)+SUMIFS([1]raw_resource_build!$L:$L,[1]raw_resource_build!$B:$B,$C429,[1]raw_resource_build!$A:$A,Y$395)</f>
        <v>#VALUE!</v>
      </c>
      <c r="Z429" s="24" t="e">
        <f>SUMIFS([1]raw_resource_build!$K:$K,[1]raw_resource_build!$B:$B,$C429,[1]raw_resource_build!$A:$A,Z$395)+SUMIFS([1]raw_resource_build!$L:$L,[1]raw_resource_build!$B:$B,$C429,[1]raw_resource_build!$A:$A,Z$395)</f>
        <v>#VALUE!</v>
      </c>
      <c r="AA429" s="24" t="e">
        <f>SUMIFS([1]raw_resource_build!$K:$K,[1]raw_resource_build!$B:$B,$C429,[1]raw_resource_build!$A:$A,AA$395)+SUMIFS([1]raw_resource_build!$L:$L,[1]raw_resource_build!$B:$B,$C429,[1]raw_resource_build!$A:$A,AA$395)</f>
        <v>#VALUE!</v>
      </c>
      <c r="AB429" s="24" t="e">
        <f>SUMIFS([1]raw_resource_build!$K:$K,[1]raw_resource_build!$B:$B,$C429,[1]raw_resource_build!$A:$A,AB$395)+SUMIFS([1]raw_resource_build!$L:$L,[1]raw_resource_build!$B:$B,$C429,[1]raw_resource_build!$A:$A,AB$395)</f>
        <v>#VALUE!</v>
      </c>
      <c r="AC429" s="24" t="e">
        <f>SUMIFS([1]raw_resource_build!$K:$K,[1]raw_resource_build!$B:$B,$C429,[1]raw_resource_build!$A:$A,AC$395)+SUMIFS([1]raw_resource_build!$L:$L,[1]raw_resource_build!$B:$B,$C429,[1]raw_resource_build!$A:$A,AC$395)</f>
        <v>#VALUE!</v>
      </c>
      <c r="AD429" s="24" t="e">
        <f>SUMIFS([1]raw_resource_build!$K:$K,[1]raw_resource_build!$B:$B,$C429,[1]raw_resource_build!$A:$A,AD$395)+SUMIFS([1]raw_resource_build!$L:$L,[1]raw_resource_build!$B:$B,$C429,[1]raw_resource_build!$A:$A,AD$395)</f>
        <v>#VALUE!</v>
      </c>
      <c r="AE429" s="24" t="e">
        <f>SUMIFS([1]raw_resource_build!$K:$K,[1]raw_resource_build!$B:$B,$C429,[1]raw_resource_build!$A:$A,AE$395)+SUMIFS([1]raw_resource_build!$L:$L,[1]raw_resource_build!$B:$B,$C429,[1]raw_resource_build!$A:$A,AE$395)</f>
        <v>#VALUE!</v>
      </c>
      <c r="AF429" s="24" t="e">
        <f>SUMIFS([1]raw_resource_build!$K:$K,[1]raw_resource_build!$B:$B,$C429,[1]raw_resource_build!$A:$A,AF$395)+SUMIFS([1]raw_resource_build!$L:$L,[1]raw_resource_build!$B:$B,$C429,[1]raw_resource_build!$A:$A,AF$395)</f>
        <v>#VALUE!</v>
      </c>
      <c r="AG429" s="24" t="e">
        <f>SUMIFS([1]raw_resource_build!$K:$K,[1]raw_resource_build!$B:$B,$C429,[1]raw_resource_build!$A:$A,AG$395)+SUMIFS([1]raw_resource_build!$L:$L,[1]raw_resource_build!$B:$B,$C429,[1]raw_resource_build!$A:$A,AG$395)</f>
        <v>#VALUE!</v>
      </c>
      <c r="AH429" s="24" t="e">
        <f>SUMIFS([1]raw_resource_build!$K:$K,[1]raw_resource_build!$B:$B,$C429,[1]raw_resource_build!$A:$A,AH$395)+SUMIFS([1]raw_resource_build!$L:$L,[1]raw_resource_build!$B:$B,$C429,[1]raw_resource_build!$A:$A,AH$395)</f>
        <v>#VALUE!</v>
      </c>
      <c r="AI429" s="24" t="e">
        <f>SUMIFS([1]raw_resource_build!$K:$K,[1]raw_resource_build!$B:$B,$C429,[1]raw_resource_build!$A:$A,AI$395)+SUMIFS([1]raw_resource_build!$L:$L,[1]raw_resource_build!$B:$B,$C429,[1]raw_resource_build!$A:$A,AI$395)</f>
        <v>#VALUE!</v>
      </c>
      <c r="AJ429" s="24" t="e">
        <f>SUMIFS([1]raw_resource_build!$K:$K,[1]raw_resource_build!$B:$B,$C429,[1]raw_resource_build!$A:$A,AJ$395)+SUMIFS([1]raw_resource_build!$L:$L,[1]raw_resource_build!$B:$B,$C429,[1]raw_resource_build!$A:$A,AJ$395)</f>
        <v>#VALUE!</v>
      </c>
      <c r="AK429" s="24" t="e">
        <f>SUMIFS([1]raw_resource_build!$K:$K,[1]raw_resource_build!$B:$B,$C429,[1]raw_resource_build!$A:$A,AK$395)+SUMIFS([1]raw_resource_build!$L:$L,[1]raw_resource_build!$B:$B,$C429,[1]raw_resource_build!$A:$A,AK$395)</f>
        <v>#VALUE!</v>
      </c>
      <c r="AL429" s="24" t="e">
        <f>SUMIFS([1]raw_resource_build!$K:$K,[1]raw_resource_build!$B:$B,$C429,[1]raw_resource_build!$A:$A,AL$395)+SUMIFS([1]raw_resource_build!$L:$L,[1]raw_resource_build!$B:$B,$C429,[1]raw_resource_build!$A:$A,AL$395)</f>
        <v>#VALUE!</v>
      </c>
      <c r="AM429" s="24" t="e">
        <f>SUMIFS([1]raw_resource_build!$K:$K,[1]raw_resource_build!$B:$B,$C429,[1]raw_resource_build!$A:$A,AM$395)+SUMIFS([1]raw_resource_build!$L:$L,[1]raw_resource_build!$B:$B,$C429,[1]raw_resource_build!$A:$A,AM$395)</f>
        <v>#VALUE!</v>
      </c>
      <c r="AN429" s="24" t="e">
        <f>SUMIFS([1]raw_resource_build!$K:$K,[1]raw_resource_build!$B:$B,$C429,[1]raw_resource_build!$A:$A,AN$395)+SUMIFS([1]raw_resource_build!$L:$L,[1]raw_resource_build!$B:$B,$C429,[1]raw_resource_build!$A:$A,AN$395)</f>
        <v>#VALUE!</v>
      </c>
      <c r="AO429" s="17"/>
      <c r="AP429" s="70"/>
    </row>
    <row r="430" spans="3:42" outlineLevel="1" x14ac:dyDescent="0.4">
      <c r="C430" s="17" t="s">
        <v>394</v>
      </c>
      <c r="D430" s="136" t="s">
        <v>393</v>
      </c>
      <c r="E430" s="24">
        <v>0</v>
      </c>
      <c r="F430" s="24">
        <v>0</v>
      </c>
      <c r="G430" s="24">
        <v>0</v>
      </c>
      <c r="H430" s="24">
        <v>0</v>
      </c>
      <c r="I430" s="24">
        <v>0</v>
      </c>
      <c r="J430" s="24">
        <v>0</v>
      </c>
      <c r="K430" s="24">
        <v>0</v>
      </c>
      <c r="L430" s="24">
        <v>0</v>
      </c>
      <c r="M430" s="24">
        <v>0</v>
      </c>
      <c r="N430" s="24">
        <v>0</v>
      </c>
      <c r="O430" s="24">
        <v>0</v>
      </c>
      <c r="P430" s="24">
        <v>0</v>
      </c>
      <c r="Q430" s="24">
        <v>0</v>
      </c>
      <c r="R430" s="24">
        <v>0</v>
      </c>
      <c r="S430" s="24">
        <v>0</v>
      </c>
      <c r="T430" s="24">
        <v>0</v>
      </c>
      <c r="U430" s="24" t="e">
        <f>SUMIFS([1]raw_resource_build!$K:$K,[1]raw_resource_build!$B:$B,$C430,[1]raw_resource_build!$A:$A,U$395)+SUMIFS([1]raw_resource_build!$L:$L,[1]raw_resource_build!$B:$B,$C430,[1]raw_resource_build!$A:$A,U$395)</f>
        <v>#VALUE!</v>
      </c>
      <c r="V430" s="24" t="e">
        <f>SUMIFS([1]raw_resource_build!$K:$K,[1]raw_resource_build!$B:$B,$C430,[1]raw_resource_build!$A:$A,V$395)+SUMIFS([1]raw_resource_build!$L:$L,[1]raw_resource_build!$B:$B,$C430,[1]raw_resource_build!$A:$A,V$395)</f>
        <v>#VALUE!</v>
      </c>
      <c r="W430" s="24" t="e">
        <f>SUMIFS([1]raw_resource_build!$K:$K,[1]raw_resource_build!$B:$B,$C430,[1]raw_resource_build!$A:$A,W$395)+SUMIFS([1]raw_resource_build!$L:$L,[1]raw_resource_build!$B:$B,$C430,[1]raw_resource_build!$A:$A,W$395)</f>
        <v>#VALUE!</v>
      </c>
      <c r="X430" s="24" t="e">
        <f>SUMIFS([1]raw_resource_build!$K:$K,[1]raw_resource_build!$B:$B,$C430,[1]raw_resource_build!$A:$A,X$395)+SUMIFS([1]raw_resource_build!$L:$L,[1]raw_resource_build!$B:$B,$C430,[1]raw_resource_build!$A:$A,X$395)</f>
        <v>#VALUE!</v>
      </c>
      <c r="Y430" s="24" t="e">
        <f>SUMIFS([1]raw_resource_build!$K:$K,[1]raw_resource_build!$B:$B,$C430,[1]raw_resource_build!$A:$A,Y$395)+SUMIFS([1]raw_resource_build!$L:$L,[1]raw_resource_build!$B:$B,$C430,[1]raw_resource_build!$A:$A,Y$395)</f>
        <v>#VALUE!</v>
      </c>
      <c r="Z430" s="24" t="e">
        <f>SUMIFS([1]raw_resource_build!$K:$K,[1]raw_resource_build!$B:$B,$C430,[1]raw_resource_build!$A:$A,Z$395)+SUMIFS([1]raw_resource_build!$L:$L,[1]raw_resource_build!$B:$B,$C430,[1]raw_resource_build!$A:$A,Z$395)</f>
        <v>#VALUE!</v>
      </c>
      <c r="AA430" s="24" t="e">
        <f>SUMIFS([1]raw_resource_build!$K:$K,[1]raw_resource_build!$B:$B,$C430,[1]raw_resource_build!$A:$A,AA$395)+SUMIFS([1]raw_resource_build!$L:$L,[1]raw_resource_build!$B:$B,$C430,[1]raw_resource_build!$A:$A,AA$395)</f>
        <v>#VALUE!</v>
      </c>
      <c r="AB430" s="24" t="e">
        <f>SUMIFS([1]raw_resource_build!$K:$K,[1]raw_resource_build!$B:$B,$C430,[1]raw_resource_build!$A:$A,AB$395)+SUMIFS([1]raw_resource_build!$L:$L,[1]raw_resource_build!$B:$B,$C430,[1]raw_resource_build!$A:$A,AB$395)</f>
        <v>#VALUE!</v>
      </c>
      <c r="AC430" s="24" t="e">
        <f>SUMIFS([1]raw_resource_build!$K:$K,[1]raw_resource_build!$B:$B,$C430,[1]raw_resource_build!$A:$A,AC$395)+SUMIFS([1]raw_resource_build!$L:$L,[1]raw_resource_build!$B:$B,$C430,[1]raw_resource_build!$A:$A,AC$395)</f>
        <v>#VALUE!</v>
      </c>
      <c r="AD430" s="24" t="e">
        <f>SUMIFS([1]raw_resource_build!$K:$K,[1]raw_resource_build!$B:$B,$C430,[1]raw_resource_build!$A:$A,AD$395)+SUMIFS([1]raw_resource_build!$L:$L,[1]raw_resource_build!$B:$B,$C430,[1]raw_resource_build!$A:$A,AD$395)</f>
        <v>#VALUE!</v>
      </c>
      <c r="AE430" s="24" t="e">
        <f>SUMIFS([1]raw_resource_build!$K:$K,[1]raw_resource_build!$B:$B,$C430,[1]raw_resource_build!$A:$A,AE$395)+SUMIFS([1]raw_resource_build!$L:$L,[1]raw_resource_build!$B:$B,$C430,[1]raw_resource_build!$A:$A,AE$395)</f>
        <v>#VALUE!</v>
      </c>
      <c r="AF430" s="24" t="e">
        <f>SUMIFS([1]raw_resource_build!$K:$K,[1]raw_resource_build!$B:$B,$C430,[1]raw_resource_build!$A:$A,AF$395)+SUMIFS([1]raw_resource_build!$L:$L,[1]raw_resource_build!$B:$B,$C430,[1]raw_resource_build!$A:$A,AF$395)</f>
        <v>#VALUE!</v>
      </c>
      <c r="AG430" s="24" t="e">
        <f>SUMIFS([1]raw_resource_build!$K:$K,[1]raw_resource_build!$B:$B,$C430,[1]raw_resource_build!$A:$A,AG$395)+SUMIFS([1]raw_resource_build!$L:$L,[1]raw_resource_build!$B:$B,$C430,[1]raw_resource_build!$A:$A,AG$395)</f>
        <v>#VALUE!</v>
      </c>
      <c r="AH430" s="24" t="e">
        <f>SUMIFS([1]raw_resource_build!$K:$K,[1]raw_resource_build!$B:$B,$C430,[1]raw_resource_build!$A:$A,AH$395)+SUMIFS([1]raw_resource_build!$L:$L,[1]raw_resource_build!$B:$B,$C430,[1]raw_resource_build!$A:$A,AH$395)</f>
        <v>#VALUE!</v>
      </c>
      <c r="AI430" s="24" t="e">
        <f>SUMIFS([1]raw_resource_build!$K:$K,[1]raw_resource_build!$B:$B,$C430,[1]raw_resource_build!$A:$A,AI$395)+SUMIFS([1]raw_resource_build!$L:$L,[1]raw_resource_build!$B:$B,$C430,[1]raw_resource_build!$A:$A,AI$395)</f>
        <v>#VALUE!</v>
      </c>
      <c r="AJ430" s="24" t="e">
        <f>SUMIFS([1]raw_resource_build!$K:$K,[1]raw_resource_build!$B:$B,$C430,[1]raw_resource_build!$A:$A,AJ$395)+SUMIFS([1]raw_resource_build!$L:$L,[1]raw_resource_build!$B:$B,$C430,[1]raw_resource_build!$A:$A,AJ$395)</f>
        <v>#VALUE!</v>
      </c>
      <c r="AK430" s="24" t="e">
        <f>SUMIFS([1]raw_resource_build!$K:$K,[1]raw_resource_build!$B:$B,$C430,[1]raw_resource_build!$A:$A,AK$395)+SUMIFS([1]raw_resource_build!$L:$L,[1]raw_resource_build!$B:$B,$C430,[1]raw_resource_build!$A:$A,AK$395)</f>
        <v>#VALUE!</v>
      </c>
      <c r="AL430" s="24" t="e">
        <f>SUMIFS([1]raw_resource_build!$K:$K,[1]raw_resource_build!$B:$B,$C430,[1]raw_resource_build!$A:$A,AL$395)+SUMIFS([1]raw_resource_build!$L:$L,[1]raw_resource_build!$B:$B,$C430,[1]raw_resource_build!$A:$A,AL$395)</f>
        <v>#VALUE!</v>
      </c>
      <c r="AM430" s="24" t="e">
        <f>SUMIFS([1]raw_resource_build!$K:$K,[1]raw_resource_build!$B:$B,$C430,[1]raw_resource_build!$A:$A,AM$395)+SUMIFS([1]raw_resource_build!$L:$L,[1]raw_resource_build!$B:$B,$C430,[1]raw_resource_build!$A:$A,AM$395)</f>
        <v>#VALUE!</v>
      </c>
      <c r="AN430" s="24" t="e">
        <f>SUMIFS([1]raw_resource_build!$K:$K,[1]raw_resource_build!$B:$B,$C430,[1]raw_resource_build!$A:$A,AN$395)+SUMIFS([1]raw_resource_build!$L:$L,[1]raw_resource_build!$B:$B,$C430,[1]raw_resource_build!$A:$A,AN$395)</f>
        <v>#VALUE!</v>
      </c>
      <c r="AO430" s="17"/>
      <c r="AP430" s="70"/>
    </row>
    <row r="431" spans="3:42" outlineLevel="1" x14ac:dyDescent="0.4">
      <c r="C431" s="17" t="s">
        <v>395</v>
      </c>
      <c r="D431" s="136" t="s">
        <v>359</v>
      </c>
      <c r="E431" s="24">
        <v>0</v>
      </c>
      <c r="F431" s="24">
        <v>0</v>
      </c>
      <c r="G431" s="24">
        <v>0</v>
      </c>
      <c r="H431" s="24">
        <v>0</v>
      </c>
      <c r="I431" s="24">
        <v>0</v>
      </c>
      <c r="J431" s="24">
        <v>0</v>
      </c>
      <c r="K431" s="24">
        <v>0</v>
      </c>
      <c r="L431" s="24">
        <v>542</v>
      </c>
      <c r="M431" s="24">
        <v>542</v>
      </c>
      <c r="N431" s="24">
        <v>542</v>
      </c>
      <c r="O431" s="24">
        <v>0</v>
      </c>
      <c r="P431" s="24">
        <v>542</v>
      </c>
      <c r="Q431" s="24">
        <v>0</v>
      </c>
      <c r="R431" s="24">
        <v>0</v>
      </c>
      <c r="S431" s="24">
        <v>0</v>
      </c>
      <c r="T431" s="24">
        <v>542</v>
      </c>
      <c r="U431" s="24" t="e">
        <f>SUMIFS([1]raw_resource_build!$K:$K,[1]raw_resource_build!$B:$B,$C431,[1]raw_resource_build!$A:$A,U$395)+SUMIFS([1]raw_resource_build!$L:$L,[1]raw_resource_build!$B:$B,$C431,[1]raw_resource_build!$A:$A,U$395)</f>
        <v>#VALUE!</v>
      </c>
      <c r="V431" s="24" t="e">
        <f>SUMIFS([1]raw_resource_build!$K:$K,[1]raw_resource_build!$B:$B,$C431,[1]raw_resource_build!$A:$A,V$395)+SUMIFS([1]raw_resource_build!$L:$L,[1]raw_resource_build!$B:$B,$C431,[1]raw_resource_build!$A:$A,V$395)</f>
        <v>#VALUE!</v>
      </c>
      <c r="W431" s="24" t="e">
        <f>SUMIFS([1]raw_resource_build!$K:$K,[1]raw_resource_build!$B:$B,$C431,[1]raw_resource_build!$A:$A,W$395)+SUMIFS([1]raw_resource_build!$L:$L,[1]raw_resource_build!$B:$B,$C431,[1]raw_resource_build!$A:$A,W$395)</f>
        <v>#VALUE!</v>
      </c>
      <c r="X431" s="24" t="e">
        <f>SUMIFS([1]raw_resource_build!$K:$K,[1]raw_resource_build!$B:$B,$C431,[1]raw_resource_build!$A:$A,X$395)+SUMIFS([1]raw_resource_build!$L:$L,[1]raw_resource_build!$B:$B,$C431,[1]raw_resource_build!$A:$A,X$395)</f>
        <v>#VALUE!</v>
      </c>
      <c r="Y431" s="24" t="e">
        <f>SUMIFS([1]raw_resource_build!$K:$K,[1]raw_resource_build!$B:$B,$C431,[1]raw_resource_build!$A:$A,Y$395)+SUMIFS([1]raw_resource_build!$L:$L,[1]raw_resource_build!$B:$B,$C431,[1]raw_resource_build!$A:$A,Y$395)</f>
        <v>#VALUE!</v>
      </c>
      <c r="Z431" s="24" t="e">
        <f>SUMIFS([1]raw_resource_build!$K:$K,[1]raw_resource_build!$B:$B,$C431,[1]raw_resource_build!$A:$A,Z$395)+SUMIFS([1]raw_resource_build!$L:$L,[1]raw_resource_build!$B:$B,$C431,[1]raw_resource_build!$A:$A,Z$395)</f>
        <v>#VALUE!</v>
      </c>
      <c r="AA431" s="24" t="e">
        <f>SUMIFS([1]raw_resource_build!$K:$K,[1]raw_resource_build!$B:$B,$C431,[1]raw_resource_build!$A:$A,AA$395)+SUMIFS([1]raw_resource_build!$L:$L,[1]raw_resource_build!$B:$B,$C431,[1]raw_resource_build!$A:$A,AA$395)</f>
        <v>#VALUE!</v>
      </c>
      <c r="AB431" s="24" t="e">
        <f>SUMIFS([1]raw_resource_build!$K:$K,[1]raw_resource_build!$B:$B,$C431,[1]raw_resource_build!$A:$A,AB$395)+SUMIFS([1]raw_resource_build!$L:$L,[1]raw_resource_build!$B:$B,$C431,[1]raw_resource_build!$A:$A,AB$395)</f>
        <v>#VALUE!</v>
      </c>
      <c r="AC431" s="24" t="e">
        <f>SUMIFS([1]raw_resource_build!$K:$K,[1]raw_resource_build!$B:$B,$C431,[1]raw_resource_build!$A:$A,AC$395)+SUMIFS([1]raw_resource_build!$L:$L,[1]raw_resource_build!$B:$B,$C431,[1]raw_resource_build!$A:$A,AC$395)</f>
        <v>#VALUE!</v>
      </c>
      <c r="AD431" s="24" t="e">
        <f>SUMIFS([1]raw_resource_build!$K:$K,[1]raw_resource_build!$B:$B,$C431,[1]raw_resource_build!$A:$A,AD$395)+SUMIFS([1]raw_resource_build!$L:$L,[1]raw_resource_build!$B:$B,$C431,[1]raw_resource_build!$A:$A,AD$395)</f>
        <v>#VALUE!</v>
      </c>
      <c r="AE431" s="24" t="e">
        <f>SUMIFS([1]raw_resource_build!$K:$K,[1]raw_resource_build!$B:$B,$C431,[1]raw_resource_build!$A:$A,AE$395)+SUMIFS([1]raw_resource_build!$L:$L,[1]raw_resource_build!$B:$B,$C431,[1]raw_resource_build!$A:$A,AE$395)</f>
        <v>#VALUE!</v>
      </c>
      <c r="AF431" s="24" t="e">
        <f>SUMIFS([1]raw_resource_build!$K:$K,[1]raw_resource_build!$B:$B,$C431,[1]raw_resource_build!$A:$A,AF$395)+SUMIFS([1]raw_resource_build!$L:$L,[1]raw_resource_build!$B:$B,$C431,[1]raw_resource_build!$A:$A,AF$395)</f>
        <v>#VALUE!</v>
      </c>
      <c r="AG431" s="24" t="e">
        <f>SUMIFS([1]raw_resource_build!$K:$K,[1]raw_resource_build!$B:$B,$C431,[1]raw_resource_build!$A:$A,AG$395)+SUMIFS([1]raw_resource_build!$L:$L,[1]raw_resource_build!$B:$B,$C431,[1]raw_resource_build!$A:$A,AG$395)</f>
        <v>#VALUE!</v>
      </c>
      <c r="AH431" s="24" t="e">
        <f>SUMIFS([1]raw_resource_build!$K:$K,[1]raw_resource_build!$B:$B,$C431,[1]raw_resource_build!$A:$A,AH$395)+SUMIFS([1]raw_resource_build!$L:$L,[1]raw_resource_build!$B:$B,$C431,[1]raw_resource_build!$A:$A,AH$395)</f>
        <v>#VALUE!</v>
      </c>
      <c r="AI431" s="24" t="e">
        <f>SUMIFS([1]raw_resource_build!$K:$K,[1]raw_resource_build!$B:$B,$C431,[1]raw_resource_build!$A:$A,AI$395)+SUMIFS([1]raw_resource_build!$L:$L,[1]raw_resource_build!$B:$B,$C431,[1]raw_resource_build!$A:$A,AI$395)</f>
        <v>#VALUE!</v>
      </c>
      <c r="AJ431" s="24" t="e">
        <f>SUMIFS([1]raw_resource_build!$K:$K,[1]raw_resource_build!$B:$B,$C431,[1]raw_resource_build!$A:$A,AJ$395)+SUMIFS([1]raw_resource_build!$L:$L,[1]raw_resource_build!$B:$B,$C431,[1]raw_resource_build!$A:$A,AJ$395)</f>
        <v>#VALUE!</v>
      </c>
      <c r="AK431" s="24" t="e">
        <f>SUMIFS([1]raw_resource_build!$K:$K,[1]raw_resource_build!$B:$B,$C431,[1]raw_resource_build!$A:$A,AK$395)+SUMIFS([1]raw_resource_build!$L:$L,[1]raw_resource_build!$B:$B,$C431,[1]raw_resource_build!$A:$A,AK$395)</f>
        <v>#VALUE!</v>
      </c>
      <c r="AL431" s="24" t="e">
        <f>SUMIFS([1]raw_resource_build!$K:$K,[1]raw_resource_build!$B:$B,$C431,[1]raw_resource_build!$A:$A,AL$395)+SUMIFS([1]raw_resource_build!$L:$L,[1]raw_resource_build!$B:$B,$C431,[1]raw_resource_build!$A:$A,AL$395)</f>
        <v>#VALUE!</v>
      </c>
      <c r="AM431" s="24" t="e">
        <f>SUMIFS([1]raw_resource_build!$K:$K,[1]raw_resource_build!$B:$B,$C431,[1]raw_resource_build!$A:$A,AM$395)+SUMIFS([1]raw_resource_build!$L:$L,[1]raw_resource_build!$B:$B,$C431,[1]raw_resource_build!$A:$A,AM$395)</f>
        <v>#VALUE!</v>
      </c>
      <c r="AN431" s="24" t="e">
        <f>SUMIFS([1]raw_resource_build!$K:$K,[1]raw_resource_build!$B:$B,$C431,[1]raw_resource_build!$A:$A,AN$395)+SUMIFS([1]raw_resource_build!$L:$L,[1]raw_resource_build!$B:$B,$C431,[1]raw_resource_build!$A:$A,AN$395)</f>
        <v>#VALUE!</v>
      </c>
      <c r="AO431" s="17"/>
      <c r="AP431" s="70"/>
    </row>
    <row r="432" spans="3:42" outlineLevel="1" x14ac:dyDescent="0.4">
      <c r="C432" s="17" t="s">
        <v>396</v>
      </c>
      <c r="D432" s="136" t="s">
        <v>176</v>
      </c>
      <c r="E432" s="24">
        <v>0</v>
      </c>
      <c r="F432" s="24">
        <v>0</v>
      </c>
      <c r="G432" s="24">
        <v>0</v>
      </c>
      <c r="H432" s="24">
        <v>0</v>
      </c>
      <c r="I432" s="24">
        <v>0</v>
      </c>
      <c r="J432" s="24">
        <v>0</v>
      </c>
      <c r="K432" s="24">
        <v>0</v>
      </c>
      <c r="L432" s="24">
        <v>0</v>
      </c>
      <c r="M432" s="24">
        <v>460.55</v>
      </c>
      <c r="N432" s="24">
        <v>862</v>
      </c>
      <c r="O432" s="24">
        <v>0</v>
      </c>
      <c r="P432" s="24">
        <v>862</v>
      </c>
      <c r="Q432" s="24">
        <v>0</v>
      </c>
      <c r="R432" s="24">
        <v>0</v>
      </c>
      <c r="S432" s="24">
        <v>0</v>
      </c>
      <c r="T432" s="24">
        <v>862</v>
      </c>
      <c r="U432" s="24" t="e">
        <f>SUMIFS([1]raw_resource_build!$K:$K,[1]raw_resource_build!$B:$B,$C432,[1]raw_resource_build!$A:$A,U$395)+SUMIFS([1]raw_resource_build!$L:$L,[1]raw_resource_build!$B:$B,$C432,[1]raw_resource_build!$A:$A,U$395)</f>
        <v>#VALUE!</v>
      </c>
      <c r="V432" s="24" t="e">
        <f>SUMIFS([1]raw_resource_build!$K:$K,[1]raw_resource_build!$B:$B,$C432,[1]raw_resource_build!$A:$A,V$395)+SUMIFS([1]raw_resource_build!$L:$L,[1]raw_resource_build!$B:$B,$C432,[1]raw_resource_build!$A:$A,V$395)</f>
        <v>#VALUE!</v>
      </c>
      <c r="W432" s="24" t="e">
        <f>SUMIFS([1]raw_resource_build!$K:$K,[1]raw_resource_build!$B:$B,$C432,[1]raw_resource_build!$A:$A,W$395)+SUMIFS([1]raw_resource_build!$L:$L,[1]raw_resource_build!$B:$B,$C432,[1]raw_resource_build!$A:$A,W$395)</f>
        <v>#VALUE!</v>
      </c>
      <c r="X432" s="24" t="e">
        <f>SUMIFS([1]raw_resource_build!$K:$K,[1]raw_resource_build!$B:$B,$C432,[1]raw_resource_build!$A:$A,X$395)+SUMIFS([1]raw_resource_build!$L:$L,[1]raw_resource_build!$B:$B,$C432,[1]raw_resource_build!$A:$A,X$395)</f>
        <v>#VALUE!</v>
      </c>
      <c r="Y432" s="24" t="e">
        <f>SUMIFS([1]raw_resource_build!$K:$K,[1]raw_resource_build!$B:$B,$C432,[1]raw_resource_build!$A:$A,Y$395)+SUMIFS([1]raw_resource_build!$L:$L,[1]raw_resource_build!$B:$B,$C432,[1]raw_resource_build!$A:$A,Y$395)</f>
        <v>#VALUE!</v>
      </c>
      <c r="Z432" s="24" t="e">
        <f>SUMIFS([1]raw_resource_build!$K:$K,[1]raw_resource_build!$B:$B,$C432,[1]raw_resource_build!$A:$A,Z$395)+SUMIFS([1]raw_resource_build!$L:$L,[1]raw_resource_build!$B:$B,$C432,[1]raw_resource_build!$A:$A,Z$395)</f>
        <v>#VALUE!</v>
      </c>
      <c r="AA432" s="24" t="e">
        <f>SUMIFS([1]raw_resource_build!$K:$K,[1]raw_resource_build!$B:$B,$C432,[1]raw_resource_build!$A:$A,AA$395)+SUMIFS([1]raw_resource_build!$L:$L,[1]raw_resource_build!$B:$B,$C432,[1]raw_resource_build!$A:$A,AA$395)</f>
        <v>#VALUE!</v>
      </c>
      <c r="AB432" s="24" t="e">
        <f>SUMIFS([1]raw_resource_build!$K:$K,[1]raw_resource_build!$B:$B,$C432,[1]raw_resource_build!$A:$A,AB$395)+SUMIFS([1]raw_resource_build!$L:$L,[1]raw_resource_build!$B:$B,$C432,[1]raw_resource_build!$A:$A,AB$395)</f>
        <v>#VALUE!</v>
      </c>
      <c r="AC432" s="24" t="e">
        <f>SUMIFS([1]raw_resource_build!$K:$K,[1]raw_resource_build!$B:$B,$C432,[1]raw_resource_build!$A:$A,AC$395)+SUMIFS([1]raw_resource_build!$L:$L,[1]raw_resource_build!$B:$B,$C432,[1]raw_resource_build!$A:$A,AC$395)</f>
        <v>#VALUE!</v>
      </c>
      <c r="AD432" s="24" t="e">
        <f>SUMIFS([1]raw_resource_build!$K:$K,[1]raw_resource_build!$B:$B,$C432,[1]raw_resource_build!$A:$A,AD$395)+SUMIFS([1]raw_resource_build!$L:$L,[1]raw_resource_build!$B:$B,$C432,[1]raw_resource_build!$A:$A,AD$395)</f>
        <v>#VALUE!</v>
      </c>
      <c r="AE432" s="24" t="e">
        <f>SUMIFS([1]raw_resource_build!$K:$K,[1]raw_resource_build!$B:$B,$C432,[1]raw_resource_build!$A:$A,AE$395)+SUMIFS([1]raw_resource_build!$L:$L,[1]raw_resource_build!$B:$B,$C432,[1]raw_resource_build!$A:$A,AE$395)</f>
        <v>#VALUE!</v>
      </c>
      <c r="AF432" s="24" t="e">
        <f>SUMIFS([1]raw_resource_build!$K:$K,[1]raw_resource_build!$B:$B,$C432,[1]raw_resource_build!$A:$A,AF$395)+SUMIFS([1]raw_resource_build!$L:$L,[1]raw_resource_build!$B:$B,$C432,[1]raw_resource_build!$A:$A,AF$395)</f>
        <v>#VALUE!</v>
      </c>
      <c r="AG432" s="24" t="e">
        <f>SUMIFS([1]raw_resource_build!$K:$K,[1]raw_resource_build!$B:$B,$C432,[1]raw_resource_build!$A:$A,AG$395)+SUMIFS([1]raw_resource_build!$L:$L,[1]raw_resource_build!$B:$B,$C432,[1]raw_resource_build!$A:$A,AG$395)</f>
        <v>#VALUE!</v>
      </c>
      <c r="AH432" s="24" t="e">
        <f>SUMIFS([1]raw_resource_build!$K:$K,[1]raw_resource_build!$B:$B,$C432,[1]raw_resource_build!$A:$A,AH$395)+SUMIFS([1]raw_resource_build!$L:$L,[1]raw_resource_build!$B:$B,$C432,[1]raw_resource_build!$A:$A,AH$395)</f>
        <v>#VALUE!</v>
      </c>
      <c r="AI432" s="24" t="e">
        <f>SUMIFS([1]raw_resource_build!$K:$K,[1]raw_resource_build!$B:$B,$C432,[1]raw_resource_build!$A:$A,AI$395)+SUMIFS([1]raw_resource_build!$L:$L,[1]raw_resource_build!$B:$B,$C432,[1]raw_resource_build!$A:$A,AI$395)</f>
        <v>#VALUE!</v>
      </c>
      <c r="AJ432" s="24" t="e">
        <f>SUMIFS([1]raw_resource_build!$K:$K,[1]raw_resource_build!$B:$B,$C432,[1]raw_resource_build!$A:$A,AJ$395)+SUMIFS([1]raw_resource_build!$L:$L,[1]raw_resource_build!$B:$B,$C432,[1]raw_resource_build!$A:$A,AJ$395)</f>
        <v>#VALUE!</v>
      </c>
      <c r="AK432" s="24" t="e">
        <f>SUMIFS([1]raw_resource_build!$K:$K,[1]raw_resource_build!$B:$B,$C432,[1]raw_resource_build!$A:$A,AK$395)+SUMIFS([1]raw_resource_build!$L:$L,[1]raw_resource_build!$B:$B,$C432,[1]raw_resource_build!$A:$A,AK$395)</f>
        <v>#VALUE!</v>
      </c>
      <c r="AL432" s="24" t="e">
        <f>SUMIFS([1]raw_resource_build!$K:$K,[1]raw_resource_build!$B:$B,$C432,[1]raw_resource_build!$A:$A,AL$395)+SUMIFS([1]raw_resource_build!$L:$L,[1]raw_resource_build!$B:$B,$C432,[1]raw_resource_build!$A:$A,AL$395)</f>
        <v>#VALUE!</v>
      </c>
      <c r="AM432" s="24" t="e">
        <f>SUMIFS([1]raw_resource_build!$K:$K,[1]raw_resource_build!$B:$B,$C432,[1]raw_resource_build!$A:$A,AM$395)+SUMIFS([1]raw_resource_build!$L:$L,[1]raw_resource_build!$B:$B,$C432,[1]raw_resource_build!$A:$A,AM$395)</f>
        <v>#VALUE!</v>
      </c>
      <c r="AN432" s="24" t="e">
        <f>SUMIFS([1]raw_resource_build!$K:$K,[1]raw_resource_build!$B:$B,$C432,[1]raw_resource_build!$A:$A,AN$395)+SUMIFS([1]raw_resource_build!$L:$L,[1]raw_resource_build!$B:$B,$C432,[1]raw_resource_build!$A:$A,AN$395)</f>
        <v>#VALUE!</v>
      </c>
      <c r="AO432" s="17"/>
      <c r="AP432" s="70"/>
    </row>
    <row r="433" spans="3:42" outlineLevel="1" x14ac:dyDescent="0.4">
      <c r="C433" s="17" t="s">
        <v>397</v>
      </c>
      <c r="D433" s="136" t="s">
        <v>176</v>
      </c>
      <c r="E433" s="24">
        <v>0</v>
      </c>
      <c r="F433" s="24">
        <v>0</v>
      </c>
      <c r="G433" s="24">
        <v>0</v>
      </c>
      <c r="H433" s="24">
        <v>0</v>
      </c>
      <c r="I433" s="24">
        <v>0</v>
      </c>
      <c r="J433" s="24">
        <v>0</v>
      </c>
      <c r="K433" s="24">
        <v>0</v>
      </c>
      <c r="L433" s="24">
        <v>0</v>
      </c>
      <c r="M433" s="24">
        <v>0</v>
      </c>
      <c r="N433" s="24">
        <v>0</v>
      </c>
      <c r="O433" s="24">
        <v>0</v>
      </c>
      <c r="P433" s="24">
        <v>0</v>
      </c>
      <c r="Q433" s="24">
        <v>0</v>
      </c>
      <c r="R433" s="24">
        <v>0</v>
      </c>
      <c r="S433" s="24">
        <v>0</v>
      </c>
      <c r="T433" s="24">
        <v>0</v>
      </c>
      <c r="U433" s="24" t="e">
        <f>SUMIFS([1]raw_resource_build!$K:$K,[1]raw_resource_build!$B:$B,$C433,[1]raw_resource_build!$A:$A,U$395)+SUMIFS([1]raw_resource_build!$L:$L,[1]raw_resource_build!$B:$B,$C433,[1]raw_resource_build!$A:$A,U$395)</f>
        <v>#VALUE!</v>
      </c>
      <c r="V433" s="24" t="e">
        <f>SUMIFS([1]raw_resource_build!$K:$K,[1]raw_resource_build!$B:$B,$C433,[1]raw_resource_build!$A:$A,V$395)+SUMIFS([1]raw_resource_build!$L:$L,[1]raw_resource_build!$B:$B,$C433,[1]raw_resource_build!$A:$A,V$395)</f>
        <v>#VALUE!</v>
      </c>
      <c r="W433" s="24" t="e">
        <f>SUMIFS([1]raw_resource_build!$K:$K,[1]raw_resource_build!$B:$B,$C433,[1]raw_resource_build!$A:$A,W$395)+SUMIFS([1]raw_resource_build!$L:$L,[1]raw_resource_build!$B:$B,$C433,[1]raw_resource_build!$A:$A,W$395)</f>
        <v>#VALUE!</v>
      </c>
      <c r="X433" s="24" t="e">
        <f>SUMIFS([1]raw_resource_build!$K:$K,[1]raw_resource_build!$B:$B,$C433,[1]raw_resource_build!$A:$A,X$395)+SUMIFS([1]raw_resource_build!$L:$L,[1]raw_resource_build!$B:$B,$C433,[1]raw_resource_build!$A:$A,X$395)</f>
        <v>#VALUE!</v>
      </c>
      <c r="Y433" s="24" t="e">
        <f>SUMIFS([1]raw_resource_build!$K:$K,[1]raw_resource_build!$B:$B,$C433,[1]raw_resource_build!$A:$A,Y$395)+SUMIFS([1]raw_resource_build!$L:$L,[1]raw_resource_build!$B:$B,$C433,[1]raw_resource_build!$A:$A,Y$395)</f>
        <v>#VALUE!</v>
      </c>
      <c r="Z433" s="24" t="e">
        <f>SUMIFS([1]raw_resource_build!$K:$K,[1]raw_resource_build!$B:$B,$C433,[1]raw_resource_build!$A:$A,Z$395)+SUMIFS([1]raw_resource_build!$L:$L,[1]raw_resource_build!$B:$B,$C433,[1]raw_resource_build!$A:$A,Z$395)</f>
        <v>#VALUE!</v>
      </c>
      <c r="AA433" s="24" t="e">
        <f>SUMIFS([1]raw_resource_build!$K:$K,[1]raw_resource_build!$B:$B,$C433,[1]raw_resource_build!$A:$A,AA$395)+SUMIFS([1]raw_resource_build!$L:$L,[1]raw_resource_build!$B:$B,$C433,[1]raw_resource_build!$A:$A,AA$395)</f>
        <v>#VALUE!</v>
      </c>
      <c r="AB433" s="24" t="e">
        <f>SUMIFS([1]raw_resource_build!$K:$K,[1]raw_resource_build!$B:$B,$C433,[1]raw_resource_build!$A:$A,AB$395)+SUMIFS([1]raw_resource_build!$L:$L,[1]raw_resource_build!$B:$B,$C433,[1]raw_resource_build!$A:$A,AB$395)</f>
        <v>#VALUE!</v>
      </c>
      <c r="AC433" s="24" t="e">
        <f>SUMIFS([1]raw_resource_build!$K:$K,[1]raw_resource_build!$B:$B,$C433,[1]raw_resource_build!$A:$A,AC$395)+SUMIFS([1]raw_resource_build!$L:$L,[1]raw_resource_build!$B:$B,$C433,[1]raw_resource_build!$A:$A,AC$395)</f>
        <v>#VALUE!</v>
      </c>
      <c r="AD433" s="24" t="e">
        <f>SUMIFS([1]raw_resource_build!$K:$K,[1]raw_resource_build!$B:$B,$C433,[1]raw_resource_build!$A:$A,AD$395)+SUMIFS([1]raw_resource_build!$L:$L,[1]raw_resource_build!$B:$B,$C433,[1]raw_resource_build!$A:$A,AD$395)</f>
        <v>#VALUE!</v>
      </c>
      <c r="AE433" s="24" t="e">
        <f>SUMIFS([1]raw_resource_build!$K:$K,[1]raw_resource_build!$B:$B,$C433,[1]raw_resource_build!$A:$A,AE$395)+SUMIFS([1]raw_resource_build!$L:$L,[1]raw_resource_build!$B:$B,$C433,[1]raw_resource_build!$A:$A,AE$395)</f>
        <v>#VALUE!</v>
      </c>
      <c r="AF433" s="24" t="e">
        <f>SUMIFS([1]raw_resource_build!$K:$K,[1]raw_resource_build!$B:$B,$C433,[1]raw_resource_build!$A:$A,AF$395)+SUMIFS([1]raw_resource_build!$L:$L,[1]raw_resource_build!$B:$B,$C433,[1]raw_resource_build!$A:$A,AF$395)</f>
        <v>#VALUE!</v>
      </c>
      <c r="AG433" s="24" t="e">
        <f>SUMIFS([1]raw_resource_build!$K:$K,[1]raw_resource_build!$B:$B,$C433,[1]raw_resource_build!$A:$A,AG$395)+SUMIFS([1]raw_resource_build!$L:$L,[1]raw_resource_build!$B:$B,$C433,[1]raw_resource_build!$A:$A,AG$395)</f>
        <v>#VALUE!</v>
      </c>
      <c r="AH433" s="24" t="e">
        <f>SUMIFS([1]raw_resource_build!$K:$K,[1]raw_resource_build!$B:$B,$C433,[1]raw_resource_build!$A:$A,AH$395)+SUMIFS([1]raw_resource_build!$L:$L,[1]raw_resource_build!$B:$B,$C433,[1]raw_resource_build!$A:$A,AH$395)</f>
        <v>#VALUE!</v>
      </c>
      <c r="AI433" s="24" t="e">
        <f>SUMIFS([1]raw_resource_build!$K:$K,[1]raw_resource_build!$B:$B,$C433,[1]raw_resource_build!$A:$A,AI$395)+SUMIFS([1]raw_resource_build!$L:$L,[1]raw_resource_build!$B:$B,$C433,[1]raw_resource_build!$A:$A,AI$395)</f>
        <v>#VALUE!</v>
      </c>
      <c r="AJ433" s="24" t="e">
        <f>SUMIFS([1]raw_resource_build!$K:$K,[1]raw_resource_build!$B:$B,$C433,[1]raw_resource_build!$A:$A,AJ$395)+SUMIFS([1]raw_resource_build!$L:$L,[1]raw_resource_build!$B:$B,$C433,[1]raw_resource_build!$A:$A,AJ$395)</f>
        <v>#VALUE!</v>
      </c>
      <c r="AK433" s="24" t="e">
        <f>SUMIFS([1]raw_resource_build!$K:$K,[1]raw_resource_build!$B:$B,$C433,[1]raw_resource_build!$A:$A,AK$395)+SUMIFS([1]raw_resource_build!$L:$L,[1]raw_resource_build!$B:$B,$C433,[1]raw_resource_build!$A:$A,AK$395)</f>
        <v>#VALUE!</v>
      </c>
      <c r="AL433" s="24" t="e">
        <f>SUMIFS([1]raw_resource_build!$K:$K,[1]raw_resource_build!$B:$B,$C433,[1]raw_resource_build!$A:$A,AL$395)+SUMIFS([1]raw_resource_build!$L:$L,[1]raw_resource_build!$B:$B,$C433,[1]raw_resource_build!$A:$A,AL$395)</f>
        <v>#VALUE!</v>
      </c>
      <c r="AM433" s="24" t="e">
        <f>SUMIFS([1]raw_resource_build!$K:$K,[1]raw_resource_build!$B:$B,$C433,[1]raw_resource_build!$A:$A,AM$395)+SUMIFS([1]raw_resource_build!$L:$L,[1]raw_resource_build!$B:$B,$C433,[1]raw_resource_build!$A:$A,AM$395)</f>
        <v>#VALUE!</v>
      </c>
      <c r="AN433" s="24" t="e">
        <f>SUMIFS([1]raw_resource_build!$K:$K,[1]raw_resource_build!$B:$B,$C433,[1]raw_resource_build!$A:$A,AN$395)+SUMIFS([1]raw_resource_build!$L:$L,[1]raw_resource_build!$B:$B,$C433,[1]raw_resource_build!$A:$A,AN$395)</f>
        <v>#VALUE!</v>
      </c>
      <c r="AO433" s="17"/>
      <c r="AP433" s="70"/>
    </row>
    <row r="434" spans="3:42" outlineLevel="1" x14ac:dyDescent="0.4">
      <c r="C434" s="17" t="s">
        <v>398</v>
      </c>
      <c r="D434" s="136" t="s">
        <v>399</v>
      </c>
      <c r="E434" s="24">
        <v>0</v>
      </c>
      <c r="F434" s="24">
        <v>0</v>
      </c>
      <c r="G434" s="24">
        <v>0</v>
      </c>
      <c r="H434" s="24">
        <v>0</v>
      </c>
      <c r="I434" s="24">
        <v>0</v>
      </c>
      <c r="J434" s="24">
        <v>0</v>
      </c>
      <c r="K434" s="24">
        <v>0</v>
      </c>
      <c r="L434" s="24">
        <v>0</v>
      </c>
      <c r="M434" s="24">
        <v>0</v>
      </c>
      <c r="N434" s="24">
        <v>0</v>
      </c>
      <c r="O434" s="24">
        <v>0</v>
      </c>
      <c r="P434" s="24">
        <v>0</v>
      </c>
      <c r="Q434" s="24">
        <v>0</v>
      </c>
      <c r="R434" s="24">
        <v>0</v>
      </c>
      <c r="S434" s="24">
        <v>0</v>
      </c>
      <c r="T434" s="24">
        <v>0</v>
      </c>
      <c r="U434" s="24" t="e">
        <f>SUMIFS([1]raw_resource_build!$K:$K,[1]raw_resource_build!$B:$B,$C434,[1]raw_resource_build!$A:$A,U$395)+SUMIFS([1]raw_resource_build!$L:$L,[1]raw_resource_build!$B:$B,$C434,[1]raw_resource_build!$A:$A,U$395)</f>
        <v>#VALUE!</v>
      </c>
      <c r="V434" s="24" t="e">
        <f>SUMIFS([1]raw_resource_build!$K:$K,[1]raw_resource_build!$B:$B,$C434,[1]raw_resource_build!$A:$A,V$395)+SUMIFS([1]raw_resource_build!$L:$L,[1]raw_resource_build!$B:$B,$C434,[1]raw_resource_build!$A:$A,V$395)</f>
        <v>#VALUE!</v>
      </c>
      <c r="W434" s="24" t="e">
        <f>SUMIFS([1]raw_resource_build!$K:$K,[1]raw_resource_build!$B:$B,$C434,[1]raw_resource_build!$A:$A,W$395)+SUMIFS([1]raw_resource_build!$L:$L,[1]raw_resource_build!$B:$B,$C434,[1]raw_resource_build!$A:$A,W$395)</f>
        <v>#VALUE!</v>
      </c>
      <c r="X434" s="24" t="e">
        <f>SUMIFS([1]raw_resource_build!$K:$K,[1]raw_resource_build!$B:$B,$C434,[1]raw_resource_build!$A:$A,X$395)+SUMIFS([1]raw_resource_build!$L:$L,[1]raw_resource_build!$B:$B,$C434,[1]raw_resource_build!$A:$A,X$395)</f>
        <v>#VALUE!</v>
      </c>
      <c r="Y434" s="24" t="e">
        <f>SUMIFS([1]raw_resource_build!$K:$K,[1]raw_resource_build!$B:$B,$C434,[1]raw_resource_build!$A:$A,Y$395)+SUMIFS([1]raw_resource_build!$L:$L,[1]raw_resource_build!$B:$B,$C434,[1]raw_resource_build!$A:$A,Y$395)</f>
        <v>#VALUE!</v>
      </c>
      <c r="Z434" s="24" t="e">
        <f>SUMIFS([1]raw_resource_build!$K:$K,[1]raw_resource_build!$B:$B,$C434,[1]raw_resource_build!$A:$A,Z$395)+SUMIFS([1]raw_resource_build!$L:$L,[1]raw_resource_build!$B:$B,$C434,[1]raw_resource_build!$A:$A,Z$395)</f>
        <v>#VALUE!</v>
      </c>
      <c r="AA434" s="24" t="e">
        <f>SUMIFS([1]raw_resource_build!$K:$K,[1]raw_resource_build!$B:$B,$C434,[1]raw_resource_build!$A:$A,AA$395)+SUMIFS([1]raw_resource_build!$L:$L,[1]raw_resource_build!$B:$B,$C434,[1]raw_resource_build!$A:$A,AA$395)</f>
        <v>#VALUE!</v>
      </c>
      <c r="AB434" s="24" t="e">
        <f>SUMIFS([1]raw_resource_build!$K:$K,[1]raw_resource_build!$B:$B,$C434,[1]raw_resource_build!$A:$A,AB$395)+SUMIFS([1]raw_resource_build!$L:$L,[1]raw_resource_build!$B:$B,$C434,[1]raw_resource_build!$A:$A,AB$395)</f>
        <v>#VALUE!</v>
      </c>
      <c r="AC434" s="24" t="e">
        <f>SUMIFS([1]raw_resource_build!$K:$K,[1]raw_resource_build!$B:$B,$C434,[1]raw_resource_build!$A:$A,AC$395)+SUMIFS([1]raw_resource_build!$L:$L,[1]raw_resource_build!$B:$B,$C434,[1]raw_resource_build!$A:$A,AC$395)</f>
        <v>#VALUE!</v>
      </c>
      <c r="AD434" s="24" t="e">
        <f>SUMIFS([1]raw_resource_build!$K:$K,[1]raw_resource_build!$B:$B,$C434,[1]raw_resource_build!$A:$A,AD$395)+SUMIFS([1]raw_resource_build!$L:$L,[1]raw_resource_build!$B:$B,$C434,[1]raw_resource_build!$A:$A,AD$395)</f>
        <v>#VALUE!</v>
      </c>
      <c r="AE434" s="24" t="e">
        <f>SUMIFS([1]raw_resource_build!$K:$K,[1]raw_resource_build!$B:$B,$C434,[1]raw_resource_build!$A:$A,AE$395)+SUMIFS([1]raw_resource_build!$L:$L,[1]raw_resource_build!$B:$B,$C434,[1]raw_resource_build!$A:$A,AE$395)</f>
        <v>#VALUE!</v>
      </c>
      <c r="AF434" s="24" t="e">
        <f>SUMIFS([1]raw_resource_build!$K:$K,[1]raw_resource_build!$B:$B,$C434,[1]raw_resource_build!$A:$A,AF$395)+SUMIFS([1]raw_resource_build!$L:$L,[1]raw_resource_build!$B:$B,$C434,[1]raw_resource_build!$A:$A,AF$395)</f>
        <v>#VALUE!</v>
      </c>
      <c r="AG434" s="24" t="e">
        <f>SUMIFS([1]raw_resource_build!$K:$K,[1]raw_resource_build!$B:$B,$C434,[1]raw_resource_build!$A:$A,AG$395)+SUMIFS([1]raw_resource_build!$L:$L,[1]raw_resource_build!$B:$B,$C434,[1]raw_resource_build!$A:$A,AG$395)</f>
        <v>#VALUE!</v>
      </c>
      <c r="AH434" s="24" t="e">
        <f>SUMIFS([1]raw_resource_build!$K:$K,[1]raw_resource_build!$B:$B,$C434,[1]raw_resource_build!$A:$A,AH$395)+SUMIFS([1]raw_resource_build!$L:$L,[1]raw_resource_build!$B:$B,$C434,[1]raw_resource_build!$A:$A,AH$395)</f>
        <v>#VALUE!</v>
      </c>
      <c r="AI434" s="24" t="e">
        <f>SUMIFS([1]raw_resource_build!$K:$K,[1]raw_resource_build!$B:$B,$C434,[1]raw_resource_build!$A:$A,AI$395)+SUMIFS([1]raw_resource_build!$L:$L,[1]raw_resource_build!$B:$B,$C434,[1]raw_resource_build!$A:$A,AI$395)</f>
        <v>#VALUE!</v>
      </c>
      <c r="AJ434" s="24" t="e">
        <f>SUMIFS([1]raw_resource_build!$K:$K,[1]raw_resource_build!$B:$B,$C434,[1]raw_resource_build!$A:$A,AJ$395)+SUMIFS([1]raw_resource_build!$L:$L,[1]raw_resource_build!$B:$B,$C434,[1]raw_resource_build!$A:$A,AJ$395)</f>
        <v>#VALUE!</v>
      </c>
      <c r="AK434" s="24" t="e">
        <f>SUMIFS([1]raw_resource_build!$K:$K,[1]raw_resource_build!$B:$B,$C434,[1]raw_resource_build!$A:$A,AK$395)+SUMIFS([1]raw_resource_build!$L:$L,[1]raw_resource_build!$B:$B,$C434,[1]raw_resource_build!$A:$A,AK$395)</f>
        <v>#VALUE!</v>
      </c>
      <c r="AL434" s="24" t="e">
        <f>SUMIFS([1]raw_resource_build!$K:$K,[1]raw_resource_build!$B:$B,$C434,[1]raw_resource_build!$A:$A,AL$395)+SUMIFS([1]raw_resource_build!$L:$L,[1]raw_resource_build!$B:$B,$C434,[1]raw_resource_build!$A:$A,AL$395)</f>
        <v>#VALUE!</v>
      </c>
      <c r="AM434" s="24" t="e">
        <f>SUMIFS([1]raw_resource_build!$K:$K,[1]raw_resource_build!$B:$B,$C434,[1]raw_resource_build!$A:$A,AM$395)+SUMIFS([1]raw_resource_build!$L:$L,[1]raw_resource_build!$B:$B,$C434,[1]raw_resource_build!$A:$A,AM$395)</f>
        <v>#VALUE!</v>
      </c>
      <c r="AN434" s="24" t="e">
        <f>SUMIFS([1]raw_resource_build!$K:$K,[1]raw_resource_build!$B:$B,$C434,[1]raw_resource_build!$A:$A,AN$395)+SUMIFS([1]raw_resource_build!$L:$L,[1]raw_resource_build!$B:$B,$C434,[1]raw_resource_build!$A:$A,AN$395)</f>
        <v>#VALUE!</v>
      </c>
      <c r="AO434" s="17"/>
      <c r="AP434" s="70"/>
    </row>
    <row r="435" spans="3:42" outlineLevel="1" x14ac:dyDescent="0.4">
      <c r="C435" s="17" t="s">
        <v>400</v>
      </c>
      <c r="D435" s="136" t="s">
        <v>399</v>
      </c>
      <c r="E435" s="24">
        <v>0</v>
      </c>
      <c r="F435" s="24">
        <v>0</v>
      </c>
      <c r="G435" s="24">
        <v>0</v>
      </c>
      <c r="H435" s="24">
        <v>0</v>
      </c>
      <c r="I435" s="24">
        <v>0</v>
      </c>
      <c r="J435" s="24">
        <v>0</v>
      </c>
      <c r="K435" s="24">
        <v>0</v>
      </c>
      <c r="L435" s="24">
        <v>442.03</v>
      </c>
      <c r="M435" s="24">
        <v>442.03</v>
      </c>
      <c r="N435" s="24">
        <v>442.03</v>
      </c>
      <c r="O435" s="24">
        <v>0</v>
      </c>
      <c r="P435" s="24">
        <v>442.03</v>
      </c>
      <c r="Q435" s="24">
        <v>0</v>
      </c>
      <c r="R435" s="24">
        <v>0</v>
      </c>
      <c r="S435" s="24">
        <v>0</v>
      </c>
      <c r="T435" s="24">
        <v>442.03</v>
      </c>
      <c r="U435" s="24" t="e">
        <f>SUMIFS([1]raw_resource_build!$K:$K,[1]raw_resource_build!$B:$B,$C435,[1]raw_resource_build!$A:$A,U$395)+SUMIFS([1]raw_resource_build!$L:$L,[1]raw_resource_build!$B:$B,$C435,[1]raw_resource_build!$A:$A,U$395)</f>
        <v>#VALUE!</v>
      </c>
      <c r="V435" s="24" t="e">
        <f>SUMIFS([1]raw_resource_build!$K:$K,[1]raw_resource_build!$B:$B,$C435,[1]raw_resource_build!$A:$A,V$395)+SUMIFS([1]raw_resource_build!$L:$L,[1]raw_resource_build!$B:$B,$C435,[1]raw_resource_build!$A:$A,V$395)</f>
        <v>#VALUE!</v>
      </c>
      <c r="W435" s="24" t="e">
        <f>SUMIFS([1]raw_resource_build!$K:$K,[1]raw_resource_build!$B:$B,$C435,[1]raw_resource_build!$A:$A,W$395)+SUMIFS([1]raw_resource_build!$L:$L,[1]raw_resource_build!$B:$B,$C435,[1]raw_resource_build!$A:$A,W$395)</f>
        <v>#VALUE!</v>
      </c>
      <c r="X435" s="24" t="e">
        <f>SUMIFS([1]raw_resource_build!$K:$K,[1]raw_resource_build!$B:$B,$C435,[1]raw_resource_build!$A:$A,X$395)+SUMIFS([1]raw_resource_build!$L:$L,[1]raw_resource_build!$B:$B,$C435,[1]raw_resource_build!$A:$A,X$395)</f>
        <v>#VALUE!</v>
      </c>
      <c r="Y435" s="24" t="e">
        <f>SUMIFS([1]raw_resource_build!$K:$K,[1]raw_resource_build!$B:$B,$C435,[1]raw_resource_build!$A:$A,Y$395)+SUMIFS([1]raw_resource_build!$L:$L,[1]raw_resource_build!$B:$B,$C435,[1]raw_resource_build!$A:$A,Y$395)</f>
        <v>#VALUE!</v>
      </c>
      <c r="Z435" s="24" t="e">
        <f>SUMIFS([1]raw_resource_build!$K:$K,[1]raw_resource_build!$B:$B,$C435,[1]raw_resource_build!$A:$A,Z$395)+SUMIFS([1]raw_resource_build!$L:$L,[1]raw_resource_build!$B:$B,$C435,[1]raw_resource_build!$A:$A,Z$395)</f>
        <v>#VALUE!</v>
      </c>
      <c r="AA435" s="24" t="e">
        <f>SUMIFS([1]raw_resource_build!$K:$K,[1]raw_resource_build!$B:$B,$C435,[1]raw_resource_build!$A:$A,AA$395)+SUMIFS([1]raw_resource_build!$L:$L,[1]raw_resource_build!$B:$B,$C435,[1]raw_resource_build!$A:$A,AA$395)</f>
        <v>#VALUE!</v>
      </c>
      <c r="AB435" s="24" t="e">
        <f>SUMIFS([1]raw_resource_build!$K:$K,[1]raw_resource_build!$B:$B,$C435,[1]raw_resource_build!$A:$A,AB$395)+SUMIFS([1]raw_resource_build!$L:$L,[1]raw_resource_build!$B:$B,$C435,[1]raw_resource_build!$A:$A,AB$395)</f>
        <v>#VALUE!</v>
      </c>
      <c r="AC435" s="24" t="e">
        <f>SUMIFS([1]raw_resource_build!$K:$K,[1]raw_resource_build!$B:$B,$C435,[1]raw_resource_build!$A:$A,AC$395)+SUMIFS([1]raw_resource_build!$L:$L,[1]raw_resource_build!$B:$B,$C435,[1]raw_resource_build!$A:$A,AC$395)</f>
        <v>#VALUE!</v>
      </c>
      <c r="AD435" s="24" t="e">
        <f>SUMIFS([1]raw_resource_build!$K:$K,[1]raw_resource_build!$B:$B,$C435,[1]raw_resource_build!$A:$A,AD$395)+SUMIFS([1]raw_resource_build!$L:$L,[1]raw_resource_build!$B:$B,$C435,[1]raw_resource_build!$A:$A,AD$395)</f>
        <v>#VALUE!</v>
      </c>
      <c r="AE435" s="24" t="e">
        <f>SUMIFS([1]raw_resource_build!$K:$K,[1]raw_resource_build!$B:$B,$C435,[1]raw_resource_build!$A:$A,AE$395)+SUMIFS([1]raw_resource_build!$L:$L,[1]raw_resource_build!$B:$B,$C435,[1]raw_resource_build!$A:$A,AE$395)</f>
        <v>#VALUE!</v>
      </c>
      <c r="AF435" s="24" t="e">
        <f>SUMIFS([1]raw_resource_build!$K:$K,[1]raw_resource_build!$B:$B,$C435,[1]raw_resource_build!$A:$A,AF$395)+SUMIFS([1]raw_resource_build!$L:$L,[1]raw_resource_build!$B:$B,$C435,[1]raw_resource_build!$A:$A,AF$395)</f>
        <v>#VALUE!</v>
      </c>
      <c r="AG435" s="24" t="e">
        <f>SUMIFS([1]raw_resource_build!$K:$K,[1]raw_resource_build!$B:$B,$C435,[1]raw_resource_build!$A:$A,AG$395)+SUMIFS([1]raw_resource_build!$L:$L,[1]raw_resource_build!$B:$B,$C435,[1]raw_resource_build!$A:$A,AG$395)</f>
        <v>#VALUE!</v>
      </c>
      <c r="AH435" s="24" t="e">
        <f>SUMIFS([1]raw_resource_build!$K:$K,[1]raw_resource_build!$B:$B,$C435,[1]raw_resource_build!$A:$A,AH$395)+SUMIFS([1]raw_resource_build!$L:$L,[1]raw_resource_build!$B:$B,$C435,[1]raw_resource_build!$A:$A,AH$395)</f>
        <v>#VALUE!</v>
      </c>
      <c r="AI435" s="24" t="e">
        <f>SUMIFS([1]raw_resource_build!$K:$K,[1]raw_resource_build!$B:$B,$C435,[1]raw_resource_build!$A:$A,AI$395)+SUMIFS([1]raw_resource_build!$L:$L,[1]raw_resource_build!$B:$B,$C435,[1]raw_resource_build!$A:$A,AI$395)</f>
        <v>#VALUE!</v>
      </c>
      <c r="AJ435" s="24" t="e">
        <f>SUMIFS([1]raw_resource_build!$K:$K,[1]raw_resource_build!$B:$B,$C435,[1]raw_resource_build!$A:$A,AJ$395)+SUMIFS([1]raw_resource_build!$L:$L,[1]raw_resource_build!$B:$B,$C435,[1]raw_resource_build!$A:$A,AJ$395)</f>
        <v>#VALUE!</v>
      </c>
      <c r="AK435" s="24" t="e">
        <f>SUMIFS([1]raw_resource_build!$K:$K,[1]raw_resource_build!$B:$B,$C435,[1]raw_resource_build!$A:$A,AK$395)+SUMIFS([1]raw_resource_build!$L:$L,[1]raw_resource_build!$B:$B,$C435,[1]raw_resource_build!$A:$A,AK$395)</f>
        <v>#VALUE!</v>
      </c>
      <c r="AL435" s="24" t="e">
        <f>SUMIFS([1]raw_resource_build!$K:$K,[1]raw_resource_build!$B:$B,$C435,[1]raw_resource_build!$A:$A,AL$395)+SUMIFS([1]raw_resource_build!$L:$L,[1]raw_resource_build!$B:$B,$C435,[1]raw_resource_build!$A:$A,AL$395)</f>
        <v>#VALUE!</v>
      </c>
      <c r="AM435" s="24" t="e">
        <f>SUMIFS([1]raw_resource_build!$K:$K,[1]raw_resource_build!$B:$B,$C435,[1]raw_resource_build!$A:$A,AM$395)+SUMIFS([1]raw_resource_build!$L:$L,[1]raw_resource_build!$B:$B,$C435,[1]raw_resource_build!$A:$A,AM$395)</f>
        <v>#VALUE!</v>
      </c>
      <c r="AN435" s="24" t="e">
        <f>SUMIFS([1]raw_resource_build!$K:$K,[1]raw_resource_build!$B:$B,$C435,[1]raw_resource_build!$A:$A,AN$395)+SUMIFS([1]raw_resource_build!$L:$L,[1]raw_resource_build!$B:$B,$C435,[1]raw_resource_build!$A:$A,AN$395)</f>
        <v>#VALUE!</v>
      </c>
      <c r="AO435" s="17"/>
      <c r="AP435" s="70"/>
    </row>
    <row r="436" spans="3:42" outlineLevel="1" x14ac:dyDescent="0.4">
      <c r="C436" s="17" t="s">
        <v>401</v>
      </c>
      <c r="D436" s="136" t="s">
        <v>357</v>
      </c>
      <c r="E436" s="24">
        <v>0</v>
      </c>
      <c r="F436" s="24">
        <v>0</v>
      </c>
      <c r="G436" s="24">
        <v>0</v>
      </c>
      <c r="H436" s="24">
        <v>0</v>
      </c>
      <c r="I436" s="24">
        <v>0</v>
      </c>
      <c r="J436" s="24">
        <v>0</v>
      </c>
      <c r="K436" s="24">
        <v>0</v>
      </c>
      <c r="L436" s="24">
        <v>0</v>
      </c>
      <c r="M436" s="24">
        <v>0</v>
      </c>
      <c r="N436" s="24">
        <v>0</v>
      </c>
      <c r="O436" s="24">
        <v>0</v>
      </c>
      <c r="P436" s="24">
        <v>0</v>
      </c>
      <c r="Q436" s="24">
        <v>0</v>
      </c>
      <c r="R436" s="24">
        <v>0</v>
      </c>
      <c r="S436" s="24">
        <v>0</v>
      </c>
      <c r="T436" s="24">
        <v>0</v>
      </c>
      <c r="U436" s="24" t="e">
        <f>SUMIFS([1]raw_resource_build!$K:$K,[1]raw_resource_build!$B:$B,$C436,[1]raw_resource_build!$A:$A,U$395)+SUMIFS([1]raw_resource_build!$L:$L,[1]raw_resource_build!$B:$B,$C436,[1]raw_resource_build!$A:$A,U$395)</f>
        <v>#VALUE!</v>
      </c>
      <c r="V436" s="24" t="e">
        <f>SUMIFS([1]raw_resource_build!$K:$K,[1]raw_resource_build!$B:$B,$C436,[1]raw_resource_build!$A:$A,V$395)+SUMIFS([1]raw_resource_build!$L:$L,[1]raw_resource_build!$B:$B,$C436,[1]raw_resource_build!$A:$A,V$395)</f>
        <v>#VALUE!</v>
      </c>
      <c r="W436" s="24" t="e">
        <f>SUMIFS([1]raw_resource_build!$K:$K,[1]raw_resource_build!$B:$B,$C436,[1]raw_resource_build!$A:$A,W$395)+SUMIFS([1]raw_resource_build!$L:$L,[1]raw_resource_build!$B:$B,$C436,[1]raw_resource_build!$A:$A,W$395)</f>
        <v>#VALUE!</v>
      </c>
      <c r="X436" s="24" t="e">
        <f>SUMIFS([1]raw_resource_build!$K:$K,[1]raw_resource_build!$B:$B,$C436,[1]raw_resource_build!$A:$A,X$395)+SUMIFS([1]raw_resource_build!$L:$L,[1]raw_resource_build!$B:$B,$C436,[1]raw_resource_build!$A:$A,X$395)</f>
        <v>#VALUE!</v>
      </c>
      <c r="Y436" s="24" t="e">
        <f>SUMIFS([1]raw_resource_build!$K:$K,[1]raw_resource_build!$B:$B,$C436,[1]raw_resource_build!$A:$A,Y$395)+SUMIFS([1]raw_resource_build!$L:$L,[1]raw_resource_build!$B:$B,$C436,[1]raw_resource_build!$A:$A,Y$395)</f>
        <v>#VALUE!</v>
      </c>
      <c r="Z436" s="24" t="e">
        <f>SUMIFS([1]raw_resource_build!$K:$K,[1]raw_resource_build!$B:$B,$C436,[1]raw_resource_build!$A:$A,Z$395)+SUMIFS([1]raw_resource_build!$L:$L,[1]raw_resource_build!$B:$B,$C436,[1]raw_resource_build!$A:$A,Z$395)</f>
        <v>#VALUE!</v>
      </c>
      <c r="AA436" s="24" t="e">
        <f>SUMIFS([1]raw_resource_build!$K:$K,[1]raw_resource_build!$B:$B,$C436,[1]raw_resource_build!$A:$A,AA$395)+SUMIFS([1]raw_resource_build!$L:$L,[1]raw_resource_build!$B:$B,$C436,[1]raw_resource_build!$A:$A,AA$395)</f>
        <v>#VALUE!</v>
      </c>
      <c r="AB436" s="24" t="e">
        <f>SUMIFS([1]raw_resource_build!$K:$K,[1]raw_resource_build!$B:$B,$C436,[1]raw_resource_build!$A:$A,AB$395)+SUMIFS([1]raw_resource_build!$L:$L,[1]raw_resource_build!$B:$B,$C436,[1]raw_resource_build!$A:$A,AB$395)</f>
        <v>#VALUE!</v>
      </c>
      <c r="AC436" s="24" t="e">
        <f>SUMIFS([1]raw_resource_build!$K:$K,[1]raw_resource_build!$B:$B,$C436,[1]raw_resource_build!$A:$A,AC$395)+SUMIFS([1]raw_resource_build!$L:$L,[1]raw_resource_build!$B:$B,$C436,[1]raw_resource_build!$A:$A,AC$395)</f>
        <v>#VALUE!</v>
      </c>
      <c r="AD436" s="24" t="e">
        <f>SUMIFS([1]raw_resource_build!$K:$K,[1]raw_resource_build!$B:$B,$C436,[1]raw_resource_build!$A:$A,AD$395)+SUMIFS([1]raw_resource_build!$L:$L,[1]raw_resource_build!$B:$B,$C436,[1]raw_resource_build!$A:$A,AD$395)</f>
        <v>#VALUE!</v>
      </c>
      <c r="AE436" s="24" t="e">
        <f>SUMIFS([1]raw_resource_build!$K:$K,[1]raw_resource_build!$B:$B,$C436,[1]raw_resource_build!$A:$A,AE$395)+SUMIFS([1]raw_resource_build!$L:$L,[1]raw_resource_build!$B:$B,$C436,[1]raw_resource_build!$A:$A,AE$395)</f>
        <v>#VALUE!</v>
      </c>
      <c r="AF436" s="24" t="e">
        <f>SUMIFS([1]raw_resource_build!$K:$K,[1]raw_resource_build!$B:$B,$C436,[1]raw_resource_build!$A:$A,AF$395)+SUMIFS([1]raw_resource_build!$L:$L,[1]raw_resource_build!$B:$B,$C436,[1]raw_resource_build!$A:$A,AF$395)</f>
        <v>#VALUE!</v>
      </c>
      <c r="AG436" s="24" t="e">
        <f>SUMIFS([1]raw_resource_build!$K:$K,[1]raw_resource_build!$B:$B,$C436,[1]raw_resource_build!$A:$A,AG$395)+SUMIFS([1]raw_resource_build!$L:$L,[1]raw_resource_build!$B:$B,$C436,[1]raw_resource_build!$A:$A,AG$395)</f>
        <v>#VALUE!</v>
      </c>
      <c r="AH436" s="24" t="e">
        <f>SUMIFS([1]raw_resource_build!$K:$K,[1]raw_resource_build!$B:$B,$C436,[1]raw_resource_build!$A:$A,AH$395)+SUMIFS([1]raw_resource_build!$L:$L,[1]raw_resource_build!$B:$B,$C436,[1]raw_resource_build!$A:$A,AH$395)</f>
        <v>#VALUE!</v>
      </c>
      <c r="AI436" s="24" t="e">
        <f>SUMIFS([1]raw_resource_build!$K:$K,[1]raw_resource_build!$B:$B,$C436,[1]raw_resource_build!$A:$A,AI$395)+SUMIFS([1]raw_resource_build!$L:$L,[1]raw_resource_build!$B:$B,$C436,[1]raw_resource_build!$A:$A,AI$395)</f>
        <v>#VALUE!</v>
      </c>
      <c r="AJ436" s="24" t="e">
        <f>SUMIFS([1]raw_resource_build!$K:$K,[1]raw_resource_build!$B:$B,$C436,[1]raw_resource_build!$A:$A,AJ$395)+SUMIFS([1]raw_resource_build!$L:$L,[1]raw_resource_build!$B:$B,$C436,[1]raw_resource_build!$A:$A,AJ$395)</f>
        <v>#VALUE!</v>
      </c>
      <c r="AK436" s="24" t="e">
        <f>SUMIFS([1]raw_resource_build!$K:$K,[1]raw_resource_build!$B:$B,$C436,[1]raw_resource_build!$A:$A,AK$395)+SUMIFS([1]raw_resource_build!$L:$L,[1]raw_resource_build!$B:$B,$C436,[1]raw_resource_build!$A:$A,AK$395)</f>
        <v>#VALUE!</v>
      </c>
      <c r="AL436" s="24" t="e">
        <f>SUMIFS([1]raw_resource_build!$K:$K,[1]raw_resource_build!$B:$B,$C436,[1]raw_resource_build!$A:$A,AL$395)+SUMIFS([1]raw_resource_build!$L:$L,[1]raw_resource_build!$B:$B,$C436,[1]raw_resource_build!$A:$A,AL$395)</f>
        <v>#VALUE!</v>
      </c>
      <c r="AM436" s="24" t="e">
        <f>SUMIFS([1]raw_resource_build!$K:$K,[1]raw_resource_build!$B:$B,$C436,[1]raw_resource_build!$A:$A,AM$395)+SUMIFS([1]raw_resource_build!$L:$L,[1]raw_resource_build!$B:$B,$C436,[1]raw_resource_build!$A:$A,AM$395)</f>
        <v>#VALUE!</v>
      </c>
      <c r="AN436" s="24" t="e">
        <f>SUMIFS([1]raw_resource_build!$K:$K,[1]raw_resource_build!$B:$B,$C436,[1]raw_resource_build!$A:$A,AN$395)+SUMIFS([1]raw_resource_build!$L:$L,[1]raw_resource_build!$B:$B,$C436,[1]raw_resource_build!$A:$A,AN$395)</f>
        <v>#VALUE!</v>
      </c>
      <c r="AO436" s="17"/>
      <c r="AP436" s="70"/>
    </row>
    <row r="437" spans="3:42" outlineLevel="1" x14ac:dyDescent="0.4">
      <c r="C437" s="17" t="s">
        <v>402</v>
      </c>
      <c r="D437" s="136" t="s">
        <v>171</v>
      </c>
      <c r="E437" s="24">
        <v>0</v>
      </c>
      <c r="F437" s="24">
        <v>0</v>
      </c>
      <c r="G437" s="24">
        <v>0</v>
      </c>
      <c r="H437" s="24">
        <v>0</v>
      </c>
      <c r="I437" s="24">
        <v>0</v>
      </c>
      <c r="J437" s="24">
        <v>826.34</v>
      </c>
      <c r="K437" s="24">
        <v>2826.34</v>
      </c>
      <c r="L437" s="24">
        <v>3402</v>
      </c>
      <c r="M437" s="24">
        <v>3402</v>
      </c>
      <c r="N437" s="24">
        <v>3402</v>
      </c>
      <c r="O437" s="24">
        <v>0</v>
      </c>
      <c r="P437" s="24">
        <v>3801</v>
      </c>
      <c r="Q437" s="24">
        <v>0</v>
      </c>
      <c r="R437" s="24">
        <v>0</v>
      </c>
      <c r="S437" s="24">
        <v>0</v>
      </c>
      <c r="T437" s="24">
        <v>3801</v>
      </c>
      <c r="U437" s="24" t="e">
        <f>SUMIFS([1]raw_resource_build!$K:$K,[1]raw_resource_build!$B:$B,$C437,[1]raw_resource_build!$A:$A,U$395)+SUMIFS([1]raw_resource_build!$L:$L,[1]raw_resource_build!$B:$B,$C437,[1]raw_resource_build!$A:$A,U$395)</f>
        <v>#VALUE!</v>
      </c>
      <c r="V437" s="24" t="e">
        <f>SUMIFS([1]raw_resource_build!$K:$K,[1]raw_resource_build!$B:$B,$C437,[1]raw_resource_build!$A:$A,V$395)+SUMIFS([1]raw_resource_build!$L:$L,[1]raw_resource_build!$B:$B,$C437,[1]raw_resource_build!$A:$A,V$395)</f>
        <v>#VALUE!</v>
      </c>
      <c r="W437" s="24" t="e">
        <f>SUMIFS([1]raw_resource_build!$K:$K,[1]raw_resource_build!$B:$B,$C437,[1]raw_resource_build!$A:$A,W$395)+SUMIFS([1]raw_resource_build!$L:$L,[1]raw_resource_build!$B:$B,$C437,[1]raw_resource_build!$A:$A,W$395)</f>
        <v>#VALUE!</v>
      </c>
      <c r="X437" s="24" t="e">
        <f>SUMIFS([1]raw_resource_build!$K:$K,[1]raw_resource_build!$B:$B,$C437,[1]raw_resource_build!$A:$A,X$395)+SUMIFS([1]raw_resource_build!$L:$L,[1]raw_resource_build!$B:$B,$C437,[1]raw_resource_build!$A:$A,X$395)</f>
        <v>#VALUE!</v>
      </c>
      <c r="Y437" s="24" t="e">
        <f>SUMIFS([1]raw_resource_build!$K:$K,[1]raw_resource_build!$B:$B,$C437,[1]raw_resource_build!$A:$A,Y$395)+SUMIFS([1]raw_resource_build!$L:$L,[1]raw_resource_build!$B:$B,$C437,[1]raw_resource_build!$A:$A,Y$395)</f>
        <v>#VALUE!</v>
      </c>
      <c r="Z437" s="24" t="e">
        <f>SUMIFS([1]raw_resource_build!$K:$K,[1]raw_resource_build!$B:$B,$C437,[1]raw_resource_build!$A:$A,Z$395)+SUMIFS([1]raw_resource_build!$L:$L,[1]raw_resource_build!$B:$B,$C437,[1]raw_resource_build!$A:$A,Z$395)</f>
        <v>#VALUE!</v>
      </c>
      <c r="AA437" s="24" t="e">
        <f>SUMIFS([1]raw_resource_build!$K:$K,[1]raw_resource_build!$B:$B,$C437,[1]raw_resource_build!$A:$A,AA$395)+SUMIFS([1]raw_resource_build!$L:$L,[1]raw_resource_build!$B:$B,$C437,[1]raw_resource_build!$A:$A,AA$395)</f>
        <v>#VALUE!</v>
      </c>
      <c r="AB437" s="24" t="e">
        <f>SUMIFS([1]raw_resource_build!$K:$K,[1]raw_resource_build!$B:$B,$C437,[1]raw_resource_build!$A:$A,AB$395)+SUMIFS([1]raw_resource_build!$L:$L,[1]raw_resource_build!$B:$B,$C437,[1]raw_resource_build!$A:$A,AB$395)</f>
        <v>#VALUE!</v>
      </c>
      <c r="AC437" s="24" t="e">
        <f>SUMIFS([1]raw_resource_build!$K:$K,[1]raw_resource_build!$B:$B,$C437,[1]raw_resource_build!$A:$A,AC$395)+SUMIFS([1]raw_resource_build!$L:$L,[1]raw_resource_build!$B:$B,$C437,[1]raw_resource_build!$A:$A,AC$395)</f>
        <v>#VALUE!</v>
      </c>
      <c r="AD437" s="24" t="e">
        <f>SUMIFS([1]raw_resource_build!$K:$K,[1]raw_resource_build!$B:$B,$C437,[1]raw_resource_build!$A:$A,AD$395)+SUMIFS([1]raw_resource_build!$L:$L,[1]raw_resource_build!$B:$B,$C437,[1]raw_resource_build!$A:$A,AD$395)</f>
        <v>#VALUE!</v>
      </c>
      <c r="AE437" s="24" t="e">
        <f>SUMIFS([1]raw_resource_build!$K:$K,[1]raw_resource_build!$B:$B,$C437,[1]raw_resource_build!$A:$A,AE$395)+SUMIFS([1]raw_resource_build!$L:$L,[1]raw_resource_build!$B:$B,$C437,[1]raw_resource_build!$A:$A,AE$395)</f>
        <v>#VALUE!</v>
      </c>
      <c r="AF437" s="24" t="e">
        <f>SUMIFS([1]raw_resource_build!$K:$K,[1]raw_resource_build!$B:$B,$C437,[1]raw_resource_build!$A:$A,AF$395)+SUMIFS([1]raw_resource_build!$L:$L,[1]raw_resource_build!$B:$B,$C437,[1]raw_resource_build!$A:$A,AF$395)</f>
        <v>#VALUE!</v>
      </c>
      <c r="AG437" s="24" t="e">
        <f>SUMIFS([1]raw_resource_build!$K:$K,[1]raw_resource_build!$B:$B,$C437,[1]raw_resource_build!$A:$A,AG$395)+SUMIFS([1]raw_resource_build!$L:$L,[1]raw_resource_build!$B:$B,$C437,[1]raw_resource_build!$A:$A,AG$395)</f>
        <v>#VALUE!</v>
      </c>
      <c r="AH437" s="24" t="e">
        <f>SUMIFS([1]raw_resource_build!$K:$K,[1]raw_resource_build!$B:$B,$C437,[1]raw_resource_build!$A:$A,AH$395)+SUMIFS([1]raw_resource_build!$L:$L,[1]raw_resource_build!$B:$B,$C437,[1]raw_resource_build!$A:$A,AH$395)</f>
        <v>#VALUE!</v>
      </c>
      <c r="AI437" s="24" t="e">
        <f>SUMIFS([1]raw_resource_build!$K:$K,[1]raw_resource_build!$B:$B,$C437,[1]raw_resource_build!$A:$A,AI$395)+SUMIFS([1]raw_resource_build!$L:$L,[1]raw_resource_build!$B:$B,$C437,[1]raw_resource_build!$A:$A,AI$395)</f>
        <v>#VALUE!</v>
      </c>
      <c r="AJ437" s="24" t="e">
        <f>SUMIFS([1]raw_resource_build!$K:$K,[1]raw_resource_build!$B:$B,$C437,[1]raw_resource_build!$A:$A,AJ$395)+SUMIFS([1]raw_resource_build!$L:$L,[1]raw_resource_build!$B:$B,$C437,[1]raw_resource_build!$A:$A,AJ$395)</f>
        <v>#VALUE!</v>
      </c>
      <c r="AK437" s="24" t="e">
        <f>SUMIFS([1]raw_resource_build!$K:$K,[1]raw_resource_build!$B:$B,$C437,[1]raw_resource_build!$A:$A,AK$395)+SUMIFS([1]raw_resource_build!$L:$L,[1]raw_resource_build!$B:$B,$C437,[1]raw_resource_build!$A:$A,AK$395)</f>
        <v>#VALUE!</v>
      </c>
      <c r="AL437" s="24" t="e">
        <f>SUMIFS([1]raw_resource_build!$K:$K,[1]raw_resource_build!$B:$B,$C437,[1]raw_resource_build!$A:$A,AL$395)+SUMIFS([1]raw_resource_build!$L:$L,[1]raw_resource_build!$B:$B,$C437,[1]raw_resource_build!$A:$A,AL$395)</f>
        <v>#VALUE!</v>
      </c>
      <c r="AM437" s="24" t="e">
        <f>SUMIFS([1]raw_resource_build!$K:$K,[1]raw_resource_build!$B:$B,$C437,[1]raw_resource_build!$A:$A,AM$395)+SUMIFS([1]raw_resource_build!$L:$L,[1]raw_resource_build!$B:$B,$C437,[1]raw_resource_build!$A:$A,AM$395)</f>
        <v>#VALUE!</v>
      </c>
      <c r="AN437" s="24" t="e">
        <f>SUMIFS([1]raw_resource_build!$K:$K,[1]raw_resource_build!$B:$B,$C437,[1]raw_resource_build!$A:$A,AN$395)+SUMIFS([1]raw_resource_build!$L:$L,[1]raw_resource_build!$B:$B,$C437,[1]raw_resource_build!$A:$A,AN$395)</f>
        <v>#VALUE!</v>
      </c>
      <c r="AO437" s="17"/>
      <c r="AP437" s="70"/>
    </row>
    <row r="438" spans="3:42" outlineLevel="1" x14ac:dyDescent="0.4">
      <c r="C438" s="17" t="s">
        <v>403</v>
      </c>
      <c r="D438" s="136" t="s">
        <v>174</v>
      </c>
      <c r="E438" s="24">
        <v>0</v>
      </c>
      <c r="F438" s="24">
        <v>0</v>
      </c>
      <c r="G438" s="24">
        <v>0</v>
      </c>
      <c r="H438" s="24">
        <v>0</v>
      </c>
      <c r="I438" s="24">
        <v>0</v>
      </c>
      <c r="J438" s="24">
        <v>1173.6600000000001</v>
      </c>
      <c r="K438" s="24">
        <v>1173.6600000000001</v>
      </c>
      <c r="L438" s="24">
        <v>1488</v>
      </c>
      <c r="M438" s="24">
        <v>1488</v>
      </c>
      <c r="N438" s="24">
        <v>1488</v>
      </c>
      <c r="O438" s="24">
        <v>0</v>
      </c>
      <c r="P438" s="24">
        <v>1488</v>
      </c>
      <c r="Q438" s="24">
        <v>0</v>
      </c>
      <c r="R438" s="24">
        <v>0</v>
      </c>
      <c r="S438" s="24">
        <v>0</v>
      </c>
      <c r="T438" s="24">
        <v>1488</v>
      </c>
      <c r="U438" s="24" t="e">
        <f>SUMIFS([1]raw_resource_build!$K:$K,[1]raw_resource_build!$B:$B,$C438,[1]raw_resource_build!$A:$A,U$395)+SUMIFS([1]raw_resource_build!$L:$L,[1]raw_resource_build!$B:$B,$C438,[1]raw_resource_build!$A:$A,U$395)</f>
        <v>#VALUE!</v>
      </c>
      <c r="V438" s="24" t="e">
        <f>SUMIFS([1]raw_resource_build!$K:$K,[1]raw_resource_build!$B:$B,$C438,[1]raw_resource_build!$A:$A,V$395)+SUMIFS([1]raw_resource_build!$L:$L,[1]raw_resource_build!$B:$B,$C438,[1]raw_resource_build!$A:$A,V$395)</f>
        <v>#VALUE!</v>
      </c>
      <c r="W438" s="24" t="e">
        <f>SUMIFS([1]raw_resource_build!$K:$K,[1]raw_resource_build!$B:$B,$C438,[1]raw_resource_build!$A:$A,W$395)+SUMIFS([1]raw_resource_build!$L:$L,[1]raw_resource_build!$B:$B,$C438,[1]raw_resource_build!$A:$A,W$395)</f>
        <v>#VALUE!</v>
      </c>
      <c r="X438" s="24" t="e">
        <f>SUMIFS([1]raw_resource_build!$K:$K,[1]raw_resource_build!$B:$B,$C438,[1]raw_resource_build!$A:$A,X$395)+SUMIFS([1]raw_resource_build!$L:$L,[1]raw_resource_build!$B:$B,$C438,[1]raw_resource_build!$A:$A,X$395)</f>
        <v>#VALUE!</v>
      </c>
      <c r="Y438" s="24" t="e">
        <f>SUMIFS([1]raw_resource_build!$K:$K,[1]raw_resource_build!$B:$B,$C438,[1]raw_resource_build!$A:$A,Y$395)+SUMIFS([1]raw_resource_build!$L:$L,[1]raw_resource_build!$B:$B,$C438,[1]raw_resource_build!$A:$A,Y$395)</f>
        <v>#VALUE!</v>
      </c>
      <c r="Z438" s="24" t="e">
        <f>SUMIFS([1]raw_resource_build!$K:$K,[1]raw_resource_build!$B:$B,$C438,[1]raw_resource_build!$A:$A,Z$395)+SUMIFS([1]raw_resource_build!$L:$L,[1]raw_resource_build!$B:$B,$C438,[1]raw_resource_build!$A:$A,Z$395)</f>
        <v>#VALUE!</v>
      </c>
      <c r="AA438" s="24" t="e">
        <f>SUMIFS([1]raw_resource_build!$K:$K,[1]raw_resource_build!$B:$B,$C438,[1]raw_resource_build!$A:$A,AA$395)+SUMIFS([1]raw_resource_build!$L:$L,[1]raw_resource_build!$B:$B,$C438,[1]raw_resource_build!$A:$A,AA$395)</f>
        <v>#VALUE!</v>
      </c>
      <c r="AB438" s="24" t="e">
        <f>SUMIFS([1]raw_resource_build!$K:$K,[1]raw_resource_build!$B:$B,$C438,[1]raw_resource_build!$A:$A,AB$395)+SUMIFS([1]raw_resource_build!$L:$L,[1]raw_resource_build!$B:$B,$C438,[1]raw_resource_build!$A:$A,AB$395)</f>
        <v>#VALUE!</v>
      </c>
      <c r="AC438" s="24" t="e">
        <f>SUMIFS([1]raw_resource_build!$K:$K,[1]raw_resource_build!$B:$B,$C438,[1]raw_resource_build!$A:$A,AC$395)+SUMIFS([1]raw_resource_build!$L:$L,[1]raw_resource_build!$B:$B,$C438,[1]raw_resource_build!$A:$A,AC$395)</f>
        <v>#VALUE!</v>
      </c>
      <c r="AD438" s="24" t="e">
        <f>SUMIFS([1]raw_resource_build!$K:$K,[1]raw_resource_build!$B:$B,$C438,[1]raw_resource_build!$A:$A,AD$395)+SUMIFS([1]raw_resource_build!$L:$L,[1]raw_resource_build!$B:$B,$C438,[1]raw_resource_build!$A:$A,AD$395)</f>
        <v>#VALUE!</v>
      </c>
      <c r="AE438" s="24" t="e">
        <f>SUMIFS([1]raw_resource_build!$K:$K,[1]raw_resource_build!$B:$B,$C438,[1]raw_resource_build!$A:$A,AE$395)+SUMIFS([1]raw_resource_build!$L:$L,[1]raw_resource_build!$B:$B,$C438,[1]raw_resource_build!$A:$A,AE$395)</f>
        <v>#VALUE!</v>
      </c>
      <c r="AF438" s="24" t="e">
        <f>SUMIFS([1]raw_resource_build!$K:$K,[1]raw_resource_build!$B:$B,$C438,[1]raw_resource_build!$A:$A,AF$395)+SUMIFS([1]raw_resource_build!$L:$L,[1]raw_resource_build!$B:$B,$C438,[1]raw_resource_build!$A:$A,AF$395)</f>
        <v>#VALUE!</v>
      </c>
      <c r="AG438" s="24" t="e">
        <f>SUMIFS([1]raw_resource_build!$K:$K,[1]raw_resource_build!$B:$B,$C438,[1]raw_resource_build!$A:$A,AG$395)+SUMIFS([1]raw_resource_build!$L:$L,[1]raw_resource_build!$B:$B,$C438,[1]raw_resource_build!$A:$A,AG$395)</f>
        <v>#VALUE!</v>
      </c>
      <c r="AH438" s="24" t="e">
        <f>SUMIFS([1]raw_resource_build!$K:$K,[1]raw_resource_build!$B:$B,$C438,[1]raw_resource_build!$A:$A,AH$395)+SUMIFS([1]raw_resource_build!$L:$L,[1]raw_resource_build!$B:$B,$C438,[1]raw_resource_build!$A:$A,AH$395)</f>
        <v>#VALUE!</v>
      </c>
      <c r="AI438" s="24" t="e">
        <f>SUMIFS([1]raw_resource_build!$K:$K,[1]raw_resource_build!$B:$B,$C438,[1]raw_resource_build!$A:$A,AI$395)+SUMIFS([1]raw_resource_build!$L:$L,[1]raw_resource_build!$B:$B,$C438,[1]raw_resource_build!$A:$A,AI$395)</f>
        <v>#VALUE!</v>
      </c>
      <c r="AJ438" s="24" t="e">
        <f>SUMIFS([1]raw_resource_build!$K:$K,[1]raw_resource_build!$B:$B,$C438,[1]raw_resource_build!$A:$A,AJ$395)+SUMIFS([1]raw_resource_build!$L:$L,[1]raw_resource_build!$B:$B,$C438,[1]raw_resource_build!$A:$A,AJ$395)</f>
        <v>#VALUE!</v>
      </c>
      <c r="AK438" s="24" t="e">
        <f>SUMIFS([1]raw_resource_build!$K:$K,[1]raw_resource_build!$B:$B,$C438,[1]raw_resource_build!$A:$A,AK$395)+SUMIFS([1]raw_resource_build!$L:$L,[1]raw_resource_build!$B:$B,$C438,[1]raw_resource_build!$A:$A,AK$395)</f>
        <v>#VALUE!</v>
      </c>
      <c r="AL438" s="24" t="e">
        <f>SUMIFS([1]raw_resource_build!$K:$K,[1]raw_resource_build!$B:$B,$C438,[1]raw_resource_build!$A:$A,AL$395)+SUMIFS([1]raw_resource_build!$L:$L,[1]raw_resource_build!$B:$B,$C438,[1]raw_resource_build!$A:$A,AL$395)</f>
        <v>#VALUE!</v>
      </c>
      <c r="AM438" s="24" t="e">
        <f>SUMIFS([1]raw_resource_build!$K:$K,[1]raw_resource_build!$B:$B,$C438,[1]raw_resource_build!$A:$A,AM$395)+SUMIFS([1]raw_resource_build!$L:$L,[1]raw_resource_build!$B:$B,$C438,[1]raw_resource_build!$A:$A,AM$395)</f>
        <v>#VALUE!</v>
      </c>
      <c r="AN438" s="24" t="e">
        <f>SUMIFS([1]raw_resource_build!$K:$K,[1]raw_resource_build!$B:$B,$C438,[1]raw_resource_build!$A:$A,AN$395)+SUMIFS([1]raw_resource_build!$L:$L,[1]raw_resource_build!$B:$B,$C438,[1]raw_resource_build!$A:$A,AN$395)</f>
        <v>#VALUE!</v>
      </c>
      <c r="AO438" s="17"/>
      <c r="AP438" s="70"/>
    </row>
    <row r="439" spans="3:42" outlineLevel="1" x14ac:dyDescent="0.4">
      <c r="C439" s="17" t="s">
        <v>404</v>
      </c>
      <c r="D439" s="136" t="s">
        <v>171</v>
      </c>
      <c r="E439" s="24">
        <v>0</v>
      </c>
      <c r="F439" s="24">
        <v>0</v>
      </c>
      <c r="G439" s="24">
        <v>0</v>
      </c>
      <c r="H439" s="24">
        <v>0</v>
      </c>
      <c r="I439" s="24">
        <v>0</v>
      </c>
      <c r="J439" s="24">
        <v>0</v>
      </c>
      <c r="K439" s="24">
        <v>0</v>
      </c>
      <c r="L439" s="24">
        <v>275</v>
      </c>
      <c r="M439" s="24">
        <v>275</v>
      </c>
      <c r="N439" s="24">
        <v>275</v>
      </c>
      <c r="O439" s="24">
        <v>0</v>
      </c>
      <c r="P439" s="24">
        <v>275</v>
      </c>
      <c r="Q439" s="24">
        <v>0</v>
      </c>
      <c r="R439" s="24">
        <v>0</v>
      </c>
      <c r="S439" s="24">
        <v>0</v>
      </c>
      <c r="T439" s="24">
        <v>275</v>
      </c>
      <c r="U439" s="24" t="e">
        <f>SUMIFS([1]raw_resource_build!$K:$K,[1]raw_resource_build!$B:$B,$C439,[1]raw_resource_build!$A:$A,U$395)+SUMIFS([1]raw_resource_build!$L:$L,[1]raw_resource_build!$B:$B,$C439,[1]raw_resource_build!$A:$A,U$395)</f>
        <v>#VALUE!</v>
      </c>
      <c r="V439" s="24" t="e">
        <f>SUMIFS([1]raw_resource_build!$K:$K,[1]raw_resource_build!$B:$B,$C439,[1]raw_resource_build!$A:$A,V$395)+SUMIFS([1]raw_resource_build!$L:$L,[1]raw_resource_build!$B:$B,$C439,[1]raw_resource_build!$A:$A,V$395)</f>
        <v>#VALUE!</v>
      </c>
      <c r="W439" s="24" t="e">
        <f>SUMIFS([1]raw_resource_build!$K:$K,[1]raw_resource_build!$B:$B,$C439,[1]raw_resource_build!$A:$A,W$395)+SUMIFS([1]raw_resource_build!$L:$L,[1]raw_resource_build!$B:$B,$C439,[1]raw_resource_build!$A:$A,W$395)</f>
        <v>#VALUE!</v>
      </c>
      <c r="X439" s="24" t="e">
        <f>SUMIFS([1]raw_resource_build!$K:$K,[1]raw_resource_build!$B:$B,$C439,[1]raw_resource_build!$A:$A,X$395)+SUMIFS([1]raw_resource_build!$L:$L,[1]raw_resource_build!$B:$B,$C439,[1]raw_resource_build!$A:$A,X$395)</f>
        <v>#VALUE!</v>
      </c>
      <c r="Y439" s="24" t="e">
        <f>SUMIFS([1]raw_resource_build!$K:$K,[1]raw_resource_build!$B:$B,$C439,[1]raw_resource_build!$A:$A,Y$395)+SUMIFS([1]raw_resource_build!$L:$L,[1]raw_resource_build!$B:$B,$C439,[1]raw_resource_build!$A:$A,Y$395)</f>
        <v>#VALUE!</v>
      </c>
      <c r="Z439" s="24" t="e">
        <f>SUMIFS([1]raw_resource_build!$K:$K,[1]raw_resource_build!$B:$B,$C439,[1]raw_resource_build!$A:$A,Z$395)+SUMIFS([1]raw_resource_build!$L:$L,[1]raw_resource_build!$B:$B,$C439,[1]raw_resource_build!$A:$A,Z$395)</f>
        <v>#VALUE!</v>
      </c>
      <c r="AA439" s="24" t="e">
        <f>SUMIFS([1]raw_resource_build!$K:$K,[1]raw_resource_build!$B:$B,$C439,[1]raw_resource_build!$A:$A,AA$395)+SUMIFS([1]raw_resource_build!$L:$L,[1]raw_resource_build!$B:$B,$C439,[1]raw_resource_build!$A:$A,AA$395)</f>
        <v>#VALUE!</v>
      </c>
      <c r="AB439" s="24" t="e">
        <f>SUMIFS([1]raw_resource_build!$K:$K,[1]raw_resource_build!$B:$B,$C439,[1]raw_resource_build!$A:$A,AB$395)+SUMIFS([1]raw_resource_build!$L:$L,[1]raw_resource_build!$B:$B,$C439,[1]raw_resource_build!$A:$A,AB$395)</f>
        <v>#VALUE!</v>
      </c>
      <c r="AC439" s="24" t="e">
        <f>SUMIFS([1]raw_resource_build!$K:$K,[1]raw_resource_build!$B:$B,$C439,[1]raw_resource_build!$A:$A,AC$395)+SUMIFS([1]raw_resource_build!$L:$L,[1]raw_resource_build!$B:$B,$C439,[1]raw_resource_build!$A:$A,AC$395)</f>
        <v>#VALUE!</v>
      </c>
      <c r="AD439" s="24" t="e">
        <f>SUMIFS([1]raw_resource_build!$K:$K,[1]raw_resource_build!$B:$B,$C439,[1]raw_resource_build!$A:$A,AD$395)+SUMIFS([1]raw_resource_build!$L:$L,[1]raw_resource_build!$B:$B,$C439,[1]raw_resource_build!$A:$A,AD$395)</f>
        <v>#VALUE!</v>
      </c>
      <c r="AE439" s="24" t="e">
        <f>SUMIFS([1]raw_resource_build!$K:$K,[1]raw_resource_build!$B:$B,$C439,[1]raw_resource_build!$A:$A,AE$395)+SUMIFS([1]raw_resource_build!$L:$L,[1]raw_resource_build!$B:$B,$C439,[1]raw_resource_build!$A:$A,AE$395)</f>
        <v>#VALUE!</v>
      </c>
      <c r="AF439" s="24" t="e">
        <f>SUMIFS([1]raw_resource_build!$K:$K,[1]raw_resource_build!$B:$B,$C439,[1]raw_resource_build!$A:$A,AF$395)+SUMIFS([1]raw_resource_build!$L:$L,[1]raw_resource_build!$B:$B,$C439,[1]raw_resource_build!$A:$A,AF$395)</f>
        <v>#VALUE!</v>
      </c>
      <c r="AG439" s="24" t="e">
        <f>SUMIFS([1]raw_resource_build!$K:$K,[1]raw_resource_build!$B:$B,$C439,[1]raw_resource_build!$A:$A,AG$395)+SUMIFS([1]raw_resource_build!$L:$L,[1]raw_resource_build!$B:$B,$C439,[1]raw_resource_build!$A:$A,AG$395)</f>
        <v>#VALUE!</v>
      </c>
      <c r="AH439" s="24" t="e">
        <f>SUMIFS([1]raw_resource_build!$K:$K,[1]raw_resource_build!$B:$B,$C439,[1]raw_resource_build!$A:$A,AH$395)+SUMIFS([1]raw_resource_build!$L:$L,[1]raw_resource_build!$B:$B,$C439,[1]raw_resource_build!$A:$A,AH$395)</f>
        <v>#VALUE!</v>
      </c>
      <c r="AI439" s="24" t="e">
        <f>SUMIFS([1]raw_resource_build!$K:$K,[1]raw_resource_build!$B:$B,$C439,[1]raw_resource_build!$A:$A,AI$395)+SUMIFS([1]raw_resource_build!$L:$L,[1]raw_resource_build!$B:$B,$C439,[1]raw_resource_build!$A:$A,AI$395)</f>
        <v>#VALUE!</v>
      </c>
      <c r="AJ439" s="24" t="e">
        <f>SUMIFS([1]raw_resource_build!$K:$K,[1]raw_resource_build!$B:$B,$C439,[1]raw_resource_build!$A:$A,AJ$395)+SUMIFS([1]raw_resource_build!$L:$L,[1]raw_resource_build!$B:$B,$C439,[1]raw_resource_build!$A:$A,AJ$395)</f>
        <v>#VALUE!</v>
      </c>
      <c r="AK439" s="24" t="e">
        <f>SUMIFS([1]raw_resource_build!$K:$K,[1]raw_resource_build!$B:$B,$C439,[1]raw_resource_build!$A:$A,AK$395)+SUMIFS([1]raw_resource_build!$L:$L,[1]raw_resource_build!$B:$B,$C439,[1]raw_resource_build!$A:$A,AK$395)</f>
        <v>#VALUE!</v>
      </c>
      <c r="AL439" s="24" t="e">
        <f>SUMIFS([1]raw_resource_build!$K:$K,[1]raw_resource_build!$B:$B,$C439,[1]raw_resource_build!$A:$A,AL$395)+SUMIFS([1]raw_resource_build!$L:$L,[1]raw_resource_build!$B:$B,$C439,[1]raw_resource_build!$A:$A,AL$395)</f>
        <v>#VALUE!</v>
      </c>
      <c r="AM439" s="24" t="e">
        <f>SUMIFS([1]raw_resource_build!$K:$K,[1]raw_resource_build!$B:$B,$C439,[1]raw_resource_build!$A:$A,AM$395)+SUMIFS([1]raw_resource_build!$L:$L,[1]raw_resource_build!$B:$B,$C439,[1]raw_resource_build!$A:$A,AM$395)</f>
        <v>#VALUE!</v>
      </c>
      <c r="AN439" s="24" t="e">
        <f>SUMIFS([1]raw_resource_build!$K:$K,[1]raw_resource_build!$B:$B,$C439,[1]raw_resource_build!$A:$A,AN$395)+SUMIFS([1]raw_resource_build!$L:$L,[1]raw_resource_build!$B:$B,$C439,[1]raw_resource_build!$A:$A,AN$395)</f>
        <v>#VALUE!</v>
      </c>
      <c r="AO439" s="17"/>
      <c r="AP439" s="70"/>
    </row>
    <row r="440" spans="3:42" outlineLevel="1" x14ac:dyDescent="0.4">
      <c r="C440" s="17" t="s">
        <v>405</v>
      </c>
      <c r="D440" s="136" t="s">
        <v>173</v>
      </c>
      <c r="E440" s="24">
        <v>0</v>
      </c>
      <c r="F440" s="24">
        <v>0</v>
      </c>
      <c r="G440" s="24">
        <v>0</v>
      </c>
      <c r="H440" s="24">
        <v>0</v>
      </c>
      <c r="I440" s="24">
        <v>0</v>
      </c>
      <c r="J440" s="24">
        <v>0</v>
      </c>
      <c r="K440" s="24">
        <v>0</v>
      </c>
      <c r="L440" s="24">
        <v>0</v>
      </c>
      <c r="M440" s="24">
        <v>0</v>
      </c>
      <c r="N440" s="24">
        <v>1778.57</v>
      </c>
      <c r="O440" s="24">
        <v>0</v>
      </c>
      <c r="P440" s="24">
        <v>1778.57</v>
      </c>
      <c r="Q440" s="24">
        <v>0</v>
      </c>
      <c r="R440" s="24">
        <v>0</v>
      </c>
      <c r="S440" s="24">
        <v>0</v>
      </c>
      <c r="T440" s="24">
        <v>4404</v>
      </c>
      <c r="U440" s="24" t="e">
        <f>SUMIFS([1]raw_resource_build!$K:$K,[1]raw_resource_build!$B:$B,$C440,[1]raw_resource_build!$A:$A,U$395)+SUMIFS([1]raw_resource_build!$L:$L,[1]raw_resource_build!$B:$B,$C440,[1]raw_resource_build!$A:$A,U$395)</f>
        <v>#VALUE!</v>
      </c>
      <c r="V440" s="24" t="e">
        <f>SUMIFS([1]raw_resource_build!$K:$K,[1]raw_resource_build!$B:$B,$C440,[1]raw_resource_build!$A:$A,V$395)+SUMIFS([1]raw_resource_build!$L:$L,[1]raw_resource_build!$B:$B,$C440,[1]raw_resource_build!$A:$A,V$395)</f>
        <v>#VALUE!</v>
      </c>
      <c r="W440" s="24" t="e">
        <f>SUMIFS([1]raw_resource_build!$K:$K,[1]raw_resource_build!$B:$B,$C440,[1]raw_resource_build!$A:$A,W$395)+SUMIFS([1]raw_resource_build!$L:$L,[1]raw_resource_build!$B:$B,$C440,[1]raw_resource_build!$A:$A,W$395)</f>
        <v>#VALUE!</v>
      </c>
      <c r="X440" s="24" t="e">
        <f>SUMIFS([1]raw_resource_build!$K:$K,[1]raw_resource_build!$B:$B,$C440,[1]raw_resource_build!$A:$A,X$395)+SUMIFS([1]raw_resource_build!$L:$L,[1]raw_resource_build!$B:$B,$C440,[1]raw_resource_build!$A:$A,X$395)</f>
        <v>#VALUE!</v>
      </c>
      <c r="Y440" s="24" t="e">
        <f>SUMIFS([1]raw_resource_build!$K:$K,[1]raw_resource_build!$B:$B,$C440,[1]raw_resource_build!$A:$A,Y$395)+SUMIFS([1]raw_resource_build!$L:$L,[1]raw_resource_build!$B:$B,$C440,[1]raw_resource_build!$A:$A,Y$395)</f>
        <v>#VALUE!</v>
      </c>
      <c r="Z440" s="24" t="e">
        <f>SUMIFS([1]raw_resource_build!$K:$K,[1]raw_resource_build!$B:$B,$C440,[1]raw_resource_build!$A:$A,Z$395)+SUMIFS([1]raw_resource_build!$L:$L,[1]raw_resource_build!$B:$B,$C440,[1]raw_resource_build!$A:$A,Z$395)</f>
        <v>#VALUE!</v>
      </c>
      <c r="AA440" s="24" t="e">
        <f>SUMIFS([1]raw_resource_build!$K:$K,[1]raw_resource_build!$B:$B,$C440,[1]raw_resource_build!$A:$A,AA$395)+SUMIFS([1]raw_resource_build!$L:$L,[1]raw_resource_build!$B:$B,$C440,[1]raw_resource_build!$A:$A,AA$395)</f>
        <v>#VALUE!</v>
      </c>
      <c r="AB440" s="24" t="e">
        <f>SUMIFS([1]raw_resource_build!$K:$K,[1]raw_resource_build!$B:$B,$C440,[1]raw_resource_build!$A:$A,AB$395)+SUMIFS([1]raw_resource_build!$L:$L,[1]raw_resource_build!$B:$B,$C440,[1]raw_resource_build!$A:$A,AB$395)</f>
        <v>#VALUE!</v>
      </c>
      <c r="AC440" s="24" t="e">
        <f>SUMIFS([1]raw_resource_build!$K:$K,[1]raw_resource_build!$B:$B,$C440,[1]raw_resource_build!$A:$A,AC$395)+SUMIFS([1]raw_resource_build!$L:$L,[1]raw_resource_build!$B:$B,$C440,[1]raw_resource_build!$A:$A,AC$395)</f>
        <v>#VALUE!</v>
      </c>
      <c r="AD440" s="24" t="e">
        <f>SUMIFS([1]raw_resource_build!$K:$K,[1]raw_resource_build!$B:$B,$C440,[1]raw_resource_build!$A:$A,AD$395)+SUMIFS([1]raw_resource_build!$L:$L,[1]raw_resource_build!$B:$B,$C440,[1]raw_resource_build!$A:$A,AD$395)</f>
        <v>#VALUE!</v>
      </c>
      <c r="AE440" s="24" t="e">
        <f>SUMIFS([1]raw_resource_build!$K:$K,[1]raw_resource_build!$B:$B,$C440,[1]raw_resource_build!$A:$A,AE$395)+SUMIFS([1]raw_resource_build!$L:$L,[1]raw_resource_build!$B:$B,$C440,[1]raw_resource_build!$A:$A,AE$395)</f>
        <v>#VALUE!</v>
      </c>
      <c r="AF440" s="24" t="e">
        <f>SUMIFS([1]raw_resource_build!$K:$K,[1]raw_resource_build!$B:$B,$C440,[1]raw_resource_build!$A:$A,AF$395)+SUMIFS([1]raw_resource_build!$L:$L,[1]raw_resource_build!$B:$B,$C440,[1]raw_resource_build!$A:$A,AF$395)</f>
        <v>#VALUE!</v>
      </c>
      <c r="AG440" s="24" t="e">
        <f>SUMIFS([1]raw_resource_build!$K:$K,[1]raw_resource_build!$B:$B,$C440,[1]raw_resource_build!$A:$A,AG$395)+SUMIFS([1]raw_resource_build!$L:$L,[1]raw_resource_build!$B:$B,$C440,[1]raw_resource_build!$A:$A,AG$395)</f>
        <v>#VALUE!</v>
      </c>
      <c r="AH440" s="24" t="e">
        <f>SUMIFS([1]raw_resource_build!$K:$K,[1]raw_resource_build!$B:$B,$C440,[1]raw_resource_build!$A:$A,AH$395)+SUMIFS([1]raw_resource_build!$L:$L,[1]raw_resource_build!$B:$B,$C440,[1]raw_resource_build!$A:$A,AH$395)</f>
        <v>#VALUE!</v>
      </c>
      <c r="AI440" s="24" t="e">
        <f>SUMIFS([1]raw_resource_build!$K:$K,[1]raw_resource_build!$B:$B,$C440,[1]raw_resource_build!$A:$A,AI$395)+SUMIFS([1]raw_resource_build!$L:$L,[1]raw_resource_build!$B:$B,$C440,[1]raw_resource_build!$A:$A,AI$395)</f>
        <v>#VALUE!</v>
      </c>
      <c r="AJ440" s="24" t="e">
        <f>SUMIFS([1]raw_resource_build!$K:$K,[1]raw_resource_build!$B:$B,$C440,[1]raw_resource_build!$A:$A,AJ$395)+SUMIFS([1]raw_resource_build!$L:$L,[1]raw_resource_build!$B:$B,$C440,[1]raw_resource_build!$A:$A,AJ$395)</f>
        <v>#VALUE!</v>
      </c>
      <c r="AK440" s="24" t="e">
        <f>SUMIFS([1]raw_resource_build!$K:$K,[1]raw_resource_build!$B:$B,$C440,[1]raw_resource_build!$A:$A,AK$395)+SUMIFS([1]raw_resource_build!$L:$L,[1]raw_resource_build!$B:$B,$C440,[1]raw_resource_build!$A:$A,AK$395)</f>
        <v>#VALUE!</v>
      </c>
      <c r="AL440" s="24" t="e">
        <f>SUMIFS([1]raw_resource_build!$K:$K,[1]raw_resource_build!$B:$B,$C440,[1]raw_resource_build!$A:$A,AL$395)+SUMIFS([1]raw_resource_build!$L:$L,[1]raw_resource_build!$B:$B,$C440,[1]raw_resource_build!$A:$A,AL$395)</f>
        <v>#VALUE!</v>
      </c>
      <c r="AM440" s="24" t="e">
        <f>SUMIFS([1]raw_resource_build!$K:$K,[1]raw_resource_build!$B:$B,$C440,[1]raw_resource_build!$A:$A,AM$395)+SUMIFS([1]raw_resource_build!$L:$L,[1]raw_resource_build!$B:$B,$C440,[1]raw_resource_build!$A:$A,AM$395)</f>
        <v>#VALUE!</v>
      </c>
      <c r="AN440" s="24" t="e">
        <f>SUMIFS([1]raw_resource_build!$K:$K,[1]raw_resource_build!$B:$B,$C440,[1]raw_resource_build!$A:$A,AN$395)+SUMIFS([1]raw_resource_build!$L:$L,[1]raw_resource_build!$B:$B,$C440,[1]raw_resource_build!$A:$A,AN$395)</f>
        <v>#VALUE!</v>
      </c>
      <c r="AO440" s="17"/>
      <c r="AP440" s="70"/>
    </row>
    <row r="441" spans="3:42" outlineLevel="1" x14ac:dyDescent="0.4">
      <c r="C441" s="17" t="s">
        <v>406</v>
      </c>
      <c r="D441" s="136" t="s">
        <v>355</v>
      </c>
      <c r="E441" s="24">
        <v>0</v>
      </c>
      <c r="F441" s="24">
        <v>0</v>
      </c>
      <c r="G441" s="24">
        <v>0</v>
      </c>
      <c r="H441" s="24">
        <v>0</v>
      </c>
      <c r="I441" s="24">
        <v>0</v>
      </c>
      <c r="J441" s="24">
        <v>0</v>
      </c>
      <c r="K441" s="24">
        <v>0</v>
      </c>
      <c r="L441" s="24">
        <v>0</v>
      </c>
      <c r="M441" s="24">
        <v>0</v>
      </c>
      <c r="N441" s="24">
        <v>0</v>
      </c>
      <c r="O441" s="24">
        <v>0</v>
      </c>
      <c r="P441" s="24">
        <v>0</v>
      </c>
      <c r="Q441" s="24">
        <v>0</v>
      </c>
      <c r="R441" s="24">
        <v>0</v>
      </c>
      <c r="S441" s="24">
        <v>0</v>
      </c>
      <c r="T441" s="24">
        <v>0</v>
      </c>
      <c r="U441" s="24" t="e">
        <f>SUMIFS([1]raw_resource_build!$K:$K,[1]raw_resource_build!$B:$B,$C441,[1]raw_resource_build!$A:$A,U$395)+SUMIFS([1]raw_resource_build!$L:$L,[1]raw_resource_build!$B:$B,$C441,[1]raw_resource_build!$A:$A,U$395)</f>
        <v>#VALUE!</v>
      </c>
      <c r="V441" s="24" t="e">
        <f>SUMIFS([1]raw_resource_build!$K:$K,[1]raw_resource_build!$B:$B,$C441,[1]raw_resource_build!$A:$A,V$395)+SUMIFS([1]raw_resource_build!$L:$L,[1]raw_resource_build!$B:$B,$C441,[1]raw_resource_build!$A:$A,V$395)</f>
        <v>#VALUE!</v>
      </c>
      <c r="W441" s="24" t="e">
        <f>SUMIFS([1]raw_resource_build!$K:$K,[1]raw_resource_build!$B:$B,$C441,[1]raw_resource_build!$A:$A,W$395)+SUMIFS([1]raw_resource_build!$L:$L,[1]raw_resource_build!$B:$B,$C441,[1]raw_resource_build!$A:$A,W$395)</f>
        <v>#VALUE!</v>
      </c>
      <c r="X441" s="24" t="e">
        <f>SUMIFS([1]raw_resource_build!$K:$K,[1]raw_resource_build!$B:$B,$C441,[1]raw_resource_build!$A:$A,X$395)+SUMIFS([1]raw_resource_build!$L:$L,[1]raw_resource_build!$B:$B,$C441,[1]raw_resource_build!$A:$A,X$395)</f>
        <v>#VALUE!</v>
      </c>
      <c r="Y441" s="24" t="e">
        <f>SUMIFS([1]raw_resource_build!$K:$K,[1]raw_resource_build!$B:$B,$C441,[1]raw_resource_build!$A:$A,Y$395)+SUMIFS([1]raw_resource_build!$L:$L,[1]raw_resource_build!$B:$B,$C441,[1]raw_resource_build!$A:$A,Y$395)</f>
        <v>#VALUE!</v>
      </c>
      <c r="Z441" s="24" t="e">
        <f>SUMIFS([1]raw_resource_build!$K:$K,[1]raw_resource_build!$B:$B,$C441,[1]raw_resource_build!$A:$A,Z$395)+SUMIFS([1]raw_resource_build!$L:$L,[1]raw_resource_build!$B:$B,$C441,[1]raw_resource_build!$A:$A,Z$395)</f>
        <v>#VALUE!</v>
      </c>
      <c r="AA441" s="24" t="e">
        <f>SUMIFS([1]raw_resource_build!$K:$K,[1]raw_resource_build!$B:$B,$C441,[1]raw_resource_build!$A:$A,AA$395)+SUMIFS([1]raw_resource_build!$L:$L,[1]raw_resource_build!$B:$B,$C441,[1]raw_resource_build!$A:$A,AA$395)</f>
        <v>#VALUE!</v>
      </c>
      <c r="AB441" s="24" t="e">
        <f>SUMIFS([1]raw_resource_build!$K:$K,[1]raw_resource_build!$B:$B,$C441,[1]raw_resource_build!$A:$A,AB$395)+SUMIFS([1]raw_resource_build!$L:$L,[1]raw_resource_build!$B:$B,$C441,[1]raw_resource_build!$A:$A,AB$395)</f>
        <v>#VALUE!</v>
      </c>
      <c r="AC441" s="24" t="e">
        <f>SUMIFS([1]raw_resource_build!$K:$K,[1]raw_resource_build!$B:$B,$C441,[1]raw_resource_build!$A:$A,AC$395)+SUMIFS([1]raw_resource_build!$L:$L,[1]raw_resource_build!$B:$B,$C441,[1]raw_resource_build!$A:$A,AC$395)</f>
        <v>#VALUE!</v>
      </c>
      <c r="AD441" s="24" t="e">
        <f>SUMIFS([1]raw_resource_build!$K:$K,[1]raw_resource_build!$B:$B,$C441,[1]raw_resource_build!$A:$A,AD$395)+SUMIFS([1]raw_resource_build!$L:$L,[1]raw_resource_build!$B:$B,$C441,[1]raw_resource_build!$A:$A,AD$395)</f>
        <v>#VALUE!</v>
      </c>
      <c r="AE441" s="24" t="e">
        <f>SUMIFS([1]raw_resource_build!$K:$K,[1]raw_resource_build!$B:$B,$C441,[1]raw_resource_build!$A:$A,AE$395)+SUMIFS([1]raw_resource_build!$L:$L,[1]raw_resource_build!$B:$B,$C441,[1]raw_resource_build!$A:$A,AE$395)</f>
        <v>#VALUE!</v>
      </c>
      <c r="AF441" s="24" t="e">
        <f>SUMIFS([1]raw_resource_build!$K:$K,[1]raw_resource_build!$B:$B,$C441,[1]raw_resource_build!$A:$A,AF$395)+SUMIFS([1]raw_resource_build!$L:$L,[1]raw_resource_build!$B:$B,$C441,[1]raw_resource_build!$A:$A,AF$395)</f>
        <v>#VALUE!</v>
      </c>
      <c r="AG441" s="24" t="e">
        <f>SUMIFS([1]raw_resource_build!$K:$K,[1]raw_resource_build!$B:$B,$C441,[1]raw_resource_build!$A:$A,AG$395)+SUMIFS([1]raw_resource_build!$L:$L,[1]raw_resource_build!$B:$B,$C441,[1]raw_resource_build!$A:$A,AG$395)</f>
        <v>#VALUE!</v>
      </c>
      <c r="AH441" s="24" t="e">
        <f>SUMIFS([1]raw_resource_build!$K:$K,[1]raw_resource_build!$B:$B,$C441,[1]raw_resource_build!$A:$A,AH$395)+SUMIFS([1]raw_resource_build!$L:$L,[1]raw_resource_build!$B:$B,$C441,[1]raw_resource_build!$A:$A,AH$395)</f>
        <v>#VALUE!</v>
      </c>
      <c r="AI441" s="24" t="e">
        <f>SUMIFS([1]raw_resource_build!$K:$K,[1]raw_resource_build!$B:$B,$C441,[1]raw_resource_build!$A:$A,AI$395)+SUMIFS([1]raw_resource_build!$L:$L,[1]raw_resource_build!$B:$B,$C441,[1]raw_resource_build!$A:$A,AI$395)</f>
        <v>#VALUE!</v>
      </c>
      <c r="AJ441" s="24" t="e">
        <f>SUMIFS([1]raw_resource_build!$K:$K,[1]raw_resource_build!$B:$B,$C441,[1]raw_resource_build!$A:$A,AJ$395)+SUMIFS([1]raw_resource_build!$L:$L,[1]raw_resource_build!$B:$B,$C441,[1]raw_resource_build!$A:$A,AJ$395)</f>
        <v>#VALUE!</v>
      </c>
      <c r="AK441" s="24" t="e">
        <f>SUMIFS([1]raw_resource_build!$K:$K,[1]raw_resource_build!$B:$B,$C441,[1]raw_resource_build!$A:$A,AK$395)+SUMIFS([1]raw_resource_build!$L:$L,[1]raw_resource_build!$B:$B,$C441,[1]raw_resource_build!$A:$A,AK$395)</f>
        <v>#VALUE!</v>
      </c>
      <c r="AL441" s="24" t="e">
        <f>SUMIFS([1]raw_resource_build!$K:$K,[1]raw_resource_build!$B:$B,$C441,[1]raw_resource_build!$A:$A,AL$395)+SUMIFS([1]raw_resource_build!$L:$L,[1]raw_resource_build!$B:$B,$C441,[1]raw_resource_build!$A:$A,AL$395)</f>
        <v>#VALUE!</v>
      </c>
      <c r="AM441" s="24" t="e">
        <f>SUMIFS([1]raw_resource_build!$K:$K,[1]raw_resource_build!$B:$B,$C441,[1]raw_resource_build!$A:$A,AM$395)+SUMIFS([1]raw_resource_build!$L:$L,[1]raw_resource_build!$B:$B,$C441,[1]raw_resource_build!$A:$A,AM$395)</f>
        <v>#VALUE!</v>
      </c>
      <c r="AN441" s="24" t="e">
        <f>SUMIFS([1]raw_resource_build!$K:$K,[1]raw_resource_build!$B:$B,$C441,[1]raw_resource_build!$A:$A,AN$395)+SUMIFS([1]raw_resource_build!$L:$L,[1]raw_resource_build!$B:$B,$C441,[1]raw_resource_build!$A:$A,AN$395)</f>
        <v>#VALUE!</v>
      </c>
      <c r="AO441" s="17"/>
      <c r="AP441" s="70"/>
    </row>
    <row r="442" spans="3:42" outlineLevel="1" x14ac:dyDescent="0.4">
      <c r="C442" s="17" t="s">
        <v>407</v>
      </c>
      <c r="D442" s="136" t="s">
        <v>366</v>
      </c>
      <c r="E442" s="24">
        <v>0</v>
      </c>
      <c r="F442" s="24">
        <v>0</v>
      </c>
      <c r="G442" s="24">
        <v>0</v>
      </c>
      <c r="H442" s="24">
        <v>0</v>
      </c>
      <c r="I442" s="24">
        <v>0</v>
      </c>
      <c r="J442" s="24">
        <v>0</v>
      </c>
      <c r="K442" s="24">
        <v>0</v>
      </c>
      <c r="L442" s="24">
        <v>0</v>
      </c>
      <c r="M442" s="24">
        <v>0</v>
      </c>
      <c r="N442" s="24">
        <v>96.7</v>
      </c>
      <c r="O442" s="24">
        <v>0</v>
      </c>
      <c r="P442" s="24">
        <v>223.94</v>
      </c>
      <c r="Q442" s="24">
        <v>0</v>
      </c>
      <c r="R442" s="24">
        <v>0</v>
      </c>
      <c r="S442" s="24">
        <v>0</v>
      </c>
      <c r="T442" s="24">
        <v>617.94000000000005</v>
      </c>
      <c r="U442" s="24" t="e">
        <f>SUMIFS([1]raw_resource_build!$K:$K,[1]raw_resource_build!$B:$B,$C442,[1]raw_resource_build!$A:$A,U$395)+SUMIFS([1]raw_resource_build!$L:$L,[1]raw_resource_build!$B:$B,$C442,[1]raw_resource_build!$A:$A,U$395)</f>
        <v>#VALUE!</v>
      </c>
      <c r="V442" s="24" t="e">
        <f>SUMIFS([1]raw_resource_build!$K:$K,[1]raw_resource_build!$B:$B,$C442,[1]raw_resource_build!$A:$A,V$395)+SUMIFS([1]raw_resource_build!$L:$L,[1]raw_resource_build!$B:$B,$C442,[1]raw_resource_build!$A:$A,V$395)</f>
        <v>#VALUE!</v>
      </c>
      <c r="W442" s="24" t="e">
        <f>SUMIFS([1]raw_resource_build!$K:$K,[1]raw_resource_build!$B:$B,$C442,[1]raw_resource_build!$A:$A,W$395)+SUMIFS([1]raw_resource_build!$L:$L,[1]raw_resource_build!$B:$B,$C442,[1]raw_resource_build!$A:$A,W$395)</f>
        <v>#VALUE!</v>
      </c>
      <c r="X442" s="24" t="e">
        <f>SUMIFS([1]raw_resource_build!$K:$K,[1]raw_resource_build!$B:$B,$C442,[1]raw_resource_build!$A:$A,X$395)+SUMIFS([1]raw_resource_build!$L:$L,[1]raw_resource_build!$B:$B,$C442,[1]raw_resource_build!$A:$A,X$395)</f>
        <v>#VALUE!</v>
      </c>
      <c r="Y442" s="24" t="e">
        <f>SUMIFS([1]raw_resource_build!$K:$K,[1]raw_resource_build!$B:$B,$C442,[1]raw_resource_build!$A:$A,Y$395)+SUMIFS([1]raw_resource_build!$L:$L,[1]raw_resource_build!$B:$B,$C442,[1]raw_resource_build!$A:$A,Y$395)</f>
        <v>#VALUE!</v>
      </c>
      <c r="Z442" s="24" t="e">
        <f>SUMIFS([1]raw_resource_build!$K:$K,[1]raw_resource_build!$B:$B,$C442,[1]raw_resource_build!$A:$A,Z$395)+SUMIFS([1]raw_resource_build!$L:$L,[1]raw_resource_build!$B:$B,$C442,[1]raw_resource_build!$A:$A,Z$395)</f>
        <v>#VALUE!</v>
      </c>
      <c r="AA442" s="24" t="e">
        <f>SUMIFS([1]raw_resource_build!$K:$K,[1]raw_resource_build!$B:$B,$C442,[1]raw_resource_build!$A:$A,AA$395)+SUMIFS([1]raw_resource_build!$L:$L,[1]raw_resource_build!$B:$B,$C442,[1]raw_resource_build!$A:$A,AA$395)</f>
        <v>#VALUE!</v>
      </c>
      <c r="AB442" s="24" t="e">
        <f>SUMIFS([1]raw_resource_build!$K:$K,[1]raw_resource_build!$B:$B,$C442,[1]raw_resource_build!$A:$A,AB$395)+SUMIFS([1]raw_resource_build!$L:$L,[1]raw_resource_build!$B:$B,$C442,[1]raw_resource_build!$A:$A,AB$395)</f>
        <v>#VALUE!</v>
      </c>
      <c r="AC442" s="24" t="e">
        <f>SUMIFS([1]raw_resource_build!$K:$K,[1]raw_resource_build!$B:$B,$C442,[1]raw_resource_build!$A:$A,AC$395)+SUMIFS([1]raw_resource_build!$L:$L,[1]raw_resource_build!$B:$B,$C442,[1]raw_resource_build!$A:$A,AC$395)</f>
        <v>#VALUE!</v>
      </c>
      <c r="AD442" s="24" t="e">
        <f>SUMIFS([1]raw_resource_build!$K:$K,[1]raw_resource_build!$B:$B,$C442,[1]raw_resource_build!$A:$A,AD$395)+SUMIFS([1]raw_resource_build!$L:$L,[1]raw_resource_build!$B:$B,$C442,[1]raw_resource_build!$A:$A,AD$395)</f>
        <v>#VALUE!</v>
      </c>
      <c r="AE442" s="24" t="e">
        <f>SUMIFS([1]raw_resource_build!$K:$K,[1]raw_resource_build!$B:$B,$C442,[1]raw_resource_build!$A:$A,AE$395)+SUMIFS([1]raw_resource_build!$L:$L,[1]raw_resource_build!$B:$B,$C442,[1]raw_resource_build!$A:$A,AE$395)</f>
        <v>#VALUE!</v>
      </c>
      <c r="AF442" s="24" t="e">
        <f>SUMIFS([1]raw_resource_build!$K:$K,[1]raw_resource_build!$B:$B,$C442,[1]raw_resource_build!$A:$A,AF$395)+SUMIFS([1]raw_resource_build!$L:$L,[1]raw_resource_build!$B:$B,$C442,[1]raw_resource_build!$A:$A,AF$395)</f>
        <v>#VALUE!</v>
      </c>
      <c r="AG442" s="24" t="e">
        <f>SUMIFS([1]raw_resource_build!$K:$K,[1]raw_resource_build!$B:$B,$C442,[1]raw_resource_build!$A:$A,AG$395)+SUMIFS([1]raw_resource_build!$L:$L,[1]raw_resource_build!$B:$B,$C442,[1]raw_resource_build!$A:$A,AG$395)</f>
        <v>#VALUE!</v>
      </c>
      <c r="AH442" s="24" t="e">
        <f>SUMIFS([1]raw_resource_build!$K:$K,[1]raw_resource_build!$B:$B,$C442,[1]raw_resource_build!$A:$A,AH$395)+SUMIFS([1]raw_resource_build!$L:$L,[1]raw_resource_build!$B:$B,$C442,[1]raw_resource_build!$A:$A,AH$395)</f>
        <v>#VALUE!</v>
      </c>
      <c r="AI442" s="24" t="e">
        <f>SUMIFS([1]raw_resource_build!$K:$K,[1]raw_resource_build!$B:$B,$C442,[1]raw_resource_build!$A:$A,AI$395)+SUMIFS([1]raw_resource_build!$L:$L,[1]raw_resource_build!$B:$B,$C442,[1]raw_resource_build!$A:$A,AI$395)</f>
        <v>#VALUE!</v>
      </c>
      <c r="AJ442" s="24" t="e">
        <f>SUMIFS([1]raw_resource_build!$K:$K,[1]raw_resource_build!$B:$B,$C442,[1]raw_resource_build!$A:$A,AJ$395)+SUMIFS([1]raw_resource_build!$L:$L,[1]raw_resource_build!$B:$B,$C442,[1]raw_resource_build!$A:$A,AJ$395)</f>
        <v>#VALUE!</v>
      </c>
      <c r="AK442" s="24" t="e">
        <f>SUMIFS([1]raw_resource_build!$K:$K,[1]raw_resource_build!$B:$B,$C442,[1]raw_resource_build!$A:$A,AK$395)+SUMIFS([1]raw_resource_build!$L:$L,[1]raw_resource_build!$B:$B,$C442,[1]raw_resource_build!$A:$A,AK$395)</f>
        <v>#VALUE!</v>
      </c>
      <c r="AL442" s="24" t="e">
        <f>SUMIFS([1]raw_resource_build!$K:$K,[1]raw_resource_build!$B:$B,$C442,[1]raw_resource_build!$A:$A,AL$395)+SUMIFS([1]raw_resource_build!$L:$L,[1]raw_resource_build!$B:$B,$C442,[1]raw_resource_build!$A:$A,AL$395)</f>
        <v>#VALUE!</v>
      </c>
      <c r="AM442" s="24" t="e">
        <f>SUMIFS([1]raw_resource_build!$K:$K,[1]raw_resource_build!$B:$B,$C442,[1]raw_resource_build!$A:$A,AM$395)+SUMIFS([1]raw_resource_build!$L:$L,[1]raw_resource_build!$B:$B,$C442,[1]raw_resource_build!$A:$A,AM$395)</f>
        <v>#VALUE!</v>
      </c>
      <c r="AN442" s="24" t="e">
        <f>SUMIFS([1]raw_resource_build!$K:$K,[1]raw_resource_build!$B:$B,$C442,[1]raw_resource_build!$A:$A,AN$395)+SUMIFS([1]raw_resource_build!$L:$L,[1]raw_resource_build!$B:$B,$C442,[1]raw_resource_build!$A:$A,AN$395)</f>
        <v>#VALUE!</v>
      </c>
      <c r="AO442" s="17"/>
      <c r="AP442" s="70"/>
    </row>
    <row r="443" spans="3:42" outlineLevel="1" x14ac:dyDescent="0.4">
      <c r="C443" s="17" t="s">
        <v>408</v>
      </c>
      <c r="D443" s="136" t="s">
        <v>355</v>
      </c>
      <c r="E443" s="24">
        <v>0</v>
      </c>
      <c r="F443" s="24">
        <v>0</v>
      </c>
      <c r="G443" s="24">
        <v>0</v>
      </c>
      <c r="H443" s="24">
        <v>0</v>
      </c>
      <c r="I443" s="24">
        <v>0</v>
      </c>
      <c r="J443" s="24">
        <v>0</v>
      </c>
      <c r="K443" s="24">
        <v>0</v>
      </c>
      <c r="L443" s="24">
        <v>0</v>
      </c>
      <c r="M443" s="24">
        <v>0</v>
      </c>
      <c r="N443" s="24">
        <v>0</v>
      </c>
      <c r="O443" s="24">
        <v>0</v>
      </c>
      <c r="P443" s="24">
        <v>0</v>
      </c>
      <c r="Q443" s="24">
        <v>0</v>
      </c>
      <c r="R443" s="24">
        <v>0</v>
      </c>
      <c r="S443" s="24">
        <v>0</v>
      </c>
      <c r="T443" s="24">
        <v>0</v>
      </c>
      <c r="U443" s="24" t="e">
        <f>SUMIFS([1]raw_resource_build!$K:$K,[1]raw_resource_build!$B:$B,$C443,[1]raw_resource_build!$A:$A,U$395)+SUMIFS([1]raw_resource_build!$L:$L,[1]raw_resource_build!$B:$B,$C443,[1]raw_resource_build!$A:$A,U$395)</f>
        <v>#VALUE!</v>
      </c>
      <c r="V443" s="24" t="e">
        <f>SUMIFS([1]raw_resource_build!$K:$K,[1]raw_resource_build!$B:$B,$C443,[1]raw_resource_build!$A:$A,V$395)+SUMIFS([1]raw_resource_build!$L:$L,[1]raw_resource_build!$B:$B,$C443,[1]raw_resource_build!$A:$A,V$395)</f>
        <v>#VALUE!</v>
      </c>
      <c r="W443" s="24" t="e">
        <f>SUMIFS([1]raw_resource_build!$K:$K,[1]raw_resource_build!$B:$B,$C443,[1]raw_resource_build!$A:$A,W$395)+SUMIFS([1]raw_resource_build!$L:$L,[1]raw_resource_build!$B:$B,$C443,[1]raw_resource_build!$A:$A,W$395)</f>
        <v>#VALUE!</v>
      </c>
      <c r="X443" s="24" t="e">
        <f>SUMIFS([1]raw_resource_build!$K:$K,[1]raw_resource_build!$B:$B,$C443,[1]raw_resource_build!$A:$A,X$395)+SUMIFS([1]raw_resource_build!$L:$L,[1]raw_resource_build!$B:$B,$C443,[1]raw_resource_build!$A:$A,X$395)</f>
        <v>#VALUE!</v>
      </c>
      <c r="Y443" s="24" t="e">
        <f>SUMIFS([1]raw_resource_build!$K:$K,[1]raw_resource_build!$B:$B,$C443,[1]raw_resource_build!$A:$A,Y$395)+SUMIFS([1]raw_resource_build!$L:$L,[1]raw_resource_build!$B:$B,$C443,[1]raw_resource_build!$A:$A,Y$395)</f>
        <v>#VALUE!</v>
      </c>
      <c r="Z443" s="24" t="e">
        <f>SUMIFS([1]raw_resource_build!$K:$K,[1]raw_resource_build!$B:$B,$C443,[1]raw_resource_build!$A:$A,Z$395)+SUMIFS([1]raw_resource_build!$L:$L,[1]raw_resource_build!$B:$B,$C443,[1]raw_resource_build!$A:$A,Z$395)</f>
        <v>#VALUE!</v>
      </c>
      <c r="AA443" s="24" t="e">
        <f>SUMIFS([1]raw_resource_build!$K:$K,[1]raw_resource_build!$B:$B,$C443,[1]raw_resource_build!$A:$A,AA$395)+SUMIFS([1]raw_resource_build!$L:$L,[1]raw_resource_build!$B:$B,$C443,[1]raw_resource_build!$A:$A,AA$395)</f>
        <v>#VALUE!</v>
      </c>
      <c r="AB443" s="24" t="e">
        <f>SUMIFS([1]raw_resource_build!$K:$K,[1]raw_resource_build!$B:$B,$C443,[1]raw_resource_build!$A:$A,AB$395)+SUMIFS([1]raw_resource_build!$L:$L,[1]raw_resource_build!$B:$B,$C443,[1]raw_resource_build!$A:$A,AB$395)</f>
        <v>#VALUE!</v>
      </c>
      <c r="AC443" s="24" t="e">
        <f>SUMIFS([1]raw_resource_build!$K:$K,[1]raw_resource_build!$B:$B,$C443,[1]raw_resource_build!$A:$A,AC$395)+SUMIFS([1]raw_resource_build!$L:$L,[1]raw_resource_build!$B:$B,$C443,[1]raw_resource_build!$A:$A,AC$395)</f>
        <v>#VALUE!</v>
      </c>
      <c r="AD443" s="24" t="e">
        <f>SUMIFS([1]raw_resource_build!$K:$K,[1]raw_resource_build!$B:$B,$C443,[1]raw_resource_build!$A:$A,AD$395)+SUMIFS([1]raw_resource_build!$L:$L,[1]raw_resource_build!$B:$B,$C443,[1]raw_resource_build!$A:$A,AD$395)</f>
        <v>#VALUE!</v>
      </c>
      <c r="AE443" s="24" t="e">
        <f>SUMIFS([1]raw_resource_build!$K:$K,[1]raw_resource_build!$B:$B,$C443,[1]raw_resource_build!$A:$A,AE$395)+SUMIFS([1]raw_resource_build!$L:$L,[1]raw_resource_build!$B:$B,$C443,[1]raw_resource_build!$A:$A,AE$395)</f>
        <v>#VALUE!</v>
      </c>
      <c r="AF443" s="24" t="e">
        <f>SUMIFS([1]raw_resource_build!$K:$K,[1]raw_resource_build!$B:$B,$C443,[1]raw_resource_build!$A:$A,AF$395)+SUMIFS([1]raw_resource_build!$L:$L,[1]raw_resource_build!$B:$B,$C443,[1]raw_resource_build!$A:$A,AF$395)</f>
        <v>#VALUE!</v>
      </c>
      <c r="AG443" s="24" t="e">
        <f>SUMIFS([1]raw_resource_build!$K:$K,[1]raw_resource_build!$B:$B,$C443,[1]raw_resource_build!$A:$A,AG$395)+SUMIFS([1]raw_resource_build!$L:$L,[1]raw_resource_build!$B:$B,$C443,[1]raw_resource_build!$A:$A,AG$395)</f>
        <v>#VALUE!</v>
      </c>
      <c r="AH443" s="24" t="e">
        <f>SUMIFS([1]raw_resource_build!$K:$K,[1]raw_resource_build!$B:$B,$C443,[1]raw_resource_build!$A:$A,AH$395)+SUMIFS([1]raw_resource_build!$L:$L,[1]raw_resource_build!$B:$B,$C443,[1]raw_resource_build!$A:$A,AH$395)</f>
        <v>#VALUE!</v>
      </c>
      <c r="AI443" s="24" t="e">
        <f>SUMIFS([1]raw_resource_build!$K:$K,[1]raw_resource_build!$B:$B,$C443,[1]raw_resource_build!$A:$A,AI$395)+SUMIFS([1]raw_resource_build!$L:$L,[1]raw_resource_build!$B:$B,$C443,[1]raw_resource_build!$A:$A,AI$395)</f>
        <v>#VALUE!</v>
      </c>
      <c r="AJ443" s="24" t="e">
        <f>SUMIFS([1]raw_resource_build!$K:$K,[1]raw_resource_build!$B:$B,$C443,[1]raw_resource_build!$A:$A,AJ$395)+SUMIFS([1]raw_resource_build!$L:$L,[1]raw_resource_build!$B:$B,$C443,[1]raw_resource_build!$A:$A,AJ$395)</f>
        <v>#VALUE!</v>
      </c>
      <c r="AK443" s="24" t="e">
        <f>SUMIFS([1]raw_resource_build!$K:$K,[1]raw_resource_build!$B:$B,$C443,[1]raw_resource_build!$A:$A,AK$395)+SUMIFS([1]raw_resource_build!$L:$L,[1]raw_resource_build!$B:$B,$C443,[1]raw_resource_build!$A:$A,AK$395)</f>
        <v>#VALUE!</v>
      </c>
      <c r="AL443" s="24" t="e">
        <f>SUMIFS([1]raw_resource_build!$K:$K,[1]raw_resource_build!$B:$B,$C443,[1]raw_resource_build!$A:$A,AL$395)+SUMIFS([1]raw_resource_build!$L:$L,[1]raw_resource_build!$B:$B,$C443,[1]raw_resource_build!$A:$A,AL$395)</f>
        <v>#VALUE!</v>
      </c>
      <c r="AM443" s="24" t="e">
        <f>SUMIFS([1]raw_resource_build!$K:$K,[1]raw_resource_build!$B:$B,$C443,[1]raw_resource_build!$A:$A,AM$395)+SUMIFS([1]raw_resource_build!$L:$L,[1]raw_resource_build!$B:$B,$C443,[1]raw_resource_build!$A:$A,AM$395)</f>
        <v>#VALUE!</v>
      </c>
      <c r="AN443" s="24" t="e">
        <f>SUMIFS([1]raw_resource_build!$K:$K,[1]raw_resource_build!$B:$B,$C443,[1]raw_resource_build!$A:$A,AN$395)+SUMIFS([1]raw_resource_build!$L:$L,[1]raw_resource_build!$B:$B,$C443,[1]raw_resource_build!$A:$A,AN$395)</f>
        <v>#VALUE!</v>
      </c>
      <c r="AO443" s="17"/>
      <c r="AP443" s="70"/>
    </row>
    <row r="444" spans="3:42" outlineLevel="1" x14ac:dyDescent="0.4">
      <c r="C444" s="17" t="s">
        <v>409</v>
      </c>
      <c r="D444" s="136" t="s">
        <v>355</v>
      </c>
      <c r="E444" s="24">
        <v>0</v>
      </c>
      <c r="F444" s="24">
        <v>0</v>
      </c>
      <c r="G444" s="24">
        <v>0</v>
      </c>
      <c r="H444" s="24">
        <v>0</v>
      </c>
      <c r="I444" s="24">
        <v>0</v>
      </c>
      <c r="J444" s="24">
        <v>0</v>
      </c>
      <c r="K444" s="24">
        <v>0</v>
      </c>
      <c r="L444" s="24">
        <v>0</v>
      </c>
      <c r="M444" s="24">
        <v>0</v>
      </c>
      <c r="N444" s="24">
        <v>0</v>
      </c>
      <c r="O444" s="24">
        <v>0</v>
      </c>
      <c r="P444" s="24">
        <v>0</v>
      </c>
      <c r="Q444" s="24">
        <v>0</v>
      </c>
      <c r="R444" s="24">
        <v>0</v>
      </c>
      <c r="S444" s="24">
        <v>0</v>
      </c>
      <c r="T444" s="24">
        <v>0</v>
      </c>
      <c r="U444" s="24" t="e">
        <f>SUMIFS([1]raw_resource_build!$K:$K,[1]raw_resource_build!$B:$B,$C444,[1]raw_resource_build!$A:$A,U$395)+SUMIFS([1]raw_resource_build!$L:$L,[1]raw_resource_build!$B:$B,$C444,[1]raw_resource_build!$A:$A,U$395)</f>
        <v>#VALUE!</v>
      </c>
      <c r="V444" s="24" t="e">
        <f>SUMIFS([1]raw_resource_build!$K:$K,[1]raw_resource_build!$B:$B,$C444,[1]raw_resource_build!$A:$A,V$395)+SUMIFS([1]raw_resource_build!$L:$L,[1]raw_resource_build!$B:$B,$C444,[1]raw_resource_build!$A:$A,V$395)</f>
        <v>#VALUE!</v>
      </c>
      <c r="W444" s="24" t="e">
        <f>SUMIFS([1]raw_resource_build!$K:$K,[1]raw_resource_build!$B:$B,$C444,[1]raw_resource_build!$A:$A,W$395)+SUMIFS([1]raw_resource_build!$L:$L,[1]raw_resource_build!$B:$B,$C444,[1]raw_resource_build!$A:$A,W$395)</f>
        <v>#VALUE!</v>
      </c>
      <c r="X444" s="24" t="e">
        <f>SUMIFS([1]raw_resource_build!$K:$K,[1]raw_resource_build!$B:$B,$C444,[1]raw_resource_build!$A:$A,X$395)+SUMIFS([1]raw_resource_build!$L:$L,[1]raw_resource_build!$B:$B,$C444,[1]raw_resource_build!$A:$A,X$395)</f>
        <v>#VALUE!</v>
      </c>
      <c r="Y444" s="24" t="e">
        <f>SUMIFS([1]raw_resource_build!$K:$K,[1]raw_resource_build!$B:$B,$C444,[1]raw_resource_build!$A:$A,Y$395)+SUMIFS([1]raw_resource_build!$L:$L,[1]raw_resource_build!$B:$B,$C444,[1]raw_resource_build!$A:$A,Y$395)</f>
        <v>#VALUE!</v>
      </c>
      <c r="Z444" s="24" t="e">
        <f>SUMIFS([1]raw_resource_build!$K:$K,[1]raw_resource_build!$B:$B,$C444,[1]raw_resource_build!$A:$A,Z$395)+SUMIFS([1]raw_resource_build!$L:$L,[1]raw_resource_build!$B:$B,$C444,[1]raw_resource_build!$A:$A,Z$395)</f>
        <v>#VALUE!</v>
      </c>
      <c r="AA444" s="24" t="e">
        <f>SUMIFS([1]raw_resource_build!$K:$K,[1]raw_resource_build!$B:$B,$C444,[1]raw_resource_build!$A:$A,AA$395)+SUMIFS([1]raw_resource_build!$L:$L,[1]raw_resource_build!$B:$B,$C444,[1]raw_resource_build!$A:$A,AA$395)</f>
        <v>#VALUE!</v>
      </c>
      <c r="AB444" s="24" t="e">
        <f>SUMIFS([1]raw_resource_build!$K:$K,[1]raw_resource_build!$B:$B,$C444,[1]raw_resource_build!$A:$A,AB$395)+SUMIFS([1]raw_resource_build!$L:$L,[1]raw_resource_build!$B:$B,$C444,[1]raw_resource_build!$A:$A,AB$395)</f>
        <v>#VALUE!</v>
      </c>
      <c r="AC444" s="24" t="e">
        <f>SUMIFS([1]raw_resource_build!$K:$K,[1]raw_resource_build!$B:$B,$C444,[1]raw_resource_build!$A:$A,AC$395)+SUMIFS([1]raw_resource_build!$L:$L,[1]raw_resource_build!$B:$B,$C444,[1]raw_resource_build!$A:$A,AC$395)</f>
        <v>#VALUE!</v>
      </c>
      <c r="AD444" s="24" t="e">
        <f>SUMIFS([1]raw_resource_build!$K:$K,[1]raw_resource_build!$B:$B,$C444,[1]raw_resource_build!$A:$A,AD$395)+SUMIFS([1]raw_resource_build!$L:$L,[1]raw_resource_build!$B:$B,$C444,[1]raw_resource_build!$A:$A,AD$395)</f>
        <v>#VALUE!</v>
      </c>
      <c r="AE444" s="24" t="e">
        <f>SUMIFS([1]raw_resource_build!$K:$K,[1]raw_resource_build!$B:$B,$C444,[1]raw_resource_build!$A:$A,AE$395)+SUMIFS([1]raw_resource_build!$L:$L,[1]raw_resource_build!$B:$B,$C444,[1]raw_resource_build!$A:$A,AE$395)</f>
        <v>#VALUE!</v>
      </c>
      <c r="AF444" s="24" t="e">
        <f>SUMIFS([1]raw_resource_build!$K:$K,[1]raw_resource_build!$B:$B,$C444,[1]raw_resource_build!$A:$A,AF$395)+SUMIFS([1]raw_resource_build!$L:$L,[1]raw_resource_build!$B:$B,$C444,[1]raw_resource_build!$A:$A,AF$395)</f>
        <v>#VALUE!</v>
      </c>
      <c r="AG444" s="24" t="e">
        <f>SUMIFS([1]raw_resource_build!$K:$K,[1]raw_resource_build!$B:$B,$C444,[1]raw_resource_build!$A:$A,AG$395)+SUMIFS([1]raw_resource_build!$L:$L,[1]raw_resource_build!$B:$B,$C444,[1]raw_resource_build!$A:$A,AG$395)</f>
        <v>#VALUE!</v>
      </c>
      <c r="AH444" s="24" t="e">
        <f>SUMIFS([1]raw_resource_build!$K:$K,[1]raw_resource_build!$B:$B,$C444,[1]raw_resource_build!$A:$A,AH$395)+SUMIFS([1]raw_resource_build!$L:$L,[1]raw_resource_build!$B:$B,$C444,[1]raw_resource_build!$A:$A,AH$395)</f>
        <v>#VALUE!</v>
      </c>
      <c r="AI444" s="24" t="e">
        <f>SUMIFS([1]raw_resource_build!$K:$K,[1]raw_resource_build!$B:$B,$C444,[1]raw_resource_build!$A:$A,AI$395)+SUMIFS([1]raw_resource_build!$L:$L,[1]raw_resource_build!$B:$B,$C444,[1]raw_resource_build!$A:$A,AI$395)</f>
        <v>#VALUE!</v>
      </c>
      <c r="AJ444" s="24" t="e">
        <f>SUMIFS([1]raw_resource_build!$K:$K,[1]raw_resource_build!$B:$B,$C444,[1]raw_resource_build!$A:$A,AJ$395)+SUMIFS([1]raw_resource_build!$L:$L,[1]raw_resource_build!$B:$B,$C444,[1]raw_resource_build!$A:$A,AJ$395)</f>
        <v>#VALUE!</v>
      </c>
      <c r="AK444" s="24" t="e">
        <f>SUMIFS([1]raw_resource_build!$K:$K,[1]raw_resource_build!$B:$B,$C444,[1]raw_resource_build!$A:$A,AK$395)+SUMIFS([1]raw_resource_build!$L:$L,[1]raw_resource_build!$B:$B,$C444,[1]raw_resource_build!$A:$A,AK$395)</f>
        <v>#VALUE!</v>
      </c>
      <c r="AL444" s="24" t="e">
        <f>SUMIFS([1]raw_resource_build!$K:$K,[1]raw_resource_build!$B:$B,$C444,[1]raw_resource_build!$A:$A,AL$395)+SUMIFS([1]raw_resource_build!$L:$L,[1]raw_resource_build!$B:$B,$C444,[1]raw_resource_build!$A:$A,AL$395)</f>
        <v>#VALUE!</v>
      </c>
      <c r="AM444" s="24" t="e">
        <f>SUMIFS([1]raw_resource_build!$K:$K,[1]raw_resource_build!$B:$B,$C444,[1]raw_resource_build!$A:$A,AM$395)+SUMIFS([1]raw_resource_build!$L:$L,[1]raw_resource_build!$B:$B,$C444,[1]raw_resource_build!$A:$A,AM$395)</f>
        <v>#VALUE!</v>
      </c>
      <c r="AN444" s="24" t="e">
        <f>SUMIFS([1]raw_resource_build!$K:$K,[1]raw_resource_build!$B:$B,$C444,[1]raw_resource_build!$A:$A,AN$395)+SUMIFS([1]raw_resource_build!$L:$L,[1]raw_resource_build!$B:$B,$C444,[1]raw_resource_build!$A:$A,AN$395)</f>
        <v>#VALUE!</v>
      </c>
      <c r="AO444" s="17"/>
      <c r="AP444" s="70"/>
    </row>
    <row r="445" spans="3:42" outlineLevel="1" x14ac:dyDescent="0.4">
      <c r="C445" s="17" t="s">
        <v>410</v>
      </c>
      <c r="D445" s="136" t="s">
        <v>355</v>
      </c>
      <c r="E445" s="24">
        <v>0</v>
      </c>
      <c r="F445" s="24">
        <v>0</v>
      </c>
      <c r="G445" s="24">
        <v>0</v>
      </c>
      <c r="H445" s="24">
        <v>0</v>
      </c>
      <c r="I445" s="24">
        <v>0</v>
      </c>
      <c r="J445" s="24">
        <v>0</v>
      </c>
      <c r="K445" s="24">
        <v>0</v>
      </c>
      <c r="L445" s="24">
        <v>0</v>
      </c>
      <c r="M445" s="24">
        <v>0</v>
      </c>
      <c r="N445" s="24">
        <v>0</v>
      </c>
      <c r="O445" s="24">
        <v>0</v>
      </c>
      <c r="P445" s="24">
        <v>0</v>
      </c>
      <c r="Q445" s="24">
        <v>0</v>
      </c>
      <c r="R445" s="24">
        <v>0</v>
      </c>
      <c r="S445" s="24">
        <v>0</v>
      </c>
      <c r="T445" s="24">
        <v>0</v>
      </c>
      <c r="U445" s="24" t="e">
        <f>SUMIFS([1]raw_resource_build!$K:$K,[1]raw_resource_build!$B:$B,$C445,[1]raw_resource_build!$A:$A,U$395)+SUMIFS([1]raw_resource_build!$L:$L,[1]raw_resource_build!$B:$B,$C445,[1]raw_resource_build!$A:$A,U$395)</f>
        <v>#VALUE!</v>
      </c>
      <c r="V445" s="24" t="e">
        <f>SUMIFS([1]raw_resource_build!$K:$K,[1]raw_resource_build!$B:$B,$C445,[1]raw_resource_build!$A:$A,V$395)+SUMIFS([1]raw_resource_build!$L:$L,[1]raw_resource_build!$B:$B,$C445,[1]raw_resource_build!$A:$A,V$395)</f>
        <v>#VALUE!</v>
      </c>
      <c r="W445" s="24" t="e">
        <f>SUMIFS([1]raw_resource_build!$K:$K,[1]raw_resource_build!$B:$B,$C445,[1]raw_resource_build!$A:$A,W$395)+SUMIFS([1]raw_resource_build!$L:$L,[1]raw_resource_build!$B:$B,$C445,[1]raw_resource_build!$A:$A,W$395)</f>
        <v>#VALUE!</v>
      </c>
      <c r="X445" s="24" t="e">
        <f>SUMIFS([1]raw_resource_build!$K:$K,[1]raw_resource_build!$B:$B,$C445,[1]raw_resource_build!$A:$A,X$395)+SUMIFS([1]raw_resource_build!$L:$L,[1]raw_resource_build!$B:$B,$C445,[1]raw_resource_build!$A:$A,X$395)</f>
        <v>#VALUE!</v>
      </c>
      <c r="Y445" s="24" t="e">
        <f>SUMIFS([1]raw_resource_build!$K:$K,[1]raw_resource_build!$B:$B,$C445,[1]raw_resource_build!$A:$A,Y$395)+SUMIFS([1]raw_resource_build!$L:$L,[1]raw_resource_build!$B:$B,$C445,[1]raw_resource_build!$A:$A,Y$395)</f>
        <v>#VALUE!</v>
      </c>
      <c r="Z445" s="24" t="e">
        <f>SUMIFS([1]raw_resource_build!$K:$K,[1]raw_resource_build!$B:$B,$C445,[1]raw_resource_build!$A:$A,Z$395)+SUMIFS([1]raw_resource_build!$L:$L,[1]raw_resource_build!$B:$B,$C445,[1]raw_resource_build!$A:$A,Z$395)</f>
        <v>#VALUE!</v>
      </c>
      <c r="AA445" s="24" t="e">
        <f>SUMIFS([1]raw_resource_build!$K:$K,[1]raw_resource_build!$B:$B,$C445,[1]raw_resource_build!$A:$A,AA$395)+SUMIFS([1]raw_resource_build!$L:$L,[1]raw_resource_build!$B:$B,$C445,[1]raw_resource_build!$A:$A,AA$395)</f>
        <v>#VALUE!</v>
      </c>
      <c r="AB445" s="24" t="e">
        <f>SUMIFS([1]raw_resource_build!$K:$K,[1]raw_resource_build!$B:$B,$C445,[1]raw_resource_build!$A:$A,AB$395)+SUMIFS([1]raw_resource_build!$L:$L,[1]raw_resource_build!$B:$B,$C445,[1]raw_resource_build!$A:$A,AB$395)</f>
        <v>#VALUE!</v>
      </c>
      <c r="AC445" s="24" t="e">
        <f>SUMIFS([1]raw_resource_build!$K:$K,[1]raw_resource_build!$B:$B,$C445,[1]raw_resource_build!$A:$A,AC$395)+SUMIFS([1]raw_resource_build!$L:$L,[1]raw_resource_build!$B:$B,$C445,[1]raw_resource_build!$A:$A,AC$395)</f>
        <v>#VALUE!</v>
      </c>
      <c r="AD445" s="24" t="e">
        <f>SUMIFS([1]raw_resource_build!$K:$K,[1]raw_resource_build!$B:$B,$C445,[1]raw_resource_build!$A:$A,AD$395)+SUMIFS([1]raw_resource_build!$L:$L,[1]raw_resource_build!$B:$B,$C445,[1]raw_resource_build!$A:$A,AD$395)</f>
        <v>#VALUE!</v>
      </c>
      <c r="AE445" s="24" t="e">
        <f>SUMIFS([1]raw_resource_build!$K:$K,[1]raw_resource_build!$B:$B,$C445,[1]raw_resource_build!$A:$A,AE$395)+SUMIFS([1]raw_resource_build!$L:$L,[1]raw_resource_build!$B:$B,$C445,[1]raw_resource_build!$A:$A,AE$395)</f>
        <v>#VALUE!</v>
      </c>
      <c r="AF445" s="24" t="e">
        <f>SUMIFS([1]raw_resource_build!$K:$K,[1]raw_resource_build!$B:$B,$C445,[1]raw_resource_build!$A:$A,AF$395)+SUMIFS([1]raw_resource_build!$L:$L,[1]raw_resource_build!$B:$B,$C445,[1]raw_resource_build!$A:$A,AF$395)</f>
        <v>#VALUE!</v>
      </c>
      <c r="AG445" s="24" t="e">
        <f>SUMIFS([1]raw_resource_build!$K:$K,[1]raw_resource_build!$B:$B,$C445,[1]raw_resource_build!$A:$A,AG$395)+SUMIFS([1]raw_resource_build!$L:$L,[1]raw_resource_build!$B:$B,$C445,[1]raw_resource_build!$A:$A,AG$395)</f>
        <v>#VALUE!</v>
      </c>
      <c r="AH445" s="24" t="e">
        <f>SUMIFS([1]raw_resource_build!$K:$K,[1]raw_resource_build!$B:$B,$C445,[1]raw_resource_build!$A:$A,AH$395)+SUMIFS([1]raw_resource_build!$L:$L,[1]raw_resource_build!$B:$B,$C445,[1]raw_resource_build!$A:$A,AH$395)</f>
        <v>#VALUE!</v>
      </c>
      <c r="AI445" s="24" t="e">
        <f>SUMIFS([1]raw_resource_build!$K:$K,[1]raw_resource_build!$B:$B,$C445,[1]raw_resource_build!$A:$A,AI$395)+SUMIFS([1]raw_resource_build!$L:$L,[1]raw_resource_build!$B:$B,$C445,[1]raw_resource_build!$A:$A,AI$395)</f>
        <v>#VALUE!</v>
      </c>
      <c r="AJ445" s="24" t="e">
        <f>SUMIFS([1]raw_resource_build!$K:$K,[1]raw_resource_build!$B:$B,$C445,[1]raw_resource_build!$A:$A,AJ$395)+SUMIFS([1]raw_resource_build!$L:$L,[1]raw_resource_build!$B:$B,$C445,[1]raw_resource_build!$A:$A,AJ$395)</f>
        <v>#VALUE!</v>
      </c>
      <c r="AK445" s="24" t="e">
        <f>SUMIFS([1]raw_resource_build!$K:$K,[1]raw_resource_build!$B:$B,$C445,[1]raw_resource_build!$A:$A,AK$395)+SUMIFS([1]raw_resource_build!$L:$L,[1]raw_resource_build!$B:$B,$C445,[1]raw_resource_build!$A:$A,AK$395)</f>
        <v>#VALUE!</v>
      </c>
      <c r="AL445" s="24" t="e">
        <f>SUMIFS([1]raw_resource_build!$K:$K,[1]raw_resource_build!$B:$B,$C445,[1]raw_resource_build!$A:$A,AL$395)+SUMIFS([1]raw_resource_build!$L:$L,[1]raw_resource_build!$B:$B,$C445,[1]raw_resource_build!$A:$A,AL$395)</f>
        <v>#VALUE!</v>
      </c>
      <c r="AM445" s="24" t="e">
        <f>SUMIFS([1]raw_resource_build!$K:$K,[1]raw_resource_build!$B:$B,$C445,[1]raw_resource_build!$A:$A,AM$395)+SUMIFS([1]raw_resource_build!$L:$L,[1]raw_resource_build!$B:$B,$C445,[1]raw_resource_build!$A:$A,AM$395)</f>
        <v>#VALUE!</v>
      </c>
      <c r="AN445" s="24" t="e">
        <f>SUMIFS([1]raw_resource_build!$K:$K,[1]raw_resource_build!$B:$B,$C445,[1]raw_resource_build!$A:$A,AN$395)+SUMIFS([1]raw_resource_build!$L:$L,[1]raw_resource_build!$B:$B,$C445,[1]raw_resource_build!$A:$A,AN$395)</f>
        <v>#VALUE!</v>
      </c>
      <c r="AO445" s="17"/>
      <c r="AP445" s="70"/>
    </row>
    <row r="446" spans="3:42" outlineLevel="1" x14ac:dyDescent="0.4">
      <c r="C446" s="17" t="s">
        <v>411</v>
      </c>
      <c r="D446" s="136" t="s">
        <v>355</v>
      </c>
      <c r="E446" s="24">
        <v>0</v>
      </c>
      <c r="F446" s="24">
        <v>0</v>
      </c>
      <c r="G446" s="24">
        <v>0</v>
      </c>
      <c r="H446" s="24">
        <v>0</v>
      </c>
      <c r="I446" s="24">
        <v>0</v>
      </c>
      <c r="J446" s="24">
        <v>0</v>
      </c>
      <c r="K446" s="24">
        <v>0</v>
      </c>
      <c r="L446" s="24">
        <v>0</v>
      </c>
      <c r="M446" s="24">
        <v>0</v>
      </c>
      <c r="N446" s="24">
        <v>0</v>
      </c>
      <c r="O446" s="24">
        <v>0</v>
      </c>
      <c r="P446" s="24">
        <v>0</v>
      </c>
      <c r="Q446" s="24">
        <v>0</v>
      </c>
      <c r="R446" s="24">
        <v>0</v>
      </c>
      <c r="S446" s="24">
        <v>0</v>
      </c>
      <c r="T446" s="24">
        <v>0</v>
      </c>
      <c r="U446" s="24" t="e">
        <f>SUMIFS([1]raw_resource_build!$K:$K,[1]raw_resource_build!$B:$B,$C446,[1]raw_resource_build!$A:$A,U$395)+SUMIFS([1]raw_resource_build!$L:$L,[1]raw_resource_build!$B:$B,$C446,[1]raw_resource_build!$A:$A,U$395)</f>
        <v>#VALUE!</v>
      </c>
      <c r="V446" s="24" t="e">
        <f>SUMIFS([1]raw_resource_build!$K:$K,[1]raw_resource_build!$B:$B,$C446,[1]raw_resource_build!$A:$A,V$395)+SUMIFS([1]raw_resource_build!$L:$L,[1]raw_resource_build!$B:$B,$C446,[1]raw_resource_build!$A:$A,V$395)</f>
        <v>#VALUE!</v>
      </c>
      <c r="W446" s="24" t="e">
        <f>SUMIFS([1]raw_resource_build!$K:$K,[1]raw_resource_build!$B:$B,$C446,[1]raw_resource_build!$A:$A,W$395)+SUMIFS([1]raw_resource_build!$L:$L,[1]raw_resource_build!$B:$B,$C446,[1]raw_resource_build!$A:$A,W$395)</f>
        <v>#VALUE!</v>
      </c>
      <c r="X446" s="24" t="e">
        <f>SUMIFS([1]raw_resource_build!$K:$K,[1]raw_resource_build!$B:$B,$C446,[1]raw_resource_build!$A:$A,X$395)+SUMIFS([1]raw_resource_build!$L:$L,[1]raw_resource_build!$B:$B,$C446,[1]raw_resource_build!$A:$A,X$395)</f>
        <v>#VALUE!</v>
      </c>
      <c r="Y446" s="24" t="e">
        <f>SUMIFS([1]raw_resource_build!$K:$K,[1]raw_resource_build!$B:$B,$C446,[1]raw_resource_build!$A:$A,Y$395)+SUMIFS([1]raw_resource_build!$L:$L,[1]raw_resource_build!$B:$B,$C446,[1]raw_resource_build!$A:$A,Y$395)</f>
        <v>#VALUE!</v>
      </c>
      <c r="Z446" s="24" t="e">
        <f>SUMIFS([1]raw_resource_build!$K:$K,[1]raw_resource_build!$B:$B,$C446,[1]raw_resource_build!$A:$A,Z$395)+SUMIFS([1]raw_resource_build!$L:$L,[1]raw_resource_build!$B:$B,$C446,[1]raw_resource_build!$A:$A,Z$395)</f>
        <v>#VALUE!</v>
      </c>
      <c r="AA446" s="24" t="e">
        <f>SUMIFS([1]raw_resource_build!$K:$K,[1]raw_resource_build!$B:$B,$C446,[1]raw_resource_build!$A:$A,AA$395)+SUMIFS([1]raw_resource_build!$L:$L,[1]raw_resource_build!$B:$B,$C446,[1]raw_resource_build!$A:$A,AA$395)</f>
        <v>#VALUE!</v>
      </c>
      <c r="AB446" s="24" t="e">
        <f>SUMIFS([1]raw_resource_build!$K:$K,[1]raw_resource_build!$B:$B,$C446,[1]raw_resource_build!$A:$A,AB$395)+SUMIFS([1]raw_resource_build!$L:$L,[1]raw_resource_build!$B:$B,$C446,[1]raw_resource_build!$A:$A,AB$395)</f>
        <v>#VALUE!</v>
      </c>
      <c r="AC446" s="24" t="e">
        <f>SUMIFS([1]raw_resource_build!$K:$K,[1]raw_resource_build!$B:$B,$C446,[1]raw_resource_build!$A:$A,AC$395)+SUMIFS([1]raw_resource_build!$L:$L,[1]raw_resource_build!$B:$B,$C446,[1]raw_resource_build!$A:$A,AC$395)</f>
        <v>#VALUE!</v>
      </c>
      <c r="AD446" s="24" t="e">
        <f>SUMIFS([1]raw_resource_build!$K:$K,[1]raw_resource_build!$B:$B,$C446,[1]raw_resource_build!$A:$A,AD$395)+SUMIFS([1]raw_resource_build!$L:$L,[1]raw_resource_build!$B:$B,$C446,[1]raw_resource_build!$A:$A,AD$395)</f>
        <v>#VALUE!</v>
      </c>
      <c r="AE446" s="24" t="e">
        <f>SUMIFS([1]raw_resource_build!$K:$K,[1]raw_resource_build!$B:$B,$C446,[1]raw_resource_build!$A:$A,AE$395)+SUMIFS([1]raw_resource_build!$L:$L,[1]raw_resource_build!$B:$B,$C446,[1]raw_resource_build!$A:$A,AE$395)</f>
        <v>#VALUE!</v>
      </c>
      <c r="AF446" s="24" t="e">
        <f>SUMIFS([1]raw_resource_build!$K:$K,[1]raw_resource_build!$B:$B,$C446,[1]raw_resource_build!$A:$A,AF$395)+SUMIFS([1]raw_resource_build!$L:$L,[1]raw_resource_build!$B:$B,$C446,[1]raw_resource_build!$A:$A,AF$395)</f>
        <v>#VALUE!</v>
      </c>
      <c r="AG446" s="24" t="e">
        <f>SUMIFS([1]raw_resource_build!$K:$K,[1]raw_resource_build!$B:$B,$C446,[1]raw_resource_build!$A:$A,AG$395)+SUMIFS([1]raw_resource_build!$L:$L,[1]raw_resource_build!$B:$B,$C446,[1]raw_resource_build!$A:$A,AG$395)</f>
        <v>#VALUE!</v>
      </c>
      <c r="AH446" s="24" t="e">
        <f>SUMIFS([1]raw_resource_build!$K:$K,[1]raw_resource_build!$B:$B,$C446,[1]raw_resource_build!$A:$A,AH$395)+SUMIFS([1]raw_resource_build!$L:$L,[1]raw_resource_build!$B:$B,$C446,[1]raw_resource_build!$A:$A,AH$395)</f>
        <v>#VALUE!</v>
      </c>
      <c r="AI446" s="24" t="e">
        <f>SUMIFS([1]raw_resource_build!$K:$K,[1]raw_resource_build!$B:$B,$C446,[1]raw_resource_build!$A:$A,AI$395)+SUMIFS([1]raw_resource_build!$L:$L,[1]raw_resource_build!$B:$B,$C446,[1]raw_resource_build!$A:$A,AI$395)</f>
        <v>#VALUE!</v>
      </c>
      <c r="AJ446" s="24" t="e">
        <f>SUMIFS([1]raw_resource_build!$K:$K,[1]raw_resource_build!$B:$B,$C446,[1]raw_resource_build!$A:$A,AJ$395)+SUMIFS([1]raw_resource_build!$L:$L,[1]raw_resource_build!$B:$B,$C446,[1]raw_resource_build!$A:$A,AJ$395)</f>
        <v>#VALUE!</v>
      </c>
      <c r="AK446" s="24" t="e">
        <f>SUMIFS([1]raw_resource_build!$K:$K,[1]raw_resource_build!$B:$B,$C446,[1]raw_resource_build!$A:$A,AK$395)+SUMIFS([1]raw_resource_build!$L:$L,[1]raw_resource_build!$B:$B,$C446,[1]raw_resource_build!$A:$A,AK$395)</f>
        <v>#VALUE!</v>
      </c>
      <c r="AL446" s="24" t="e">
        <f>SUMIFS([1]raw_resource_build!$K:$K,[1]raw_resource_build!$B:$B,$C446,[1]raw_resource_build!$A:$A,AL$395)+SUMIFS([1]raw_resource_build!$L:$L,[1]raw_resource_build!$B:$B,$C446,[1]raw_resource_build!$A:$A,AL$395)</f>
        <v>#VALUE!</v>
      </c>
      <c r="AM446" s="24" t="e">
        <f>SUMIFS([1]raw_resource_build!$K:$K,[1]raw_resource_build!$B:$B,$C446,[1]raw_resource_build!$A:$A,AM$395)+SUMIFS([1]raw_resource_build!$L:$L,[1]raw_resource_build!$B:$B,$C446,[1]raw_resource_build!$A:$A,AM$395)</f>
        <v>#VALUE!</v>
      </c>
      <c r="AN446" s="24" t="e">
        <f>SUMIFS([1]raw_resource_build!$K:$K,[1]raw_resource_build!$B:$B,$C446,[1]raw_resource_build!$A:$A,AN$395)+SUMIFS([1]raw_resource_build!$L:$L,[1]raw_resource_build!$B:$B,$C446,[1]raw_resource_build!$A:$A,AN$395)</f>
        <v>#VALUE!</v>
      </c>
      <c r="AO446" s="17"/>
      <c r="AP446" s="70"/>
    </row>
    <row r="447" spans="3:42" outlineLevel="1" x14ac:dyDescent="0.4">
      <c r="C447" s="17" t="s">
        <v>412</v>
      </c>
      <c r="D447" s="136" t="s">
        <v>355</v>
      </c>
      <c r="E447" s="24">
        <v>0</v>
      </c>
      <c r="F447" s="24">
        <v>0</v>
      </c>
      <c r="G447" s="24">
        <v>0</v>
      </c>
      <c r="H447" s="24">
        <v>0</v>
      </c>
      <c r="I447" s="24">
        <v>0</v>
      </c>
      <c r="J447" s="24">
        <v>0</v>
      </c>
      <c r="K447" s="24">
        <v>0</v>
      </c>
      <c r="L447" s="24">
        <v>0</v>
      </c>
      <c r="M447" s="24">
        <v>0</v>
      </c>
      <c r="N447" s="24">
        <v>0</v>
      </c>
      <c r="O447" s="24">
        <v>0</v>
      </c>
      <c r="P447" s="24">
        <v>0</v>
      </c>
      <c r="Q447" s="24">
        <v>0</v>
      </c>
      <c r="R447" s="24">
        <v>0</v>
      </c>
      <c r="S447" s="24">
        <v>0</v>
      </c>
      <c r="T447" s="24">
        <v>0</v>
      </c>
      <c r="U447" s="24" t="e">
        <f>SUMIFS([1]raw_resource_build!$K:$K,[1]raw_resource_build!$B:$B,$C447,[1]raw_resource_build!$A:$A,U$395)+SUMIFS([1]raw_resource_build!$L:$L,[1]raw_resource_build!$B:$B,$C447,[1]raw_resource_build!$A:$A,U$395)</f>
        <v>#VALUE!</v>
      </c>
      <c r="V447" s="24" t="e">
        <f>SUMIFS([1]raw_resource_build!$K:$K,[1]raw_resource_build!$B:$B,$C447,[1]raw_resource_build!$A:$A,V$395)+SUMIFS([1]raw_resource_build!$L:$L,[1]raw_resource_build!$B:$B,$C447,[1]raw_resource_build!$A:$A,V$395)</f>
        <v>#VALUE!</v>
      </c>
      <c r="W447" s="24" t="e">
        <f>SUMIFS([1]raw_resource_build!$K:$K,[1]raw_resource_build!$B:$B,$C447,[1]raw_resource_build!$A:$A,W$395)+SUMIFS([1]raw_resource_build!$L:$L,[1]raw_resource_build!$B:$B,$C447,[1]raw_resource_build!$A:$A,W$395)</f>
        <v>#VALUE!</v>
      </c>
      <c r="X447" s="24" t="e">
        <f>SUMIFS([1]raw_resource_build!$K:$K,[1]raw_resource_build!$B:$B,$C447,[1]raw_resource_build!$A:$A,X$395)+SUMIFS([1]raw_resource_build!$L:$L,[1]raw_resource_build!$B:$B,$C447,[1]raw_resource_build!$A:$A,X$395)</f>
        <v>#VALUE!</v>
      </c>
      <c r="Y447" s="24" t="e">
        <f>SUMIFS([1]raw_resource_build!$K:$K,[1]raw_resource_build!$B:$B,$C447,[1]raw_resource_build!$A:$A,Y$395)+SUMIFS([1]raw_resource_build!$L:$L,[1]raw_resource_build!$B:$B,$C447,[1]raw_resource_build!$A:$A,Y$395)</f>
        <v>#VALUE!</v>
      </c>
      <c r="Z447" s="24" t="e">
        <f>SUMIFS([1]raw_resource_build!$K:$K,[1]raw_resource_build!$B:$B,$C447,[1]raw_resource_build!$A:$A,Z$395)+SUMIFS([1]raw_resource_build!$L:$L,[1]raw_resource_build!$B:$B,$C447,[1]raw_resource_build!$A:$A,Z$395)</f>
        <v>#VALUE!</v>
      </c>
      <c r="AA447" s="24" t="e">
        <f>SUMIFS([1]raw_resource_build!$K:$K,[1]raw_resource_build!$B:$B,$C447,[1]raw_resource_build!$A:$A,AA$395)+SUMIFS([1]raw_resource_build!$L:$L,[1]raw_resource_build!$B:$B,$C447,[1]raw_resource_build!$A:$A,AA$395)</f>
        <v>#VALUE!</v>
      </c>
      <c r="AB447" s="24" t="e">
        <f>SUMIFS([1]raw_resource_build!$K:$K,[1]raw_resource_build!$B:$B,$C447,[1]raw_resource_build!$A:$A,AB$395)+SUMIFS([1]raw_resource_build!$L:$L,[1]raw_resource_build!$B:$B,$C447,[1]raw_resource_build!$A:$A,AB$395)</f>
        <v>#VALUE!</v>
      </c>
      <c r="AC447" s="24" t="e">
        <f>SUMIFS([1]raw_resource_build!$K:$K,[1]raw_resource_build!$B:$B,$C447,[1]raw_resource_build!$A:$A,AC$395)+SUMIFS([1]raw_resource_build!$L:$L,[1]raw_resource_build!$B:$B,$C447,[1]raw_resource_build!$A:$A,AC$395)</f>
        <v>#VALUE!</v>
      </c>
      <c r="AD447" s="24" t="e">
        <f>SUMIFS([1]raw_resource_build!$K:$K,[1]raw_resource_build!$B:$B,$C447,[1]raw_resource_build!$A:$A,AD$395)+SUMIFS([1]raw_resource_build!$L:$L,[1]raw_resource_build!$B:$B,$C447,[1]raw_resource_build!$A:$A,AD$395)</f>
        <v>#VALUE!</v>
      </c>
      <c r="AE447" s="24" t="e">
        <f>SUMIFS([1]raw_resource_build!$K:$K,[1]raw_resource_build!$B:$B,$C447,[1]raw_resource_build!$A:$A,AE$395)+SUMIFS([1]raw_resource_build!$L:$L,[1]raw_resource_build!$B:$B,$C447,[1]raw_resource_build!$A:$A,AE$395)</f>
        <v>#VALUE!</v>
      </c>
      <c r="AF447" s="24" t="e">
        <f>SUMIFS([1]raw_resource_build!$K:$K,[1]raw_resource_build!$B:$B,$C447,[1]raw_resource_build!$A:$A,AF$395)+SUMIFS([1]raw_resource_build!$L:$L,[1]raw_resource_build!$B:$B,$C447,[1]raw_resource_build!$A:$A,AF$395)</f>
        <v>#VALUE!</v>
      </c>
      <c r="AG447" s="24" t="e">
        <f>SUMIFS([1]raw_resource_build!$K:$K,[1]raw_resource_build!$B:$B,$C447,[1]raw_resource_build!$A:$A,AG$395)+SUMIFS([1]raw_resource_build!$L:$L,[1]raw_resource_build!$B:$B,$C447,[1]raw_resource_build!$A:$A,AG$395)</f>
        <v>#VALUE!</v>
      </c>
      <c r="AH447" s="24" t="e">
        <f>SUMIFS([1]raw_resource_build!$K:$K,[1]raw_resource_build!$B:$B,$C447,[1]raw_resource_build!$A:$A,AH$395)+SUMIFS([1]raw_resource_build!$L:$L,[1]raw_resource_build!$B:$B,$C447,[1]raw_resource_build!$A:$A,AH$395)</f>
        <v>#VALUE!</v>
      </c>
      <c r="AI447" s="24" t="e">
        <f>SUMIFS([1]raw_resource_build!$K:$K,[1]raw_resource_build!$B:$B,$C447,[1]raw_resource_build!$A:$A,AI$395)+SUMIFS([1]raw_resource_build!$L:$L,[1]raw_resource_build!$B:$B,$C447,[1]raw_resource_build!$A:$A,AI$395)</f>
        <v>#VALUE!</v>
      </c>
      <c r="AJ447" s="24" t="e">
        <f>SUMIFS([1]raw_resource_build!$K:$K,[1]raw_resource_build!$B:$B,$C447,[1]raw_resource_build!$A:$A,AJ$395)+SUMIFS([1]raw_resource_build!$L:$L,[1]raw_resource_build!$B:$B,$C447,[1]raw_resource_build!$A:$A,AJ$395)</f>
        <v>#VALUE!</v>
      </c>
      <c r="AK447" s="24" t="e">
        <f>SUMIFS([1]raw_resource_build!$K:$K,[1]raw_resource_build!$B:$B,$C447,[1]raw_resource_build!$A:$A,AK$395)+SUMIFS([1]raw_resource_build!$L:$L,[1]raw_resource_build!$B:$B,$C447,[1]raw_resource_build!$A:$A,AK$395)</f>
        <v>#VALUE!</v>
      </c>
      <c r="AL447" s="24" t="e">
        <f>SUMIFS([1]raw_resource_build!$K:$K,[1]raw_resource_build!$B:$B,$C447,[1]raw_resource_build!$A:$A,AL$395)+SUMIFS([1]raw_resource_build!$L:$L,[1]raw_resource_build!$B:$B,$C447,[1]raw_resource_build!$A:$A,AL$395)</f>
        <v>#VALUE!</v>
      </c>
      <c r="AM447" s="24" t="e">
        <f>SUMIFS([1]raw_resource_build!$K:$K,[1]raw_resource_build!$B:$B,$C447,[1]raw_resource_build!$A:$A,AM$395)+SUMIFS([1]raw_resource_build!$L:$L,[1]raw_resource_build!$B:$B,$C447,[1]raw_resource_build!$A:$A,AM$395)</f>
        <v>#VALUE!</v>
      </c>
      <c r="AN447" s="24" t="e">
        <f>SUMIFS([1]raw_resource_build!$K:$K,[1]raw_resource_build!$B:$B,$C447,[1]raw_resource_build!$A:$A,AN$395)+SUMIFS([1]raw_resource_build!$L:$L,[1]raw_resource_build!$B:$B,$C447,[1]raw_resource_build!$A:$A,AN$395)</f>
        <v>#VALUE!</v>
      </c>
      <c r="AO447" s="17"/>
      <c r="AP447" s="70"/>
    </row>
    <row r="448" spans="3:42" outlineLevel="1" x14ac:dyDescent="0.4">
      <c r="C448" s="17" t="s">
        <v>413</v>
      </c>
      <c r="D448" s="136" t="s">
        <v>355</v>
      </c>
      <c r="E448" s="24">
        <v>0</v>
      </c>
      <c r="F448" s="24">
        <v>0</v>
      </c>
      <c r="G448" s="24">
        <v>0</v>
      </c>
      <c r="H448" s="24">
        <v>0</v>
      </c>
      <c r="I448" s="24">
        <v>0</v>
      </c>
      <c r="J448" s="24">
        <v>0</v>
      </c>
      <c r="K448" s="24">
        <v>0</v>
      </c>
      <c r="L448" s="24">
        <v>0</v>
      </c>
      <c r="M448" s="24">
        <v>0</v>
      </c>
      <c r="N448" s="24">
        <v>0</v>
      </c>
      <c r="O448" s="24">
        <v>0</v>
      </c>
      <c r="P448" s="24">
        <v>0</v>
      </c>
      <c r="Q448" s="24">
        <v>0</v>
      </c>
      <c r="R448" s="24">
        <v>0</v>
      </c>
      <c r="S448" s="24">
        <v>0</v>
      </c>
      <c r="T448" s="24">
        <v>0</v>
      </c>
      <c r="U448" s="24" t="e">
        <f>SUMIFS([1]raw_resource_build!$K:$K,[1]raw_resource_build!$B:$B,$C448,[1]raw_resource_build!$A:$A,U$395)+SUMIFS([1]raw_resource_build!$L:$L,[1]raw_resource_build!$B:$B,$C448,[1]raw_resource_build!$A:$A,U$395)</f>
        <v>#VALUE!</v>
      </c>
      <c r="V448" s="24" t="e">
        <f>SUMIFS([1]raw_resource_build!$K:$K,[1]raw_resource_build!$B:$B,$C448,[1]raw_resource_build!$A:$A,V$395)+SUMIFS([1]raw_resource_build!$L:$L,[1]raw_resource_build!$B:$B,$C448,[1]raw_resource_build!$A:$A,V$395)</f>
        <v>#VALUE!</v>
      </c>
      <c r="W448" s="24" t="e">
        <f>SUMIFS([1]raw_resource_build!$K:$K,[1]raw_resource_build!$B:$B,$C448,[1]raw_resource_build!$A:$A,W$395)+SUMIFS([1]raw_resource_build!$L:$L,[1]raw_resource_build!$B:$B,$C448,[1]raw_resource_build!$A:$A,W$395)</f>
        <v>#VALUE!</v>
      </c>
      <c r="X448" s="24" t="e">
        <f>SUMIFS([1]raw_resource_build!$K:$K,[1]raw_resource_build!$B:$B,$C448,[1]raw_resource_build!$A:$A,X$395)+SUMIFS([1]raw_resource_build!$L:$L,[1]raw_resource_build!$B:$B,$C448,[1]raw_resource_build!$A:$A,X$395)</f>
        <v>#VALUE!</v>
      </c>
      <c r="Y448" s="24" t="e">
        <f>SUMIFS([1]raw_resource_build!$K:$K,[1]raw_resource_build!$B:$B,$C448,[1]raw_resource_build!$A:$A,Y$395)+SUMIFS([1]raw_resource_build!$L:$L,[1]raw_resource_build!$B:$B,$C448,[1]raw_resource_build!$A:$A,Y$395)</f>
        <v>#VALUE!</v>
      </c>
      <c r="Z448" s="24" t="e">
        <f>SUMIFS([1]raw_resource_build!$K:$K,[1]raw_resource_build!$B:$B,$C448,[1]raw_resource_build!$A:$A,Z$395)+SUMIFS([1]raw_resource_build!$L:$L,[1]raw_resource_build!$B:$B,$C448,[1]raw_resource_build!$A:$A,Z$395)</f>
        <v>#VALUE!</v>
      </c>
      <c r="AA448" s="24" t="e">
        <f>SUMIFS([1]raw_resource_build!$K:$K,[1]raw_resource_build!$B:$B,$C448,[1]raw_resource_build!$A:$A,AA$395)+SUMIFS([1]raw_resource_build!$L:$L,[1]raw_resource_build!$B:$B,$C448,[1]raw_resource_build!$A:$A,AA$395)</f>
        <v>#VALUE!</v>
      </c>
      <c r="AB448" s="24" t="e">
        <f>SUMIFS([1]raw_resource_build!$K:$K,[1]raw_resource_build!$B:$B,$C448,[1]raw_resource_build!$A:$A,AB$395)+SUMIFS([1]raw_resource_build!$L:$L,[1]raw_resource_build!$B:$B,$C448,[1]raw_resource_build!$A:$A,AB$395)</f>
        <v>#VALUE!</v>
      </c>
      <c r="AC448" s="24" t="e">
        <f>SUMIFS([1]raw_resource_build!$K:$K,[1]raw_resource_build!$B:$B,$C448,[1]raw_resource_build!$A:$A,AC$395)+SUMIFS([1]raw_resource_build!$L:$L,[1]raw_resource_build!$B:$B,$C448,[1]raw_resource_build!$A:$A,AC$395)</f>
        <v>#VALUE!</v>
      </c>
      <c r="AD448" s="24" t="e">
        <f>SUMIFS([1]raw_resource_build!$K:$K,[1]raw_resource_build!$B:$B,$C448,[1]raw_resource_build!$A:$A,AD$395)+SUMIFS([1]raw_resource_build!$L:$L,[1]raw_resource_build!$B:$B,$C448,[1]raw_resource_build!$A:$A,AD$395)</f>
        <v>#VALUE!</v>
      </c>
      <c r="AE448" s="24" t="e">
        <f>SUMIFS([1]raw_resource_build!$K:$K,[1]raw_resource_build!$B:$B,$C448,[1]raw_resource_build!$A:$A,AE$395)+SUMIFS([1]raw_resource_build!$L:$L,[1]raw_resource_build!$B:$B,$C448,[1]raw_resource_build!$A:$A,AE$395)</f>
        <v>#VALUE!</v>
      </c>
      <c r="AF448" s="24" t="e">
        <f>SUMIFS([1]raw_resource_build!$K:$K,[1]raw_resource_build!$B:$B,$C448,[1]raw_resource_build!$A:$A,AF$395)+SUMIFS([1]raw_resource_build!$L:$L,[1]raw_resource_build!$B:$B,$C448,[1]raw_resource_build!$A:$A,AF$395)</f>
        <v>#VALUE!</v>
      </c>
      <c r="AG448" s="24" t="e">
        <f>SUMIFS([1]raw_resource_build!$K:$K,[1]raw_resource_build!$B:$B,$C448,[1]raw_resource_build!$A:$A,AG$395)+SUMIFS([1]raw_resource_build!$L:$L,[1]raw_resource_build!$B:$B,$C448,[1]raw_resource_build!$A:$A,AG$395)</f>
        <v>#VALUE!</v>
      </c>
      <c r="AH448" s="24" t="e">
        <f>SUMIFS([1]raw_resource_build!$K:$K,[1]raw_resource_build!$B:$B,$C448,[1]raw_resource_build!$A:$A,AH$395)+SUMIFS([1]raw_resource_build!$L:$L,[1]raw_resource_build!$B:$B,$C448,[1]raw_resource_build!$A:$A,AH$395)</f>
        <v>#VALUE!</v>
      </c>
      <c r="AI448" s="24" t="e">
        <f>SUMIFS([1]raw_resource_build!$K:$K,[1]raw_resource_build!$B:$B,$C448,[1]raw_resource_build!$A:$A,AI$395)+SUMIFS([1]raw_resource_build!$L:$L,[1]raw_resource_build!$B:$B,$C448,[1]raw_resource_build!$A:$A,AI$395)</f>
        <v>#VALUE!</v>
      </c>
      <c r="AJ448" s="24" t="e">
        <f>SUMIFS([1]raw_resource_build!$K:$K,[1]raw_resource_build!$B:$B,$C448,[1]raw_resource_build!$A:$A,AJ$395)+SUMIFS([1]raw_resource_build!$L:$L,[1]raw_resource_build!$B:$B,$C448,[1]raw_resource_build!$A:$A,AJ$395)</f>
        <v>#VALUE!</v>
      </c>
      <c r="AK448" s="24" t="e">
        <f>SUMIFS([1]raw_resource_build!$K:$K,[1]raw_resource_build!$B:$B,$C448,[1]raw_resource_build!$A:$A,AK$395)+SUMIFS([1]raw_resource_build!$L:$L,[1]raw_resource_build!$B:$B,$C448,[1]raw_resource_build!$A:$A,AK$395)</f>
        <v>#VALUE!</v>
      </c>
      <c r="AL448" s="24" t="e">
        <f>SUMIFS([1]raw_resource_build!$K:$K,[1]raw_resource_build!$B:$B,$C448,[1]raw_resource_build!$A:$A,AL$395)+SUMIFS([1]raw_resource_build!$L:$L,[1]raw_resource_build!$B:$B,$C448,[1]raw_resource_build!$A:$A,AL$395)</f>
        <v>#VALUE!</v>
      </c>
      <c r="AM448" s="24" t="e">
        <f>SUMIFS([1]raw_resource_build!$K:$K,[1]raw_resource_build!$B:$B,$C448,[1]raw_resource_build!$A:$A,AM$395)+SUMIFS([1]raw_resource_build!$L:$L,[1]raw_resource_build!$B:$B,$C448,[1]raw_resource_build!$A:$A,AM$395)</f>
        <v>#VALUE!</v>
      </c>
      <c r="AN448" s="24" t="e">
        <f>SUMIFS([1]raw_resource_build!$K:$K,[1]raw_resource_build!$B:$B,$C448,[1]raw_resource_build!$A:$A,AN$395)+SUMIFS([1]raw_resource_build!$L:$L,[1]raw_resource_build!$B:$B,$C448,[1]raw_resource_build!$A:$A,AN$395)</f>
        <v>#VALUE!</v>
      </c>
      <c r="AO448" s="17"/>
      <c r="AP448" s="70"/>
    </row>
    <row r="449" spans="2:42" outlineLevel="1" x14ac:dyDescent="0.4">
      <c r="C449" s="17" t="s">
        <v>414</v>
      </c>
      <c r="D449" s="136" t="s">
        <v>355</v>
      </c>
      <c r="E449" s="24">
        <v>0</v>
      </c>
      <c r="F449" s="24">
        <v>0</v>
      </c>
      <c r="G449" s="24">
        <v>0</v>
      </c>
      <c r="H449" s="24">
        <v>0</v>
      </c>
      <c r="I449" s="24">
        <v>0</v>
      </c>
      <c r="J449" s="24">
        <v>0</v>
      </c>
      <c r="K449" s="24">
        <v>0</v>
      </c>
      <c r="L449" s="24">
        <v>0</v>
      </c>
      <c r="M449" s="24">
        <v>0</v>
      </c>
      <c r="N449" s="24">
        <v>0</v>
      </c>
      <c r="O449" s="24">
        <v>0</v>
      </c>
      <c r="P449" s="24">
        <v>0</v>
      </c>
      <c r="Q449" s="24">
        <v>0</v>
      </c>
      <c r="R449" s="24">
        <v>0</v>
      </c>
      <c r="S449" s="24">
        <v>0</v>
      </c>
      <c r="T449" s="24">
        <v>0</v>
      </c>
      <c r="U449" s="24" t="e">
        <f>SUMIFS([1]raw_resource_build!$K:$K,[1]raw_resource_build!$B:$B,$C449,[1]raw_resource_build!$A:$A,U$395)+SUMIFS([1]raw_resource_build!$L:$L,[1]raw_resource_build!$B:$B,$C449,[1]raw_resource_build!$A:$A,U$395)</f>
        <v>#VALUE!</v>
      </c>
      <c r="V449" s="24" t="e">
        <f>SUMIFS([1]raw_resource_build!$K:$K,[1]raw_resource_build!$B:$B,$C449,[1]raw_resource_build!$A:$A,V$395)+SUMIFS([1]raw_resource_build!$L:$L,[1]raw_resource_build!$B:$B,$C449,[1]raw_resource_build!$A:$A,V$395)</f>
        <v>#VALUE!</v>
      </c>
      <c r="W449" s="24" t="e">
        <f>SUMIFS([1]raw_resource_build!$K:$K,[1]raw_resource_build!$B:$B,$C449,[1]raw_resource_build!$A:$A,W$395)+SUMIFS([1]raw_resource_build!$L:$L,[1]raw_resource_build!$B:$B,$C449,[1]raw_resource_build!$A:$A,W$395)</f>
        <v>#VALUE!</v>
      </c>
      <c r="X449" s="24" t="e">
        <f>SUMIFS([1]raw_resource_build!$K:$K,[1]raw_resource_build!$B:$B,$C449,[1]raw_resource_build!$A:$A,X$395)+SUMIFS([1]raw_resource_build!$L:$L,[1]raw_resource_build!$B:$B,$C449,[1]raw_resource_build!$A:$A,X$395)</f>
        <v>#VALUE!</v>
      </c>
      <c r="Y449" s="24" t="e">
        <f>SUMIFS([1]raw_resource_build!$K:$K,[1]raw_resource_build!$B:$B,$C449,[1]raw_resource_build!$A:$A,Y$395)+SUMIFS([1]raw_resource_build!$L:$L,[1]raw_resource_build!$B:$B,$C449,[1]raw_resource_build!$A:$A,Y$395)</f>
        <v>#VALUE!</v>
      </c>
      <c r="Z449" s="24" t="e">
        <f>SUMIFS([1]raw_resource_build!$K:$K,[1]raw_resource_build!$B:$B,$C449,[1]raw_resource_build!$A:$A,Z$395)+SUMIFS([1]raw_resource_build!$L:$L,[1]raw_resource_build!$B:$B,$C449,[1]raw_resource_build!$A:$A,Z$395)</f>
        <v>#VALUE!</v>
      </c>
      <c r="AA449" s="24" t="e">
        <f>SUMIFS([1]raw_resource_build!$K:$K,[1]raw_resource_build!$B:$B,$C449,[1]raw_resource_build!$A:$A,AA$395)+SUMIFS([1]raw_resource_build!$L:$L,[1]raw_resource_build!$B:$B,$C449,[1]raw_resource_build!$A:$A,AA$395)</f>
        <v>#VALUE!</v>
      </c>
      <c r="AB449" s="24" t="e">
        <f>SUMIFS([1]raw_resource_build!$K:$K,[1]raw_resource_build!$B:$B,$C449,[1]raw_resource_build!$A:$A,AB$395)+SUMIFS([1]raw_resource_build!$L:$L,[1]raw_resource_build!$B:$B,$C449,[1]raw_resource_build!$A:$A,AB$395)</f>
        <v>#VALUE!</v>
      </c>
      <c r="AC449" s="24" t="e">
        <f>SUMIFS([1]raw_resource_build!$K:$K,[1]raw_resource_build!$B:$B,$C449,[1]raw_resource_build!$A:$A,AC$395)+SUMIFS([1]raw_resource_build!$L:$L,[1]raw_resource_build!$B:$B,$C449,[1]raw_resource_build!$A:$A,AC$395)</f>
        <v>#VALUE!</v>
      </c>
      <c r="AD449" s="24" t="e">
        <f>SUMIFS([1]raw_resource_build!$K:$K,[1]raw_resource_build!$B:$B,$C449,[1]raw_resource_build!$A:$A,AD$395)+SUMIFS([1]raw_resource_build!$L:$L,[1]raw_resource_build!$B:$B,$C449,[1]raw_resource_build!$A:$A,AD$395)</f>
        <v>#VALUE!</v>
      </c>
      <c r="AE449" s="24" t="e">
        <f>SUMIFS([1]raw_resource_build!$K:$K,[1]raw_resource_build!$B:$B,$C449,[1]raw_resource_build!$A:$A,AE$395)+SUMIFS([1]raw_resource_build!$L:$L,[1]raw_resource_build!$B:$B,$C449,[1]raw_resource_build!$A:$A,AE$395)</f>
        <v>#VALUE!</v>
      </c>
      <c r="AF449" s="24" t="e">
        <f>SUMIFS([1]raw_resource_build!$K:$K,[1]raw_resource_build!$B:$B,$C449,[1]raw_resource_build!$A:$A,AF$395)+SUMIFS([1]raw_resource_build!$L:$L,[1]raw_resource_build!$B:$B,$C449,[1]raw_resource_build!$A:$A,AF$395)</f>
        <v>#VALUE!</v>
      </c>
      <c r="AG449" s="24" t="e">
        <f>SUMIFS([1]raw_resource_build!$K:$K,[1]raw_resource_build!$B:$B,$C449,[1]raw_resource_build!$A:$A,AG$395)+SUMIFS([1]raw_resource_build!$L:$L,[1]raw_resource_build!$B:$B,$C449,[1]raw_resource_build!$A:$A,AG$395)</f>
        <v>#VALUE!</v>
      </c>
      <c r="AH449" s="24" t="e">
        <f>SUMIFS([1]raw_resource_build!$K:$K,[1]raw_resource_build!$B:$B,$C449,[1]raw_resource_build!$A:$A,AH$395)+SUMIFS([1]raw_resource_build!$L:$L,[1]raw_resource_build!$B:$B,$C449,[1]raw_resource_build!$A:$A,AH$395)</f>
        <v>#VALUE!</v>
      </c>
      <c r="AI449" s="24" t="e">
        <f>SUMIFS([1]raw_resource_build!$K:$K,[1]raw_resource_build!$B:$B,$C449,[1]raw_resource_build!$A:$A,AI$395)+SUMIFS([1]raw_resource_build!$L:$L,[1]raw_resource_build!$B:$B,$C449,[1]raw_resource_build!$A:$A,AI$395)</f>
        <v>#VALUE!</v>
      </c>
      <c r="AJ449" s="24" t="e">
        <f>SUMIFS([1]raw_resource_build!$K:$K,[1]raw_resource_build!$B:$B,$C449,[1]raw_resource_build!$A:$A,AJ$395)+SUMIFS([1]raw_resource_build!$L:$L,[1]raw_resource_build!$B:$B,$C449,[1]raw_resource_build!$A:$A,AJ$395)</f>
        <v>#VALUE!</v>
      </c>
      <c r="AK449" s="24" t="e">
        <f>SUMIFS([1]raw_resource_build!$K:$K,[1]raw_resource_build!$B:$B,$C449,[1]raw_resource_build!$A:$A,AK$395)+SUMIFS([1]raw_resource_build!$L:$L,[1]raw_resource_build!$B:$B,$C449,[1]raw_resource_build!$A:$A,AK$395)</f>
        <v>#VALUE!</v>
      </c>
      <c r="AL449" s="24" t="e">
        <f>SUMIFS([1]raw_resource_build!$K:$K,[1]raw_resource_build!$B:$B,$C449,[1]raw_resource_build!$A:$A,AL$395)+SUMIFS([1]raw_resource_build!$L:$L,[1]raw_resource_build!$B:$B,$C449,[1]raw_resource_build!$A:$A,AL$395)</f>
        <v>#VALUE!</v>
      </c>
      <c r="AM449" s="24" t="e">
        <f>SUMIFS([1]raw_resource_build!$K:$K,[1]raw_resource_build!$B:$B,$C449,[1]raw_resource_build!$A:$A,AM$395)+SUMIFS([1]raw_resource_build!$L:$L,[1]raw_resource_build!$B:$B,$C449,[1]raw_resource_build!$A:$A,AM$395)</f>
        <v>#VALUE!</v>
      </c>
      <c r="AN449" s="24" t="e">
        <f>SUMIFS([1]raw_resource_build!$K:$K,[1]raw_resource_build!$B:$B,$C449,[1]raw_resource_build!$A:$A,AN$395)+SUMIFS([1]raw_resource_build!$L:$L,[1]raw_resource_build!$B:$B,$C449,[1]raw_resource_build!$A:$A,AN$395)</f>
        <v>#VALUE!</v>
      </c>
      <c r="AO449" s="17"/>
      <c r="AP449" s="70"/>
    </row>
    <row r="450" spans="2:42" outlineLevel="1" x14ac:dyDescent="0.4">
      <c r="C450" s="17" t="s">
        <v>415</v>
      </c>
      <c r="D450" s="136" t="s">
        <v>355</v>
      </c>
      <c r="E450" s="24">
        <v>0</v>
      </c>
      <c r="F450" s="24">
        <v>0</v>
      </c>
      <c r="G450" s="24">
        <v>0</v>
      </c>
      <c r="H450" s="24">
        <v>0</v>
      </c>
      <c r="I450" s="24">
        <v>0</v>
      </c>
      <c r="J450" s="24">
        <v>0</v>
      </c>
      <c r="K450" s="24">
        <v>0</v>
      </c>
      <c r="L450" s="24">
        <v>0</v>
      </c>
      <c r="M450" s="24">
        <v>0</v>
      </c>
      <c r="N450" s="24">
        <v>0</v>
      </c>
      <c r="O450" s="24">
        <v>0</v>
      </c>
      <c r="P450" s="24">
        <v>0</v>
      </c>
      <c r="Q450" s="24">
        <v>0</v>
      </c>
      <c r="R450" s="24">
        <v>0</v>
      </c>
      <c r="S450" s="24">
        <v>0</v>
      </c>
      <c r="T450" s="24">
        <v>0</v>
      </c>
      <c r="U450" s="24" t="e">
        <f>SUMIFS([1]raw_resource_build!$K:$K,[1]raw_resource_build!$B:$B,$C450,[1]raw_resource_build!$A:$A,U$395)+SUMIFS([1]raw_resource_build!$L:$L,[1]raw_resource_build!$B:$B,$C450,[1]raw_resource_build!$A:$A,U$395)</f>
        <v>#VALUE!</v>
      </c>
      <c r="V450" s="24" t="e">
        <f>SUMIFS([1]raw_resource_build!$K:$K,[1]raw_resource_build!$B:$B,$C450,[1]raw_resource_build!$A:$A,V$395)+SUMIFS([1]raw_resource_build!$L:$L,[1]raw_resource_build!$B:$B,$C450,[1]raw_resource_build!$A:$A,V$395)</f>
        <v>#VALUE!</v>
      </c>
      <c r="W450" s="24" t="e">
        <f>SUMIFS([1]raw_resource_build!$K:$K,[1]raw_resource_build!$B:$B,$C450,[1]raw_resource_build!$A:$A,W$395)+SUMIFS([1]raw_resource_build!$L:$L,[1]raw_resource_build!$B:$B,$C450,[1]raw_resource_build!$A:$A,W$395)</f>
        <v>#VALUE!</v>
      </c>
      <c r="X450" s="24" t="e">
        <f>SUMIFS([1]raw_resource_build!$K:$K,[1]raw_resource_build!$B:$B,$C450,[1]raw_resource_build!$A:$A,X$395)+SUMIFS([1]raw_resource_build!$L:$L,[1]raw_resource_build!$B:$B,$C450,[1]raw_resource_build!$A:$A,X$395)</f>
        <v>#VALUE!</v>
      </c>
      <c r="Y450" s="24" t="e">
        <f>SUMIFS([1]raw_resource_build!$K:$K,[1]raw_resource_build!$B:$B,$C450,[1]raw_resource_build!$A:$A,Y$395)+SUMIFS([1]raw_resource_build!$L:$L,[1]raw_resource_build!$B:$B,$C450,[1]raw_resource_build!$A:$A,Y$395)</f>
        <v>#VALUE!</v>
      </c>
      <c r="Z450" s="24" t="e">
        <f>SUMIFS([1]raw_resource_build!$K:$K,[1]raw_resource_build!$B:$B,$C450,[1]raw_resource_build!$A:$A,Z$395)+SUMIFS([1]raw_resource_build!$L:$L,[1]raw_resource_build!$B:$B,$C450,[1]raw_resource_build!$A:$A,Z$395)</f>
        <v>#VALUE!</v>
      </c>
      <c r="AA450" s="24" t="e">
        <f>SUMIFS([1]raw_resource_build!$K:$K,[1]raw_resource_build!$B:$B,$C450,[1]raw_resource_build!$A:$A,AA$395)+SUMIFS([1]raw_resource_build!$L:$L,[1]raw_resource_build!$B:$B,$C450,[1]raw_resource_build!$A:$A,AA$395)</f>
        <v>#VALUE!</v>
      </c>
      <c r="AB450" s="24" t="e">
        <f>SUMIFS([1]raw_resource_build!$K:$K,[1]raw_resource_build!$B:$B,$C450,[1]raw_resource_build!$A:$A,AB$395)+SUMIFS([1]raw_resource_build!$L:$L,[1]raw_resource_build!$B:$B,$C450,[1]raw_resource_build!$A:$A,AB$395)</f>
        <v>#VALUE!</v>
      </c>
      <c r="AC450" s="24" t="e">
        <f>SUMIFS([1]raw_resource_build!$K:$K,[1]raw_resource_build!$B:$B,$C450,[1]raw_resource_build!$A:$A,AC$395)+SUMIFS([1]raw_resource_build!$L:$L,[1]raw_resource_build!$B:$B,$C450,[1]raw_resource_build!$A:$A,AC$395)</f>
        <v>#VALUE!</v>
      </c>
      <c r="AD450" s="24" t="e">
        <f>SUMIFS([1]raw_resource_build!$K:$K,[1]raw_resource_build!$B:$B,$C450,[1]raw_resource_build!$A:$A,AD$395)+SUMIFS([1]raw_resource_build!$L:$L,[1]raw_resource_build!$B:$B,$C450,[1]raw_resource_build!$A:$A,AD$395)</f>
        <v>#VALUE!</v>
      </c>
      <c r="AE450" s="24" t="e">
        <f>SUMIFS([1]raw_resource_build!$K:$K,[1]raw_resource_build!$B:$B,$C450,[1]raw_resource_build!$A:$A,AE$395)+SUMIFS([1]raw_resource_build!$L:$L,[1]raw_resource_build!$B:$B,$C450,[1]raw_resource_build!$A:$A,AE$395)</f>
        <v>#VALUE!</v>
      </c>
      <c r="AF450" s="24" t="e">
        <f>SUMIFS([1]raw_resource_build!$K:$K,[1]raw_resource_build!$B:$B,$C450,[1]raw_resource_build!$A:$A,AF$395)+SUMIFS([1]raw_resource_build!$L:$L,[1]raw_resource_build!$B:$B,$C450,[1]raw_resource_build!$A:$A,AF$395)</f>
        <v>#VALUE!</v>
      </c>
      <c r="AG450" s="24" t="e">
        <f>SUMIFS([1]raw_resource_build!$K:$K,[1]raw_resource_build!$B:$B,$C450,[1]raw_resource_build!$A:$A,AG$395)+SUMIFS([1]raw_resource_build!$L:$L,[1]raw_resource_build!$B:$B,$C450,[1]raw_resource_build!$A:$A,AG$395)</f>
        <v>#VALUE!</v>
      </c>
      <c r="AH450" s="24" t="e">
        <f>SUMIFS([1]raw_resource_build!$K:$K,[1]raw_resource_build!$B:$B,$C450,[1]raw_resource_build!$A:$A,AH$395)+SUMIFS([1]raw_resource_build!$L:$L,[1]raw_resource_build!$B:$B,$C450,[1]raw_resource_build!$A:$A,AH$395)</f>
        <v>#VALUE!</v>
      </c>
      <c r="AI450" s="24" t="e">
        <f>SUMIFS([1]raw_resource_build!$K:$K,[1]raw_resource_build!$B:$B,$C450,[1]raw_resource_build!$A:$A,AI$395)+SUMIFS([1]raw_resource_build!$L:$L,[1]raw_resource_build!$B:$B,$C450,[1]raw_resource_build!$A:$A,AI$395)</f>
        <v>#VALUE!</v>
      </c>
      <c r="AJ450" s="24" t="e">
        <f>SUMIFS([1]raw_resource_build!$K:$K,[1]raw_resource_build!$B:$B,$C450,[1]raw_resource_build!$A:$A,AJ$395)+SUMIFS([1]raw_resource_build!$L:$L,[1]raw_resource_build!$B:$B,$C450,[1]raw_resource_build!$A:$A,AJ$395)</f>
        <v>#VALUE!</v>
      </c>
      <c r="AK450" s="24" t="e">
        <f>SUMIFS([1]raw_resource_build!$K:$K,[1]raw_resource_build!$B:$B,$C450,[1]raw_resource_build!$A:$A,AK$395)+SUMIFS([1]raw_resource_build!$L:$L,[1]raw_resource_build!$B:$B,$C450,[1]raw_resource_build!$A:$A,AK$395)</f>
        <v>#VALUE!</v>
      </c>
      <c r="AL450" s="24" t="e">
        <f>SUMIFS([1]raw_resource_build!$K:$K,[1]raw_resource_build!$B:$B,$C450,[1]raw_resource_build!$A:$A,AL$395)+SUMIFS([1]raw_resource_build!$L:$L,[1]raw_resource_build!$B:$B,$C450,[1]raw_resource_build!$A:$A,AL$395)</f>
        <v>#VALUE!</v>
      </c>
      <c r="AM450" s="24" t="e">
        <f>SUMIFS([1]raw_resource_build!$K:$K,[1]raw_resource_build!$B:$B,$C450,[1]raw_resource_build!$A:$A,AM$395)+SUMIFS([1]raw_resource_build!$L:$L,[1]raw_resource_build!$B:$B,$C450,[1]raw_resource_build!$A:$A,AM$395)</f>
        <v>#VALUE!</v>
      </c>
      <c r="AN450" s="24" t="e">
        <f>SUMIFS([1]raw_resource_build!$K:$K,[1]raw_resource_build!$B:$B,$C450,[1]raw_resource_build!$A:$A,AN$395)+SUMIFS([1]raw_resource_build!$L:$L,[1]raw_resource_build!$B:$B,$C450,[1]raw_resource_build!$A:$A,AN$395)</f>
        <v>#VALUE!</v>
      </c>
      <c r="AO450" s="17"/>
      <c r="AP450" s="70"/>
    </row>
    <row r="451" spans="2:42" outlineLevel="1" x14ac:dyDescent="0.4">
      <c r="C451" s="17" t="s">
        <v>416</v>
      </c>
      <c r="D451" s="136" t="s">
        <v>355</v>
      </c>
      <c r="E451" s="24">
        <v>0</v>
      </c>
      <c r="F451" s="24">
        <v>0</v>
      </c>
      <c r="G451" s="24">
        <v>0</v>
      </c>
      <c r="H451" s="24">
        <v>0</v>
      </c>
      <c r="I451" s="24">
        <v>0</v>
      </c>
      <c r="J451" s="24">
        <v>0</v>
      </c>
      <c r="K451" s="24">
        <v>0</v>
      </c>
      <c r="L451" s="24">
        <v>0</v>
      </c>
      <c r="M451" s="24">
        <v>0</v>
      </c>
      <c r="N451" s="24">
        <v>0</v>
      </c>
      <c r="O451" s="24">
        <v>0</v>
      </c>
      <c r="P451" s="24">
        <v>0</v>
      </c>
      <c r="Q451" s="24">
        <v>0</v>
      </c>
      <c r="R451" s="24">
        <v>0</v>
      </c>
      <c r="S451" s="24">
        <v>0</v>
      </c>
      <c r="T451" s="24">
        <v>0</v>
      </c>
      <c r="U451" s="24" t="e">
        <f>SUMIFS([1]raw_resource_build!$K:$K,[1]raw_resource_build!$B:$B,$C451,[1]raw_resource_build!$A:$A,U$395)+SUMIFS([1]raw_resource_build!$L:$L,[1]raw_resource_build!$B:$B,$C451,[1]raw_resource_build!$A:$A,U$395)</f>
        <v>#VALUE!</v>
      </c>
      <c r="V451" s="24" t="e">
        <f>SUMIFS([1]raw_resource_build!$K:$K,[1]raw_resource_build!$B:$B,$C451,[1]raw_resource_build!$A:$A,V$395)+SUMIFS([1]raw_resource_build!$L:$L,[1]raw_resource_build!$B:$B,$C451,[1]raw_resource_build!$A:$A,V$395)</f>
        <v>#VALUE!</v>
      </c>
      <c r="W451" s="24" t="e">
        <f>SUMIFS([1]raw_resource_build!$K:$K,[1]raw_resource_build!$B:$B,$C451,[1]raw_resource_build!$A:$A,W$395)+SUMIFS([1]raw_resource_build!$L:$L,[1]raw_resource_build!$B:$B,$C451,[1]raw_resource_build!$A:$A,W$395)</f>
        <v>#VALUE!</v>
      </c>
      <c r="X451" s="24" t="e">
        <f>SUMIFS([1]raw_resource_build!$K:$K,[1]raw_resource_build!$B:$B,$C451,[1]raw_resource_build!$A:$A,X$395)+SUMIFS([1]raw_resource_build!$L:$L,[1]raw_resource_build!$B:$B,$C451,[1]raw_resource_build!$A:$A,X$395)</f>
        <v>#VALUE!</v>
      </c>
      <c r="Y451" s="24" t="e">
        <f>SUMIFS([1]raw_resource_build!$K:$K,[1]raw_resource_build!$B:$B,$C451,[1]raw_resource_build!$A:$A,Y$395)+SUMIFS([1]raw_resource_build!$L:$L,[1]raw_resource_build!$B:$B,$C451,[1]raw_resource_build!$A:$A,Y$395)</f>
        <v>#VALUE!</v>
      </c>
      <c r="Z451" s="24" t="e">
        <f>SUMIFS([1]raw_resource_build!$K:$K,[1]raw_resource_build!$B:$B,$C451,[1]raw_resource_build!$A:$A,Z$395)+SUMIFS([1]raw_resource_build!$L:$L,[1]raw_resource_build!$B:$B,$C451,[1]raw_resource_build!$A:$A,Z$395)</f>
        <v>#VALUE!</v>
      </c>
      <c r="AA451" s="24" t="e">
        <f>SUMIFS([1]raw_resource_build!$K:$K,[1]raw_resource_build!$B:$B,$C451,[1]raw_resource_build!$A:$A,AA$395)+SUMIFS([1]raw_resource_build!$L:$L,[1]raw_resource_build!$B:$B,$C451,[1]raw_resource_build!$A:$A,AA$395)</f>
        <v>#VALUE!</v>
      </c>
      <c r="AB451" s="24" t="e">
        <f>SUMIFS([1]raw_resource_build!$K:$K,[1]raw_resource_build!$B:$B,$C451,[1]raw_resource_build!$A:$A,AB$395)+SUMIFS([1]raw_resource_build!$L:$L,[1]raw_resource_build!$B:$B,$C451,[1]raw_resource_build!$A:$A,AB$395)</f>
        <v>#VALUE!</v>
      </c>
      <c r="AC451" s="24" t="e">
        <f>SUMIFS([1]raw_resource_build!$K:$K,[1]raw_resource_build!$B:$B,$C451,[1]raw_resource_build!$A:$A,AC$395)+SUMIFS([1]raw_resource_build!$L:$L,[1]raw_resource_build!$B:$B,$C451,[1]raw_resource_build!$A:$A,AC$395)</f>
        <v>#VALUE!</v>
      </c>
      <c r="AD451" s="24" t="e">
        <f>SUMIFS([1]raw_resource_build!$K:$K,[1]raw_resource_build!$B:$B,$C451,[1]raw_resource_build!$A:$A,AD$395)+SUMIFS([1]raw_resource_build!$L:$L,[1]raw_resource_build!$B:$B,$C451,[1]raw_resource_build!$A:$A,AD$395)</f>
        <v>#VALUE!</v>
      </c>
      <c r="AE451" s="24" t="e">
        <f>SUMIFS([1]raw_resource_build!$K:$K,[1]raw_resource_build!$B:$B,$C451,[1]raw_resource_build!$A:$A,AE$395)+SUMIFS([1]raw_resource_build!$L:$L,[1]raw_resource_build!$B:$B,$C451,[1]raw_resource_build!$A:$A,AE$395)</f>
        <v>#VALUE!</v>
      </c>
      <c r="AF451" s="24" t="e">
        <f>SUMIFS([1]raw_resource_build!$K:$K,[1]raw_resource_build!$B:$B,$C451,[1]raw_resource_build!$A:$A,AF$395)+SUMIFS([1]raw_resource_build!$L:$L,[1]raw_resource_build!$B:$B,$C451,[1]raw_resource_build!$A:$A,AF$395)</f>
        <v>#VALUE!</v>
      </c>
      <c r="AG451" s="24" t="e">
        <f>SUMIFS([1]raw_resource_build!$K:$K,[1]raw_resource_build!$B:$B,$C451,[1]raw_resource_build!$A:$A,AG$395)+SUMIFS([1]raw_resource_build!$L:$L,[1]raw_resource_build!$B:$B,$C451,[1]raw_resource_build!$A:$A,AG$395)</f>
        <v>#VALUE!</v>
      </c>
      <c r="AH451" s="24" t="e">
        <f>SUMIFS([1]raw_resource_build!$K:$K,[1]raw_resource_build!$B:$B,$C451,[1]raw_resource_build!$A:$A,AH$395)+SUMIFS([1]raw_resource_build!$L:$L,[1]raw_resource_build!$B:$B,$C451,[1]raw_resource_build!$A:$A,AH$395)</f>
        <v>#VALUE!</v>
      </c>
      <c r="AI451" s="24" t="e">
        <f>SUMIFS([1]raw_resource_build!$K:$K,[1]raw_resource_build!$B:$B,$C451,[1]raw_resource_build!$A:$A,AI$395)+SUMIFS([1]raw_resource_build!$L:$L,[1]raw_resource_build!$B:$B,$C451,[1]raw_resource_build!$A:$A,AI$395)</f>
        <v>#VALUE!</v>
      </c>
      <c r="AJ451" s="24" t="e">
        <f>SUMIFS([1]raw_resource_build!$K:$K,[1]raw_resource_build!$B:$B,$C451,[1]raw_resource_build!$A:$A,AJ$395)+SUMIFS([1]raw_resource_build!$L:$L,[1]raw_resource_build!$B:$B,$C451,[1]raw_resource_build!$A:$A,AJ$395)</f>
        <v>#VALUE!</v>
      </c>
      <c r="AK451" s="24" t="e">
        <f>SUMIFS([1]raw_resource_build!$K:$K,[1]raw_resource_build!$B:$B,$C451,[1]raw_resource_build!$A:$A,AK$395)+SUMIFS([1]raw_resource_build!$L:$L,[1]raw_resource_build!$B:$B,$C451,[1]raw_resource_build!$A:$A,AK$395)</f>
        <v>#VALUE!</v>
      </c>
      <c r="AL451" s="24" t="e">
        <f>SUMIFS([1]raw_resource_build!$K:$K,[1]raw_resource_build!$B:$B,$C451,[1]raw_resource_build!$A:$A,AL$395)+SUMIFS([1]raw_resource_build!$L:$L,[1]raw_resource_build!$B:$B,$C451,[1]raw_resource_build!$A:$A,AL$395)</f>
        <v>#VALUE!</v>
      </c>
      <c r="AM451" s="24" t="e">
        <f>SUMIFS([1]raw_resource_build!$K:$K,[1]raw_resource_build!$B:$B,$C451,[1]raw_resource_build!$A:$A,AM$395)+SUMIFS([1]raw_resource_build!$L:$L,[1]raw_resource_build!$B:$B,$C451,[1]raw_resource_build!$A:$A,AM$395)</f>
        <v>#VALUE!</v>
      </c>
      <c r="AN451" s="24" t="e">
        <f>SUMIFS([1]raw_resource_build!$K:$K,[1]raw_resource_build!$B:$B,$C451,[1]raw_resource_build!$A:$A,AN$395)+SUMIFS([1]raw_resource_build!$L:$L,[1]raw_resource_build!$B:$B,$C451,[1]raw_resource_build!$A:$A,AN$395)</f>
        <v>#VALUE!</v>
      </c>
      <c r="AO451" s="17"/>
      <c r="AP451" s="70"/>
    </row>
    <row r="452" spans="2:42" outlineLevel="1" x14ac:dyDescent="0.4">
      <c r="C452" s="17" t="s">
        <v>417</v>
      </c>
      <c r="D452" s="136" t="s">
        <v>355</v>
      </c>
      <c r="E452" s="24">
        <v>0</v>
      </c>
      <c r="F452" s="24">
        <v>0</v>
      </c>
      <c r="G452" s="24">
        <v>0</v>
      </c>
      <c r="H452" s="24">
        <v>0</v>
      </c>
      <c r="I452" s="24">
        <v>0</v>
      </c>
      <c r="J452" s="24">
        <v>0</v>
      </c>
      <c r="K452" s="24">
        <v>0</v>
      </c>
      <c r="L452" s="24">
        <v>0</v>
      </c>
      <c r="M452" s="24">
        <v>0</v>
      </c>
      <c r="N452" s="24">
        <v>0</v>
      </c>
      <c r="O452" s="24">
        <v>0</v>
      </c>
      <c r="P452" s="24">
        <v>0</v>
      </c>
      <c r="Q452" s="24">
        <v>0</v>
      </c>
      <c r="R452" s="24">
        <v>0</v>
      </c>
      <c r="S452" s="24">
        <v>0</v>
      </c>
      <c r="T452" s="24">
        <v>0</v>
      </c>
      <c r="U452" s="24" t="e">
        <f>SUMIFS([1]raw_resource_build!$K:$K,[1]raw_resource_build!$B:$B,$C452,[1]raw_resource_build!$A:$A,U$395)+SUMIFS([1]raw_resource_build!$L:$L,[1]raw_resource_build!$B:$B,$C452,[1]raw_resource_build!$A:$A,U$395)</f>
        <v>#VALUE!</v>
      </c>
      <c r="V452" s="24" t="e">
        <f>SUMIFS([1]raw_resource_build!$K:$K,[1]raw_resource_build!$B:$B,$C452,[1]raw_resource_build!$A:$A,V$395)+SUMIFS([1]raw_resource_build!$L:$L,[1]raw_resource_build!$B:$B,$C452,[1]raw_resource_build!$A:$A,V$395)</f>
        <v>#VALUE!</v>
      </c>
      <c r="W452" s="24" t="e">
        <f>SUMIFS([1]raw_resource_build!$K:$K,[1]raw_resource_build!$B:$B,$C452,[1]raw_resource_build!$A:$A,W$395)+SUMIFS([1]raw_resource_build!$L:$L,[1]raw_resource_build!$B:$B,$C452,[1]raw_resource_build!$A:$A,W$395)</f>
        <v>#VALUE!</v>
      </c>
      <c r="X452" s="24" t="e">
        <f>SUMIFS([1]raw_resource_build!$K:$K,[1]raw_resource_build!$B:$B,$C452,[1]raw_resource_build!$A:$A,X$395)+SUMIFS([1]raw_resource_build!$L:$L,[1]raw_resource_build!$B:$B,$C452,[1]raw_resource_build!$A:$A,X$395)</f>
        <v>#VALUE!</v>
      </c>
      <c r="Y452" s="24" t="e">
        <f>SUMIFS([1]raw_resource_build!$K:$K,[1]raw_resource_build!$B:$B,$C452,[1]raw_resource_build!$A:$A,Y$395)+SUMIFS([1]raw_resource_build!$L:$L,[1]raw_resource_build!$B:$B,$C452,[1]raw_resource_build!$A:$A,Y$395)</f>
        <v>#VALUE!</v>
      </c>
      <c r="Z452" s="24" t="e">
        <f>SUMIFS([1]raw_resource_build!$K:$K,[1]raw_resource_build!$B:$B,$C452,[1]raw_resource_build!$A:$A,Z$395)+SUMIFS([1]raw_resource_build!$L:$L,[1]raw_resource_build!$B:$B,$C452,[1]raw_resource_build!$A:$A,Z$395)</f>
        <v>#VALUE!</v>
      </c>
      <c r="AA452" s="24" t="e">
        <f>SUMIFS([1]raw_resource_build!$K:$K,[1]raw_resource_build!$B:$B,$C452,[1]raw_resource_build!$A:$A,AA$395)+SUMIFS([1]raw_resource_build!$L:$L,[1]raw_resource_build!$B:$B,$C452,[1]raw_resource_build!$A:$A,AA$395)</f>
        <v>#VALUE!</v>
      </c>
      <c r="AB452" s="24" t="e">
        <f>SUMIFS([1]raw_resource_build!$K:$K,[1]raw_resource_build!$B:$B,$C452,[1]raw_resource_build!$A:$A,AB$395)+SUMIFS([1]raw_resource_build!$L:$L,[1]raw_resource_build!$B:$B,$C452,[1]raw_resource_build!$A:$A,AB$395)</f>
        <v>#VALUE!</v>
      </c>
      <c r="AC452" s="24" t="e">
        <f>SUMIFS([1]raw_resource_build!$K:$K,[1]raw_resource_build!$B:$B,$C452,[1]raw_resource_build!$A:$A,AC$395)+SUMIFS([1]raw_resource_build!$L:$L,[1]raw_resource_build!$B:$B,$C452,[1]raw_resource_build!$A:$A,AC$395)</f>
        <v>#VALUE!</v>
      </c>
      <c r="AD452" s="24" t="e">
        <f>SUMIFS([1]raw_resource_build!$K:$K,[1]raw_resource_build!$B:$B,$C452,[1]raw_resource_build!$A:$A,AD$395)+SUMIFS([1]raw_resource_build!$L:$L,[1]raw_resource_build!$B:$B,$C452,[1]raw_resource_build!$A:$A,AD$395)</f>
        <v>#VALUE!</v>
      </c>
      <c r="AE452" s="24" t="e">
        <f>SUMIFS([1]raw_resource_build!$K:$K,[1]raw_resource_build!$B:$B,$C452,[1]raw_resource_build!$A:$A,AE$395)+SUMIFS([1]raw_resource_build!$L:$L,[1]raw_resource_build!$B:$B,$C452,[1]raw_resource_build!$A:$A,AE$395)</f>
        <v>#VALUE!</v>
      </c>
      <c r="AF452" s="24" t="e">
        <f>SUMIFS([1]raw_resource_build!$K:$K,[1]raw_resource_build!$B:$B,$C452,[1]raw_resource_build!$A:$A,AF$395)+SUMIFS([1]raw_resource_build!$L:$L,[1]raw_resource_build!$B:$B,$C452,[1]raw_resource_build!$A:$A,AF$395)</f>
        <v>#VALUE!</v>
      </c>
      <c r="AG452" s="24" t="e">
        <f>SUMIFS([1]raw_resource_build!$K:$K,[1]raw_resource_build!$B:$B,$C452,[1]raw_resource_build!$A:$A,AG$395)+SUMIFS([1]raw_resource_build!$L:$L,[1]raw_resource_build!$B:$B,$C452,[1]raw_resource_build!$A:$A,AG$395)</f>
        <v>#VALUE!</v>
      </c>
      <c r="AH452" s="24" t="e">
        <f>SUMIFS([1]raw_resource_build!$K:$K,[1]raw_resource_build!$B:$B,$C452,[1]raw_resource_build!$A:$A,AH$395)+SUMIFS([1]raw_resource_build!$L:$L,[1]raw_resource_build!$B:$B,$C452,[1]raw_resource_build!$A:$A,AH$395)</f>
        <v>#VALUE!</v>
      </c>
      <c r="AI452" s="24" t="e">
        <f>SUMIFS([1]raw_resource_build!$K:$K,[1]raw_resource_build!$B:$B,$C452,[1]raw_resource_build!$A:$A,AI$395)+SUMIFS([1]raw_resource_build!$L:$L,[1]raw_resource_build!$B:$B,$C452,[1]raw_resource_build!$A:$A,AI$395)</f>
        <v>#VALUE!</v>
      </c>
      <c r="AJ452" s="24" t="e">
        <f>SUMIFS([1]raw_resource_build!$K:$K,[1]raw_resource_build!$B:$B,$C452,[1]raw_resource_build!$A:$A,AJ$395)+SUMIFS([1]raw_resource_build!$L:$L,[1]raw_resource_build!$B:$B,$C452,[1]raw_resource_build!$A:$A,AJ$395)</f>
        <v>#VALUE!</v>
      </c>
      <c r="AK452" s="24" t="e">
        <f>SUMIFS([1]raw_resource_build!$K:$K,[1]raw_resource_build!$B:$B,$C452,[1]raw_resource_build!$A:$A,AK$395)+SUMIFS([1]raw_resource_build!$L:$L,[1]raw_resource_build!$B:$B,$C452,[1]raw_resource_build!$A:$A,AK$395)</f>
        <v>#VALUE!</v>
      </c>
      <c r="AL452" s="24" t="e">
        <f>SUMIFS([1]raw_resource_build!$K:$K,[1]raw_resource_build!$B:$B,$C452,[1]raw_resource_build!$A:$A,AL$395)+SUMIFS([1]raw_resource_build!$L:$L,[1]raw_resource_build!$B:$B,$C452,[1]raw_resource_build!$A:$A,AL$395)</f>
        <v>#VALUE!</v>
      </c>
      <c r="AM452" s="24" t="e">
        <f>SUMIFS([1]raw_resource_build!$K:$K,[1]raw_resource_build!$B:$B,$C452,[1]raw_resource_build!$A:$A,AM$395)+SUMIFS([1]raw_resource_build!$L:$L,[1]raw_resource_build!$B:$B,$C452,[1]raw_resource_build!$A:$A,AM$395)</f>
        <v>#VALUE!</v>
      </c>
      <c r="AN452" s="24" t="e">
        <f>SUMIFS([1]raw_resource_build!$K:$K,[1]raw_resource_build!$B:$B,$C452,[1]raw_resource_build!$A:$A,AN$395)+SUMIFS([1]raw_resource_build!$L:$L,[1]raw_resource_build!$B:$B,$C452,[1]raw_resource_build!$A:$A,AN$395)</f>
        <v>#VALUE!</v>
      </c>
      <c r="AO452" s="17"/>
      <c r="AP452" s="70"/>
    </row>
    <row r="453" spans="2:42" outlineLevel="1" x14ac:dyDescent="0.4">
      <c r="C453" s="17" t="s">
        <v>418</v>
      </c>
      <c r="D453" s="136" t="s">
        <v>350</v>
      </c>
      <c r="E453" s="24">
        <v>0</v>
      </c>
      <c r="F453" s="24">
        <v>0</v>
      </c>
      <c r="G453" s="24">
        <v>0</v>
      </c>
      <c r="H453" s="24">
        <v>0</v>
      </c>
      <c r="I453" s="24">
        <v>0</v>
      </c>
      <c r="J453" s="24">
        <v>0</v>
      </c>
      <c r="K453" s="24">
        <v>0</v>
      </c>
      <c r="L453" s="24">
        <v>0</v>
      </c>
      <c r="M453" s="24">
        <v>0</v>
      </c>
      <c r="N453" s="24">
        <v>600</v>
      </c>
      <c r="O453" s="24">
        <v>0</v>
      </c>
      <c r="P453" s="24">
        <v>600</v>
      </c>
      <c r="Q453" s="24">
        <v>0</v>
      </c>
      <c r="R453" s="24">
        <v>0</v>
      </c>
      <c r="S453" s="24">
        <v>0</v>
      </c>
      <c r="T453" s="24">
        <v>600</v>
      </c>
      <c r="U453" s="24" t="e">
        <f>SUMIFS([1]raw_resource_build!$K:$K,[1]raw_resource_build!$B:$B,$C453,[1]raw_resource_build!$A:$A,U$395)+SUMIFS([1]raw_resource_build!$L:$L,[1]raw_resource_build!$B:$B,$C453,[1]raw_resource_build!$A:$A,U$395)</f>
        <v>#VALUE!</v>
      </c>
      <c r="V453" s="24" t="e">
        <f>SUMIFS([1]raw_resource_build!$K:$K,[1]raw_resource_build!$B:$B,$C453,[1]raw_resource_build!$A:$A,V$395)+SUMIFS([1]raw_resource_build!$L:$L,[1]raw_resource_build!$B:$B,$C453,[1]raw_resource_build!$A:$A,V$395)</f>
        <v>#VALUE!</v>
      </c>
      <c r="W453" s="24" t="e">
        <f>SUMIFS([1]raw_resource_build!$K:$K,[1]raw_resource_build!$B:$B,$C453,[1]raw_resource_build!$A:$A,W$395)+SUMIFS([1]raw_resource_build!$L:$L,[1]raw_resource_build!$B:$B,$C453,[1]raw_resource_build!$A:$A,W$395)</f>
        <v>#VALUE!</v>
      </c>
      <c r="X453" s="24" t="e">
        <f>SUMIFS([1]raw_resource_build!$K:$K,[1]raw_resource_build!$B:$B,$C453,[1]raw_resource_build!$A:$A,X$395)+SUMIFS([1]raw_resource_build!$L:$L,[1]raw_resource_build!$B:$B,$C453,[1]raw_resource_build!$A:$A,X$395)</f>
        <v>#VALUE!</v>
      </c>
      <c r="Y453" s="24" t="e">
        <f>SUMIFS([1]raw_resource_build!$K:$K,[1]raw_resource_build!$B:$B,$C453,[1]raw_resource_build!$A:$A,Y$395)+SUMIFS([1]raw_resource_build!$L:$L,[1]raw_resource_build!$B:$B,$C453,[1]raw_resource_build!$A:$A,Y$395)</f>
        <v>#VALUE!</v>
      </c>
      <c r="Z453" s="24" t="e">
        <f>SUMIFS([1]raw_resource_build!$K:$K,[1]raw_resource_build!$B:$B,$C453,[1]raw_resource_build!$A:$A,Z$395)+SUMIFS([1]raw_resource_build!$L:$L,[1]raw_resource_build!$B:$B,$C453,[1]raw_resource_build!$A:$A,Z$395)</f>
        <v>#VALUE!</v>
      </c>
      <c r="AA453" s="24" t="e">
        <f>SUMIFS([1]raw_resource_build!$K:$K,[1]raw_resource_build!$B:$B,$C453,[1]raw_resource_build!$A:$A,AA$395)+SUMIFS([1]raw_resource_build!$L:$L,[1]raw_resource_build!$B:$B,$C453,[1]raw_resource_build!$A:$A,AA$395)</f>
        <v>#VALUE!</v>
      </c>
      <c r="AB453" s="24" t="e">
        <f>SUMIFS([1]raw_resource_build!$K:$K,[1]raw_resource_build!$B:$B,$C453,[1]raw_resource_build!$A:$A,AB$395)+SUMIFS([1]raw_resource_build!$L:$L,[1]raw_resource_build!$B:$B,$C453,[1]raw_resource_build!$A:$A,AB$395)</f>
        <v>#VALUE!</v>
      </c>
      <c r="AC453" s="24" t="e">
        <f>SUMIFS([1]raw_resource_build!$K:$K,[1]raw_resource_build!$B:$B,$C453,[1]raw_resource_build!$A:$A,AC$395)+SUMIFS([1]raw_resource_build!$L:$L,[1]raw_resource_build!$B:$B,$C453,[1]raw_resource_build!$A:$A,AC$395)</f>
        <v>#VALUE!</v>
      </c>
      <c r="AD453" s="24" t="e">
        <f>SUMIFS([1]raw_resource_build!$K:$K,[1]raw_resource_build!$B:$B,$C453,[1]raw_resource_build!$A:$A,AD$395)+SUMIFS([1]raw_resource_build!$L:$L,[1]raw_resource_build!$B:$B,$C453,[1]raw_resource_build!$A:$A,AD$395)</f>
        <v>#VALUE!</v>
      </c>
      <c r="AE453" s="24" t="e">
        <f>SUMIFS([1]raw_resource_build!$K:$K,[1]raw_resource_build!$B:$B,$C453,[1]raw_resource_build!$A:$A,AE$395)+SUMIFS([1]raw_resource_build!$L:$L,[1]raw_resource_build!$B:$B,$C453,[1]raw_resource_build!$A:$A,AE$395)</f>
        <v>#VALUE!</v>
      </c>
      <c r="AF453" s="24" t="e">
        <f>SUMIFS([1]raw_resource_build!$K:$K,[1]raw_resource_build!$B:$B,$C453,[1]raw_resource_build!$A:$A,AF$395)+SUMIFS([1]raw_resource_build!$L:$L,[1]raw_resource_build!$B:$B,$C453,[1]raw_resource_build!$A:$A,AF$395)</f>
        <v>#VALUE!</v>
      </c>
      <c r="AG453" s="24" t="e">
        <f>SUMIFS([1]raw_resource_build!$K:$K,[1]raw_resource_build!$B:$B,$C453,[1]raw_resource_build!$A:$A,AG$395)+SUMIFS([1]raw_resource_build!$L:$L,[1]raw_resource_build!$B:$B,$C453,[1]raw_resource_build!$A:$A,AG$395)</f>
        <v>#VALUE!</v>
      </c>
      <c r="AH453" s="24" t="e">
        <f>SUMIFS([1]raw_resource_build!$K:$K,[1]raw_resource_build!$B:$B,$C453,[1]raw_resource_build!$A:$A,AH$395)+SUMIFS([1]raw_resource_build!$L:$L,[1]raw_resource_build!$B:$B,$C453,[1]raw_resource_build!$A:$A,AH$395)</f>
        <v>#VALUE!</v>
      </c>
      <c r="AI453" s="24" t="e">
        <f>SUMIFS([1]raw_resource_build!$K:$K,[1]raw_resource_build!$B:$B,$C453,[1]raw_resource_build!$A:$A,AI$395)+SUMIFS([1]raw_resource_build!$L:$L,[1]raw_resource_build!$B:$B,$C453,[1]raw_resource_build!$A:$A,AI$395)</f>
        <v>#VALUE!</v>
      </c>
      <c r="AJ453" s="24" t="e">
        <f>SUMIFS([1]raw_resource_build!$K:$K,[1]raw_resource_build!$B:$B,$C453,[1]raw_resource_build!$A:$A,AJ$395)+SUMIFS([1]raw_resource_build!$L:$L,[1]raw_resource_build!$B:$B,$C453,[1]raw_resource_build!$A:$A,AJ$395)</f>
        <v>#VALUE!</v>
      </c>
      <c r="AK453" s="24" t="e">
        <f>SUMIFS([1]raw_resource_build!$K:$K,[1]raw_resource_build!$B:$B,$C453,[1]raw_resource_build!$A:$A,AK$395)+SUMIFS([1]raw_resource_build!$L:$L,[1]raw_resource_build!$B:$B,$C453,[1]raw_resource_build!$A:$A,AK$395)</f>
        <v>#VALUE!</v>
      </c>
      <c r="AL453" s="24" t="e">
        <f>SUMIFS([1]raw_resource_build!$K:$K,[1]raw_resource_build!$B:$B,$C453,[1]raw_resource_build!$A:$A,AL$395)+SUMIFS([1]raw_resource_build!$L:$L,[1]raw_resource_build!$B:$B,$C453,[1]raw_resource_build!$A:$A,AL$395)</f>
        <v>#VALUE!</v>
      </c>
      <c r="AM453" s="24" t="e">
        <f>SUMIFS([1]raw_resource_build!$K:$K,[1]raw_resource_build!$B:$B,$C453,[1]raw_resource_build!$A:$A,AM$395)+SUMIFS([1]raw_resource_build!$L:$L,[1]raw_resource_build!$B:$B,$C453,[1]raw_resource_build!$A:$A,AM$395)</f>
        <v>#VALUE!</v>
      </c>
      <c r="AN453" s="24" t="e">
        <f>SUMIFS([1]raw_resource_build!$K:$K,[1]raw_resource_build!$B:$B,$C453,[1]raw_resource_build!$A:$A,AN$395)+SUMIFS([1]raw_resource_build!$L:$L,[1]raw_resource_build!$B:$B,$C453,[1]raw_resource_build!$A:$A,AN$395)</f>
        <v>#VALUE!</v>
      </c>
      <c r="AO453" s="17"/>
      <c r="AP453" s="70"/>
    </row>
    <row r="454" spans="2:42" outlineLevel="1" x14ac:dyDescent="0.4">
      <c r="C454" s="17" t="s">
        <v>419</v>
      </c>
      <c r="D454" s="136" t="s">
        <v>355</v>
      </c>
      <c r="E454" s="24">
        <v>0</v>
      </c>
      <c r="F454" s="24">
        <v>0</v>
      </c>
      <c r="G454" s="24">
        <v>0</v>
      </c>
      <c r="H454" s="24">
        <v>0</v>
      </c>
      <c r="I454" s="24">
        <v>0</v>
      </c>
      <c r="J454" s="24">
        <v>0</v>
      </c>
      <c r="K454" s="24">
        <v>0</v>
      </c>
      <c r="L454" s="24">
        <v>0</v>
      </c>
      <c r="M454" s="24">
        <v>0</v>
      </c>
      <c r="N454" s="24">
        <v>0</v>
      </c>
      <c r="O454" s="24">
        <v>0</v>
      </c>
      <c r="P454" s="24">
        <v>0</v>
      </c>
      <c r="Q454" s="24">
        <v>0</v>
      </c>
      <c r="R454" s="24">
        <v>0</v>
      </c>
      <c r="S454" s="24">
        <v>0</v>
      </c>
      <c r="T454" s="24">
        <v>0</v>
      </c>
      <c r="U454" s="24" t="e">
        <f>SUMIFS([1]raw_resource_build!$K:$K,[1]raw_resource_build!$B:$B,$C454,[1]raw_resource_build!$A:$A,U$395)+SUMIFS([1]raw_resource_build!$L:$L,[1]raw_resource_build!$B:$B,$C454,[1]raw_resource_build!$A:$A,U$395)</f>
        <v>#VALUE!</v>
      </c>
      <c r="V454" s="24" t="e">
        <f>SUMIFS([1]raw_resource_build!$K:$K,[1]raw_resource_build!$B:$B,$C454,[1]raw_resource_build!$A:$A,V$395)+SUMIFS([1]raw_resource_build!$L:$L,[1]raw_resource_build!$B:$B,$C454,[1]raw_resource_build!$A:$A,V$395)</f>
        <v>#VALUE!</v>
      </c>
      <c r="W454" s="24" t="e">
        <f>SUMIFS([1]raw_resource_build!$K:$K,[1]raw_resource_build!$B:$B,$C454,[1]raw_resource_build!$A:$A,W$395)+SUMIFS([1]raw_resource_build!$L:$L,[1]raw_resource_build!$B:$B,$C454,[1]raw_resource_build!$A:$A,W$395)</f>
        <v>#VALUE!</v>
      </c>
      <c r="X454" s="24" t="e">
        <f>SUMIFS([1]raw_resource_build!$K:$K,[1]raw_resource_build!$B:$B,$C454,[1]raw_resource_build!$A:$A,X$395)+SUMIFS([1]raw_resource_build!$L:$L,[1]raw_resource_build!$B:$B,$C454,[1]raw_resource_build!$A:$A,X$395)</f>
        <v>#VALUE!</v>
      </c>
      <c r="Y454" s="24" t="e">
        <f>SUMIFS([1]raw_resource_build!$K:$K,[1]raw_resource_build!$B:$B,$C454,[1]raw_resource_build!$A:$A,Y$395)+SUMIFS([1]raw_resource_build!$L:$L,[1]raw_resource_build!$B:$B,$C454,[1]raw_resource_build!$A:$A,Y$395)</f>
        <v>#VALUE!</v>
      </c>
      <c r="Z454" s="24" t="e">
        <f>SUMIFS([1]raw_resource_build!$K:$K,[1]raw_resource_build!$B:$B,$C454,[1]raw_resource_build!$A:$A,Z$395)+SUMIFS([1]raw_resource_build!$L:$L,[1]raw_resource_build!$B:$B,$C454,[1]raw_resource_build!$A:$A,Z$395)</f>
        <v>#VALUE!</v>
      </c>
      <c r="AA454" s="24" t="e">
        <f>SUMIFS([1]raw_resource_build!$K:$K,[1]raw_resource_build!$B:$B,$C454,[1]raw_resource_build!$A:$A,AA$395)+SUMIFS([1]raw_resource_build!$L:$L,[1]raw_resource_build!$B:$B,$C454,[1]raw_resource_build!$A:$A,AA$395)</f>
        <v>#VALUE!</v>
      </c>
      <c r="AB454" s="24" t="e">
        <f>SUMIFS([1]raw_resource_build!$K:$K,[1]raw_resource_build!$B:$B,$C454,[1]raw_resource_build!$A:$A,AB$395)+SUMIFS([1]raw_resource_build!$L:$L,[1]raw_resource_build!$B:$B,$C454,[1]raw_resource_build!$A:$A,AB$395)</f>
        <v>#VALUE!</v>
      </c>
      <c r="AC454" s="24" t="e">
        <f>SUMIFS([1]raw_resource_build!$K:$K,[1]raw_resource_build!$B:$B,$C454,[1]raw_resource_build!$A:$A,AC$395)+SUMIFS([1]raw_resource_build!$L:$L,[1]raw_resource_build!$B:$B,$C454,[1]raw_resource_build!$A:$A,AC$395)</f>
        <v>#VALUE!</v>
      </c>
      <c r="AD454" s="24" t="e">
        <f>SUMIFS([1]raw_resource_build!$K:$K,[1]raw_resource_build!$B:$B,$C454,[1]raw_resource_build!$A:$A,AD$395)+SUMIFS([1]raw_resource_build!$L:$L,[1]raw_resource_build!$B:$B,$C454,[1]raw_resource_build!$A:$A,AD$395)</f>
        <v>#VALUE!</v>
      </c>
      <c r="AE454" s="24" t="e">
        <f>SUMIFS([1]raw_resource_build!$K:$K,[1]raw_resource_build!$B:$B,$C454,[1]raw_resource_build!$A:$A,AE$395)+SUMIFS([1]raw_resource_build!$L:$L,[1]raw_resource_build!$B:$B,$C454,[1]raw_resource_build!$A:$A,AE$395)</f>
        <v>#VALUE!</v>
      </c>
      <c r="AF454" s="24" t="e">
        <f>SUMIFS([1]raw_resource_build!$K:$K,[1]raw_resource_build!$B:$B,$C454,[1]raw_resource_build!$A:$A,AF$395)+SUMIFS([1]raw_resource_build!$L:$L,[1]raw_resource_build!$B:$B,$C454,[1]raw_resource_build!$A:$A,AF$395)</f>
        <v>#VALUE!</v>
      </c>
      <c r="AG454" s="24" t="e">
        <f>SUMIFS([1]raw_resource_build!$K:$K,[1]raw_resource_build!$B:$B,$C454,[1]raw_resource_build!$A:$A,AG$395)+SUMIFS([1]raw_resource_build!$L:$L,[1]raw_resource_build!$B:$B,$C454,[1]raw_resource_build!$A:$A,AG$395)</f>
        <v>#VALUE!</v>
      </c>
      <c r="AH454" s="24" t="e">
        <f>SUMIFS([1]raw_resource_build!$K:$K,[1]raw_resource_build!$B:$B,$C454,[1]raw_resource_build!$A:$A,AH$395)+SUMIFS([1]raw_resource_build!$L:$L,[1]raw_resource_build!$B:$B,$C454,[1]raw_resource_build!$A:$A,AH$395)</f>
        <v>#VALUE!</v>
      </c>
      <c r="AI454" s="24" t="e">
        <f>SUMIFS([1]raw_resource_build!$K:$K,[1]raw_resource_build!$B:$B,$C454,[1]raw_resource_build!$A:$A,AI$395)+SUMIFS([1]raw_resource_build!$L:$L,[1]raw_resource_build!$B:$B,$C454,[1]raw_resource_build!$A:$A,AI$395)</f>
        <v>#VALUE!</v>
      </c>
      <c r="AJ454" s="24" t="e">
        <f>SUMIFS([1]raw_resource_build!$K:$K,[1]raw_resource_build!$B:$B,$C454,[1]raw_resource_build!$A:$A,AJ$395)+SUMIFS([1]raw_resource_build!$L:$L,[1]raw_resource_build!$B:$B,$C454,[1]raw_resource_build!$A:$A,AJ$395)</f>
        <v>#VALUE!</v>
      </c>
      <c r="AK454" s="24" t="e">
        <f>SUMIFS([1]raw_resource_build!$K:$K,[1]raw_resource_build!$B:$B,$C454,[1]raw_resource_build!$A:$A,AK$395)+SUMIFS([1]raw_resource_build!$L:$L,[1]raw_resource_build!$B:$B,$C454,[1]raw_resource_build!$A:$A,AK$395)</f>
        <v>#VALUE!</v>
      </c>
      <c r="AL454" s="24" t="e">
        <f>SUMIFS([1]raw_resource_build!$K:$K,[1]raw_resource_build!$B:$B,$C454,[1]raw_resource_build!$A:$A,AL$395)+SUMIFS([1]raw_resource_build!$L:$L,[1]raw_resource_build!$B:$B,$C454,[1]raw_resource_build!$A:$A,AL$395)</f>
        <v>#VALUE!</v>
      </c>
      <c r="AM454" s="24" t="e">
        <f>SUMIFS([1]raw_resource_build!$K:$K,[1]raw_resource_build!$B:$B,$C454,[1]raw_resource_build!$A:$A,AM$395)+SUMIFS([1]raw_resource_build!$L:$L,[1]raw_resource_build!$B:$B,$C454,[1]raw_resource_build!$A:$A,AM$395)</f>
        <v>#VALUE!</v>
      </c>
      <c r="AN454" s="24" t="e">
        <f>SUMIFS([1]raw_resource_build!$K:$K,[1]raw_resource_build!$B:$B,$C454,[1]raw_resource_build!$A:$A,AN$395)+SUMIFS([1]raw_resource_build!$L:$L,[1]raw_resource_build!$B:$B,$C454,[1]raw_resource_build!$A:$A,AN$395)</f>
        <v>#VALUE!</v>
      </c>
      <c r="AO454" s="17"/>
      <c r="AP454" s="70"/>
    </row>
    <row r="455" spans="2:42" outlineLevel="1" x14ac:dyDescent="0.4">
      <c r="C455" s="17" t="s">
        <v>420</v>
      </c>
      <c r="D455" s="136" t="s">
        <v>355</v>
      </c>
      <c r="E455" s="24">
        <v>0</v>
      </c>
      <c r="F455" s="24">
        <v>0</v>
      </c>
      <c r="G455" s="24">
        <v>0</v>
      </c>
      <c r="H455" s="24">
        <v>0</v>
      </c>
      <c r="I455" s="24">
        <v>0</v>
      </c>
      <c r="J455" s="24">
        <v>0</v>
      </c>
      <c r="K455" s="24">
        <v>0</v>
      </c>
      <c r="L455" s="24">
        <v>0</v>
      </c>
      <c r="M455" s="24">
        <v>0</v>
      </c>
      <c r="N455" s="24">
        <v>0</v>
      </c>
      <c r="O455" s="24">
        <v>0</v>
      </c>
      <c r="P455" s="24">
        <v>0</v>
      </c>
      <c r="Q455" s="24">
        <v>0</v>
      </c>
      <c r="R455" s="24">
        <v>0</v>
      </c>
      <c r="S455" s="24">
        <v>0</v>
      </c>
      <c r="T455" s="24">
        <v>0</v>
      </c>
      <c r="U455" s="24" t="e">
        <f>SUMIFS([1]raw_resource_build!$K:$K,[1]raw_resource_build!$B:$B,$C455,[1]raw_resource_build!$A:$A,U$395)+SUMIFS([1]raw_resource_build!$L:$L,[1]raw_resource_build!$B:$B,$C455,[1]raw_resource_build!$A:$A,U$395)</f>
        <v>#VALUE!</v>
      </c>
      <c r="V455" s="24" t="e">
        <f>SUMIFS([1]raw_resource_build!$K:$K,[1]raw_resource_build!$B:$B,$C455,[1]raw_resource_build!$A:$A,V$395)+SUMIFS([1]raw_resource_build!$L:$L,[1]raw_resource_build!$B:$B,$C455,[1]raw_resource_build!$A:$A,V$395)</f>
        <v>#VALUE!</v>
      </c>
      <c r="W455" s="24" t="e">
        <f>SUMIFS([1]raw_resource_build!$K:$K,[1]raw_resource_build!$B:$B,$C455,[1]raw_resource_build!$A:$A,W$395)+SUMIFS([1]raw_resource_build!$L:$L,[1]raw_resource_build!$B:$B,$C455,[1]raw_resource_build!$A:$A,W$395)</f>
        <v>#VALUE!</v>
      </c>
      <c r="X455" s="24" t="e">
        <f>SUMIFS([1]raw_resource_build!$K:$K,[1]raw_resource_build!$B:$B,$C455,[1]raw_resource_build!$A:$A,X$395)+SUMIFS([1]raw_resource_build!$L:$L,[1]raw_resource_build!$B:$B,$C455,[1]raw_resource_build!$A:$A,X$395)</f>
        <v>#VALUE!</v>
      </c>
      <c r="Y455" s="24" t="e">
        <f>SUMIFS([1]raw_resource_build!$K:$K,[1]raw_resource_build!$B:$B,$C455,[1]raw_resource_build!$A:$A,Y$395)+SUMIFS([1]raw_resource_build!$L:$L,[1]raw_resource_build!$B:$B,$C455,[1]raw_resource_build!$A:$A,Y$395)</f>
        <v>#VALUE!</v>
      </c>
      <c r="Z455" s="24" t="e">
        <f>SUMIFS([1]raw_resource_build!$K:$K,[1]raw_resource_build!$B:$B,$C455,[1]raw_resource_build!$A:$A,Z$395)+SUMIFS([1]raw_resource_build!$L:$L,[1]raw_resource_build!$B:$B,$C455,[1]raw_resource_build!$A:$A,Z$395)</f>
        <v>#VALUE!</v>
      </c>
      <c r="AA455" s="24" t="e">
        <f>SUMIFS([1]raw_resource_build!$K:$K,[1]raw_resource_build!$B:$B,$C455,[1]raw_resource_build!$A:$A,AA$395)+SUMIFS([1]raw_resource_build!$L:$L,[1]raw_resource_build!$B:$B,$C455,[1]raw_resource_build!$A:$A,AA$395)</f>
        <v>#VALUE!</v>
      </c>
      <c r="AB455" s="24" t="e">
        <f>SUMIFS([1]raw_resource_build!$K:$K,[1]raw_resource_build!$B:$B,$C455,[1]raw_resource_build!$A:$A,AB$395)+SUMIFS([1]raw_resource_build!$L:$L,[1]raw_resource_build!$B:$B,$C455,[1]raw_resource_build!$A:$A,AB$395)</f>
        <v>#VALUE!</v>
      </c>
      <c r="AC455" s="24" t="e">
        <f>SUMIFS([1]raw_resource_build!$K:$K,[1]raw_resource_build!$B:$B,$C455,[1]raw_resource_build!$A:$A,AC$395)+SUMIFS([1]raw_resource_build!$L:$L,[1]raw_resource_build!$B:$B,$C455,[1]raw_resource_build!$A:$A,AC$395)</f>
        <v>#VALUE!</v>
      </c>
      <c r="AD455" s="24" t="e">
        <f>SUMIFS([1]raw_resource_build!$K:$K,[1]raw_resource_build!$B:$B,$C455,[1]raw_resource_build!$A:$A,AD$395)+SUMIFS([1]raw_resource_build!$L:$L,[1]raw_resource_build!$B:$B,$C455,[1]raw_resource_build!$A:$A,AD$395)</f>
        <v>#VALUE!</v>
      </c>
      <c r="AE455" s="24" t="e">
        <f>SUMIFS([1]raw_resource_build!$K:$K,[1]raw_resource_build!$B:$B,$C455,[1]raw_resource_build!$A:$A,AE$395)+SUMIFS([1]raw_resource_build!$L:$L,[1]raw_resource_build!$B:$B,$C455,[1]raw_resource_build!$A:$A,AE$395)</f>
        <v>#VALUE!</v>
      </c>
      <c r="AF455" s="24" t="e">
        <f>SUMIFS([1]raw_resource_build!$K:$K,[1]raw_resource_build!$B:$B,$C455,[1]raw_resource_build!$A:$A,AF$395)+SUMIFS([1]raw_resource_build!$L:$L,[1]raw_resource_build!$B:$B,$C455,[1]raw_resource_build!$A:$A,AF$395)</f>
        <v>#VALUE!</v>
      </c>
      <c r="AG455" s="24" t="e">
        <f>SUMIFS([1]raw_resource_build!$K:$K,[1]raw_resource_build!$B:$B,$C455,[1]raw_resource_build!$A:$A,AG$395)+SUMIFS([1]raw_resource_build!$L:$L,[1]raw_resource_build!$B:$B,$C455,[1]raw_resource_build!$A:$A,AG$395)</f>
        <v>#VALUE!</v>
      </c>
      <c r="AH455" s="24" t="e">
        <f>SUMIFS([1]raw_resource_build!$K:$K,[1]raw_resource_build!$B:$B,$C455,[1]raw_resource_build!$A:$A,AH$395)+SUMIFS([1]raw_resource_build!$L:$L,[1]raw_resource_build!$B:$B,$C455,[1]raw_resource_build!$A:$A,AH$395)</f>
        <v>#VALUE!</v>
      </c>
      <c r="AI455" s="24" t="e">
        <f>SUMIFS([1]raw_resource_build!$K:$K,[1]raw_resource_build!$B:$B,$C455,[1]raw_resource_build!$A:$A,AI$395)+SUMIFS([1]raw_resource_build!$L:$L,[1]raw_resource_build!$B:$B,$C455,[1]raw_resource_build!$A:$A,AI$395)</f>
        <v>#VALUE!</v>
      </c>
      <c r="AJ455" s="24" t="e">
        <f>SUMIFS([1]raw_resource_build!$K:$K,[1]raw_resource_build!$B:$B,$C455,[1]raw_resource_build!$A:$A,AJ$395)+SUMIFS([1]raw_resource_build!$L:$L,[1]raw_resource_build!$B:$B,$C455,[1]raw_resource_build!$A:$A,AJ$395)</f>
        <v>#VALUE!</v>
      </c>
      <c r="AK455" s="24" t="e">
        <f>SUMIFS([1]raw_resource_build!$K:$K,[1]raw_resource_build!$B:$B,$C455,[1]raw_resource_build!$A:$A,AK$395)+SUMIFS([1]raw_resource_build!$L:$L,[1]raw_resource_build!$B:$B,$C455,[1]raw_resource_build!$A:$A,AK$395)</f>
        <v>#VALUE!</v>
      </c>
      <c r="AL455" s="24" t="e">
        <f>SUMIFS([1]raw_resource_build!$K:$K,[1]raw_resource_build!$B:$B,$C455,[1]raw_resource_build!$A:$A,AL$395)+SUMIFS([1]raw_resource_build!$L:$L,[1]raw_resource_build!$B:$B,$C455,[1]raw_resource_build!$A:$A,AL$395)</f>
        <v>#VALUE!</v>
      </c>
      <c r="AM455" s="24" t="e">
        <f>SUMIFS([1]raw_resource_build!$K:$K,[1]raw_resource_build!$B:$B,$C455,[1]raw_resource_build!$A:$A,AM$395)+SUMIFS([1]raw_resource_build!$L:$L,[1]raw_resource_build!$B:$B,$C455,[1]raw_resource_build!$A:$A,AM$395)</f>
        <v>#VALUE!</v>
      </c>
      <c r="AN455" s="24" t="e">
        <f>SUMIFS([1]raw_resource_build!$K:$K,[1]raw_resource_build!$B:$B,$C455,[1]raw_resource_build!$A:$A,AN$395)+SUMIFS([1]raw_resource_build!$L:$L,[1]raw_resource_build!$B:$B,$C455,[1]raw_resource_build!$A:$A,AN$395)</f>
        <v>#VALUE!</v>
      </c>
      <c r="AO455" s="17"/>
      <c r="AP455" s="70"/>
    </row>
    <row r="456" spans="2:42" outlineLevel="1" x14ac:dyDescent="0.4">
      <c r="C456" s="17" t="s">
        <v>421</v>
      </c>
      <c r="D456" s="136" t="s">
        <v>355</v>
      </c>
      <c r="E456" s="24">
        <v>0</v>
      </c>
      <c r="F456" s="24">
        <v>0</v>
      </c>
      <c r="G456" s="24">
        <v>0</v>
      </c>
      <c r="H456" s="24">
        <v>0</v>
      </c>
      <c r="I456" s="24">
        <v>0</v>
      </c>
      <c r="J456" s="24">
        <v>0</v>
      </c>
      <c r="K456" s="24">
        <v>0</v>
      </c>
      <c r="L456" s="24">
        <v>0</v>
      </c>
      <c r="M456" s="24">
        <v>0</v>
      </c>
      <c r="N456" s="24">
        <v>0</v>
      </c>
      <c r="O456" s="24">
        <v>0</v>
      </c>
      <c r="P456" s="24">
        <v>0</v>
      </c>
      <c r="Q456" s="24">
        <v>0</v>
      </c>
      <c r="R456" s="24">
        <v>0</v>
      </c>
      <c r="S456" s="24">
        <v>0</v>
      </c>
      <c r="T456" s="24">
        <v>0</v>
      </c>
      <c r="U456" s="24" t="e">
        <f>SUMIFS([1]raw_resource_build!$K:$K,[1]raw_resource_build!$B:$B,$C456,[1]raw_resource_build!$A:$A,U$395)+SUMIFS([1]raw_resource_build!$L:$L,[1]raw_resource_build!$B:$B,$C456,[1]raw_resource_build!$A:$A,U$395)</f>
        <v>#VALUE!</v>
      </c>
      <c r="V456" s="24" t="e">
        <f>SUMIFS([1]raw_resource_build!$K:$K,[1]raw_resource_build!$B:$B,$C456,[1]raw_resource_build!$A:$A,V$395)+SUMIFS([1]raw_resource_build!$L:$L,[1]raw_resource_build!$B:$B,$C456,[1]raw_resource_build!$A:$A,V$395)</f>
        <v>#VALUE!</v>
      </c>
      <c r="W456" s="24" t="e">
        <f>SUMIFS([1]raw_resource_build!$K:$K,[1]raw_resource_build!$B:$B,$C456,[1]raw_resource_build!$A:$A,W$395)+SUMIFS([1]raw_resource_build!$L:$L,[1]raw_resource_build!$B:$B,$C456,[1]raw_resource_build!$A:$A,W$395)</f>
        <v>#VALUE!</v>
      </c>
      <c r="X456" s="24" t="e">
        <f>SUMIFS([1]raw_resource_build!$K:$K,[1]raw_resource_build!$B:$B,$C456,[1]raw_resource_build!$A:$A,X$395)+SUMIFS([1]raw_resource_build!$L:$L,[1]raw_resource_build!$B:$B,$C456,[1]raw_resource_build!$A:$A,X$395)</f>
        <v>#VALUE!</v>
      </c>
      <c r="Y456" s="24" t="e">
        <f>SUMIFS([1]raw_resource_build!$K:$K,[1]raw_resource_build!$B:$B,$C456,[1]raw_resource_build!$A:$A,Y$395)+SUMIFS([1]raw_resource_build!$L:$L,[1]raw_resource_build!$B:$B,$C456,[1]raw_resource_build!$A:$A,Y$395)</f>
        <v>#VALUE!</v>
      </c>
      <c r="Z456" s="24" t="e">
        <f>SUMIFS([1]raw_resource_build!$K:$K,[1]raw_resource_build!$B:$B,$C456,[1]raw_resource_build!$A:$A,Z$395)+SUMIFS([1]raw_resource_build!$L:$L,[1]raw_resource_build!$B:$B,$C456,[1]raw_resource_build!$A:$A,Z$395)</f>
        <v>#VALUE!</v>
      </c>
      <c r="AA456" s="24" t="e">
        <f>SUMIFS([1]raw_resource_build!$K:$K,[1]raw_resource_build!$B:$B,$C456,[1]raw_resource_build!$A:$A,AA$395)+SUMIFS([1]raw_resource_build!$L:$L,[1]raw_resource_build!$B:$B,$C456,[1]raw_resource_build!$A:$A,AA$395)</f>
        <v>#VALUE!</v>
      </c>
      <c r="AB456" s="24" t="e">
        <f>SUMIFS([1]raw_resource_build!$K:$K,[1]raw_resource_build!$B:$B,$C456,[1]raw_resource_build!$A:$A,AB$395)+SUMIFS([1]raw_resource_build!$L:$L,[1]raw_resource_build!$B:$B,$C456,[1]raw_resource_build!$A:$A,AB$395)</f>
        <v>#VALUE!</v>
      </c>
      <c r="AC456" s="24" t="e">
        <f>SUMIFS([1]raw_resource_build!$K:$K,[1]raw_resource_build!$B:$B,$C456,[1]raw_resource_build!$A:$A,AC$395)+SUMIFS([1]raw_resource_build!$L:$L,[1]raw_resource_build!$B:$B,$C456,[1]raw_resource_build!$A:$A,AC$395)</f>
        <v>#VALUE!</v>
      </c>
      <c r="AD456" s="24" t="e">
        <f>SUMIFS([1]raw_resource_build!$K:$K,[1]raw_resource_build!$B:$B,$C456,[1]raw_resource_build!$A:$A,AD$395)+SUMIFS([1]raw_resource_build!$L:$L,[1]raw_resource_build!$B:$B,$C456,[1]raw_resource_build!$A:$A,AD$395)</f>
        <v>#VALUE!</v>
      </c>
      <c r="AE456" s="24" t="e">
        <f>SUMIFS([1]raw_resource_build!$K:$K,[1]raw_resource_build!$B:$B,$C456,[1]raw_resource_build!$A:$A,AE$395)+SUMIFS([1]raw_resource_build!$L:$L,[1]raw_resource_build!$B:$B,$C456,[1]raw_resource_build!$A:$A,AE$395)</f>
        <v>#VALUE!</v>
      </c>
      <c r="AF456" s="24" t="e">
        <f>SUMIFS([1]raw_resource_build!$K:$K,[1]raw_resource_build!$B:$B,$C456,[1]raw_resource_build!$A:$A,AF$395)+SUMIFS([1]raw_resource_build!$L:$L,[1]raw_resource_build!$B:$B,$C456,[1]raw_resource_build!$A:$A,AF$395)</f>
        <v>#VALUE!</v>
      </c>
      <c r="AG456" s="24" t="e">
        <f>SUMIFS([1]raw_resource_build!$K:$K,[1]raw_resource_build!$B:$B,$C456,[1]raw_resource_build!$A:$A,AG$395)+SUMIFS([1]raw_resource_build!$L:$L,[1]raw_resource_build!$B:$B,$C456,[1]raw_resource_build!$A:$A,AG$395)</f>
        <v>#VALUE!</v>
      </c>
      <c r="AH456" s="24" t="e">
        <f>SUMIFS([1]raw_resource_build!$K:$K,[1]raw_resource_build!$B:$B,$C456,[1]raw_resource_build!$A:$A,AH$395)+SUMIFS([1]raw_resource_build!$L:$L,[1]raw_resource_build!$B:$B,$C456,[1]raw_resource_build!$A:$A,AH$395)</f>
        <v>#VALUE!</v>
      </c>
      <c r="AI456" s="24" t="e">
        <f>SUMIFS([1]raw_resource_build!$K:$K,[1]raw_resource_build!$B:$B,$C456,[1]raw_resource_build!$A:$A,AI$395)+SUMIFS([1]raw_resource_build!$L:$L,[1]raw_resource_build!$B:$B,$C456,[1]raw_resource_build!$A:$A,AI$395)</f>
        <v>#VALUE!</v>
      </c>
      <c r="AJ456" s="24" t="e">
        <f>SUMIFS([1]raw_resource_build!$K:$K,[1]raw_resource_build!$B:$B,$C456,[1]raw_resource_build!$A:$A,AJ$395)+SUMIFS([1]raw_resource_build!$L:$L,[1]raw_resource_build!$B:$B,$C456,[1]raw_resource_build!$A:$A,AJ$395)</f>
        <v>#VALUE!</v>
      </c>
      <c r="AK456" s="24" t="e">
        <f>SUMIFS([1]raw_resource_build!$K:$K,[1]raw_resource_build!$B:$B,$C456,[1]raw_resource_build!$A:$A,AK$395)+SUMIFS([1]raw_resource_build!$L:$L,[1]raw_resource_build!$B:$B,$C456,[1]raw_resource_build!$A:$A,AK$395)</f>
        <v>#VALUE!</v>
      </c>
      <c r="AL456" s="24" t="e">
        <f>SUMIFS([1]raw_resource_build!$K:$K,[1]raw_resource_build!$B:$B,$C456,[1]raw_resource_build!$A:$A,AL$395)+SUMIFS([1]raw_resource_build!$L:$L,[1]raw_resource_build!$B:$B,$C456,[1]raw_resource_build!$A:$A,AL$395)</f>
        <v>#VALUE!</v>
      </c>
      <c r="AM456" s="24" t="e">
        <f>SUMIFS([1]raw_resource_build!$K:$K,[1]raw_resource_build!$B:$B,$C456,[1]raw_resource_build!$A:$A,AM$395)+SUMIFS([1]raw_resource_build!$L:$L,[1]raw_resource_build!$B:$B,$C456,[1]raw_resource_build!$A:$A,AM$395)</f>
        <v>#VALUE!</v>
      </c>
      <c r="AN456" s="24" t="e">
        <f>SUMIFS([1]raw_resource_build!$K:$K,[1]raw_resource_build!$B:$B,$C456,[1]raw_resource_build!$A:$A,AN$395)+SUMIFS([1]raw_resource_build!$L:$L,[1]raw_resource_build!$B:$B,$C456,[1]raw_resource_build!$A:$A,AN$395)</f>
        <v>#VALUE!</v>
      </c>
      <c r="AO456" s="17"/>
      <c r="AP456" s="70"/>
    </row>
    <row r="457" spans="2:42" outlineLevel="1" x14ac:dyDescent="0.4">
      <c r="C457" s="17" t="s">
        <v>422</v>
      </c>
      <c r="D457" s="136" t="s">
        <v>361</v>
      </c>
      <c r="E457" s="24">
        <v>0</v>
      </c>
      <c r="F457" s="24">
        <v>0</v>
      </c>
      <c r="G457" s="24">
        <v>0</v>
      </c>
      <c r="H457" s="24">
        <v>0</v>
      </c>
      <c r="I457" s="24">
        <v>0</v>
      </c>
      <c r="J457" s="24">
        <v>0</v>
      </c>
      <c r="K457" s="24">
        <v>0</v>
      </c>
      <c r="L457" s="24">
        <v>0</v>
      </c>
      <c r="M457" s="24">
        <v>0</v>
      </c>
      <c r="N457" s="24">
        <v>0</v>
      </c>
      <c r="O457" s="24">
        <v>0</v>
      </c>
      <c r="P457" s="24">
        <v>0</v>
      </c>
      <c r="Q457" s="24">
        <v>0</v>
      </c>
      <c r="R457" s="24">
        <v>0</v>
      </c>
      <c r="S457" s="24">
        <v>0</v>
      </c>
      <c r="T457" s="24">
        <v>0</v>
      </c>
      <c r="U457" s="24" t="e">
        <f>SUMIFS([1]raw_resource_build!$K:$K,[1]raw_resource_build!$B:$B,$C457,[1]raw_resource_build!$A:$A,U$395)+SUMIFS([1]raw_resource_build!$L:$L,[1]raw_resource_build!$B:$B,$C457,[1]raw_resource_build!$A:$A,U$395)</f>
        <v>#VALUE!</v>
      </c>
      <c r="V457" s="24" t="e">
        <f>SUMIFS([1]raw_resource_build!$K:$K,[1]raw_resource_build!$B:$B,$C457,[1]raw_resource_build!$A:$A,V$395)+SUMIFS([1]raw_resource_build!$L:$L,[1]raw_resource_build!$B:$B,$C457,[1]raw_resource_build!$A:$A,V$395)</f>
        <v>#VALUE!</v>
      </c>
      <c r="W457" s="24" t="e">
        <f>SUMIFS([1]raw_resource_build!$K:$K,[1]raw_resource_build!$B:$B,$C457,[1]raw_resource_build!$A:$A,W$395)+SUMIFS([1]raw_resource_build!$L:$L,[1]raw_resource_build!$B:$B,$C457,[1]raw_resource_build!$A:$A,W$395)</f>
        <v>#VALUE!</v>
      </c>
      <c r="X457" s="24" t="e">
        <f>SUMIFS([1]raw_resource_build!$K:$K,[1]raw_resource_build!$B:$B,$C457,[1]raw_resource_build!$A:$A,X$395)+SUMIFS([1]raw_resource_build!$L:$L,[1]raw_resource_build!$B:$B,$C457,[1]raw_resource_build!$A:$A,X$395)</f>
        <v>#VALUE!</v>
      </c>
      <c r="Y457" s="24" t="e">
        <f>SUMIFS([1]raw_resource_build!$K:$K,[1]raw_resource_build!$B:$B,$C457,[1]raw_resource_build!$A:$A,Y$395)+SUMIFS([1]raw_resource_build!$L:$L,[1]raw_resource_build!$B:$B,$C457,[1]raw_resource_build!$A:$A,Y$395)</f>
        <v>#VALUE!</v>
      </c>
      <c r="Z457" s="24" t="e">
        <f>SUMIFS([1]raw_resource_build!$K:$K,[1]raw_resource_build!$B:$B,$C457,[1]raw_resource_build!$A:$A,Z$395)+SUMIFS([1]raw_resource_build!$L:$L,[1]raw_resource_build!$B:$B,$C457,[1]raw_resource_build!$A:$A,Z$395)</f>
        <v>#VALUE!</v>
      </c>
      <c r="AA457" s="24" t="e">
        <f>SUMIFS([1]raw_resource_build!$K:$K,[1]raw_resource_build!$B:$B,$C457,[1]raw_resource_build!$A:$A,AA$395)+SUMIFS([1]raw_resource_build!$L:$L,[1]raw_resource_build!$B:$B,$C457,[1]raw_resource_build!$A:$A,AA$395)</f>
        <v>#VALUE!</v>
      </c>
      <c r="AB457" s="24" t="e">
        <f>SUMIFS([1]raw_resource_build!$K:$K,[1]raw_resource_build!$B:$B,$C457,[1]raw_resource_build!$A:$A,AB$395)+SUMIFS([1]raw_resource_build!$L:$L,[1]raw_resource_build!$B:$B,$C457,[1]raw_resource_build!$A:$A,AB$395)</f>
        <v>#VALUE!</v>
      </c>
      <c r="AC457" s="24" t="e">
        <f>SUMIFS([1]raw_resource_build!$K:$K,[1]raw_resource_build!$B:$B,$C457,[1]raw_resource_build!$A:$A,AC$395)+SUMIFS([1]raw_resource_build!$L:$L,[1]raw_resource_build!$B:$B,$C457,[1]raw_resource_build!$A:$A,AC$395)</f>
        <v>#VALUE!</v>
      </c>
      <c r="AD457" s="24" t="e">
        <f>SUMIFS([1]raw_resource_build!$K:$K,[1]raw_resource_build!$B:$B,$C457,[1]raw_resource_build!$A:$A,AD$395)+SUMIFS([1]raw_resource_build!$L:$L,[1]raw_resource_build!$B:$B,$C457,[1]raw_resource_build!$A:$A,AD$395)</f>
        <v>#VALUE!</v>
      </c>
      <c r="AE457" s="24" t="e">
        <f>SUMIFS([1]raw_resource_build!$K:$K,[1]raw_resource_build!$B:$B,$C457,[1]raw_resource_build!$A:$A,AE$395)+SUMIFS([1]raw_resource_build!$L:$L,[1]raw_resource_build!$B:$B,$C457,[1]raw_resource_build!$A:$A,AE$395)</f>
        <v>#VALUE!</v>
      </c>
      <c r="AF457" s="24" t="e">
        <f>SUMIFS([1]raw_resource_build!$K:$K,[1]raw_resource_build!$B:$B,$C457,[1]raw_resource_build!$A:$A,AF$395)+SUMIFS([1]raw_resource_build!$L:$L,[1]raw_resource_build!$B:$B,$C457,[1]raw_resource_build!$A:$A,AF$395)</f>
        <v>#VALUE!</v>
      </c>
      <c r="AG457" s="24" t="e">
        <f>SUMIFS([1]raw_resource_build!$K:$K,[1]raw_resource_build!$B:$B,$C457,[1]raw_resource_build!$A:$A,AG$395)+SUMIFS([1]raw_resource_build!$L:$L,[1]raw_resource_build!$B:$B,$C457,[1]raw_resource_build!$A:$A,AG$395)</f>
        <v>#VALUE!</v>
      </c>
      <c r="AH457" s="24" t="e">
        <f>SUMIFS([1]raw_resource_build!$K:$K,[1]raw_resource_build!$B:$B,$C457,[1]raw_resource_build!$A:$A,AH$395)+SUMIFS([1]raw_resource_build!$L:$L,[1]raw_resource_build!$B:$B,$C457,[1]raw_resource_build!$A:$A,AH$395)</f>
        <v>#VALUE!</v>
      </c>
      <c r="AI457" s="24" t="e">
        <f>SUMIFS([1]raw_resource_build!$K:$K,[1]raw_resource_build!$B:$B,$C457,[1]raw_resource_build!$A:$A,AI$395)+SUMIFS([1]raw_resource_build!$L:$L,[1]raw_resource_build!$B:$B,$C457,[1]raw_resource_build!$A:$A,AI$395)</f>
        <v>#VALUE!</v>
      </c>
      <c r="AJ457" s="24" t="e">
        <f>SUMIFS([1]raw_resource_build!$K:$K,[1]raw_resource_build!$B:$B,$C457,[1]raw_resource_build!$A:$A,AJ$395)+SUMIFS([1]raw_resource_build!$L:$L,[1]raw_resource_build!$B:$B,$C457,[1]raw_resource_build!$A:$A,AJ$395)</f>
        <v>#VALUE!</v>
      </c>
      <c r="AK457" s="24" t="e">
        <f>SUMIFS([1]raw_resource_build!$K:$K,[1]raw_resource_build!$B:$B,$C457,[1]raw_resource_build!$A:$A,AK$395)+SUMIFS([1]raw_resource_build!$L:$L,[1]raw_resource_build!$B:$B,$C457,[1]raw_resource_build!$A:$A,AK$395)</f>
        <v>#VALUE!</v>
      </c>
      <c r="AL457" s="24" t="e">
        <f>SUMIFS([1]raw_resource_build!$K:$K,[1]raw_resource_build!$B:$B,$C457,[1]raw_resource_build!$A:$A,AL$395)+SUMIFS([1]raw_resource_build!$L:$L,[1]raw_resource_build!$B:$B,$C457,[1]raw_resource_build!$A:$A,AL$395)</f>
        <v>#VALUE!</v>
      </c>
      <c r="AM457" s="24" t="e">
        <f>SUMIFS([1]raw_resource_build!$K:$K,[1]raw_resource_build!$B:$B,$C457,[1]raw_resource_build!$A:$A,AM$395)+SUMIFS([1]raw_resource_build!$L:$L,[1]raw_resource_build!$B:$B,$C457,[1]raw_resource_build!$A:$A,AM$395)</f>
        <v>#VALUE!</v>
      </c>
      <c r="AN457" s="24" t="e">
        <f>SUMIFS([1]raw_resource_build!$K:$K,[1]raw_resource_build!$B:$B,$C457,[1]raw_resource_build!$A:$A,AN$395)+SUMIFS([1]raw_resource_build!$L:$L,[1]raw_resource_build!$B:$B,$C457,[1]raw_resource_build!$A:$A,AN$395)</f>
        <v>#VALUE!</v>
      </c>
      <c r="AO457" s="17"/>
      <c r="AP457" s="70"/>
    </row>
    <row r="458" spans="2:42" outlineLevel="1" x14ac:dyDescent="0.4">
      <c r="C458" s="17" t="s">
        <v>423</v>
      </c>
      <c r="D458" s="136" t="s">
        <v>355</v>
      </c>
      <c r="E458" s="24">
        <v>0</v>
      </c>
      <c r="F458" s="24">
        <v>0</v>
      </c>
      <c r="G458" s="24">
        <v>0</v>
      </c>
      <c r="H458" s="24">
        <v>0</v>
      </c>
      <c r="I458" s="24">
        <v>0</v>
      </c>
      <c r="J458" s="24">
        <v>0</v>
      </c>
      <c r="K458" s="24">
        <v>0</v>
      </c>
      <c r="L458" s="24">
        <v>0</v>
      </c>
      <c r="M458" s="24">
        <v>0</v>
      </c>
      <c r="N458" s="24">
        <v>0</v>
      </c>
      <c r="O458" s="24">
        <v>0</v>
      </c>
      <c r="P458" s="24">
        <v>0</v>
      </c>
      <c r="Q458" s="24">
        <v>0</v>
      </c>
      <c r="R458" s="24">
        <v>0</v>
      </c>
      <c r="S458" s="24">
        <v>0</v>
      </c>
      <c r="T458" s="24">
        <v>0</v>
      </c>
      <c r="U458" s="24" t="e">
        <f>SUMIFS([1]raw_resource_build!$K:$K,[1]raw_resource_build!$B:$B,$C458,[1]raw_resource_build!$A:$A,U$395)+SUMIFS([1]raw_resource_build!$L:$L,[1]raw_resource_build!$B:$B,$C458,[1]raw_resource_build!$A:$A,U$395)</f>
        <v>#VALUE!</v>
      </c>
      <c r="V458" s="24" t="e">
        <f>SUMIFS([1]raw_resource_build!$K:$K,[1]raw_resource_build!$B:$B,$C458,[1]raw_resource_build!$A:$A,V$395)+SUMIFS([1]raw_resource_build!$L:$L,[1]raw_resource_build!$B:$B,$C458,[1]raw_resource_build!$A:$A,V$395)</f>
        <v>#VALUE!</v>
      </c>
      <c r="W458" s="24" t="e">
        <f>SUMIFS([1]raw_resource_build!$K:$K,[1]raw_resource_build!$B:$B,$C458,[1]raw_resource_build!$A:$A,W$395)+SUMIFS([1]raw_resource_build!$L:$L,[1]raw_resource_build!$B:$B,$C458,[1]raw_resource_build!$A:$A,W$395)</f>
        <v>#VALUE!</v>
      </c>
      <c r="X458" s="24" t="e">
        <f>SUMIFS([1]raw_resource_build!$K:$K,[1]raw_resource_build!$B:$B,$C458,[1]raw_resource_build!$A:$A,X$395)+SUMIFS([1]raw_resource_build!$L:$L,[1]raw_resource_build!$B:$B,$C458,[1]raw_resource_build!$A:$A,X$395)</f>
        <v>#VALUE!</v>
      </c>
      <c r="Y458" s="24" t="e">
        <f>SUMIFS([1]raw_resource_build!$K:$K,[1]raw_resource_build!$B:$B,$C458,[1]raw_resource_build!$A:$A,Y$395)+SUMIFS([1]raw_resource_build!$L:$L,[1]raw_resource_build!$B:$B,$C458,[1]raw_resource_build!$A:$A,Y$395)</f>
        <v>#VALUE!</v>
      </c>
      <c r="Z458" s="24" t="e">
        <f>SUMIFS([1]raw_resource_build!$K:$K,[1]raw_resource_build!$B:$B,$C458,[1]raw_resource_build!$A:$A,Z$395)+SUMIFS([1]raw_resource_build!$L:$L,[1]raw_resource_build!$B:$B,$C458,[1]raw_resource_build!$A:$A,Z$395)</f>
        <v>#VALUE!</v>
      </c>
      <c r="AA458" s="24" t="e">
        <f>SUMIFS([1]raw_resource_build!$K:$K,[1]raw_resource_build!$B:$B,$C458,[1]raw_resource_build!$A:$A,AA$395)+SUMIFS([1]raw_resource_build!$L:$L,[1]raw_resource_build!$B:$B,$C458,[1]raw_resource_build!$A:$A,AA$395)</f>
        <v>#VALUE!</v>
      </c>
      <c r="AB458" s="24" t="e">
        <f>SUMIFS([1]raw_resource_build!$K:$K,[1]raw_resource_build!$B:$B,$C458,[1]raw_resource_build!$A:$A,AB$395)+SUMIFS([1]raw_resource_build!$L:$L,[1]raw_resource_build!$B:$B,$C458,[1]raw_resource_build!$A:$A,AB$395)</f>
        <v>#VALUE!</v>
      </c>
      <c r="AC458" s="24" t="e">
        <f>SUMIFS([1]raw_resource_build!$K:$K,[1]raw_resource_build!$B:$B,$C458,[1]raw_resource_build!$A:$A,AC$395)+SUMIFS([1]raw_resource_build!$L:$L,[1]raw_resource_build!$B:$B,$C458,[1]raw_resource_build!$A:$A,AC$395)</f>
        <v>#VALUE!</v>
      </c>
      <c r="AD458" s="24" t="e">
        <f>SUMIFS([1]raw_resource_build!$K:$K,[1]raw_resource_build!$B:$B,$C458,[1]raw_resource_build!$A:$A,AD$395)+SUMIFS([1]raw_resource_build!$L:$L,[1]raw_resource_build!$B:$B,$C458,[1]raw_resource_build!$A:$A,AD$395)</f>
        <v>#VALUE!</v>
      </c>
      <c r="AE458" s="24" t="e">
        <f>SUMIFS([1]raw_resource_build!$K:$K,[1]raw_resource_build!$B:$B,$C458,[1]raw_resource_build!$A:$A,AE$395)+SUMIFS([1]raw_resource_build!$L:$L,[1]raw_resource_build!$B:$B,$C458,[1]raw_resource_build!$A:$A,AE$395)</f>
        <v>#VALUE!</v>
      </c>
      <c r="AF458" s="24" t="e">
        <f>SUMIFS([1]raw_resource_build!$K:$K,[1]raw_resource_build!$B:$B,$C458,[1]raw_resource_build!$A:$A,AF$395)+SUMIFS([1]raw_resource_build!$L:$L,[1]raw_resource_build!$B:$B,$C458,[1]raw_resource_build!$A:$A,AF$395)</f>
        <v>#VALUE!</v>
      </c>
      <c r="AG458" s="24" t="e">
        <f>SUMIFS([1]raw_resource_build!$K:$K,[1]raw_resource_build!$B:$B,$C458,[1]raw_resource_build!$A:$A,AG$395)+SUMIFS([1]raw_resource_build!$L:$L,[1]raw_resource_build!$B:$B,$C458,[1]raw_resource_build!$A:$A,AG$395)</f>
        <v>#VALUE!</v>
      </c>
      <c r="AH458" s="24" t="e">
        <f>SUMIFS([1]raw_resource_build!$K:$K,[1]raw_resource_build!$B:$B,$C458,[1]raw_resource_build!$A:$A,AH$395)+SUMIFS([1]raw_resource_build!$L:$L,[1]raw_resource_build!$B:$B,$C458,[1]raw_resource_build!$A:$A,AH$395)</f>
        <v>#VALUE!</v>
      </c>
      <c r="AI458" s="24" t="e">
        <f>SUMIFS([1]raw_resource_build!$K:$K,[1]raw_resource_build!$B:$B,$C458,[1]raw_resource_build!$A:$A,AI$395)+SUMIFS([1]raw_resource_build!$L:$L,[1]raw_resource_build!$B:$B,$C458,[1]raw_resource_build!$A:$A,AI$395)</f>
        <v>#VALUE!</v>
      </c>
      <c r="AJ458" s="24" t="e">
        <f>SUMIFS([1]raw_resource_build!$K:$K,[1]raw_resource_build!$B:$B,$C458,[1]raw_resource_build!$A:$A,AJ$395)+SUMIFS([1]raw_resource_build!$L:$L,[1]raw_resource_build!$B:$B,$C458,[1]raw_resource_build!$A:$A,AJ$395)</f>
        <v>#VALUE!</v>
      </c>
      <c r="AK458" s="24" t="e">
        <f>SUMIFS([1]raw_resource_build!$K:$K,[1]raw_resource_build!$B:$B,$C458,[1]raw_resource_build!$A:$A,AK$395)+SUMIFS([1]raw_resource_build!$L:$L,[1]raw_resource_build!$B:$B,$C458,[1]raw_resource_build!$A:$A,AK$395)</f>
        <v>#VALUE!</v>
      </c>
      <c r="AL458" s="24" t="e">
        <f>SUMIFS([1]raw_resource_build!$K:$K,[1]raw_resource_build!$B:$B,$C458,[1]raw_resource_build!$A:$A,AL$395)+SUMIFS([1]raw_resource_build!$L:$L,[1]raw_resource_build!$B:$B,$C458,[1]raw_resource_build!$A:$A,AL$395)</f>
        <v>#VALUE!</v>
      </c>
      <c r="AM458" s="24" t="e">
        <f>SUMIFS([1]raw_resource_build!$K:$K,[1]raw_resource_build!$B:$B,$C458,[1]raw_resource_build!$A:$A,AM$395)+SUMIFS([1]raw_resource_build!$L:$L,[1]raw_resource_build!$B:$B,$C458,[1]raw_resource_build!$A:$A,AM$395)</f>
        <v>#VALUE!</v>
      </c>
      <c r="AN458" s="24" t="e">
        <f>SUMIFS([1]raw_resource_build!$K:$K,[1]raw_resource_build!$B:$B,$C458,[1]raw_resource_build!$A:$A,AN$395)+SUMIFS([1]raw_resource_build!$L:$L,[1]raw_resource_build!$B:$B,$C458,[1]raw_resource_build!$A:$A,AN$395)</f>
        <v>#VALUE!</v>
      </c>
      <c r="AO458" s="17"/>
      <c r="AP458" s="70"/>
    </row>
    <row r="459" spans="2:42" outlineLevel="1" x14ac:dyDescent="0.4">
      <c r="C459" s="17" t="s">
        <v>424</v>
      </c>
      <c r="D459" s="136" t="s">
        <v>357</v>
      </c>
      <c r="E459" s="24">
        <v>0</v>
      </c>
      <c r="F459" s="24">
        <v>0</v>
      </c>
      <c r="G459" s="24">
        <v>0</v>
      </c>
      <c r="H459" s="24">
        <v>0</v>
      </c>
      <c r="I459" s="24">
        <v>0</v>
      </c>
      <c r="J459" s="24">
        <v>0</v>
      </c>
      <c r="K459" s="24">
        <v>0</v>
      </c>
      <c r="L459" s="24">
        <v>0</v>
      </c>
      <c r="M459" s="24">
        <v>0</v>
      </c>
      <c r="N459" s="24">
        <v>0</v>
      </c>
      <c r="O459" s="24">
        <v>0</v>
      </c>
      <c r="P459" s="24">
        <v>0</v>
      </c>
      <c r="Q459" s="24">
        <v>0</v>
      </c>
      <c r="R459" s="24">
        <v>0</v>
      </c>
      <c r="S459" s="24">
        <v>0</v>
      </c>
      <c r="T459" s="24">
        <v>1500</v>
      </c>
      <c r="U459" s="24" t="e">
        <f>SUMIFS([1]raw_resource_build!$K:$K,[1]raw_resource_build!$B:$B,$C459,[1]raw_resource_build!$A:$A,U$395)+SUMIFS([1]raw_resource_build!$L:$L,[1]raw_resource_build!$B:$B,$C459,[1]raw_resource_build!$A:$A,U$395)</f>
        <v>#VALUE!</v>
      </c>
      <c r="V459" s="24" t="e">
        <f>SUMIFS([1]raw_resource_build!$K:$K,[1]raw_resource_build!$B:$B,$C459,[1]raw_resource_build!$A:$A,V$395)+SUMIFS([1]raw_resource_build!$L:$L,[1]raw_resource_build!$B:$B,$C459,[1]raw_resource_build!$A:$A,V$395)</f>
        <v>#VALUE!</v>
      </c>
      <c r="W459" s="24" t="e">
        <f>SUMIFS([1]raw_resource_build!$K:$K,[1]raw_resource_build!$B:$B,$C459,[1]raw_resource_build!$A:$A,W$395)+SUMIFS([1]raw_resource_build!$L:$L,[1]raw_resource_build!$B:$B,$C459,[1]raw_resource_build!$A:$A,W$395)</f>
        <v>#VALUE!</v>
      </c>
      <c r="X459" s="24" t="e">
        <f>SUMIFS([1]raw_resource_build!$K:$K,[1]raw_resource_build!$B:$B,$C459,[1]raw_resource_build!$A:$A,X$395)+SUMIFS([1]raw_resource_build!$L:$L,[1]raw_resource_build!$B:$B,$C459,[1]raw_resource_build!$A:$A,X$395)</f>
        <v>#VALUE!</v>
      </c>
      <c r="Y459" s="24" t="e">
        <f>SUMIFS([1]raw_resource_build!$K:$K,[1]raw_resource_build!$B:$B,$C459,[1]raw_resource_build!$A:$A,Y$395)+SUMIFS([1]raw_resource_build!$L:$L,[1]raw_resource_build!$B:$B,$C459,[1]raw_resource_build!$A:$A,Y$395)</f>
        <v>#VALUE!</v>
      </c>
      <c r="Z459" s="24" t="e">
        <f>SUMIFS([1]raw_resource_build!$K:$K,[1]raw_resource_build!$B:$B,$C459,[1]raw_resource_build!$A:$A,Z$395)+SUMIFS([1]raw_resource_build!$L:$L,[1]raw_resource_build!$B:$B,$C459,[1]raw_resource_build!$A:$A,Z$395)</f>
        <v>#VALUE!</v>
      </c>
      <c r="AA459" s="24" t="e">
        <f>SUMIFS([1]raw_resource_build!$K:$K,[1]raw_resource_build!$B:$B,$C459,[1]raw_resource_build!$A:$A,AA$395)+SUMIFS([1]raw_resource_build!$L:$L,[1]raw_resource_build!$B:$B,$C459,[1]raw_resource_build!$A:$A,AA$395)</f>
        <v>#VALUE!</v>
      </c>
      <c r="AB459" s="24" t="e">
        <f>SUMIFS([1]raw_resource_build!$K:$K,[1]raw_resource_build!$B:$B,$C459,[1]raw_resource_build!$A:$A,AB$395)+SUMIFS([1]raw_resource_build!$L:$L,[1]raw_resource_build!$B:$B,$C459,[1]raw_resource_build!$A:$A,AB$395)</f>
        <v>#VALUE!</v>
      </c>
      <c r="AC459" s="24" t="e">
        <f>SUMIFS([1]raw_resource_build!$K:$K,[1]raw_resource_build!$B:$B,$C459,[1]raw_resource_build!$A:$A,AC$395)+SUMIFS([1]raw_resource_build!$L:$L,[1]raw_resource_build!$B:$B,$C459,[1]raw_resource_build!$A:$A,AC$395)</f>
        <v>#VALUE!</v>
      </c>
      <c r="AD459" s="24" t="e">
        <f>SUMIFS([1]raw_resource_build!$K:$K,[1]raw_resource_build!$B:$B,$C459,[1]raw_resource_build!$A:$A,AD$395)+SUMIFS([1]raw_resource_build!$L:$L,[1]raw_resource_build!$B:$B,$C459,[1]raw_resource_build!$A:$A,AD$395)</f>
        <v>#VALUE!</v>
      </c>
      <c r="AE459" s="24" t="e">
        <f>SUMIFS([1]raw_resource_build!$K:$K,[1]raw_resource_build!$B:$B,$C459,[1]raw_resource_build!$A:$A,AE$395)+SUMIFS([1]raw_resource_build!$L:$L,[1]raw_resource_build!$B:$B,$C459,[1]raw_resource_build!$A:$A,AE$395)</f>
        <v>#VALUE!</v>
      </c>
      <c r="AF459" s="24" t="e">
        <f>SUMIFS([1]raw_resource_build!$K:$K,[1]raw_resource_build!$B:$B,$C459,[1]raw_resource_build!$A:$A,AF$395)+SUMIFS([1]raw_resource_build!$L:$L,[1]raw_resource_build!$B:$B,$C459,[1]raw_resource_build!$A:$A,AF$395)</f>
        <v>#VALUE!</v>
      </c>
      <c r="AG459" s="24" t="e">
        <f>SUMIFS([1]raw_resource_build!$K:$K,[1]raw_resource_build!$B:$B,$C459,[1]raw_resource_build!$A:$A,AG$395)+SUMIFS([1]raw_resource_build!$L:$L,[1]raw_resource_build!$B:$B,$C459,[1]raw_resource_build!$A:$A,AG$395)</f>
        <v>#VALUE!</v>
      </c>
      <c r="AH459" s="24" t="e">
        <f>SUMIFS([1]raw_resource_build!$K:$K,[1]raw_resource_build!$B:$B,$C459,[1]raw_resource_build!$A:$A,AH$395)+SUMIFS([1]raw_resource_build!$L:$L,[1]raw_resource_build!$B:$B,$C459,[1]raw_resource_build!$A:$A,AH$395)</f>
        <v>#VALUE!</v>
      </c>
      <c r="AI459" s="24" t="e">
        <f>SUMIFS([1]raw_resource_build!$K:$K,[1]raw_resource_build!$B:$B,$C459,[1]raw_resource_build!$A:$A,AI$395)+SUMIFS([1]raw_resource_build!$L:$L,[1]raw_resource_build!$B:$B,$C459,[1]raw_resource_build!$A:$A,AI$395)</f>
        <v>#VALUE!</v>
      </c>
      <c r="AJ459" s="24" t="e">
        <f>SUMIFS([1]raw_resource_build!$K:$K,[1]raw_resource_build!$B:$B,$C459,[1]raw_resource_build!$A:$A,AJ$395)+SUMIFS([1]raw_resource_build!$L:$L,[1]raw_resource_build!$B:$B,$C459,[1]raw_resource_build!$A:$A,AJ$395)</f>
        <v>#VALUE!</v>
      </c>
      <c r="AK459" s="24" t="e">
        <f>SUMIFS([1]raw_resource_build!$K:$K,[1]raw_resource_build!$B:$B,$C459,[1]raw_resource_build!$A:$A,AK$395)+SUMIFS([1]raw_resource_build!$L:$L,[1]raw_resource_build!$B:$B,$C459,[1]raw_resource_build!$A:$A,AK$395)</f>
        <v>#VALUE!</v>
      </c>
      <c r="AL459" s="24" t="e">
        <f>SUMIFS([1]raw_resource_build!$K:$K,[1]raw_resource_build!$B:$B,$C459,[1]raw_resource_build!$A:$A,AL$395)+SUMIFS([1]raw_resource_build!$L:$L,[1]raw_resource_build!$B:$B,$C459,[1]raw_resource_build!$A:$A,AL$395)</f>
        <v>#VALUE!</v>
      </c>
      <c r="AM459" s="24" t="e">
        <f>SUMIFS([1]raw_resource_build!$K:$K,[1]raw_resource_build!$B:$B,$C459,[1]raw_resource_build!$A:$A,AM$395)+SUMIFS([1]raw_resource_build!$L:$L,[1]raw_resource_build!$B:$B,$C459,[1]raw_resource_build!$A:$A,AM$395)</f>
        <v>#VALUE!</v>
      </c>
      <c r="AN459" s="24" t="e">
        <f>SUMIFS([1]raw_resource_build!$K:$K,[1]raw_resource_build!$B:$B,$C459,[1]raw_resource_build!$A:$A,AN$395)+SUMIFS([1]raw_resource_build!$L:$L,[1]raw_resource_build!$B:$B,$C459,[1]raw_resource_build!$A:$A,AN$395)</f>
        <v>#VALUE!</v>
      </c>
      <c r="AO459" s="17"/>
      <c r="AP459" s="70"/>
    </row>
    <row r="460" spans="2:42" outlineLevel="1" x14ac:dyDescent="0.4">
      <c r="C460" s="71" t="s">
        <v>146</v>
      </c>
      <c r="D460" s="137"/>
      <c r="E460" s="138">
        <v>0</v>
      </c>
      <c r="F460" s="139">
        <v>0</v>
      </c>
      <c r="G460" s="139">
        <v>0</v>
      </c>
      <c r="H460" s="139">
        <v>0</v>
      </c>
      <c r="I460" s="139">
        <v>0</v>
      </c>
      <c r="J460" s="139">
        <v>2000</v>
      </c>
      <c r="K460" s="139">
        <v>4034</v>
      </c>
      <c r="L460" s="139">
        <v>8422.2000000000007</v>
      </c>
      <c r="M460" s="139">
        <v>10609.2</v>
      </c>
      <c r="N460" s="139">
        <v>13644.16</v>
      </c>
      <c r="O460" s="139">
        <v>0</v>
      </c>
      <c r="P460" s="139">
        <v>20127.399999999998</v>
      </c>
      <c r="Q460" s="139">
        <v>0</v>
      </c>
      <c r="R460" s="139">
        <v>0</v>
      </c>
      <c r="S460" s="139">
        <v>0</v>
      </c>
      <c r="T460" s="139">
        <v>31538.139999999996</v>
      </c>
      <c r="U460" s="139" t="e">
        <f>SUMIFS(U$396:U$459,[1]Lists!$C$35:$C$98,$C460)</f>
        <v>#VALUE!</v>
      </c>
      <c r="V460" s="139" t="e">
        <f>SUMIFS(V$396:V$459,[1]Lists!$C$35:$C$98,$C460)</f>
        <v>#VALUE!</v>
      </c>
      <c r="W460" s="139" t="e">
        <f>SUMIFS(W$396:W$459,[1]Lists!$C$35:$C$98,$C460)</f>
        <v>#VALUE!</v>
      </c>
      <c r="X460" s="139" t="e">
        <f>SUMIFS(X$396:X$459,[1]Lists!$C$35:$C$98,$C460)</f>
        <v>#VALUE!</v>
      </c>
      <c r="Y460" s="139" t="e">
        <f>SUMIFS(Y$396:Y$459,[1]Lists!$C$35:$C$98,$C460)</f>
        <v>#VALUE!</v>
      </c>
      <c r="Z460" s="139" t="e">
        <f>SUMIFS(Z$396:Z$459,[1]Lists!$C$35:$C$98,$C460)</f>
        <v>#VALUE!</v>
      </c>
      <c r="AA460" s="139" t="e">
        <f>SUMIFS(AA$396:AA$459,[1]Lists!$C$35:$C$98,$C460)</f>
        <v>#VALUE!</v>
      </c>
      <c r="AB460" s="139" t="e">
        <f>SUMIFS(AB$396:AB$459,[1]Lists!$C$35:$C$98,$C460)</f>
        <v>#VALUE!</v>
      </c>
      <c r="AC460" s="139" t="e">
        <f>SUMIFS(AC$396:AC$459,[1]Lists!$C$35:$C$98,$C460)</f>
        <v>#VALUE!</v>
      </c>
      <c r="AD460" s="139" t="e">
        <f>SUMIFS(AD$396:AD$459,[1]Lists!$C$35:$C$98,$C460)</f>
        <v>#VALUE!</v>
      </c>
      <c r="AE460" s="139" t="e">
        <f>SUMIFS(AE$396:AE$459,[1]Lists!$C$35:$C$98,$C460)</f>
        <v>#VALUE!</v>
      </c>
      <c r="AF460" s="139" t="e">
        <f>SUMIFS(AF$396:AF$459,[1]Lists!$C$35:$C$98,$C460)</f>
        <v>#VALUE!</v>
      </c>
      <c r="AG460" s="139" t="e">
        <f>SUMIFS(AG$396:AG$459,[1]Lists!$C$35:$C$98,$C460)</f>
        <v>#VALUE!</v>
      </c>
      <c r="AH460" s="139" t="e">
        <f>SUMIFS(AH$396:AH$459,[1]Lists!$C$35:$C$98,$C460)</f>
        <v>#VALUE!</v>
      </c>
      <c r="AI460" s="139" t="e">
        <f>SUMIFS(AI$396:AI$459,[1]Lists!$C$35:$C$98,$C460)</f>
        <v>#VALUE!</v>
      </c>
      <c r="AJ460" s="139" t="e">
        <f>SUMIFS(AJ$396:AJ$459,[1]Lists!$C$35:$C$98,$C460)</f>
        <v>#VALUE!</v>
      </c>
      <c r="AK460" s="139" t="e">
        <f>SUMIFS(AK$396:AK$459,[1]Lists!$C$35:$C$98,$C460)</f>
        <v>#VALUE!</v>
      </c>
      <c r="AL460" s="139" t="e">
        <f>SUMIFS(AL$396:AL$459,[1]Lists!$C$35:$C$98,$C460)</f>
        <v>#VALUE!</v>
      </c>
      <c r="AM460" s="139" t="e">
        <f>SUMIFS(AM$396:AM$459,[1]Lists!$C$35:$C$98,$C460)</f>
        <v>#VALUE!</v>
      </c>
      <c r="AN460" s="140" t="e">
        <f>SUMIFS(AN$396:AN$459,[1]Lists!$C$35:$C$98,$C460)</f>
        <v>#VALUE!</v>
      </c>
      <c r="AO460" s="17"/>
    </row>
    <row r="461" spans="2:42" outlineLevel="1" x14ac:dyDescent="0.4">
      <c r="C461" s="77" t="s">
        <v>147</v>
      </c>
      <c r="D461" s="141"/>
      <c r="E461" s="117">
        <v>0</v>
      </c>
      <c r="F461" s="117">
        <v>0</v>
      </c>
      <c r="G461" s="117">
        <v>0</v>
      </c>
      <c r="H461" s="117">
        <v>0</v>
      </c>
      <c r="I461" s="117">
        <v>0</v>
      </c>
      <c r="J461" s="117">
        <v>0</v>
      </c>
      <c r="K461" s="117">
        <v>0</v>
      </c>
      <c r="L461" s="117">
        <v>0</v>
      </c>
      <c r="M461" s="117">
        <v>0</v>
      </c>
      <c r="N461" s="117">
        <v>0</v>
      </c>
      <c r="O461" s="117">
        <v>0</v>
      </c>
      <c r="P461" s="117">
        <v>0</v>
      </c>
      <c r="Q461" s="117">
        <v>0</v>
      </c>
      <c r="R461" s="117">
        <v>0</v>
      </c>
      <c r="S461" s="117">
        <v>0</v>
      </c>
      <c r="T461" s="117">
        <v>1500</v>
      </c>
      <c r="U461" s="117" t="e">
        <f>SUMIFS(U$396:U$459,[1]Lists!$C$35:$C$98,$C461)</f>
        <v>#VALUE!</v>
      </c>
      <c r="V461" s="117" t="e">
        <f>SUMIFS(V$396:V$459,[1]Lists!$C$35:$C$98,$C461)</f>
        <v>#VALUE!</v>
      </c>
      <c r="W461" s="117" t="e">
        <f>SUMIFS(W$396:W$459,[1]Lists!$C$35:$C$98,$C461)</f>
        <v>#VALUE!</v>
      </c>
      <c r="X461" s="117" t="e">
        <f>SUMIFS(X$396:X$459,[1]Lists!$C$35:$C$98,$C461)</f>
        <v>#VALUE!</v>
      </c>
      <c r="Y461" s="117" t="e">
        <f>SUMIFS(Y$396:Y$459,[1]Lists!$C$35:$C$98,$C461)</f>
        <v>#VALUE!</v>
      </c>
      <c r="Z461" s="117" t="e">
        <f>SUMIFS(Z$396:Z$459,[1]Lists!$C$35:$C$98,$C461)</f>
        <v>#VALUE!</v>
      </c>
      <c r="AA461" s="117" t="e">
        <f>SUMIFS(AA$396:AA$459,[1]Lists!$C$35:$C$98,$C461)</f>
        <v>#VALUE!</v>
      </c>
      <c r="AB461" s="117" t="e">
        <f>SUMIFS(AB$396:AB$459,[1]Lists!$C$35:$C$98,$C461)</f>
        <v>#VALUE!</v>
      </c>
      <c r="AC461" s="117" t="e">
        <f>SUMIFS(AC$396:AC$459,[1]Lists!$C$35:$C$98,$C461)</f>
        <v>#VALUE!</v>
      </c>
      <c r="AD461" s="117" t="e">
        <f>SUMIFS(AD$396:AD$459,[1]Lists!$C$35:$C$98,$C461)</f>
        <v>#VALUE!</v>
      </c>
      <c r="AE461" s="117" t="e">
        <f>SUMIFS(AE$396:AE$459,[1]Lists!$C$35:$C$98,$C461)</f>
        <v>#VALUE!</v>
      </c>
      <c r="AF461" s="117" t="e">
        <f>SUMIFS(AF$396:AF$459,[1]Lists!$C$35:$C$98,$C461)</f>
        <v>#VALUE!</v>
      </c>
      <c r="AG461" s="117" t="e">
        <f>SUMIFS(AG$396:AG$459,[1]Lists!$C$35:$C$98,$C461)</f>
        <v>#VALUE!</v>
      </c>
      <c r="AH461" s="117" t="e">
        <f>SUMIFS(AH$396:AH$459,[1]Lists!$C$35:$C$98,$C461)</f>
        <v>#VALUE!</v>
      </c>
      <c r="AI461" s="117" t="e">
        <f>SUMIFS(AI$396:AI$459,[1]Lists!$C$35:$C$98,$C461)</f>
        <v>#VALUE!</v>
      </c>
      <c r="AJ461" s="117" t="e">
        <f>SUMIFS(AJ$396:AJ$459,[1]Lists!$C$35:$C$98,$C461)</f>
        <v>#VALUE!</v>
      </c>
      <c r="AK461" s="117" t="e">
        <f>SUMIFS(AK$396:AK$459,[1]Lists!$C$35:$C$98,$C461)</f>
        <v>#VALUE!</v>
      </c>
      <c r="AL461" s="117" t="e">
        <f>SUMIFS(AL$396:AL$459,[1]Lists!$C$35:$C$98,$C461)</f>
        <v>#VALUE!</v>
      </c>
      <c r="AM461" s="117" t="e">
        <f>SUMIFS(AM$396:AM$459,[1]Lists!$C$35:$C$98,$C461)</f>
        <v>#VALUE!</v>
      </c>
      <c r="AN461" s="118" t="e">
        <f>SUMIFS(AN$396:AN$459,[1]Lists!$C$35:$C$98,$C461)</f>
        <v>#VALUE!</v>
      </c>
      <c r="AO461" s="17"/>
    </row>
    <row r="462" spans="2:42" outlineLevel="1" x14ac:dyDescent="0.4">
      <c r="C462" s="63" t="s">
        <v>148</v>
      </c>
      <c r="D462" s="48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48"/>
    </row>
    <row r="463" spans="2:42" x14ac:dyDescent="0.4">
      <c r="C463" s="99"/>
    </row>
    <row r="464" spans="2:42" s="129" customFormat="1" ht="15.75" x14ac:dyDescent="0.5">
      <c r="B464" s="12" t="s">
        <v>149</v>
      </c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</row>
    <row r="465" spans="3:41" outlineLevel="1" x14ac:dyDescent="0.4"/>
    <row r="466" spans="3:41" outlineLevel="1" x14ac:dyDescent="0.4">
      <c r="C466" s="99" t="s">
        <v>150</v>
      </c>
    </row>
    <row r="467" spans="3:41" outlineLevel="1" x14ac:dyDescent="0.4">
      <c r="C467" s="14" t="s">
        <v>144</v>
      </c>
      <c r="D467" s="47" t="s">
        <v>145</v>
      </c>
      <c r="E467" s="16">
        <v>2015</v>
      </c>
      <c r="F467" s="16">
        <v>2016</v>
      </c>
      <c r="G467" s="16">
        <v>2017</v>
      </c>
      <c r="H467" s="16">
        <v>2018</v>
      </c>
      <c r="I467" s="16">
        <v>2019</v>
      </c>
      <c r="J467" s="16">
        <v>2020</v>
      </c>
      <c r="K467" s="16">
        <v>2021</v>
      </c>
      <c r="L467" s="16">
        <v>2022</v>
      </c>
      <c r="M467" s="16">
        <v>2023</v>
      </c>
      <c r="N467" s="16">
        <v>2024</v>
      </c>
      <c r="O467" s="16">
        <v>2025</v>
      </c>
      <c r="P467" s="16">
        <v>2026</v>
      </c>
      <c r="Q467" s="16">
        <v>2027</v>
      </c>
      <c r="R467" s="16">
        <v>2028</v>
      </c>
      <c r="S467" s="16">
        <v>2029</v>
      </c>
      <c r="T467" s="16">
        <v>2030</v>
      </c>
      <c r="U467" s="16">
        <v>2031</v>
      </c>
      <c r="V467" s="16">
        <v>2032</v>
      </c>
      <c r="W467" s="16">
        <v>2033</v>
      </c>
      <c r="X467" s="16">
        <v>2034</v>
      </c>
      <c r="Y467" s="16">
        <v>2035</v>
      </c>
      <c r="Z467" s="16">
        <v>2036</v>
      </c>
      <c r="AA467" s="16">
        <v>2037</v>
      </c>
      <c r="AB467" s="16">
        <v>2038</v>
      </c>
      <c r="AC467" s="16">
        <v>2039</v>
      </c>
      <c r="AD467" s="16">
        <v>2040</v>
      </c>
      <c r="AE467" s="16">
        <v>2041</v>
      </c>
      <c r="AF467" s="16">
        <v>2042</v>
      </c>
      <c r="AG467" s="16">
        <v>2043</v>
      </c>
      <c r="AH467" s="16">
        <v>2044</v>
      </c>
      <c r="AI467" s="16">
        <v>2045</v>
      </c>
      <c r="AJ467" s="16">
        <v>2046</v>
      </c>
      <c r="AK467" s="16">
        <v>2047</v>
      </c>
      <c r="AL467" s="16">
        <v>2048</v>
      </c>
      <c r="AM467" s="16">
        <v>2049</v>
      </c>
      <c r="AN467" s="47">
        <v>2050</v>
      </c>
      <c r="AO467" s="17"/>
    </row>
    <row r="468" spans="3:41" outlineLevel="1" x14ac:dyDescent="0.4">
      <c r="C468" s="17" t="s">
        <v>348</v>
      </c>
      <c r="D468" s="136" t="s">
        <v>178</v>
      </c>
      <c r="E468" s="24">
        <v>0</v>
      </c>
      <c r="F468" s="24">
        <v>0</v>
      </c>
      <c r="G468" s="24">
        <v>0</v>
      </c>
      <c r="H468" s="24">
        <v>0</v>
      </c>
      <c r="I468" s="24">
        <v>0</v>
      </c>
      <c r="J468" s="24">
        <v>0</v>
      </c>
      <c r="K468" s="24">
        <v>0</v>
      </c>
      <c r="L468" s="24">
        <v>0</v>
      </c>
      <c r="M468" s="24">
        <v>0</v>
      </c>
      <c r="N468" s="24">
        <v>0</v>
      </c>
      <c r="O468" s="24">
        <v>0</v>
      </c>
      <c r="P468" s="24">
        <v>0</v>
      </c>
      <c r="Q468" s="24">
        <v>0</v>
      </c>
      <c r="R468" s="24">
        <v>0</v>
      </c>
      <c r="S468" s="24">
        <v>0</v>
      </c>
      <c r="T468" s="24">
        <v>0</v>
      </c>
      <c r="U468" s="24" t="e">
        <f>SUMIFS([1]raw_resource_build!$K:$K,[1]raw_resource_build!$B:$B,$C468,[1]raw_resource_build!$A:$A,U$467)</f>
        <v>#VALUE!</v>
      </c>
      <c r="V468" s="24" t="e">
        <f>SUMIFS([1]raw_resource_build!$K:$K,[1]raw_resource_build!$B:$B,$C468,[1]raw_resource_build!$A:$A,V$467)</f>
        <v>#VALUE!</v>
      </c>
      <c r="W468" s="24" t="e">
        <f>SUMIFS([1]raw_resource_build!$K:$K,[1]raw_resource_build!$B:$B,$C468,[1]raw_resource_build!$A:$A,W$467)</f>
        <v>#VALUE!</v>
      </c>
      <c r="X468" s="24" t="e">
        <f>SUMIFS([1]raw_resource_build!$K:$K,[1]raw_resource_build!$B:$B,$C468,[1]raw_resource_build!$A:$A,X$467)</f>
        <v>#VALUE!</v>
      </c>
      <c r="Y468" s="24" t="e">
        <f>SUMIFS([1]raw_resource_build!$K:$K,[1]raw_resource_build!$B:$B,$C468,[1]raw_resource_build!$A:$A,Y$467)</f>
        <v>#VALUE!</v>
      </c>
      <c r="Z468" s="24" t="e">
        <f>SUMIFS([1]raw_resource_build!$K:$K,[1]raw_resource_build!$B:$B,$C468,[1]raw_resource_build!$A:$A,Z$467)</f>
        <v>#VALUE!</v>
      </c>
      <c r="AA468" s="24" t="e">
        <f>SUMIFS([1]raw_resource_build!$K:$K,[1]raw_resource_build!$B:$B,$C468,[1]raw_resource_build!$A:$A,AA$467)</f>
        <v>#VALUE!</v>
      </c>
      <c r="AB468" s="24" t="e">
        <f>SUMIFS([1]raw_resource_build!$K:$K,[1]raw_resource_build!$B:$B,$C468,[1]raw_resource_build!$A:$A,AB$467)</f>
        <v>#VALUE!</v>
      </c>
      <c r="AC468" s="24" t="e">
        <f>SUMIFS([1]raw_resource_build!$K:$K,[1]raw_resource_build!$B:$B,$C468,[1]raw_resource_build!$A:$A,AC$467)</f>
        <v>#VALUE!</v>
      </c>
      <c r="AD468" s="24" t="e">
        <f>SUMIFS([1]raw_resource_build!$K:$K,[1]raw_resource_build!$B:$B,$C468,[1]raw_resource_build!$A:$A,AD$467)</f>
        <v>#VALUE!</v>
      </c>
      <c r="AE468" s="24" t="e">
        <f>SUMIFS([1]raw_resource_build!$K:$K,[1]raw_resource_build!$B:$B,$C468,[1]raw_resource_build!$A:$A,AE$467)</f>
        <v>#VALUE!</v>
      </c>
      <c r="AF468" s="24" t="e">
        <f>SUMIFS([1]raw_resource_build!$K:$K,[1]raw_resource_build!$B:$B,$C468,[1]raw_resource_build!$A:$A,AF$467)</f>
        <v>#VALUE!</v>
      </c>
      <c r="AG468" s="24" t="e">
        <f>SUMIFS([1]raw_resource_build!$K:$K,[1]raw_resource_build!$B:$B,$C468,[1]raw_resource_build!$A:$A,AG$467)</f>
        <v>#VALUE!</v>
      </c>
      <c r="AH468" s="24" t="e">
        <f>SUMIFS([1]raw_resource_build!$K:$K,[1]raw_resource_build!$B:$B,$C468,[1]raw_resource_build!$A:$A,AH$467)</f>
        <v>#VALUE!</v>
      </c>
      <c r="AI468" s="24" t="e">
        <f>SUMIFS([1]raw_resource_build!$K:$K,[1]raw_resource_build!$B:$B,$C468,[1]raw_resource_build!$A:$A,AI$467)</f>
        <v>#VALUE!</v>
      </c>
      <c r="AJ468" s="24" t="e">
        <f>SUMIFS([1]raw_resource_build!$K:$K,[1]raw_resource_build!$B:$B,$C468,[1]raw_resource_build!$A:$A,AJ$467)</f>
        <v>#VALUE!</v>
      </c>
      <c r="AK468" s="24" t="e">
        <f>SUMIFS([1]raw_resource_build!$K:$K,[1]raw_resource_build!$B:$B,$C468,[1]raw_resource_build!$A:$A,AK$467)</f>
        <v>#VALUE!</v>
      </c>
      <c r="AL468" s="24" t="e">
        <f>SUMIFS([1]raw_resource_build!$K:$K,[1]raw_resource_build!$B:$B,$C468,[1]raw_resource_build!$A:$A,AL$467)</f>
        <v>#VALUE!</v>
      </c>
      <c r="AM468" s="24" t="e">
        <f>SUMIFS([1]raw_resource_build!$K:$K,[1]raw_resource_build!$B:$B,$C468,[1]raw_resource_build!$A:$A,AM$467)</f>
        <v>#VALUE!</v>
      </c>
      <c r="AN468" s="24" t="e">
        <f>SUMIFS([1]raw_resource_build!$K:$K,[1]raw_resource_build!$B:$B,$C468,[1]raw_resource_build!$A:$A,AN$467)</f>
        <v>#VALUE!</v>
      </c>
      <c r="AO468" s="17"/>
    </row>
    <row r="469" spans="3:41" outlineLevel="1" x14ac:dyDescent="0.4">
      <c r="C469" s="17" t="s">
        <v>349</v>
      </c>
      <c r="D469" s="136" t="s">
        <v>350</v>
      </c>
      <c r="E469" s="24">
        <v>0</v>
      </c>
      <c r="F469" s="24">
        <v>0</v>
      </c>
      <c r="G469" s="24">
        <v>0</v>
      </c>
      <c r="H469" s="24">
        <v>0</v>
      </c>
      <c r="I469" s="24">
        <v>0</v>
      </c>
      <c r="J469" s="24">
        <v>0</v>
      </c>
      <c r="K469" s="24">
        <v>0</v>
      </c>
      <c r="L469" s="24">
        <v>0</v>
      </c>
      <c r="M469" s="24">
        <v>0</v>
      </c>
      <c r="N469" s="24">
        <v>0</v>
      </c>
      <c r="O469" s="24">
        <v>0</v>
      </c>
      <c r="P469" s="24">
        <v>0</v>
      </c>
      <c r="Q469" s="24">
        <v>0</v>
      </c>
      <c r="R469" s="24">
        <v>0</v>
      </c>
      <c r="S469" s="24">
        <v>0</v>
      </c>
      <c r="T469" s="24">
        <v>0</v>
      </c>
      <c r="U469" s="24" t="e">
        <f>SUMIFS([1]raw_resource_build!$K:$K,[1]raw_resource_build!$B:$B,$C469,[1]raw_resource_build!$A:$A,U$467)</f>
        <v>#VALUE!</v>
      </c>
      <c r="V469" s="24" t="e">
        <f>SUMIFS([1]raw_resource_build!$K:$K,[1]raw_resource_build!$B:$B,$C469,[1]raw_resource_build!$A:$A,V$467)</f>
        <v>#VALUE!</v>
      </c>
      <c r="W469" s="24" t="e">
        <f>SUMIFS([1]raw_resource_build!$K:$K,[1]raw_resource_build!$B:$B,$C469,[1]raw_resource_build!$A:$A,W$467)</f>
        <v>#VALUE!</v>
      </c>
      <c r="X469" s="24" t="e">
        <f>SUMIFS([1]raw_resource_build!$K:$K,[1]raw_resource_build!$B:$B,$C469,[1]raw_resource_build!$A:$A,X$467)</f>
        <v>#VALUE!</v>
      </c>
      <c r="Y469" s="24" t="e">
        <f>SUMIFS([1]raw_resource_build!$K:$K,[1]raw_resource_build!$B:$B,$C469,[1]raw_resource_build!$A:$A,Y$467)</f>
        <v>#VALUE!</v>
      </c>
      <c r="Z469" s="24" t="e">
        <f>SUMIFS([1]raw_resource_build!$K:$K,[1]raw_resource_build!$B:$B,$C469,[1]raw_resource_build!$A:$A,Z$467)</f>
        <v>#VALUE!</v>
      </c>
      <c r="AA469" s="24" t="e">
        <f>SUMIFS([1]raw_resource_build!$K:$K,[1]raw_resource_build!$B:$B,$C469,[1]raw_resource_build!$A:$A,AA$467)</f>
        <v>#VALUE!</v>
      </c>
      <c r="AB469" s="24" t="e">
        <f>SUMIFS([1]raw_resource_build!$K:$K,[1]raw_resource_build!$B:$B,$C469,[1]raw_resource_build!$A:$A,AB$467)</f>
        <v>#VALUE!</v>
      </c>
      <c r="AC469" s="24" t="e">
        <f>SUMIFS([1]raw_resource_build!$K:$K,[1]raw_resource_build!$B:$B,$C469,[1]raw_resource_build!$A:$A,AC$467)</f>
        <v>#VALUE!</v>
      </c>
      <c r="AD469" s="24" t="e">
        <f>SUMIFS([1]raw_resource_build!$K:$K,[1]raw_resource_build!$B:$B,$C469,[1]raw_resource_build!$A:$A,AD$467)</f>
        <v>#VALUE!</v>
      </c>
      <c r="AE469" s="24" t="e">
        <f>SUMIFS([1]raw_resource_build!$K:$K,[1]raw_resource_build!$B:$B,$C469,[1]raw_resource_build!$A:$A,AE$467)</f>
        <v>#VALUE!</v>
      </c>
      <c r="AF469" s="24" t="e">
        <f>SUMIFS([1]raw_resource_build!$K:$K,[1]raw_resource_build!$B:$B,$C469,[1]raw_resource_build!$A:$A,AF$467)</f>
        <v>#VALUE!</v>
      </c>
      <c r="AG469" s="24" t="e">
        <f>SUMIFS([1]raw_resource_build!$K:$K,[1]raw_resource_build!$B:$B,$C469,[1]raw_resource_build!$A:$A,AG$467)</f>
        <v>#VALUE!</v>
      </c>
      <c r="AH469" s="24" t="e">
        <f>SUMIFS([1]raw_resource_build!$K:$K,[1]raw_resource_build!$B:$B,$C469,[1]raw_resource_build!$A:$A,AH$467)</f>
        <v>#VALUE!</v>
      </c>
      <c r="AI469" s="24" t="e">
        <f>SUMIFS([1]raw_resource_build!$K:$K,[1]raw_resource_build!$B:$B,$C469,[1]raw_resource_build!$A:$A,AI$467)</f>
        <v>#VALUE!</v>
      </c>
      <c r="AJ469" s="24" t="e">
        <f>SUMIFS([1]raw_resource_build!$K:$K,[1]raw_resource_build!$B:$B,$C469,[1]raw_resource_build!$A:$A,AJ$467)</f>
        <v>#VALUE!</v>
      </c>
      <c r="AK469" s="24" t="e">
        <f>SUMIFS([1]raw_resource_build!$K:$K,[1]raw_resource_build!$B:$B,$C469,[1]raw_resource_build!$A:$A,AK$467)</f>
        <v>#VALUE!</v>
      </c>
      <c r="AL469" s="24" t="e">
        <f>SUMIFS([1]raw_resource_build!$K:$K,[1]raw_resource_build!$B:$B,$C469,[1]raw_resource_build!$A:$A,AL$467)</f>
        <v>#VALUE!</v>
      </c>
      <c r="AM469" s="24" t="e">
        <f>SUMIFS([1]raw_resource_build!$K:$K,[1]raw_resource_build!$B:$B,$C469,[1]raw_resource_build!$A:$A,AM$467)</f>
        <v>#VALUE!</v>
      </c>
      <c r="AN469" s="24" t="e">
        <f>SUMIFS([1]raw_resource_build!$K:$K,[1]raw_resource_build!$B:$B,$C469,[1]raw_resource_build!$A:$A,AN$467)</f>
        <v>#VALUE!</v>
      </c>
      <c r="AO469" s="17"/>
    </row>
    <row r="470" spans="3:41" outlineLevel="1" x14ac:dyDescent="0.4">
      <c r="C470" s="17" t="s">
        <v>351</v>
      </c>
      <c r="D470" s="136" t="s">
        <v>352</v>
      </c>
      <c r="E470" s="24">
        <v>0</v>
      </c>
      <c r="F470" s="24">
        <v>0</v>
      </c>
      <c r="G470" s="24">
        <v>0</v>
      </c>
      <c r="H470" s="24">
        <v>0</v>
      </c>
      <c r="I470" s="24">
        <v>0</v>
      </c>
      <c r="J470" s="24">
        <v>0</v>
      </c>
      <c r="K470" s="24">
        <v>0</v>
      </c>
      <c r="L470" s="24">
        <v>0</v>
      </c>
      <c r="M470" s="24">
        <v>0</v>
      </c>
      <c r="N470" s="24">
        <v>0</v>
      </c>
      <c r="O470" s="24">
        <v>0</v>
      </c>
      <c r="P470" s="24">
        <v>0</v>
      </c>
      <c r="Q470" s="24">
        <v>0</v>
      </c>
      <c r="R470" s="24">
        <v>0</v>
      </c>
      <c r="S470" s="24">
        <v>0</v>
      </c>
      <c r="T470" s="24">
        <v>0</v>
      </c>
      <c r="U470" s="24" t="e">
        <f>SUMIFS([1]raw_resource_build!$K:$K,[1]raw_resource_build!$B:$B,$C470,[1]raw_resource_build!$A:$A,U$467)</f>
        <v>#VALUE!</v>
      </c>
      <c r="V470" s="24" t="e">
        <f>SUMIFS([1]raw_resource_build!$K:$K,[1]raw_resource_build!$B:$B,$C470,[1]raw_resource_build!$A:$A,V$467)</f>
        <v>#VALUE!</v>
      </c>
      <c r="W470" s="24" t="e">
        <f>SUMIFS([1]raw_resource_build!$K:$K,[1]raw_resource_build!$B:$B,$C470,[1]raw_resource_build!$A:$A,W$467)</f>
        <v>#VALUE!</v>
      </c>
      <c r="X470" s="24" t="e">
        <f>SUMIFS([1]raw_resource_build!$K:$K,[1]raw_resource_build!$B:$B,$C470,[1]raw_resource_build!$A:$A,X$467)</f>
        <v>#VALUE!</v>
      </c>
      <c r="Y470" s="24" t="e">
        <f>SUMIFS([1]raw_resource_build!$K:$K,[1]raw_resource_build!$B:$B,$C470,[1]raw_resource_build!$A:$A,Y$467)</f>
        <v>#VALUE!</v>
      </c>
      <c r="Z470" s="24" t="e">
        <f>SUMIFS([1]raw_resource_build!$K:$K,[1]raw_resource_build!$B:$B,$C470,[1]raw_resource_build!$A:$A,Z$467)</f>
        <v>#VALUE!</v>
      </c>
      <c r="AA470" s="24" t="e">
        <f>SUMIFS([1]raw_resource_build!$K:$K,[1]raw_resource_build!$B:$B,$C470,[1]raw_resource_build!$A:$A,AA$467)</f>
        <v>#VALUE!</v>
      </c>
      <c r="AB470" s="24" t="e">
        <f>SUMIFS([1]raw_resource_build!$K:$K,[1]raw_resource_build!$B:$B,$C470,[1]raw_resource_build!$A:$A,AB$467)</f>
        <v>#VALUE!</v>
      </c>
      <c r="AC470" s="24" t="e">
        <f>SUMIFS([1]raw_resource_build!$K:$K,[1]raw_resource_build!$B:$B,$C470,[1]raw_resource_build!$A:$A,AC$467)</f>
        <v>#VALUE!</v>
      </c>
      <c r="AD470" s="24" t="e">
        <f>SUMIFS([1]raw_resource_build!$K:$K,[1]raw_resource_build!$B:$B,$C470,[1]raw_resource_build!$A:$A,AD$467)</f>
        <v>#VALUE!</v>
      </c>
      <c r="AE470" s="24" t="e">
        <f>SUMIFS([1]raw_resource_build!$K:$K,[1]raw_resource_build!$B:$B,$C470,[1]raw_resource_build!$A:$A,AE$467)</f>
        <v>#VALUE!</v>
      </c>
      <c r="AF470" s="24" t="e">
        <f>SUMIFS([1]raw_resource_build!$K:$K,[1]raw_resource_build!$B:$B,$C470,[1]raw_resource_build!$A:$A,AF$467)</f>
        <v>#VALUE!</v>
      </c>
      <c r="AG470" s="24" t="e">
        <f>SUMIFS([1]raw_resource_build!$K:$K,[1]raw_resource_build!$B:$B,$C470,[1]raw_resource_build!$A:$A,AG$467)</f>
        <v>#VALUE!</v>
      </c>
      <c r="AH470" s="24" t="e">
        <f>SUMIFS([1]raw_resource_build!$K:$K,[1]raw_resource_build!$B:$B,$C470,[1]raw_resource_build!$A:$A,AH$467)</f>
        <v>#VALUE!</v>
      </c>
      <c r="AI470" s="24" t="e">
        <f>SUMIFS([1]raw_resource_build!$K:$K,[1]raw_resource_build!$B:$B,$C470,[1]raw_resource_build!$A:$A,AI$467)</f>
        <v>#VALUE!</v>
      </c>
      <c r="AJ470" s="24" t="e">
        <f>SUMIFS([1]raw_resource_build!$K:$K,[1]raw_resource_build!$B:$B,$C470,[1]raw_resource_build!$A:$A,AJ$467)</f>
        <v>#VALUE!</v>
      </c>
      <c r="AK470" s="24" t="e">
        <f>SUMIFS([1]raw_resource_build!$K:$K,[1]raw_resource_build!$B:$B,$C470,[1]raw_resource_build!$A:$A,AK$467)</f>
        <v>#VALUE!</v>
      </c>
      <c r="AL470" s="24" t="e">
        <f>SUMIFS([1]raw_resource_build!$K:$K,[1]raw_resource_build!$B:$B,$C470,[1]raw_resource_build!$A:$A,AL$467)</f>
        <v>#VALUE!</v>
      </c>
      <c r="AM470" s="24" t="e">
        <f>SUMIFS([1]raw_resource_build!$K:$K,[1]raw_resource_build!$B:$B,$C470,[1]raw_resource_build!$A:$A,AM$467)</f>
        <v>#VALUE!</v>
      </c>
      <c r="AN470" s="24" t="e">
        <f>SUMIFS([1]raw_resource_build!$K:$K,[1]raw_resource_build!$B:$B,$C470,[1]raw_resource_build!$A:$A,AN$467)</f>
        <v>#VALUE!</v>
      </c>
      <c r="AO470" s="17"/>
    </row>
    <row r="471" spans="3:41" outlineLevel="1" x14ac:dyDescent="0.4">
      <c r="C471" s="17" t="s">
        <v>353</v>
      </c>
      <c r="D471" s="136" t="s">
        <v>172</v>
      </c>
      <c r="E471" s="24">
        <v>0</v>
      </c>
      <c r="F471" s="24">
        <v>0</v>
      </c>
      <c r="G471" s="24">
        <v>0</v>
      </c>
      <c r="H471" s="24">
        <v>0</v>
      </c>
      <c r="I471" s="24">
        <v>0</v>
      </c>
      <c r="J471" s="24">
        <v>0</v>
      </c>
      <c r="K471" s="24">
        <v>0</v>
      </c>
      <c r="L471" s="24">
        <v>0</v>
      </c>
      <c r="M471" s="24">
        <v>0</v>
      </c>
      <c r="N471" s="24">
        <v>0</v>
      </c>
      <c r="O471" s="24">
        <v>0</v>
      </c>
      <c r="P471" s="24">
        <v>0</v>
      </c>
      <c r="Q471" s="24">
        <v>0</v>
      </c>
      <c r="R471" s="24">
        <v>0</v>
      </c>
      <c r="S471" s="24">
        <v>0</v>
      </c>
      <c r="T471" s="24">
        <v>0</v>
      </c>
      <c r="U471" s="24" t="e">
        <f>SUMIFS([1]raw_resource_build!$K:$K,[1]raw_resource_build!$B:$B,$C471,[1]raw_resource_build!$A:$A,U$467)</f>
        <v>#VALUE!</v>
      </c>
      <c r="V471" s="24" t="e">
        <f>SUMIFS([1]raw_resource_build!$K:$K,[1]raw_resource_build!$B:$B,$C471,[1]raw_resource_build!$A:$A,V$467)</f>
        <v>#VALUE!</v>
      </c>
      <c r="W471" s="24" t="e">
        <f>SUMIFS([1]raw_resource_build!$K:$K,[1]raw_resource_build!$B:$B,$C471,[1]raw_resource_build!$A:$A,W$467)</f>
        <v>#VALUE!</v>
      </c>
      <c r="X471" s="24" t="e">
        <f>SUMIFS([1]raw_resource_build!$K:$K,[1]raw_resource_build!$B:$B,$C471,[1]raw_resource_build!$A:$A,X$467)</f>
        <v>#VALUE!</v>
      </c>
      <c r="Y471" s="24" t="e">
        <f>SUMIFS([1]raw_resource_build!$K:$K,[1]raw_resource_build!$B:$B,$C471,[1]raw_resource_build!$A:$A,Y$467)</f>
        <v>#VALUE!</v>
      </c>
      <c r="Z471" s="24" t="e">
        <f>SUMIFS([1]raw_resource_build!$K:$K,[1]raw_resource_build!$B:$B,$C471,[1]raw_resource_build!$A:$A,Z$467)</f>
        <v>#VALUE!</v>
      </c>
      <c r="AA471" s="24" t="e">
        <f>SUMIFS([1]raw_resource_build!$K:$K,[1]raw_resource_build!$B:$B,$C471,[1]raw_resource_build!$A:$A,AA$467)</f>
        <v>#VALUE!</v>
      </c>
      <c r="AB471" s="24" t="e">
        <f>SUMIFS([1]raw_resource_build!$K:$K,[1]raw_resource_build!$B:$B,$C471,[1]raw_resource_build!$A:$A,AB$467)</f>
        <v>#VALUE!</v>
      </c>
      <c r="AC471" s="24" t="e">
        <f>SUMIFS([1]raw_resource_build!$K:$K,[1]raw_resource_build!$B:$B,$C471,[1]raw_resource_build!$A:$A,AC$467)</f>
        <v>#VALUE!</v>
      </c>
      <c r="AD471" s="24" t="e">
        <f>SUMIFS([1]raw_resource_build!$K:$K,[1]raw_resource_build!$B:$B,$C471,[1]raw_resource_build!$A:$A,AD$467)</f>
        <v>#VALUE!</v>
      </c>
      <c r="AE471" s="24" t="e">
        <f>SUMIFS([1]raw_resource_build!$K:$K,[1]raw_resource_build!$B:$B,$C471,[1]raw_resource_build!$A:$A,AE$467)</f>
        <v>#VALUE!</v>
      </c>
      <c r="AF471" s="24" t="e">
        <f>SUMIFS([1]raw_resource_build!$K:$K,[1]raw_resource_build!$B:$B,$C471,[1]raw_resource_build!$A:$A,AF$467)</f>
        <v>#VALUE!</v>
      </c>
      <c r="AG471" s="24" t="e">
        <f>SUMIFS([1]raw_resource_build!$K:$K,[1]raw_resource_build!$B:$B,$C471,[1]raw_resource_build!$A:$A,AG$467)</f>
        <v>#VALUE!</v>
      </c>
      <c r="AH471" s="24" t="e">
        <f>SUMIFS([1]raw_resource_build!$K:$K,[1]raw_resource_build!$B:$B,$C471,[1]raw_resource_build!$A:$A,AH$467)</f>
        <v>#VALUE!</v>
      </c>
      <c r="AI471" s="24" t="e">
        <f>SUMIFS([1]raw_resource_build!$K:$K,[1]raw_resource_build!$B:$B,$C471,[1]raw_resource_build!$A:$A,AI$467)</f>
        <v>#VALUE!</v>
      </c>
      <c r="AJ471" s="24" t="e">
        <f>SUMIFS([1]raw_resource_build!$K:$K,[1]raw_resource_build!$B:$B,$C471,[1]raw_resource_build!$A:$A,AJ$467)</f>
        <v>#VALUE!</v>
      </c>
      <c r="AK471" s="24" t="e">
        <f>SUMIFS([1]raw_resource_build!$K:$K,[1]raw_resource_build!$B:$B,$C471,[1]raw_resource_build!$A:$A,AK$467)</f>
        <v>#VALUE!</v>
      </c>
      <c r="AL471" s="24" t="e">
        <f>SUMIFS([1]raw_resource_build!$K:$K,[1]raw_resource_build!$B:$B,$C471,[1]raw_resource_build!$A:$A,AL$467)</f>
        <v>#VALUE!</v>
      </c>
      <c r="AM471" s="24" t="e">
        <f>SUMIFS([1]raw_resource_build!$K:$K,[1]raw_resource_build!$B:$B,$C471,[1]raw_resource_build!$A:$A,AM$467)</f>
        <v>#VALUE!</v>
      </c>
      <c r="AN471" s="24" t="e">
        <f>SUMIFS([1]raw_resource_build!$K:$K,[1]raw_resource_build!$B:$B,$C471,[1]raw_resource_build!$A:$A,AN$467)</f>
        <v>#VALUE!</v>
      </c>
      <c r="AO471" s="17"/>
    </row>
    <row r="472" spans="3:41" outlineLevel="1" x14ac:dyDescent="0.4">
      <c r="C472" s="17" t="s">
        <v>354</v>
      </c>
      <c r="D472" s="136" t="s">
        <v>355</v>
      </c>
      <c r="E472" s="24">
        <v>0</v>
      </c>
      <c r="F472" s="24">
        <v>0</v>
      </c>
      <c r="G472" s="24">
        <v>0</v>
      </c>
      <c r="H472" s="24">
        <v>0</v>
      </c>
      <c r="I472" s="24">
        <v>0</v>
      </c>
      <c r="J472" s="24">
        <v>0</v>
      </c>
      <c r="K472" s="24">
        <v>0</v>
      </c>
      <c r="L472" s="24">
        <v>0</v>
      </c>
      <c r="M472" s="24">
        <v>0</v>
      </c>
      <c r="N472" s="24">
        <v>0</v>
      </c>
      <c r="O472" s="24">
        <v>0</v>
      </c>
      <c r="P472" s="24">
        <v>0</v>
      </c>
      <c r="Q472" s="24">
        <v>0</v>
      </c>
      <c r="R472" s="24">
        <v>0</v>
      </c>
      <c r="S472" s="24">
        <v>0</v>
      </c>
      <c r="T472" s="24">
        <v>0</v>
      </c>
      <c r="U472" s="24" t="e">
        <f>SUMIFS([1]raw_resource_build!$K:$K,[1]raw_resource_build!$B:$B,$C472,[1]raw_resource_build!$A:$A,U$467)</f>
        <v>#VALUE!</v>
      </c>
      <c r="V472" s="24" t="e">
        <f>SUMIFS([1]raw_resource_build!$K:$K,[1]raw_resource_build!$B:$B,$C472,[1]raw_resource_build!$A:$A,V$467)</f>
        <v>#VALUE!</v>
      </c>
      <c r="W472" s="24" t="e">
        <f>SUMIFS([1]raw_resource_build!$K:$K,[1]raw_resource_build!$B:$B,$C472,[1]raw_resource_build!$A:$A,W$467)</f>
        <v>#VALUE!</v>
      </c>
      <c r="X472" s="24" t="e">
        <f>SUMIFS([1]raw_resource_build!$K:$K,[1]raw_resource_build!$B:$B,$C472,[1]raw_resource_build!$A:$A,X$467)</f>
        <v>#VALUE!</v>
      </c>
      <c r="Y472" s="24" t="e">
        <f>SUMIFS([1]raw_resource_build!$K:$K,[1]raw_resource_build!$B:$B,$C472,[1]raw_resource_build!$A:$A,Y$467)</f>
        <v>#VALUE!</v>
      </c>
      <c r="Z472" s="24" t="e">
        <f>SUMIFS([1]raw_resource_build!$K:$K,[1]raw_resource_build!$B:$B,$C472,[1]raw_resource_build!$A:$A,Z$467)</f>
        <v>#VALUE!</v>
      </c>
      <c r="AA472" s="24" t="e">
        <f>SUMIFS([1]raw_resource_build!$K:$K,[1]raw_resource_build!$B:$B,$C472,[1]raw_resource_build!$A:$A,AA$467)</f>
        <v>#VALUE!</v>
      </c>
      <c r="AB472" s="24" t="e">
        <f>SUMIFS([1]raw_resource_build!$K:$K,[1]raw_resource_build!$B:$B,$C472,[1]raw_resource_build!$A:$A,AB$467)</f>
        <v>#VALUE!</v>
      </c>
      <c r="AC472" s="24" t="e">
        <f>SUMIFS([1]raw_resource_build!$K:$K,[1]raw_resource_build!$B:$B,$C472,[1]raw_resource_build!$A:$A,AC$467)</f>
        <v>#VALUE!</v>
      </c>
      <c r="AD472" s="24" t="e">
        <f>SUMIFS([1]raw_resource_build!$K:$K,[1]raw_resource_build!$B:$B,$C472,[1]raw_resource_build!$A:$A,AD$467)</f>
        <v>#VALUE!</v>
      </c>
      <c r="AE472" s="24" t="e">
        <f>SUMIFS([1]raw_resource_build!$K:$K,[1]raw_resource_build!$B:$B,$C472,[1]raw_resource_build!$A:$A,AE$467)</f>
        <v>#VALUE!</v>
      </c>
      <c r="AF472" s="24" t="e">
        <f>SUMIFS([1]raw_resource_build!$K:$K,[1]raw_resource_build!$B:$B,$C472,[1]raw_resource_build!$A:$A,AF$467)</f>
        <v>#VALUE!</v>
      </c>
      <c r="AG472" s="24" t="e">
        <f>SUMIFS([1]raw_resource_build!$K:$K,[1]raw_resource_build!$B:$B,$C472,[1]raw_resource_build!$A:$A,AG$467)</f>
        <v>#VALUE!</v>
      </c>
      <c r="AH472" s="24" t="e">
        <f>SUMIFS([1]raw_resource_build!$K:$K,[1]raw_resource_build!$B:$B,$C472,[1]raw_resource_build!$A:$A,AH$467)</f>
        <v>#VALUE!</v>
      </c>
      <c r="AI472" s="24" t="e">
        <f>SUMIFS([1]raw_resource_build!$K:$K,[1]raw_resource_build!$B:$B,$C472,[1]raw_resource_build!$A:$A,AI$467)</f>
        <v>#VALUE!</v>
      </c>
      <c r="AJ472" s="24" t="e">
        <f>SUMIFS([1]raw_resource_build!$K:$K,[1]raw_resource_build!$B:$B,$C472,[1]raw_resource_build!$A:$A,AJ$467)</f>
        <v>#VALUE!</v>
      </c>
      <c r="AK472" s="24" t="e">
        <f>SUMIFS([1]raw_resource_build!$K:$K,[1]raw_resource_build!$B:$B,$C472,[1]raw_resource_build!$A:$A,AK$467)</f>
        <v>#VALUE!</v>
      </c>
      <c r="AL472" s="24" t="e">
        <f>SUMIFS([1]raw_resource_build!$K:$K,[1]raw_resource_build!$B:$B,$C472,[1]raw_resource_build!$A:$A,AL$467)</f>
        <v>#VALUE!</v>
      </c>
      <c r="AM472" s="24" t="e">
        <f>SUMIFS([1]raw_resource_build!$K:$K,[1]raw_resource_build!$B:$B,$C472,[1]raw_resource_build!$A:$A,AM$467)</f>
        <v>#VALUE!</v>
      </c>
      <c r="AN472" s="24" t="e">
        <f>SUMIFS([1]raw_resource_build!$K:$K,[1]raw_resource_build!$B:$B,$C472,[1]raw_resource_build!$A:$A,AN$467)</f>
        <v>#VALUE!</v>
      </c>
      <c r="AO472" s="17"/>
    </row>
    <row r="473" spans="3:41" outlineLevel="1" x14ac:dyDescent="0.4">
      <c r="C473" s="17" t="s">
        <v>356</v>
      </c>
      <c r="D473" s="136" t="s">
        <v>357</v>
      </c>
      <c r="E473" s="24">
        <v>0</v>
      </c>
      <c r="F473" s="24">
        <v>0</v>
      </c>
      <c r="G473" s="24">
        <v>0</v>
      </c>
      <c r="H473" s="24">
        <v>0</v>
      </c>
      <c r="I473" s="24">
        <v>0</v>
      </c>
      <c r="J473" s="24">
        <v>0</v>
      </c>
      <c r="K473" s="24">
        <v>0</v>
      </c>
      <c r="L473" s="24">
        <v>0</v>
      </c>
      <c r="M473" s="24">
        <v>0</v>
      </c>
      <c r="N473" s="24">
        <v>0</v>
      </c>
      <c r="O473" s="24">
        <v>0</v>
      </c>
      <c r="P473" s="24">
        <v>0</v>
      </c>
      <c r="Q473" s="24">
        <v>0</v>
      </c>
      <c r="R473" s="24">
        <v>0</v>
      </c>
      <c r="S473" s="24">
        <v>0</v>
      </c>
      <c r="T473" s="24">
        <v>0</v>
      </c>
      <c r="U473" s="24" t="e">
        <f>SUMIFS([1]raw_resource_build!$K:$K,[1]raw_resource_build!$B:$B,$C473,[1]raw_resource_build!$A:$A,U$467)</f>
        <v>#VALUE!</v>
      </c>
      <c r="V473" s="24" t="e">
        <f>SUMIFS([1]raw_resource_build!$K:$K,[1]raw_resource_build!$B:$B,$C473,[1]raw_resource_build!$A:$A,V$467)</f>
        <v>#VALUE!</v>
      </c>
      <c r="W473" s="24" t="e">
        <f>SUMIFS([1]raw_resource_build!$K:$K,[1]raw_resource_build!$B:$B,$C473,[1]raw_resource_build!$A:$A,W$467)</f>
        <v>#VALUE!</v>
      </c>
      <c r="X473" s="24" t="e">
        <f>SUMIFS([1]raw_resource_build!$K:$K,[1]raw_resource_build!$B:$B,$C473,[1]raw_resource_build!$A:$A,X$467)</f>
        <v>#VALUE!</v>
      </c>
      <c r="Y473" s="24" t="e">
        <f>SUMIFS([1]raw_resource_build!$K:$K,[1]raw_resource_build!$B:$B,$C473,[1]raw_resource_build!$A:$A,Y$467)</f>
        <v>#VALUE!</v>
      </c>
      <c r="Z473" s="24" t="e">
        <f>SUMIFS([1]raw_resource_build!$K:$K,[1]raw_resource_build!$B:$B,$C473,[1]raw_resource_build!$A:$A,Z$467)</f>
        <v>#VALUE!</v>
      </c>
      <c r="AA473" s="24" t="e">
        <f>SUMIFS([1]raw_resource_build!$K:$K,[1]raw_resource_build!$B:$B,$C473,[1]raw_resource_build!$A:$A,AA$467)</f>
        <v>#VALUE!</v>
      </c>
      <c r="AB473" s="24" t="e">
        <f>SUMIFS([1]raw_resource_build!$K:$K,[1]raw_resource_build!$B:$B,$C473,[1]raw_resource_build!$A:$A,AB$467)</f>
        <v>#VALUE!</v>
      </c>
      <c r="AC473" s="24" t="e">
        <f>SUMIFS([1]raw_resource_build!$K:$K,[1]raw_resource_build!$B:$B,$C473,[1]raw_resource_build!$A:$A,AC$467)</f>
        <v>#VALUE!</v>
      </c>
      <c r="AD473" s="24" t="e">
        <f>SUMIFS([1]raw_resource_build!$K:$K,[1]raw_resource_build!$B:$B,$C473,[1]raw_resource_build!$A:$A,AD$467)</f>
        <v>#VALUE!</v>
      </c>
      <c r="AE473" s="24" t="e">
        <f>SUMIFS([1]raw_resource_build!$K:$K,[1]raw_resource_build!$B:$B,$C473,[1]raw_resource_build!$A:$A,AE$467)</f>
        <v>#VALUE!</v>
      </c>
      <c r="AF473" s="24" t="e">
        <f>SUMIFS([1]raw_resource_build!$K:$K,[1]raw_resource_build!$B:$B,$C473,[1]raw_resource_build!$A:$A,AF$467)</f>
        <v>#VALUE!</v>
      </c>
      <c r="AG473" s="24" t="e">
        <f>SUMIFS([1]raw_resource_build!$K:$K,[1]raw_resource_build!$B:$B,$C473,[1]raw_resource_build!$A:$A,AG$467)</f>
        <v>#VALUE!</v>
      </c>
      <c r="AH473" s="24" t="e">
        <f>SUMIFS([1]raw_resource_build!$K:$K,[1]raw_resource_build!$B:$B,$C473,[1]raw_resource_build!$A:$A,AH$467)</f>
        <v>#VALUE!</v>
      </c>
      <c r="AI473" s="24" t="e">
        <f>SUMIFS([1]raw_resource_build!$K:$K,[1]raw_resource_build!$B:$B,$C473,[1]raw_resource_build!$A:$A,AI$467)</f>
        <v>#VALUE!</v>
      </c>
      <c r="AJ473" s="24" t="e">
        <f>SUMIFS([1]raw_resource_build!$K:$K,[1]raw_resource_build!$B:$B,$C473,[1]raw_resource_build!$A:$A,AJ$467)</f>
        <v>#VALUE!</v>
      </c>
      <c r="AK473" s="24" t="e">
        <f>SUMIFS([1]raw_resource_build!$K:$K,[1]raw_resource_build!$B:$B,$C473,[1]raw_resource_build!$A:$A,AK$467)</f>
        <v>#VALUE!</v>
      </c>
      <c r="AL473" s="24" t="e">
        <f>SUMIFS([1]raw_resource_build!$K:$K,[1]raw_resource_build!$B:$B,$C473,[1]raw_resource_build!$A:$A,AL$467)</f>
        <v>#VALUE!</v>
      </c>
      <c r="AM473" s="24" t="e">
        <f>SUMIFS([1]raw_resource_build!$K:$K,[1]raw_resource_build!$B:$B,$C473,[1]raw_resource_build!$A:$A,AM$467)</f>
        <v>#VALUE!</v>
      </c>
      <c r="AN473" s="24" t="e">
        <f>SUMIFS([1]raw_resource_build!$K:$K,[1]raw_resource_build!$B:$B,$C473,[1]raw_resource_build!$A:$A,AN$467)</f>
        <v>#VALUE!</v>
      </c>
      <c r="AO473" s="17"/>
    </row>
    <row r="474" spans="3:41" outlineLevel="1" x14ac:dyDescent="0.4">
      <c r="C474" s="17" t="s">
        <v>358</v>
      </c>
      <c r="D474" s="136" t="s">
        <v>359</v>
      </c>
      <c r="E474" s="24">
        <v>0</v>
      </c>
      <c r="F474" s="24">
        <v>0</v>
      </c>
      <c r="G474" s="24">
        <v>0</v>
      </c>
      <c r="H474" s="24">
        <v>0</v>
      </c>
      <c r="I474" s="24">
        <v>0</v>
      </c>
      <c r="J474" s="24">
        <v>0</v>
      </c>
      <c r="K474" s="24">
        <v>0</v>
      </c>
      <c r="L474" s="24">
        <v>0</v>
      </c>
      <c r="M474" s="24">
        <v>0</v>
      </c>
      <c r="N474" s="24">
        <v>0</v>
      </c>
      <c r="O474" s="24">
        <v>0</v>
      </c>
      <c r="P474" s="24">
        <v>0</v>
      </c>
      <c r="Q474" s="24">
        <v>0</v>
      </c>
      <c r="R474" s="24">
        <v>0</v>
      </c>
      <c r="S474" s="24">
        <v>0</v>
      </c>
      <c r="T474" s="24">
        <v>0</v>
      </c>
      <c r="U474" s="24" t="e">
        <f>SUMIFS([1]raw_resource_build!$K:$K,[1]raw_resource_build!$B:$B,$C474,[1]raw_resource_build!$A:$A,U$467)</f>
        <v>#VALUE!</v>
      </c>
      <c r="V474" s="24" t="e">
        <f>SUMIFS([1]raw_resource_build!$K:$K,[1]raw_resource_build!$B:$B,$C474,[1]raw_resource_build!$A:$A,V$467)</f>
        <v>#VALUE!</v>
      </c>
      <c r="W474" s="24" t="e">
        <f>SUMIFS([1]raw_resource_build!$K:$K,[1]raw_resource_build!$B:$B,$C474,[1]raw_resource_build!$A:$A,W$467)</f>
        <v>#VALUE!</v>
      </c>
      <c r="X474" s="24" t="e">
        <f>SUMIFS([1]raw_resource_build!$K:$K,[1]raw_resource_build!$B:$B,$C474,[1]raw_resource_build!$A:$A,X$467)</f>
        <v>#VALUE!</v>
      </c>
      <c r="Y474" s="24" t="e">
        <f>SUMIFS([1]raw_resource_build!$K:$K,[1]raw_resource_build!$B:$B,$C474,[1]raw_resource_build!$A:$A,Y$467)</f>
        <v>#VALUE!</v>
      </c>
      <c r="Z474" s="24" t="e">
        <f>SUMIFS([1]raw_resource_build!$K:$K,[1]raw_resource_build!$B:$B,$C474,[1]raw_resource_build!$A:$A,Z$467)</f>
        <v>#VALUE!</v>
      </c>
      <c r="AA474" s="24" t="e">
        <f>SUMIFS([1]raw_resource_build!$K:$K,[1]raw_resource_build!$B:$B,$C474,[1]raw_resource_build!$A:$A,AA$467)</f>
        <v>#VALUE!</v>
      </c>
      <c r="AB474" s="24" t="e">
        <f>SUMIFS([1]raw_resource_build!$K:$K,[1]raw_resource_build!$B:$B,$C474,[1]raw_resource_build!$A:$A,AB$467)</f>
        <v>#VALUE!</v>
      </c>
      <c r="AC474" s="24" t="e">
        <f>SUMIFS([1]raw_resource_build!$K:$K,[1]raw_resource_build!$B:$B,$C474,[1]raw_resource_build!$A:$A,AC$467)</f>
        <v>#VALUE!</v>
      </c>
      <c r="AD474" s="24" t="e">
        <f>SUMIFS([1]raw_resource_build!$K:$K,[1]raw_resource_build!$B:$B,$C474,[1]raw_resource_build!$A:$A,AD$467)</f>
        <v>#VALUE!</v>
      </c>
      <c r="AE474" s="24" t="e">
        <f>SUMIFS([1]raw_resource_build!$K:$K,[1]raw_resource_build!$B:$B,$C474,[1]raw_resource_build!$A:$A,AE$467)</f>
        <v>#VALUE!</v>
      </c>
      <c r="AF474" s="24" t="e">
        <f>SUMIFS([1]raw_resource_build!$K:$K,[1]raw_resource_build!$B:$B,$C474,[1]raw_resource_build!$A:$A,AF$467)</f>
        <v>#VALUE!</v>
      </c>
      <c r="AG474" s="24" t="e">
        <f>SUMIFS([1]raw_resource_build!$K:$K,[1]raw_resource_build!$B:$B,$C474,[1]raw_resource_build!$A:$A,AG$467)</f>
        <v>#VALUE!</v>
      </c>
      <c r="AH474" s="24" t="e">
        <f>SUMIFS([1]raw_resource_build!$K:$K,[1]raw_resource_build!$B:$B,$C474,[1]raw_resource_build!$A:$A,AH$467)</f>
        <v>#VALUE!</v>
      </c>
      <c r="AI474" s="24" t="e">
        <f>SUMIFS([1]raw_resource_build!$K:$K,[1]raw_resource_build!$B:$B,$C474,[1]raw_resource_build!$A:$A,AI$467)</f>
        <v>#VALUE!</v>
      </c>
      <c r="AJ474" s="24" t="e">
        <f>SUMIFS([1]raw_resource_build!$K:$K,[1]raw_resource_build!$B:$B,$C474,[1]raw_resource_build!$A:$A,AJ$467)</f>
        <v>#VALUE!</v>
      </c>
      <c r="AK474" s="24" t="e">
        <f>SUMIFS([1]raw_resource_build!$K:$K,[1]raw_resource_build!$B:$B,$C474,[1]raw_resource_build!$A:$A,AK$467)</f>
        <v>#VALUE!</v>
      </c>
      <c r="AL474" s="24" t="e">
        <f>SUMIFS([1]raw_resource_build!$K:$K,[1]raw_resource_build!$B:$B,$C474,[1]raw_resource_build!$A:$A,AL$467)</f>
        <v>#VALUE!</v>
      </c>
      <c r="AM474" s="24" t="e">
        <f>SUMIFS([1]raw_resource_build!$K:$K,[1]raw_resource_build!$B:$B,$C474,[1]raw_resource_build!$A:$A,AM$467)</f>
        <v>#VALUE!</v>
      </c>
      <c r="AN474" s="24" t="e">
        <f>SUMIFS([1]raw_resource_build!$K:$K,[1]raw_resource_build!$B:$B,$C474,[1]raw_resource_build!$A:$A,AN$467)</f>
        <v>#VALUE!</v>
      </c>
      <c r="AO474" s="17"/>
    </row>
    <row r="475" spans="3:41" outlineLevel="1" x14ac:dyDescent="0.4">
      <c r="C475" s="17" t="s">
        <v>360</v>
      </c>
      <c r="D475" s="136" t="s">
        <v>361</v>
      </c>
      <c r="E475" s="24">
        <v>0</v>
      </c>
      <c r="F475" s="24">
        <v>0</v>
      </c>
      <c r="G475" s="24">
        <v>0</v>
      </c>
      <c r="H475" s="24">
        <v>0</v>
      </c>
      <c r="I475" s="24">
        <v>0</v>
      </c>
      <c r="J475" s="24">
        <v>0</v>
      </c>
      <c r="K475" s="24">
        <v>0</v>
      </c>
      <c r="L475" s="24">
        <v>0</v>
      </c>
      <c r="M475" s="24">
        <v>0</v>
      </c>
      <c r="N475" s="24">
        <v>0</v>
      </c>
      <c r="O475" s="24">
        <v>0</v>
      </c>
      <c r="P475" s="24">
        <v>0</v>
      </c>
      <c r="Q475" s="24">
        <v>0</v>
      </c>
      <c r="R475" s="24">
        <v>0</v>
      </c>
      <c r="S475" s="24">
        <v>0</v>
      </c>
      <c r="T475" s="24">
        <v>0</v>
      </c>
      <c r="U475" s="24" t="e">
        <f>SUMIFS([1]raw_resource_build!$K:$K,[1]raw_resource_build!$B:$B,$C475,[1]raw_resource_build!$A:$A,U$467)</f>
        <v>#VALUE!</v>
      </c>
      <c r="V475" s="24" t="e">
        <f>SUMIFS([1]raw_resource_build!$K:$K,[1]raw_resource_build!$B:$B,$C475,[1]raw_resource_build!$A:$A,V$467)</f>
        <v>#VALUE!</v>
      </c>
      <c r="W475" s="24" t="e">
        <f>SUMIFS([1]raw_resource_build!$K:$K,[1]raw_resource_build!$B:$B,$C475,[1]raw_resource_build!$A:$A,W$467)</f>
        <v>#VALUE!</v>
      </c>
      <c r="X475" s="24" t="e">
        <f>SUMIFS([1]raw_resource_build!$K:$K,[1]raw_resource_build!$B:$B,$C475,[1]raw_resource_build!$A:$A,X$467)</f>
        <v>#VALUE!</v>
      </c>
      <c r="Y475" s="24" t="e">
        <f>SUMIFS([1]raw_resource_build!$K:$K,[1]raw_resource_build!$B:$B,$C475,[1]raw_resource_build!$A:$A,Y$467)</f>
        <v>#VALUE!</v>
      </c>
      <c r="Z475" s="24" t="e">
        <f>SUMIFS([1]raw_resource_build!$K:$K,[1]raw_resource_build!$B:$B,$C475,[1]raw_resource_build!$A:$A,Z$467)</f>
        <v>#VALUE!</v>
      </c>
      <c r="AA475" s="24" t="e">
        <f>SUMIFS([1]raw_resource_build!$K:$K,[1]raw_resource_build!$B:$B,$C475,[1]raw_resource_build!$A:$A,AA$467)</f>
        <v>#VALUE!</v>
      </c>
      <c r="AB475" s="24" t="e">
        <f>SUMIFS([1]raw_resource_build!$K:$K,[1]raw_resource_build!$B:$B,$C475,[1]raw_resource_build!$A:$A,AB$467)</f>
        <v>#VALUE!</v>
      </c>
      <c r="AC475" s="24" t="e">
        <f>SUMIFS([1]raw_resource_build!$K:$K,[1]raw_resource_build!$B:$B,$C475,[1]raw_resource_build!$A:$A,AC$467)</f>
        <v>#VALUE!</v>
      </c>
      <c r="AD475" s="24" t="e">
        <f>SUMIFS([1]raw_resource_build!$K:$K,[1]raw_resource_build!$B:$B,$C475,[1]raw_resource_build!$A:$A,AD$467)</f>
        <v>#VALUE!</v>
      </c>
      <c r="AE475" s="24" t="e">
        <f>SUMIFS([1]raw_resource_build!$K:$K,[1]raw_resource_build!$B:$B,$C475,[1]raw_resource_build!$A:$A,AE$467)</f>
        <v>#VALUE!</v>
      </c>
      <c r="AF475" s="24" t="e">
        <f>SUMIFS([1]raw_resource_build!$K:$K,[1]raw_resource_build!$B:$B,$C475,[1]raw_resource_build!$A:$A,AF$467)</f>
        <v>#VALUE!</v>
      </c>
      <c r="AG475" s="24" t="e">
        <f>SUMIFS([1]raw_resource_build!$K:$K,[1]raw_resource_build!$B:$B,$C475,[1]raw_resource_build!$A:$A,AG$467)</f>
        <v>#VALUE!</v>
      </c>
      <c r="AH475" s="24" t="e">
        <f>SUMIFS([1]raw_resource_build!$K:$K,[1]raw_resource_build!$B:$B,$C475,[1]raw_resource_build!$A:$A,AH$467)</f>
        <v>#VALUE!</v>
      </c>
      <c r="AI475" s="24" t="e">
        <f>SUMIFS([1]raw_resource_build!$K:$K,[1]raw_resource_build!$B:$B,$C475,[1]raw_resource_build!$A:$A,AI$467)</f>
        <v>#VALUE!</v>
      </c>
      <c r="AJ475" s="24" t="e">
        <f>SUMIFS([1]raw_resource_build!$K:$K,[1]raw_resource_build!$B:$B,$C475,[1]raw_resource_build!$A:$A,AJ$467)</f>
        <v>#VALUE!</v>
      </c>
      <c r="AK475" s="24" t="e">
        <f>SUMIFS([1]raw_resource_build!$K:$K,[1]raw_resource_build!$B:$B,$C475,[1]raw_resource_build!$A:$A,AK$467)</f>
        <v>#VALUE!</v>
      </c>
      <c r="AL475" s="24" t="e">
        <f>SUMIFS([1]raw_resource_build!$K:$K,[1]raw_resource_build!$B:$B,$C475,[1]raw_resource_build!$A:$A,AL$467)</f>
        <v>#VALUE!</v>
      </c>
      <c r="AM475" s="24" t="e">
        <f>SUMIFS([1]raw_resource_build!$K:$K,[1]raw_resource_build!$B:$B,$C475,[1]raw_resource_build!$A:$A,AM$467)</f>
        <v>#VALUE!</v>
      </c>
      <c r="AN475" s="24" t="e">
        <f>SUMIFS([1]raw_resource_build!$K:$K,[1]raw_resource_build!$B:$B,$C475,[1]raw_resource_build!$A:$A,AN$467)</f>
        <v>#VALUE!</v>
      </c>
      <c r="AO475" s="17"/>
    </row>
    <row r="476" spans="3:41" outlineLevel="1" x14ac:dyDescent="0.4">
      <c r="C476" s="17" t="s">
        <v>362</v>
      </c>
      <c r="D476" s="136" t="s">
        <v>363</v>
      </c>
      <c r="E476" s="24">
        <v>0</v>
      </c>
      <c r="F476" s="24">
        <v>0</v>
      </c>
      <c r="G476" s="24">
        <v>0</v>
      </c>
      <c r="H476" s="24">
        <v>0</v>
      </c>
      <c r="I476" s="24">
        <v>0</v>
      </c>
      <c r="J476" s="24">
        <v>0</v>
      </c>
      <c r="K476" s="24">
        <v>0</v>
      </c>
      <c r="L476" s="24">
        <v>0</v>
      </c>
      <c r="M476" s="24">
        <v>0</v>
      </c>
      <c r="N476" s="24">
        <v>0</v>
      </c>
      <c r="O476" s="24">
        <v>0</v>
      </c>
      <c r="P476" s="24">
        <v>0</v>
      </c>
      <c r="Q476" s="24">
        <v>0</v>
      </c>
      <c r="R476" s="24">
        <v>0</v>
      </c>
      <c r="S476" s="24">
        <v>0</v>
      </c>
      <c r="T476" s="24">
        <v>0</v>
      </c>
      <c r="U476" s="24" t="e">
        <f>SUMIFS([1]raw_resource_build!$K:$K,[1]raw_resource_build!$B:$B,$C476,[1]raw_resource_build!$A:$A,U$467)</f>
        <v>#VALUE!</v>
      </c>
      <c r="V476" s="24" t="e">
        <f>SUMIFS([1]raw_resource_build!$K:$K,[1]raw_resource_build!$B:$B,$C476,[1]raw_resource_build!$A:$A,V$467)</f>
        <v>#VALUE!</v>
      </c>
      <c r="W476" s="24" t="e">
        <f>SUMIFS([1]raw_resource_build!$K:$K,[1]raw_resource_build!$B:$B,$C476,[1]raw_resource_build!$A:$A,W$467)</f>
        <v>#VALUE!</v>
      </c>
      <c r="X476" s="24" t="e">
        <f>SUMIFS([1]raw_resource_build!$K:$K,[1]raw_resource_build!$B:$B,$C476,[1]raw_resource_build!$A:$A,X$467)</f>
        <v>#VALUE!</v>
      </c>
      <c r="Y476" s="24" t="e">
        <f>SUMIFS([1]raw_resource_build!$K:$K,[1]raw_resource_build!$B:$B,$C476,[1]raw_resource_build!$A:$A,Y$467)</f>
        <v>#VALUE!</v>
      </c>
      <c r="Z476" s="24" t="e">
        <f>SUMIFS([1]raw_resource_build!$K:$K,[1]raw_resource_build!$B:$B,$C476,[1]raw_resource_build!$A:$A,Z$467)</f>
        <v>#VALUE!</v>
      </c>
      <c r="AA476" s="24" t="e">
        <f>SUMIFS([1]raw_resource_build!$K:$K,[1]raw_resource_build!$B:$B,$C476,[1]raw_resource_build!$A:$A,AA$467)</f>
        <v>#VALUE!</v>
      </c>
      <c r="AB476" s="24" t="e">
        <f>SUMIFS([1]raw_resource_build!$K:$K,[1]raw_resource_build!$B:$B,$C476,[1]raw_resource_build!$A:$A,AB$467)</f>
        <v>#VALUE!</v>
      </c>
      <c r="AC476" s="24" t="e">
        <f>SUMIFS([1]raw_resource_build!$K:$K,[1]raw_resource_build!$B:$B,$C476,[1]raw_resource_build!$A:$A,AC$467)</f>
        <v>#VALUE!</v>
      </c>
      <c r="AD476" s="24" t="e">
        <f>SUMIFS([1]raw_resource_build!$K:$K,[1]raw_resource_build!$B:$B,$C476,[1]raw_resource_build!$A:$A,AD$467)</f>
        <v>#VALUE!</v>
      </c>
      <c r="AE476" s="24" t="e">
        <f>SUMIFS([1]raw_resource_build!$K:$K,[1]raw_resource_build!$B:$B,$C476,[1]raw_resource_build!$A:$A,AE$467)</f>
        <v>#VALUE!</v>
      </c>
      <c r="AF476" s="24" t="e">
        <f>SUMIFS([1]raw_resource_build!$K:$K,[1]raw_resource_build!$B:$B,$C476,[1]raw_resource_build!$A:$A,AF$467)</f>
        <v>#VALUE!</v>
      </c>
      <c r="AG476" s="24" t="e">
        <f>SUMIFS([1]raw_resource_build!$K:$K,[1]raw_resource_build!$B:$B,$C476,[1]raw_resource_build!$A:$A,AG$467)</f>
        <v>#VALUE!</v>
      </c>
      <c r="AH476" s="24" t="e">
        <f>SUMIFS([1]raw_resource_build!$K:$K,[1]raw_resource_build!$B:$B,$C476,[1]raw_resource_build!$A:$A,AH$467)</f>
        <v>#VALUE!</v>
      </c>
      <c r="AI476" s="24" t="e">
        <f>SUMIFS([1]raw_resource_build!$K:$K,[1]raw_resource_build!$B:$B,$C476,[1]raw_resource_build!$A:$A,AI$467)</f>
        <v>#VALUE!</v>
      </c>
      <c r="AJ476" s="24" t="e">
        <f>SUMIFS([1]raw_resource_build!$K:$K,[1]raw_resource_build!$B:$B,$C476,[1]raw_resource_build!$A:$A,AJ$467)</f>
        <v>#VALUE!</v>
      </c>
      <c r="AK476" s="24" t="e">
        <f>SUMIFS([1]raw_resource_build!$K:$K,[1]raw_resource_build!$B:$B,$C476,[1]raw_resource_build!$A:$A,AK$467)</f>
        <v>#VALUE!</v>
      </c>
      <c r="AL476" s="24" t="e">
        <f>SUMIFS([1]raw_resource_build!$K:$K,[1]raw_resource_build!$B:$B,$C476,[1]raw_resource_build!$A:$A,AL$467)</f>
        <v>#VALUE!</v>
      </c>
      <c r="AM476" s="24" t="e">
        <f>SUMIFS([1]raw_resource_build!$K:$K,[1]raw_resource_build!$B:$B,$C476,[1]raw_resource_build!$A:$A,AM$467)</f>
        <v>#VALUE!</v>
      </c>
      <c r="AN476" s="24" t="e">
        <f>SUMIFS([1]raw_resource_build!$K:$K,[1]raw_resource_build!$B:$B,$C476,[1]raw_resource_build!$A:$A,AN$467)</f>
        <v>#VALUE!</v>
      </c>
      <c r="AO476" s="17"/>
    </row>
    <row r="477" spans="3:41" outlineLevel="1" x14ac:dyDescent="0.4">
      <c r="C477" s="17" t="s">
        <v>364</v>
      </c>
      <c r="D477" s="136" t="s">
        <v>363</v>
      </c>
      <c r="E477" s="24">
        <v>0</v>
      </c>
      <c r="F477" s="24">
        <v>0</v>
      </c>
      <c r="G477" s="24">
        <v>0</v>
      </c>
      <c r="H477" s="24">
        <v>0</v>
      </c>
      <c r="I477" s="24">
        <v>0</v>
      </c>
      <c r="J477" s="24">
        <v>0</v>
      </c>
      <c r="K477" s="24">
        <v>0</v>
      </c>
      <c r="L477" s="24">
        <v>0</v>
      </c>
      <c r="M477" s="24">
        <v>187</v>
      </c>
      <c r="N477" s="24">
        <v>187</v>
      </c>
      <c r="O477" s="24">
        <v>0</v>
      </c>
      <c r="P477" s="24">
        <v>287</v>
      </c>
      <c r="Q477" s="24">
        <v>0</v>
      </c>
      <c r="R477" s="24">
        <v>0</v>
      </c>
      <c r="S477" s="24">
        <v>0</v>
      </c>
      <c r="T477" s="24">
        <v>287</v>
      </c>
      <c r="U477" s="24" t="e">
        <f>SUMIFS([1]raw_resource_build!$K:$K,[1]raw_resource_build!$B:$B,$C477,[1]raw_resource_build!$A:$A,U$467)</f>
        <v>#VALUE!</v>
      </c>
      <c r="V477" s="24" t="e">
        <f>SUMIFS([1]raw_resource_build!$K:$K,[1]raw_resource_build!$B:$B,$C477,[1]raw_resource_build!$A:$A,V$467)</f>
        <v>#VALUE!</v>
      </c>
      <c r="W477" s="24" t="e">
        <f>SUMIFS([1]raw_resource_build!$K:$K,[1]raw_resource_build!$B:$B,$C477,[1]raw_resource_build!$A:$A,W$467)</f>
        <v>#VALUE!</v>
      </c>
      <c r="X477" s="24" t="e">
        <f>SUMIFS([1]raw_resource_build!$K:$K,[1]raw_resource_build!$B:$B,$C477,[1]raw_resource_build!$A:$A,X$467)</f>
        <v>#VALUE!</v>
      </c>
      <c r="Y477" s="24" t="e">
        <f>SUMIFS([1]raw_resource_build!$K:$K,[1]raw_resource_build!$B:$B,$C477,[1]raw_resource_build!$A:$A,Y$467)</f>
        <v>#VALUE!</v>
      </c>
      <c r="Z477" s="24" t="e">
        <f>SUMIFS([1]raw_resource_build!$K:$K,[1]raw_resource_build!$B:$B,$C477,[1]raw_resource_build!$A:$A,Z$467)</f>
        <v>#VALUE!</v>
      </c>
      <c r="AA477" s="24" t="e">
        <f>SUMIFS([1]raw_resource_build!$K:$K,[1]raw_resource_build!$B:$B,$C477,[1]raw_resource_build!$A:$A,AA$467)</f>
        <v>#VALUE!</v>
      </c>
      <c r="AB477" s="24" t="e">
        <f>SUMIFS([1]raw_resource_build!$K:$K,[1]raw_resource_build!$B:$B,$C477,[1]raw_resource_build!$A:$A,AB$467)</f>
        <v>#VALUE!</v>
      </c>
      <c r="AC477" s="24" t="e">
        <f>SUMIFS([1]raw_resource_build!$K:$K,[1]raw_resource_build!$B:$B,$C477,[1]raw_resource_build!$A:$A,AC$467)</f>
        <v>#VALUE!</v>
      </c>
      <c r="AD477" s="24" t="e">
        <f>SUMIFS([1]raw_resource_build!$K:$K,[1]raw_resource_build!$B:$B,$C477,[1]raw_resource_build!$A:$A,AD$467)</f>
        <v>#VALUE!</v>
      </c>
      <c r="AE477" s="24" t="e">
        <f>SUMIFS([1]raw_resource_build!$K:$K,[1]raw_resource_build!$B:$B,$C477,[1]raw_resource_build!$A:$A,AE$467)</f>
        <v>#VALUE!</v>
      </c>
      <c r="AF477" s="24" t="e">
        <f>SUMIFS([1]raw_resource_build!$K:$K,[1]raw_resource_build!$B:$B,$C477,[1]raw_resource_build!$A:$A,AF$467)</f>
        <v>#VALUE!</v>
      </c>
      <c r="AG477" s="24" t="e">
        <f>SUMIFS([1]raw_resource_build!$K:$K,[1]raw_resource_build!$B:$B,$C477,[1]raw_resource_build!$A:$A,AG$467)</f>
        <v>#VALUE!</v>
      </c>
      <c r="AH477" s="24" t="e">
        <f>SUMIFS([1]raw_resource_build!$K:$K,[1]raw_resource_build!$B:$B,$C477,[1]raw_resource_build!$A:$A,AH$467)</f>
        <v>#VALUE!</v>
      </c>
      <c r="AI477" s="24" t="e">
        <f>SUMIFS([1]raw_resource_build!$K:$K,[1]raw_resource_build!$B:$B,$C477,[1]raw_resource_build!$A:$A,AI$467)</f>
        <v>#VALUE!</v>
      </c>
      <c r="AJ477" s="24" t="e">
        <f>SUMIFS([1]raw_resource_build!$K:$K,[1]raw_resource_build!$B:$B,$C477,[1]raw_resource_build!$A:$A,AJ$467)</f>
        <v>#VALUE!</v>
      </c>
      <c r="AK477" s="24" t="e">
        <f>SUMIFS([1]raw_resource_build!$K:$K,[1]raw_resource_build!$B:$B,$C477,[1]raw_resource_build!$A:$A,AK$467)</f>
        <v>#VALUE!</v>
      </c>
      <c r="AL477" s="24" t="e">
        <f>SUMIFS([1]raw_resource_build!$K:$K,[1]raw_resource_build!$B:$B,$C477,[1]raw_resource_build!$A:$A,AL$467)</f>
        <v>#VALUE!</v>
      </c>
      <c r="AM477" s="24" t="e">
        <f>SUMIFS([1]raw_resource_build!$K:$K,[1]raw_resource_build!$B:$B,$C477,[1]raw_resource_build!$A:$A,AM$467)</f>
        <v>#VALUE!</v>
      </c>
      <c r="AN477" s="24" t="e">
        <f>SUMIFS([1]raw_resource_build!$K:$K,[1]raw_resource_build!$B:$B,$C477,[1]raw_resource_build!$A:$A,AN$467)</f>
        <v>#VALUE!</v>
      </c>
      <c r="AO477" s="17"/>
    </row>
    <row r="478" spans="3:41" outlineLevel="1" x14ac:dyDescent="0.4">
      <c r="C478" s="17" t="s">
        <v>365</v>
      </c>
      <c r="D478" s="136" t="s">
        <v>366</v>
      </c>
      <c r="E478" s="24">
        <v>0</v>
      </c>
      <c r="F478" s="24">
        <v>0</v>
      </c>
      <c r="G478" s="24">
        <v>0</v>
      </c>
      <c r="H478" s="24">
        <v>0</v>
      </c>
      <c r="I478" s="24">
        <v>0</v>
      </c>
      <c r="J478" s="24">
        <v>0</v>
      </c>
      <c r="K478" s="24">
        <v>0</v>
      </c>
      <c r="L478" s="24">
        <v>0</v>
      </c>
      <c r="M478" s="24">
        <v>0</v>
      </c>
      <c r="N478" s="24">
        <v>0</v>
      </c>
      <c r="O478" s="24">
        <v>0</v>
      </c>
      <c r="P478" s="24">
        <v>0</v>
      </c>
      <c r="Q478" s="24">
        <v>0</v>
      </c>
      <c r="R478" s="24">
        <v>0</v>
      </c>
      <c r="S478" s="24">
        <v>0</v>
      </c>
      <c r="T478" s="24">
        <v>0</v>
      </c>
      <c r="U478" s="24" t="e">
        <f>SUMIFS([1]raw_resource_build!$K:$K,[1]raw_resource_build!$B:$B,$C478,[1]raw_resource_build!$A:$A,U$467)</f>
        <v>#VALUE!</v>
      </c>
      <c r="V478" s="24" t="e">
        <f>SUMIFS([1]raw_resource_build!$K:$K,[1]raw_resource_build!$B:$B,$C478,[1]raw_resource_build!$A:$A,V$467)</f>
        <v>#VALUE!</v>
      </c>
      <c r="W478" s="24" t="e">
        <f>SUMIFS([1]raw_resource_build!$K:$K,[1]raw_resource_build!$B:$B,$C478,[1]raw_resource_build!$A:$A,W$467)</f>
        <v>#VALUE!</v>
      </c>
      <c r="X478" s="24" t="e">
        <f>SUMIFS([1]raw_resource_build!$K:$K,[1]raw_resource_build!$B:$B,$C478,[1]raw_resource_build!$A:$A,X$467)</f>
        <v>#VALUE!</v>
      </c>
      <c r="Y478" s="24" t="e">
        <f>SUMIFS([1]raw_resource_build!$K:$K,[1]raw_resource_build!$B:$B,$C478,[1]raw_resource_build!$A:$A,Y$467)</f>
        <v>#VALUE!</v>
      </c>
      <c r="Z478" s="24" t="e">
        <f>SUMIFS([1]raw_resource_build!$K:$K,[1]raw_resource_build!$B:$B,$C478,[1]raw_resource_build!$A:$A,Z$467)</f>
        <v>#VALUE!</v>
      </c>
      <c r="AA478" s="24" t="e">
        <f>SUMIFS([1]raw_resource_build!$K:$K,[1]raw_resource_build!$B:$B,$C478,[1]raw_resource_build!$A:$A,AA$467)</f>
        <v>#VALUE!</v>
      </c>
      <c r="AB478" s="24" t="e">
        <f>SUMIFS([1]raw_resource_build!$K:$K,[1]raw_resource_build!$B:$B,$C478,[1]raw_resource_build!$A:$A,AB$467)</f>
        <v>#VALUE!</v>
      </c>
      <c r="AC478" s="24" t="e">
        <f>SUMIFS([1]raw_resource_build!$K:$K,[1]raw_resource_build!$B:$B,$C478,[1]raw_resource_build!$A:$A,AC$467)</f>
        <v>#VALUE!</v>
      </c>
      <c r="AD478" s="24" t="e">
        <f>SUMIFS([1]raw_resource_build!$K:$K,[1]raw_resource_build!$B:$B,$C478,[1]raw_resource_build!$A:$A,AD$467)</f>
        <v>#VALUE!</v>
      </c>
      <c r="AE478" s="24" t="e">
        <f>SUMIFS([1]raw_resource_build!$K:$K,[1]raw_resource_build!$B:$B,$C478,[1]raw_resource_build!$A:$A,AE$467)</f>
        <v>#VALUE!</v>
      </c>
      <c r="AF478" s="24" t="e">
        <f>SUMIFS([1]raw_resource_build!$K:$K,[1]raw_resource_build!$B:$B,$C478,[1]raw_resource_build!$A:$A,AF$467)</f>
        <v>#VALUE!</v>
      </c>
      <c r="AG478" s="24" t="e">
        <f>SUMIFS([1]raw_resource_build!$K:$K,[1]raw_resource_build!$B:$B,$C478,[1]raw_resource_build!$A:$A,AG$467)</f>
        <v>#VALUE!</v>
      </c>
      <c r="AH478" s="24" t="e">
        <f>SUMIFS([1]raw_resource_build!$K:$K,[1]raw_resource_build!$B:$B,$C478,[1]raw_resource_build!$A:$A,AH$467)</f>
        <v>#VALUE!</v>
      </c>
      <c r="AI478" s="24" t="e">
        <f>SUMIFS([1]raw_resource_build!$K:$K,[1]raw_resource_build!$B:$B,$C478,[1]raw_resource_build!$A:$A,AI$467)</f>
        <v>#VALUE!</v>
      </c>
      <c r="AJ478" s="24" t="e">
        <f>SUMIFS([1]raw_resource_build!$K:$K,[1]raw_resource_build!$B:$B,$C478,[1]raw_resource_build!$A:$A,AJ$467)</f>
        <v>#VALUE!</v>
      </c>
      <c r="AK478" s="24" t="e">
        <f>SUMIFS([1]raw_resource_build!$K:$K,[1]raw_resource_build!$B:$B,$C478,[1]raw_resource_build!$A:$A,AK$467)</f>
        <v>#VALUE!</v>
      </c>
      <c r="AL478" s="24" t="e">
        <f>SUMIFS([1]raw_resource_build!$K:$K,[1]raw_resource_build!$B:$B,$C478,[1]raw_resource_build!$A:$A,AL$467)</f>
        <v>#VALUE!</v>
      </c>
      <c r="AM478" s="24" t="e">
        <f>SUMIFS([1]raw_resource_build!$K:$K,[1]raw_resource_build!$B:$B,$C478,[1]raw_resource_build!$A:$A,AM$467)</f>
        <v>#VALUE!</v>
      </c>
      <c r="AN478" s="24" t="e">
        <f>SUMIFS([1]raw_resource_build!$K:$K,[1]raw_resource_build!$B:$B,$C478,[1]raw_resource_build!$A:$A,AN$467)</f>
        <v>#VALUE!</v>
      </c>
      <c r="AO478" s="17"/>
    </row>
    <row r="479" spans="3:41" outlineLevel="1" x14ac:dyDescent="0.4">
      <c r="C479" s="17" t="s">
        <v>367</v>
      </c>
      <c r="D479" s="136" t="s">
        <v>366</v>
      </c>
      <c r="E479" s="24">
        <v>0</v>
      </c>
      <c r="F479" s="24">
        <v>0</v>
      </c>
      <c r="G479" s="24">
        <v>0</v>
      </c>
      <c r="H479" s="24">
        <v>0</v>
      </c>
      <c r="I479" s="24">
        <v>0</v>
      </c>
      <c r="J479" s="24">
        <v>0</v>
      </c>
      <c r="K479" s="24">
        <v>0</v>
      </c>
      <c r="L479" s="24">
        <v>173</v>
      </c>
      <c r="M479" s="24">
        <v>173</v>
      </c>
      <c r="N479" s="24">
        <v>173</v>
      </c>
      <c r="O479" s="24">
        <v>0</v>
      </c>
      <c r="P479" s="24">
        <v>173</v>
      </c>
      <c r="Q479" s="24">
        <v>0</v>
      </c>
      <c r="R479" s="24">
        <v>0</v>
      </c>
      <c r="S479" s="24">
        <v>0</v>
      </c>
      <c r="T479" s="24">
        <v>173</v>
      </c>
      <c r="U479" s="24" t="e">
        <f>SUMIFS([1]raw_resource_build!$K:$K,[1]raw_resource_build!$B:$B,$C479,[1]raw_resource_build!$A:$A,U$467)</f>
        <v>#VALUE!</v>
      </c>
      <c r="V479" s="24" t="e">
        <f>SUMIFS([1]raw_resource_build!$K:$K,[1]raw_resource_build!$B:$B,$C479,[1]raw_resource_build!$A:$A,V$467)</f>
        <v>#VALUE!</v>
      </c>
      <c r="W479" s="24" t="e">
        <f>SUMIFS([1]raw_resource_build!$K:$K,[1]raw_resource_build!$B:$B,$C479,[1]raw_resource_build!$A:$A,W$467)</f>
        <v>#VALUE!</v>
      </c>
      <c r="X479" s="24" t="e">
        <f>SUMIFS([1]raw_resource_build!$K:$K,[1]raw_resource_build!$B:$B,$C479,[1]raw_resource_build!$A:$A,X$467)</f>
        <v>#VALUE!</v>
      </c>
      <c r="Y479" s="24" t="e">
        <f>SUMIFS([1]raw_resource_build!$K:$K,[1]raw_resource_build!$B:$B,$C479,[1]raw_resource_build!$A:$A,Y$467)</f>
        <v>#VALUE!</v>
      </c>
      <c r="Z479" s="24" t="e">
        <f>SUMIFS([1]raw_resource_build!$K:$K,[1]raw_resource_build!$B:$B,$C479,[1]raw_resource_build!$A:$A,Z$467)</f>
        <v>#VALUE!</v>
      </c>
      <c r="AA479" s="24" t="e">
        <f>SUMIFS([1]raw_resource_build!$K:$K,[1]raw_resource_build!$B:$B,$C479,[1]raw_resource_build!$A:$A,AA$467)</f>
        <v>#VALUE!</v>
      </c>
      <c r="AB479" s="24" t="e">
        <f>SUMIFS([1]raw_resource_build!$K:$K,[1]raw_resource_build!$B:$B,$C479,[1]raw_resource_build!$A:$A,AB$467)</f>
        <v>#VALUE!</v>
      </c>
      <c r="AC479" s="24" t="e">
        <f>SUMIFS([1]raw_resource_build!$K:$K,[1]raw_resource_build!$B:$B,$C479,[1]raw_resource_build!$A:$A,AC$467)</f>
        <v>#VALUE!</v>
      </c>
      <c r="AD479" s="24" t="e">
        <f>SUMIFS([1]raw_resource_build!$K:$K,[1]raw_resource_build!$B:$B,$C479,[1]raw_resource_build!$A:$A,AD$467)</f>
        <v>#VALUE!</v>
      </c>
      <c r="AE479" s="24" t="e">
        <f>SUMIFS([1]raw_resource_build!$K:$K,[1]raw_resource_build!$B:$B,$C479,[1]raw_resource_build!$A:$A,AE$467)</f>
        <v>#VALUE!</v>
      </c>
      <c r="AF479" s="24" t="e">
        <f>SUMIFS([1]raw_resource_build!$K:$K,[1]raw_resource_build!$B:$B,$C479,[1]raw_resource_build!$A:$A,AF$467)</f>
        <v>#VALUE!</v>
      </c>
      <c r="AG479" s="24" t="e">
        <f>SUMIFS([1]raw_resource_build!$K:$K,[1]raw_resource_build!$B:$B,$C479,[1]raw_resource_build!$A:$A,AG$467)</f>
        <v>#VALUE!</v>
      </c>
      <c r="AH479" s="24" t="e">
        <f>SUMIFS([1]raw_resource_build!$K:$K,[1]raw_resource_build!$B:$B,$C479,[1]raw_resource_build!$A:$A,AH$467)</f>
        <v>#VALUE!</v>
      </c>
      <c r="AI479" s="24" t="e">
        <f>SUMIFS([1]raw_resource_build!$K:$K,[1]raw_resource_build!$B:$B,$C479,[1]raw_resource_build!$A:$A,AI$467)</f>
        <v>#VALUE!</v>
      </c>
      <c r="AJ479" s="24" t="e">
        <f>SUMIFS([1]raw_resource_build!$K:$K,[1]raw_resource_build!$B:$B,$C479,[1]raw_resource_build!$A:$A,AJ$467)</f>
        <v>#VALUE!</v>
      </c>
      <c r="AK479" s="24" t="e">
        <f>SUMIFS([1]raw_resource_build!$K:$K,[1]raw_resource_build!$B:$B,$C479,[1]raw_resource_build!$A:$A,AK$467)</f>
        <v>#VALUE!</v>
      </c>
      <c r="AL479" s="24" t="e">
        <f>SUMIFS([1]raw_resource_build!$K:$K,[1]raw_resource_build!$B:$B,$C479,[1]raw_resource_build!$A:$A,AL$467)</f>
        <v>#VALUE!</v>
      </c>
      <c r="AM479" s="24" t="e">
        <f>SUMIFS([1]raw_resource_build!$K:$K,[1]raw_resource_build!$B:$B,$C479,[1]raw_resource_build!$A:$A,AM$467)</f>
        <v>#VALUE!</v>
      </c>
      <c r="AN479" s="24" t="e">
        <f>SUMIFS([1]raw_resource_build!$K:$K,[1]raw_resource_build!$B:$B,$C479,[1]raw_resource_build!$A:$A,AN$467)</f>
        <v>#VALUE!</v>
      </c>
      <c r="AO479" s="17"/>
    </row>
    <row r="480" spans="3:41" outlineLevel="1" x14ac:dyDescent="0.4">
      <c r="C480" s="17" t="s">
        <v>368</v>
      </c>
      <c r="D480" s="136" t="s">
        <v>178</v>
      </c>
      <c r="E480" s="24">
        <v>0</v>
      </c>
      <c r="F480" s="24">
        <v>0</v>
      </c>
      <c r="G480" s="24">
        <v>0</v>
      </c>
      <c r="H480" s="24">
        <v>0</v>
      </c>
      <c r="I480" s="24">
        <v>0</v>
      </c>
      <c r="J480" s="24">
        <v>0</v>
      </c>
      <c r="K480" s="24">
        <v>0</v>
      </c>
      <c r="L480" s="24">
        <v>0</v>
      </c>
      <c r="M480" s="24">
        <v>0</v>
      </c>
      <c r="N480" s="24">
        <v>0</v>
      </c>
      <c r="O480" s="24">
        <v>0</v>
      </c>
      <c r="P480" s="24">
        <v>0</v>
      </c>
      <c r="Q480" s="24">
        <v>0</v>
      </c>
      <c r="R480" s="24">
        <v>0</v>
      </c>
      <c r="S480" s="24">
        <v>0</v>
      </c>
      <c r="T480" s="24">
        <v>0</v>
      </c>
      <c r="U480" s="24" t="e">
        <f>SUMIFS([1]raw_resource_build!$K:$K,[1]raw_resource_build!$B:$B,$C480,[1]raw_resource_build!$A:$A,U$467)</f>
        <v>#VALUE!</v>
      </c>
      <c r="V480" s="24" t="e">
        <f>SUMIFS([1]raw_resource_build!$K:$K,[1]raw_resource_build!$B:$B,$C480,[1]raw_resource_build!$A:$A,V$467)</f>
        <v>#VALUE!</v>
      </c>
      <c r="W480" s="24" t="e">
        <f>SUMIFS([1]raw_resource_build!$K:$K,[1]raw_resource_build!$B:$B,$C480,[1]raw_resource_build!$A:$A,W$467)</f>
        <v>#VALUE!</v>
      </c>
      <c r="X480" s="24" t="e">
        <f>SUMIFS([1]raw_resource_build!$K:$K,[1]raw_resource_build!$B:$B,$C480,[1]raw_resource_build!$A:$A,X$467)</f>
        <v>#VALUE!</v>
      </c>
      <c r="Y480" s="24" t="e">
        <f>SUMIFS([1]raw_resource_build!$K:$K,[1]raw_resource_build!$B:$B,$C480,[1]raw_resource_build!$A:$A,Y$467)</f>
        <v>#VALUE!</v>
      </c>
      <c r="Z480" s="24" t="e">
        <f>SUMIFS([1]raw_resource_build!$K:$K,[1]raw_resource_build!$B:$B,$C480,[1]raw_resource_build!$A:$A,Z$467)</f>
        <v>#VALUE!</v>
      </c>
      <c r="AA480" s="24" t="e">
        <f>SUMIFS([1]raw_resource_build!$K:$K,[1]raw_resource_build!$B:$B,$C480,[1]raw_resource_build!$A:$A,AA$467)</f>
        <v>#VALUE!</v>
      </c>
      <c r="AB480" s="24" t="e">
        <f>SUMIFS([1]raw_resource_build!$K:$K,[1]raw_resource_build!$B:$B,$C480,[1]raw_resource_build!$A:$A,AB$467)</f>
        <v>#VALUE!</v>
      </c>
      <c r="AC480" s="24" t="e">
        <f>SUMIFS([1]raw_resource_build!$K:$K,[1]raw_resource_build!$B:$B,$C480,[1]raw_resource_build!$A:$A,AC$467)</f>
        <v>#VALUE!</v>
      </c>
      <c r="AD480" s="24" t="e">
        <f>SUMIFS([1]raw_resource_build!$K:$K,[1]raw_resource_build!$B:$B,$C480,[1]raw_resource_build!$A:$A,AD$467)</f>
        <v>#VALUE!</v>
      </c>
      <c r="AE480" s="24" t="e">
        <f>SUMIFS([1]raw_resource_build!$K:$K,[1]raw_resource_build!$B:$B,$C480,[1]raw_resource_build!$A:$A,AE$467)</f>
        <v>#VALUE!</v>
      </c>
      <c r="AF480" s="24" t="e">
        <f>SUMIFS([1]raw_resource_build!$K:$K,[1]raw_resource_build!$B:$B,$C480,[1]raw_resource_build!$A:$A,AF$467)</f>
        <v>#VALUE!</v>
      </c>
      <c r="AG480" s="24" t="e">
        <f>SUMIFS([1]raw_resource_build!$K:$K,[1]raw_resource_build!$B:$B,$C480,[1]raw_resource_build!$A:$A,AG$467)</f>
        <v>#VALUE!</v>
      </c>
      <c r="AH480" s="24" t="e">
        <f>SUMIFS([1]raw_resource_build!$K:$K,[1]raw_resource_build!$B:$B,$C480,[1]raw_resource_build!$A:$A,AH$467)</f>
        <v>#VALUE!</v>
      </c>
      <c r="AI480" s="24" t="e">
        <f>SUMIFS([1]raw_resource_build!$K:$K,[1]raw_resource_build!$B:$B,$C480,[1]raw_resource_build!$A:$A,AI$467)</f>
        <v>#VALUE!</v>
      </c>
      <c r="AJ480" s="24" t="e">
        <f>SUMIFS([1]raw_resource_build!$K:$K,[1]raw_resource_build!$B:$B,$C480,[1]raw_resource_build!$A:$A,AJ$467)</f>
        <v>#VALUE!</v>
      </c>
      <c r="AK480" s="24" t="e">
        <f>SUMIFS([1]raw_resource_build!$K:$K,[1]raw_resource_build!$B:$B,$C480,[1]raw_resource_build!$A:$A,AK$467)</f>
        <v>#VALUE!</v>
      </c>
      <c r="AL480" s="24" t="e">
        <f>SUMIFS([1]raw_resource_build!$K:$K,[1]raw_resource_build!$B:$B,$C480,[1]raw_resource_build!$A:$A,AL$467)</f>
        <v>#VALUE!</v>
      </c>
      <c r="AM480" s="24" t="e">
        <f>SUMIFS([1]raw_resource_build!$K:$K,[1]raw_resource_build!$B:$B,$C480,[1]raw_resource_build!$A:$A,AM$467)</f>
        <v>#VALUE!</v>
      </c>
      <c r="AN480" s="24" t="e">
        <f>SUMIFS([1]raw_resource_build!$K:$K,[1]raw_resource_build!$B:$B,$C480,[1]raw_resource_build!$A:$A,AN$467)</f>
        <v>#VALUE!</v>
      </c>
      <c r="AO480" s="17"/>
    </row>
    <row r="481" spans="3:41" outlineLevel="1" x14ac:dyDescent="0.4">
      <c r="C481" s="17" t="s">
        <v>369</v>
      </c>
      <c r="D481" s="136" t="e">
        <v>#N/A</v>
      </c>
      <c r="E481" s="24">
        <v>0</v>
      </c>
      <c r="F481" s="24">
        <v>0</v>
      </c>
      <c r="G481" s="24">
        <v>0</v>
      </c>
      <c r="H481" s="24">
        <v>0</v>
      </c>
      <c r="I481" s="24">
        <v>0</v>
      </c>
      <c r="J481" s="24">
        <v>0</v>
      </c>
      <c r="K481" s="24">
        <v>0</v>
      </c>
      <c r="L481" s="24">
        <v>0</v>
      </c>
      <c r="M481" s="24">
        <v>0</v>
      </c>
      <c r="N481" s="24">
        <v>0</v>
      </c>
      <c r="O481" s="24">
        <v>0</v>
      </c>
      <c r="P481" s="24">
        <v>0</v>
      </c>
      <c r="Q481" s="24">
        <v>0</v>
      </c>
      <c r="R481" s="24">
        <v>0</v>
      </c>
      <c r="S481" s="24">
        <v>0</v>
      </c>
      <c r="T481" s="24">
        <v>0</v>
      </c>
      <c r="U481" s="24" t="e">
        <f>SUMIFS([1]raw_resource_build!$K:$K,[1]raw_resource_build!$B:$B,$C481,[1]raw_resource_build!$A:$A,U$467)</f>
        <v>#VALUE!</v>
      </c>
      <c r="V481" s="24" t="e">
        <f>SUMIFS([1]raw_resource_build!$K:$K,[1]raw_resource_build!$B:$B,$C481,[1]raw_resource_build!$A:$A,V$467)</f>
        <v>#VALUE!</v>
      </c>
      <c r="W481" s="24" t="e">
        <f>SUMIFS([1]raw_resource_build!$K:$K,[1]raw_resource_build!$B:$B,$C481,[1]raw_resource_build!$A:$A,W$467)</f>
        <v>#VALUE!</v>
      </c>
      <c r="X481" s="24" t="e">
        <f>SUMIFS([1]raw_resource_build!$K:$K,[1]raw_resource_build!$B:$B,$C481,[1]raw_resource_build!$A:$A,X$467)</f>
        <v>#VALUE!</v>
      </c>
      <c r="Y481" s="24" t="e">
        <f>SUMIFS([1]raw_resource_build!$K:$K,[1]raw_resource_build!$B:$B,$C481,[1]raw_resource_build!$A:$A,Y$467)</f>
        <v>#VALUE!</v>
      </c>
      <c r="Z481" s="24" t="e">
        <f>SUMIFS([1]raw_resource_build!$K:$K,[1]raw_resource_build!$B:$B,$C481,[1]raw_resource_build!$A:$A,Z$467)</f>
        <v>#VALUE!</v>
      </c>
      <c r="AA481" s="24" t="e">
        <f>SUMIFS([1]raw_resource_build!$K:$K,[1]raw_resource_build!$B:$B,$C481,[1]raw_resource_build!$A:$A,AA$467)</f>
        <v>#VALUE!</v>
      </c>
      <c r="AB481" s="24" t="e">
        <f>SUMIFS([1]raw_resource_build!$K:$K,[1]raw_resource_build!$B:$B,$C481,[1]raw_resource_build!$A:$A,AB$467)</f>
        <v>#VALUE!</v>
      </c>
      <c r="AC481" s="24" t="e">
        <f>SUMIFS([1]raw_resource_build!$K:$K,[1]raw_resource_build!$B:$B,$C481,[1]raw_resource_build!$A:$A,AC$467)</f>
        <v>#VALUE!</v>
      </c>
      <c r="AD481" s="24" t="e">
        <f>SUMIFS([1]raw_resource_build!$K:$K,[1]raw_resource_build!$B:$B,$C481,[1]raw_resource_build!$A:$A,AD$467)</f>
        <v>#VALUE!</v>
      </c>
      <c r="AE481" s="24" t="e">
        <f>SUMIFS([1]raw_resource_build!$K:$K,[1]raw_resource_build!$B:$B,$C481,[1]raw_resource_build!$A:$A,AE$467)</f>
        <v>#VALUE!</v>
      </c>
      <c r="AF481" s="24" t="e">
        <f>SUMIFS([1]raw_resource_build!$K:$K,[1]raw_resource_build!$B:$B,$C481,[1]raw_resource_build!$A:$A,AF$467)</f>
        <v>#VALUE!</v>
      </c>
      <c r="AG481" s="24" t="e">
        <f>SUMIFS([1]raw_resource_build!$K:$K,[1]raw_resource_build!$B:$B,$C481,[1]raw_resource_build!$A:$A,AG$467)</f>
        <v>#VALUE!</v>
      </c>
      <c r="AH481" s="24" t="e">
        <f>SUMIFS([1]raw_resource_build!$K:$K,[1]raw_resource_build!$B:$B,$C481,[1]raw_resource_build!$A:$A,AH$467)</f>
        <v>#VALUE!</v>
      </c>
      <c r="AI481" s="24" t="e">
        <f>SUMIFS([1]raw_resource_build!$K:$K,[1]raw_resource_build!$B:$B,$C481,[1]raw_resource_build!$A:$A,AI$467)</f>
        <v>#VALUE!</v>
      </c>
      <c r="AJ481" s="24" t="e">
        <f>SUMIFS([1]raw_resource_build!$K:$K,[1]raw_resource_build!$B:$B,$C481,[1]raw_resource_build!$A:$A,AJ$467)</f>
        <v>#VALUE!</v>
      </c>
      <c r="AK481" s="24" t="e">
        <f>SUMIFS([1]raw_resource_build!$K:$K,[1]raw_resource_build!$B:$B,$C481,[1]raw_resource_build!$A:$A,AK$467)</f>
        <v>#VALUE!</v>
      </c>
      <c r="AL481" s="24" t="e">
        <f>SUMIFS([1]raw_resource_build!$K:$K,[1]raw_resource_build!$B:$B,$C481,[1]raw_resource_build!$A:$A,AL$467)</f>
        <v>#VALUE!</v>
      </c>
      <c r="AM481" s="24" t="e">
        <f>SUMIFS([1]raw_resource_build!$K:$K,[1]raw_resource_build!$B:$B,$C481,[1]raw_resource_build!$A:$A,AM$467)</f>
        <v>#VALUE!</v>
      </c>
      <c r="AN481" s="24" t="e">
        <f>SUMIFS([1]raw_resource_build!$K:$K,[1]raw_resource_build!$B:$B,$C481,[1]raw_resource_build!$A:$A,AN$467)</f>
        <v>#VALUE!</v>
      </c>
      <c r="AO481" s="17"/>
    </row>
    <row r="482" spans="3:41" outlineLevel="1" x14ac:dyDescent="0.4">
      <c r="C482" s="17" t="s">
        <v>370</v>
      </c>
      <c r="D482" s="136" t="s">
        <v>350</v>
      </c>
      <c r="E482" s="24">
        <v>0</v>
      </c>
      <c r="F482" s="24">
        <v>0</v>
      </c>
      <c r="G482" s="24">
        <v>0</v>
      </c>
      <c r="H482" s="24">
        <v>0</v>
      </c>
      <c r="I482" s="24">
        <v>0</v>
      </c>
      <c r="J482" s="24">
        <v>0</v>
      </c>
      <c r="K482" s="24">
        <v>0</v>
      </c>
      <c r="L482" s="24">
        <v>0</v>
      </c>
      <c r="M482" s="24">
        <v>266.49</v>
      </c>
      <c r="N482" s="24">
        <v>266.49</v>
      </c>
      <c r="O482" s="24">
        <v>0</v>
      </c>
      <c r="P482" s="24">
        <v>266.49</v>
      </c>
      <c r="Q482" s="24">
        <v>0</v>
      </c>
      <c r="R482" s="24">
        <v>0</v>
      </c>
      <c r="S482" s="24">
        <v>0</v>
      </c>
      <c r="T482" s="24">
        <v>266.49</v>
      </c>
      <c r="U482" s="24" t="e">
        <f>SUMIFS([1]raw_resource_build!$K:$K,[1]raw_resource_build!$B:$B,$C482,[1]raw_resource_build!$A:$A,U$467)</f>
        <v>#VALUE!</v>
      </c>
      <c r="V482" s="24" t="e">
        <f>SUMIFS([1]raw_resource_build!$K:$K,[1]raw_resource_build!$B:$B,$C482,[1]raw_resource_build!$A:$A,V$467)</f>
        <v>#VALUE!</v>
      </c>
      <c r="W482" s="24" t="e">
        <f>SUMIFS([1]raw_resource_build!$K:$K,[1]raw_resource_build!$B:$B,$C482,[1]raw_resource_build!$A:$A,W$467)</f>
        <v>#VALUE!</v>
      </c>
      <c r="X482" s="24" t="e">
        <f>SUMIFS([1]raw_resource_build!$K:$K,[1]raw_resource_build!$B:$B,$C482,[1]raw_resource_build!$A:$A,X$467)</f>
        <v>#VALUE!</v>
      </c>
      <c r="Y482" s="24" t="e">
        <f>SUMIFS([1]raw_resource_build!$K:$K,[1]raw_resource_build!$B:$B,$C482,[1]raw_resource_build!$A:$A,Y$467)</f>
        <v>#VALUE!</v>
      </c>
      <c r="Z482" s="24" t="e">
        <f>SUMIFS([1]raw_resource_build!$K:$K,[1]raw_resource_build!$B:$B,$C482,[1]raw_resource_build!$A:$A,Z$467)</f>
        <v>#VALUE!</v>
      </c>
      <c r="AA482" s="24" t="e">
        <f>SUMIFS([1]raw_resource_build!$K:$K,[1]raw_resource_build!$B:$B,$C482,[1]raw_resource_build!$A:$A,AA$467)</f>
        <v>#VALUE!</v>
      </c>
      <c r="AB482" s="24" t="e">
        <f>SUMIFS([1]raw_resource_build!$K:$K,[1]raw_resource_build!$B:$B,$C482,[1]raw_resource_build!$A:$A,AB$467)</f>
        <v>#VALUE!</v>
      </c>
      <c r="AC482" s="24" t="e">
        <f>SUMIFS([1]raw_resource_build!$K:$K,[1]raw_resource_build!$B:$B,$C482,[1]raw_resource_build!$A:$A,AC$467)</f>
        <v>#VALUE!</v>
      </c>
      <c r="AD482" s="24" t="e">
        <f>SUMIFS([1]raw_resource_build!$K:$K,[1]raw_resource_build!$B:$B,$C482,[1]raw_resource_build!$A:$A,AD$467)</f>
        <v>#VALUE!</v>
      </c>
      <c r="AE482" s="24" t="e">
        <f>SUMIFS([1]raw_resource_build!$K:$K,[1]raw_resource_build!$B:$B,$C482,[1]raw_resource_build!$A:$A,AE$467)</f>
        <v>#VALUE!</v>
      </c>
      <c r="AF482" s="24" t="e">
        <f>SUMIFS([1]raw_resource_build!$K:$K,[1]raw_resource_build!$B:$B,$C482,[1]raw_resource_build!$A:$A,AF$467)</f>
        <v>#VALUE!</v>
      </c>
      <c r="AG482" s="24" t="e">
        <f>SUMIFS([1]raw_resource_build!$K:$K,[1]raw_resource_build!$B:$B,$C482,[1]raw_resource_build!$A:$A,AG$467)</f>
        <v>#VALUE!</v>
      </c>
      <c r="AH482" s="24" t="e">
        <f>SUMIFS([1]raw_resource_build!$K:$K,[1]raw_resource_build!$B:$B,$C482,[1]raw_resource_build!$A:$A,AH$467)</f>
        <v>#VALUE!</v>
      </c>
      <c r="AI482" s="24" t="e">
        <f>SUMIFS([1]raw_resource_build!$K:$K,[1]raw_resource_build!$B:$B,$C482,[1]raw_resource_build!$A:$A,AI$467)</f>
        <v>#VALUE!</v>
      </c>
      <c r="AJ482" s="24" t="e">
        <f>SUMIFS([1]raw_resource_build!$K:$K,[1]raw_resource_build!$B:$B,$C482,[1]raw_resource_build!$A:$A,AJ$467)</f>
        <v>#VALUE!</v>
      </c>
      <c r="AK482" s="24" t="e">
        <f>SUMIFS([1]raw_resource_build!$K:$K,[1]raw_resource_build!$B:$B,$C482,[1]raw_resource_build!$A:$A,AK$467)</f>
        <v>#VALUE!</v>
      </c>
      <c r="AL482" s="24" t="e">
        <f>SUMIFS([1]raw_resource_build!$K:$K,[1]raw_resource_build!$B:$B,$C482,[1]raw_resource_build!$A:$A,AL$467)</f>
        <v>#VALUE!</v>
      </c>
      <c r="AM482" s="24" t="e">
        <f>SUMIFS([1]raw_resource_build!$K:$K,[1]raw_resource_build!$B:$B,$C482,[1]raw_resource_build!$A:$A,AM$467)</f>
        <v>#VALUE!</v>
      </c>
      <c r="AN482" s="24" t="e">
        <f>SUMIFS([1]raw_resource_build!$K:$K,[1]raw_resource_build!$B:$B,$C482,[1]raw_resource_build!$A:$A,AN$467)</f>
        <v>#VALUE!</v>
      </c>
      <c r="AO482" s="17"/>
    </row>
    <row r="483" spans="3:41" outlineLevel="1" x14ac:dyDescent="0.4">
      <c r="C483" s="17" t="s">
        <v>371</v>
      </c>
      <c r="D483" s="136" t="s">
        <v>350</v>
      </c>
      <c r="E483" s="24">
        <v>0</v>
      </c>
      <c r="F483" s="24">
        <v>0</v>
      </c>
      <c r="G483" s="24">
        <v>0</v>
      </c>
      <c r="H483" s="24">
        <v>0</v>
      </c>
      <c r="I483" s="24">
        <v>0</v>
      </c>
      <c r="J483" s="24">
        <v>0</v>
      </c>
      <c r="K483" s="24">
        <v>0</v>
      </c>
      <c r="L483" s="24">
        <v>0</v>
      </c>
      <c r="M483" s="24">
        <v>0</v>
      </c>
      <c r="N483" s="24">
        <v>0</v>
      </c>
      <c r="O483" s="24">
        <v>0</v>
      </c>
      <c r="P483" s="24">
        <v>0</v>
      </c>
      <c r="Q483" s="24">
        <v>0</v>
      </c>
      <c r="R483" s="24">
        <v>0</v>
      </c>
      <c r="S483" s="24">
        <v>0</v>
      </c>
      <c r="T483" s="24">
        <v>0</v>
      </c>
      <c r="U483" s="24" t="e">
        <f>SUMIFS([1]raw_resource_build!$K:$K,[1]raw_resource_build!$B:$B,$C483,[1]raw_resource_build!$A:$A,U$467)</f>
        <v>#VALUE!</v>
      </c>
      <c r="V483" s="24" t="e">
        <f>SUMIFS([1]raw_resource_build!$K:$K,[1]raw_resource_build!$B:$B,$C483,[1]raw_resource_build!$A:$A,V$467)</f>
        <v>#VALUE!</v>
      </c>
      <c r="W483" s="24" t="e">
        <f>SUMIFS([1]raw_resource_build!$K:$K,[1]raw_resource_build!$B:$B,$C483,[1]raw_resource_build!$A:$A,W$467)</f>
        <v>#VALUE!</v>
      </c>
      <c r="X483" s="24" t="e">
        <f>SUMIFS([1]raw_resource_build!$K:$K,[1]raw_resource_build!$B:$B,$C483,[1]raw_resource_build!$A:$A,X$467)</f>
        <v>#VALUE!</v>
      </c>
      <c r="Y483" s="24" t="e">
        <f>SUMIFS([1]raw_resource_build!$K:$K,[1]raw_resource_build!$B:$B,$C483,[1]raw_resource_build!$A:$A,Y$467)</f>
        <v>#VALUE!</v>
      </c>
      <c r="Z483" s="24" t="e">
        <f>SUMIFS([1]raw_resource_build!$K:$K,[1]raw_resource_build!$B:$B,$C483,[1]raw_resource_build!$A:$A,Z$467)</f>
        <v>#VALUE!</v>
      </c>
      <c r="AA483" s="24" t="e">
        <f>SUMIFS([1]raw_resource_build!$K:$K,[1]raw_resource_build!$B:$B,$C483,[1]raw_resource_build!$A:$A,AA$467)</f>
        <v>#VALUE!</v>
      </c>
      <c r="AB483" s="24" t="e">
        <f>SUMIFS([1]raw_resource_build!$K:$K,[1]raw_resource_build!$B:$B,$C483,[1]raw_resource_build!$A:$A,AB$467)</f>
        <v>#VALUE!</v>
      </c>
      <c r="AC483" s="24" t="e">
        <f>SUMIFS([1]raw_resource_build!$K:$K,[1]raw_resource_build!$B:$B,$C483,[1]raw_resource_build!$A:$A,AC$467)</f>
        <v>#VALUE!</v>
      </c>
      <c r="AD483" s="24" t="e">
        <f>SUMIFS([1]raw_resource_build!$K:$K,[1]raw_resource_build!$B:$B,$C483,[1]raw_resource_build!$A:$A,AD$467)</f>
        <v>#VALUE!</v>
      </c>
      <c r="AE483" s="24" t="e">
        <f>SUMIFS([1]raw_resource_build!$K:$K,[1]raw_resource_build!$B:$B,$C483,[1]raw_resource_build!$A:$A,AE$467)</f>
        <v>#VALUE!</v>
      </c>
      <c r="AF483" s="24" t="e">
        <f>SUMIFS([1]raw_resource_build!$K:$K,[1]raw_resource_build!$B:$B,$C483,[1]raw_resource_build!$A:$A,AF$467)</f>
        <v>#VALUE!</v>
      </c>
      <c r="AG483" s="24" t="e">
        <f>SUMIFS([1]raw_resource_build!$K:$K,[1]raw_resource_build!$B:$B,$C483,[1]raw_resource_build!$A:$A,AG$467)</f>
        <v>#VALUE!</v>
      </c>
      <c r="AH483" s="24" t="e">
        <f>SUMIFS([1]raw_resource_build!$K:$K,[1]raw_resource_build!$B:$B,$C483,[1]raw_resource_build!$A:$A,AH$467)</f>
        <v>#VALUE!</v>
      </c>
      <c r="AI483" s="24" t="e">
        <f>SUMIFS([1]raw_resource_build!$K:$K,[1]raw_resource_build!$B:$B,$C483,[1]raw_resource_build!$A:$A,AI$467)</f>
        <v>#VALUE!</v>
      </c>
      <c r="AJ483" s="24" t="e">
        <f>SUMIFS([1]raw_resource_build!$K:$K,[1]raw_resource_build!$B:$B,$C483,[1]raw_resource_build!$A:$A,AJ$467)</f>
        <v>#VALUE!</v>
      </c>
      <c r="AK483" s="24" t="e">
        <f>SUMIFS([1]raw_resource_build!$K:$K,[1]raw_resource_build!$B:$B,$C483,[1]raw_resource_build!$A:$A,AK$467)</f>
        <v>#VALUE!</v>
      </c>
      <c r="AL483" s="24" t="e">
        <f>SUMIFS([1]raw_resource_build!$K:$K,[1]raw_resource_build!$B:$B,$C483,[1]raw_resource_build!$A:$A,AL$467)</f>
        <v>#VALUE!</v>
      </c>
      <c r="AM483" s="24" t="e">
        <f>SUMIFS([1]raw_resource_build!$K:$K,[1]raw_resource_build!$B:$B,$C483,[1]raw_resource_build!$A:$A,AM$467)</f>
        <v>#VALUE!</v>
      </c>
      <c r="AN483" s="24" t="e">
        <f>SUMIFS([1]raw_resource_build!$K:$K,[1]raw_resource_build!$B:$B,$C483,[1]raw_resource_build!$A:$A,AN$467)</f>
        <v>#VALUE!</v>
      </c>
      <c r="AO483" s="17"/>
    </row>
    <row r="484" spans="3:41" outlineLevel="1" x14ac:dyDescent="0.4">
      <c r="C484" s="17" t="s">
        <v>372</v>
      </c>
      <c r="D484" s="136" t="s">
        <v>155</v>
      </c>
      <c r="E484" s="24">
        <v>0</v>
      </c>
      <c r="F484" s="24">
        <v>0</v>
      </c>
      <c r="G484" s="24">
        <v>0</v>
      </c>
      <c r="H484" s="24">
        <v>0</v>
      </c>
      <c r="I484" s="24">
        <v>0</v>
      </c>
      <c r="J484" s="24">
        <v>0</v>
      </c>
      <c r="K484" s="24">
        <v>0</v>
      </c>
      <c r="L484" s="24">
        <v>0</v>
      </c>
      <c r="M484" s="24">
        <v>0</v>
      </c>
      <c r="N484" s="24">
        <v>0</v>
      </c>
      <c r="O484" s="24">
        <v>0</v>
      </c>
      <c r="P484" s="24">
        <v>0</v>
      </c>
      <c r="Q484" s="24">
        <v>0</v>
      </c>
      <c r="R484" s="24">
        <v>0</v>
      </c>
      <c r="S484" s="24">
        <v>0</v>
      </c>
      <c r="T484" s="24">
        <v>0</v>
      </c>
      <c r="U484" s="24" t="e">
        <f>SUMIFS([1]raw_resource_build!$K:$K,[1]raw_resource_build!$B:$B,$C484,[1]raw_resource_build!$A:$A,U$467)</f>
        <v>#VALUE!</v>
      </c>
      <c r="V484" s="24" t="e">
        <f>SUMIFS([1]raw_resource_build!$K:$K,[1]raw_resource_build!$B:$B,$C484,[1]raw_resource_build!$A:$A,V$467)</f>
        <v>#VALUE!</v>
      </c>
      <c r="W484" s="24" t="e">
        <f>SUMIFS([1]raw_resource_build!$K:$K,[1]raw_resource_build!$B:$B,$C484,[1]raw_resource_build!$A:$A,W$467)</f>
        <v>#VALUE!</v>
      </c>
      <c r="X484" s="24" t="e">
        <f>SUMIFS([1]raw_resource_build!$K:$K,[1]raw_resource_build!$B:$B,$C484,[1]raw_resource_build!$A:$A,X$467)</f>
        <v>#VALUE!</v>
      </c>
      <c r="Y484" s="24" t="e">
        <f>SUMIFS([1]raw_resource_build!$K:$K,[1]raw_resource_build!$B:$B,$C484,[1]raw_resource_build!$A:$A,Y$467)</f>
        <v>#VALUE!</v>
      </c>
      <c r="Z484" s="24" t="e">
        <f>SUMIFS([1]raw_resource_build!$K:$K,[1]raw_resource_build!$B:$B,$C484,[1]raw_resource_build!$A:$A,Z$467)</f>
        <v>#VALUE!</v>
      </c>
      <c r="AA484" s="24" t="e">
        <f>SUMIFS([1]raw_resource_build!$K:$K,[1]raw_resource_build!$B:$B,$C484,[1]raw_resource_build!$A:$A,AA$467)</f>
        <v>#VALUE!</v>
      </c>
      <c r="AB484" s="24" t="e">
        <f>SUMIFS([1]raw_resource_build!$K:$K,[1]raw_resource_build!$B:$B,$C484,[1]raw_resource_build!$A:$A,AB$467)</f>
        <v>#VALUE!</v>
      </c>
      <c r="AC484" s="24" t="e">
        <f>SUMIFS([1]raw_resource_build!$K:$K,[1]raw_resource_build!$B:$B,$C484,[1]raw_resource_build!$A:$A,AC$467)</f>
        <v>#VALUE!</v>
      </c>
      <c r="AD484" s="24" t="e">
        <f>SUMIFS([1]raw_resource_build!$K:$K,[1]raw_resource_build!$B:$B,$C484,[1]raw_resource_build!$A:$A,AD$467)</f>
        <v>#VALUE!</v>
      </c>
      <c r="AE484" s="24" t="e">
        <f>SUMIFS([1]raw_resource_build!$K:$K,[1]raw_resource_build!$B:$B,$C484,[1]raw_resource_build!$A:$A,AE$467)</f>
        <v>#VALUE!</v>
      </c>
      <c r="AF484" s="24" t="e">
        <f>SUMIFS([1]raw_resource_build!$K:$K,[1]raw_resource_build!$B:$B,$C484,[1]raw_resource_build!$A:$A,AF$467)</f>
        <v>#VALUE!</v>
      </c>
      <c r="AG484" s="24" t="e">
        <f>SUMIFS([1]raw_resource_build!$K:$K,[1]raw_resource_build!$B:$B,$C484,[1]raw_resource_build!$A:$A,AG$467)</f>
        <v>#VALUE!</v>
      </c>
      <c r="AH484" s="24" t="e">
        <f>SUMIFS([1]raw_resource_build!$K:$K,[1]raw_resource_build!$B:$B,$C484,[1]raw_resource_build!$A:$A,AH$467)</f>
        <v>#VALUE!</v>
      </c>
      <c r="AI484" s="24" t="e">
        <f>SUMIFS([1]raw_resource_build!$K:$K,[1]raw_resource_build!$B:$B,$C484,[1]raw_resource_build!$A:$A,AI$467)</f>
        <v>#VALUE!</v>
      </c>
      <c r="AJ484" s="24" t="e">
        <f>SUMIFS([1]raw_resource_build!$K:$K,[1]raw_resource_build!$B:$B,$C484,[1]raw_resource_build!$A:$A,AJ$467)</f>
        <v>#VALUE!</v>
      </c>
      <c r="AK484" s="24" t="e">
        <f>SUMIFS([1]raw_resource_build!$K:$K,[1]raw_resource_build!$B:$B,$C484,[1]raw_resource_build!$A:$A,AK$467)</f>
        <v>#VALUE!</v>
      </c>
      <c r="AL484" s="24" t="e">
        <f>SUMIFS([1]raw_resource_build!$K:$K,[1]raw_resource_build!$B:$B,$C484,[1]raw_resource_build!$A:$A,AL$467)</f>
        <v>#VALUE!</v>
      </c>
      <c r="AM484" s="24" t="e">
        <f>SUMIFS([1]raw_resource_build!$K:$K,[1]raw_resource_build!$B:$B,$C484,[1]raw_resource_build!$A:$A,AM$467)</f>
        <v>#VALUE!</v>
      </c>
      <c r="AN484" s="24" t="e">
        <f>SUMIFS([1]raw_resource_build!$K:$K,[1]raw_resource_build!$B:$B,$C484,[1]raw_resource_build!$A:$A,AN$467)</f>
        <v>#VALUE!</v>
      </c>
      <c r="AO484" s="17"/>
    </row>
    <row r="485" spans="3:41" outlineLevel="1" x14ac:dyDescent="0.4">
      <c r="C485" s="17" t="s">
        <v>373</v>
      </c>
      <c r="D485" s="136" t="s">
        <v>374</v>
      </c>
      <c r="E485" s="24">
        <v>0</v>
      </c>
      <c r="F485" s="24">
        <v>0</v>
      </c>
      <c r="G485" s="24">
        <v>0</v>
      </c>
      <c r="H485" s="24">
        <v>0</v>
      </c>
      <c r="I485" s="24">
        <v>0</v>
      </c>
      <c r="J485" s="24">
        <v>0</v>
      </c>
      <c r="K485" s="24">
        <v>0</v>
      </c>
      <c r="L485" s="24">
        <v>0</v>
      </c>
      <c r="M485" s="24">
        <v>0</v>
      </c>
      <c r="N485" s="24">
        <v>0</v>
      </c>
      <c r="O485" s="24">
        <v>0</v>
      </c>
      <c r="P485" s="24">
        <v>0</v>
      </c>
      <c r="Q485" s="24">
        <v>0</v>
      </c>
      <c r="R485" s="24">
        <v>0</v>
      </c>
      <c r="S485" s="24">
        <v>0</v>
      </c>
      <c r="T485" s="24">
        <v>0</v>
      </c>
      <c r="U485" s="24" t="e">
        <f>SUMIFS([1]raw_resource_build!$K:$K,[1]raw_resource_build!$B:$B,$C485,[1]raw_resource_build!$A:$A,U$467)</f>
        <v>#VALUE!</v>
      </c>
      <c r="V485" s="24" t="e">
        <f>SUMIFS([1]raw_resource_build!$K:$K,[1]raw_resource_build!$B:$B,$C485,[1]raw_resource_build!$A:$A,V$467)</f>
        <v>#VALUE!</v>
      </c>
      <c r="W485" s="24" t="e">
        <f>SUMIFS([1]raw_resource_build!$K:$K,[1]raw_resource_build!$B:$B,$C485,[1]raw_resource_build!$A:$A,W$467)</f>
        <v>#VALUE!</v>
      </c>
      <c r="X485" s="24" t="e">
        <f>SUMIFS([1]raw_resource_build!$K:$K,[1]raw_resource_build!$B:$B,$C485,[1]raw_resource_build!$A:$A,X$467)</f>
        <v>#VALUE!</v>
      </c>
      <c r="Y485" s="24" t="e">
        <f>SUMIFS([1]raw_resource_build!$K:$K,[1]raw_resource_build!$B:$B,$C485,[1]raw_resource_build!$A:$A,Y$467)</f>
        <v>#VALUE!</v>
      </c>
      <c r="Z485" s="24" t="e">
        <f>SUMIFS([1]raw_resource_build!$K:$K,[1]raw_resource_build!$B:$B,$C485,[1]raw_resource_build!$A:$A,Z$467)</f>
        <v>#VALUE!</v>
      </c>
      <c r="AA485" s="24" t="e">
        <f>SUMIFS([1]raw_resource_build!$K:$K,[1]raw_resource_build!$B:$B,$C485,[1]raw_resource_build!$A:$A,AA$467)</f>
        <v>#VALUE!</v>
      </c>
      <c r="AB485" s="24" t="e">
        <f>SUMIFS([1]raw_resource_build!$K:$K,[1]raw_resource_build!$B:$B,$C485,[1]raw_resource_build!$A:$A,AB$467)</f>
        <v>#VALUE!</v>
      </c>
      <c r="AC485" s="24" t="e">
        <f>SUMIFS([1]raw_resource_build!$K:$K,[1]raw_resource_build!$B:$B,$C485,[1]raw_resource_build!$A:$A,AC$467)</f>
        <v>#VALUE!</v>
      </c>
      <c r="AD485" s="24" t="e">
        <f>SUMIFS([1]raw_resource_build!$K:$K,[1]raw_resource_build!$B:$B,$C485,[1]raw_resource_build!$A:$A,AD$467)</f>
        <v>#VALUE!</v>
      </c>
      <c r="AE485" s="24" t="e">
        <f>SUMIFS([1]raw_resource_build!$K:$K,[1]raw_resource_build!$B:$B,$C485,[1]raw_resource_build!$A:$A,AE$467)</f>
        <v>#VALUE!</v>
      </c>
      <c r="AF485" s="24" t="e">
        <f>SUMIFS([1]raw_resource_build!$K:$K,[1]raw_resource_build!$B:$B,$C485,[1]raw_resource_build!$A:$A,AF$467)</f>
        <v>#VALUE!</v>
      </c>
      <c r="AG485" s="24" t="e">
        <f>SUMIFS([1]raw_resource_build!$K:$K,[1]raw_resource_build!$B:$B,$C485,[1]raw_resource_build!$A:$A,AG$467)</f>
        <v>#VALUE!</v>
      </c>
      <c r="AH485" s="24" t="e">
        <f>SUMIFS([1]raw_resource_build!$K:$K,[1]raw_resource_build!$B:$B,$C485,[1]raw_resource_build!$A:$A,AH$467)</f>
        <v>#VALUE!</v>
      </c>
      <c r="AI485" s="24" t="e">
        <f>SUMIFS([1]raw_resource_build!$K:$K,[1]raw_resource_build!$B:$B,$C485,[1]raw_resource_build!$A:$A,AI$467)</f>
        <v>#VALUE!</v>
      </c>
      <c r="AJ485" s="24" t="e">
        <f>SUMIFS([1]raw_resource_build!$K:$K,[1]raw_resource_build!$B:$B,$C485,[1]raw_resource_build!$A:$A,AJ$467)</f>
        <v>#VALUE!</v>
      </c>
      <c r="AK485" s="24" t="e">
        <f>SUMIFS([1]raw_resource_build!$K:$K,[1]raw_resource_build!$B:$B,$C485,[1]raw_resource_build!$A:$A,AK$467)</f>
        <v>#VALUE!</v>
      </c>
      <c r="AL485" s="24" t="e">
        <f>SUMIFS([1]raw_resource_build!$K:$K,[1]raw_resource_build!$B:$B,$C485,[1]raw_resource_build!$A:$A,AL$467)</f>
        <v>#VALUE!</v>
      </c>
      <c r="AM485" s="24" t="e">
        <f>SUMIFS([1]raw_resource_build!$K:$K,[1]raw_resource_build!$B:$B,$C485,[1]raw_resource_build!$A:$A,AM$467)</f>
        <v>#VALUE!</v>
      </c>
      <c r="AN485" s="24" t="e">
        <f>SUMIFS([1]raw_resource_build!$K:$K,[1]raw_resource_build!$B:$B,$C485,[1]raw_resource_build!$A:$A,AN$467)</f>
        <v>#VALUE!</v>
      </c>
      <c r="AO485" s="17"/>
    </row>
    <row r="486" spans="3:41" outlineLevel="1" x14ac:dyDescent="0.4">
      <c r="C486" s="17" t="s">
        <v>375</v>
      </c>
      <c r="D486" s="136" t="s">
        <v>352</v>
      </c>
      <c r="E486" s="24">
        <v>0</v>
      </c>
      <c r="F486" s="24">
        <v>0</v>
      </c>
      <c r="G486" s="24">
        <v>0</v>
      </c>
      <c r="H486" s="24">
        <v>0</v>
      </c>
      <c r="I486" s="24">
        <v>0</v>
      </c>
      <c r="J486" s="24">
        <v>0</v>
      </c>
      <c r="K486" s="24">
        <v>0</v>
      </c>
      <c r="L486" s="24">
        <v>71.17</v>
      </c>
      <c r="M486" s="24">
        <v>97</v>
      </c>
      <c r="N486" s="24">
        <v>97</v>
      </c>
      <c r="O486" s="24">
        <v>0</v>
      </c>
      <c r="P486" s="24">
        <v>97</v>
      </c>
      <c r="Q486" s="24">
        <v>0</v>
      </c>
      <c r="R486" s="24">
        <v>0</v>
      </c>
      <c r="S486" s="24">
        <v>0</v>
      </c>
      <c r="T486" s="24">
        <v>97</v>
      </c>
      <c r="U486" s="24" t="e">
        <f>SUMIFS([1]raw_resource_build!$K:$K,[1]raw_resource_build!$B:$B,$C486,[1]raw_resource_build!$A:$A,U$467)</f>
        <v>#VALUE!</v>
      </c>
      <c r="V486" s="24" t="e">
        <f>SUMIFS([1]raw_resource_build!$K:$K,[1]raw_resource_build!$B:$B,$C486,[1]raw_resource_build!$A:$A,V$467)</f>
        <v>#VALUE!</v>
      </c>
      <c r="W486" s="24" t="e">
        <f>SUMIFS([1]raw_resource_build!$K:$K,[1]raw_resource_build!$B:$B,$C486,[1]raw_resource_build!$A:$A,W$467)</f>
        <v>#VALUE!</v>
      </c>
      <c r="X486" s="24" t="e">
        <f>SUMIFS([1]raw_resource_build!$K:$K,[1]raw_resource_build!$B:$B,$C486,[1]raw_resource_build!$A:$A,X$467)</f>
        <v>#VALUE!</v>
      </c>
      <c r="Y486" s="24" t="e">
        <f>SUMIFS([1]raw_resource_build!$K:$K,[1]raw_resource_build!$B:$B,$C486,[1]raw_resource_build!$A:$A,Y$467)</f>
        <v>#VALUE!</v>
      </c>
      <c r="Z486" s="24" t="e">
        <f>SUMIFS([1]raw_resource_build!$K:$K,[1]raw_resource_build!$B:$B,$C486,[1]raw_resource_build!$A:$A,Z$467)</f>
        <v>#VALUE!</v>
      </c>
      <c r="AA486" s="24" t="e">
        <f>SUMIFS([1]raw_resource_build!$K:$K,[1]raw_resource_build!$B:$B,$C486,[1]raw_resource_build!$A:$A,AA$467)</f>
        <v>#VALUE!</v>
      </c>
      <c r="AB486" s="24" t="e">
        <f>SUMIFS([1]raw_resource_build!$K:$K,[1]raw_resource_build!$B:$B,$C486,[1]raw_resource_build!$A:$A,AB$467)</f>
        <v>#VALUE!</v>
      </c>
      <c r="AC486" s="24" t="e">
        <f>SUMIFS([1]raw_resource_build!$K:$K,[1]raw_resource_build!$B:$B,$C486,[1]raw_resource_build!$A:$A,AC$467)</f>
        <v>#VALUE!</v>
      </c>
      <c r="AD486" s="24" t="e">
        <f>SUMIFS([1]raw_resource_build!$K:$K,[1]raw_resource_build!$B:$B,$C486,[1]raw_resource_build!$A:$A,AD$467)</f>
        <v>#VALUE!</v>
      </c>
      <c r="AE486" s="24" t="e">
        <f>SUMIFS([1]raw_resource_build!$K:$K,[1]raw_resource_build!$B:$B,$C486,[1]raw_resource_build!$A:$A,AE$467)</f>
        <v>#VALUE!</v>
      </c>
      <c r="AF486" s="24" t="e">
        <f>SUMIFS([1]raw_resource_build!$K:$K,[1]raw_resource_build!$B:$B,$C486,[1]raw_resource_build!$A:$A,AF$467)</f>
        <v>#VALUE!</v>
      </c>
      <c r="AG486" s="24" t="e">
        <f>SUMIFS([1]raw_resource_build!$K:$K,[1]raw_resource_build!$B:$B,$C486,[1]raw_resource_build!$A:$A,AG$467)</f>
        <v>#VALUE!</v>
      </c>
      <c r="AH486" s="24" t="e">
        <f>SUMIFS([1]raw_resource_build!$K:$K,[1]raw_resource_build!$B:$B,$C486,[1]raw_resource_build!$A:$A,AH$467)</f>
        <v>#VALUE!</v>
      </c>
      <c r="AI486" s="24" t="e">
        <f>SUMIFS([1]raw_resource_build!$K:$K,[1]raw_resource_build!$B:$B,$C486,[1]raw_resource_build!$A:$A,AI$467)</f>
        <v>#VALUE!</v>
      </c>
      <c r="AJ486" s="24" t="e">
        <f>SUMIFS([1]raw_resource_build!$K:$K,[1]raw_resource_build!$B:$B,$C486,[1]raw_resource_build!$A:$A,AJ$467)</f>
        <v>#VALUE!</v>
      </c>
      <c r="AK486" s="24" t="e">
        <f>SUMIFS([1]raw_resource_build!$K:$K,[1]raw_resource_build!$B:$B,$C486,[1]raw_resource_build!$A:$A,AK$467)</f>
        <v>#VALUE!</v>
      </c>
      <c r="AL486" s="24" t="e">
        <f>SUMIFS([1]raw_resource_build!$K:$K,[1]raw_resource_build!$B:$B,$C486,[1]raw_resource_build!$A:$A,AL$467)</f>
        <v>#VALUE!</v>
      </c>
      <c r="AM486" s="24" t="e">
        <f>SUMIFS([1]raw_resource_build!$K:$K,[1]raw_resource_build!$B:$B,$C486,[1]raw_resource_build!$A:$A,AM$467)</f>
        <v>#VALUE!</v>
      </c>
      <c r="AN486" s="24" t="e">
        <f>SUMIFS([1]raw_resource_build!$K:$K,[1]raw_resource_build!$B:$B,$C486,[1]raw_resource_build!$A:$A,AN$467)</f>
        <v>#VALUE!</v>
      </c>
      <c r="AO486" s="17"/>
    </row>
    <row r="487" spans="3:41" outlineLevel="1" x14ac:dyDescent="0.4">
      <c r="C487" s="17" t="s">
        <v>376</v>
      </c>
      <c r="D487" s="136" t="s">
        <v>377</v>
      </c>
      <c r="E487" s="24">
        <v>0</v>
      </c>
      <c r="F487" s="24">
        <v>0</v>
      </c>
      <c r="G487" s="24">
        <v>0</v>
      </c>
      <c r="H487" s="24">
        <v>0</v>
      </c>
      <c r="I487" s="24">
        <v>0</v>
      </c>
      <c r="J487" s="24">
        <v>0</v>
      </c>
      <c r="K487" s="24">
        <v>0</v>
      </c>
      <c r="L487" s="24">
        <v>0</v>
      </c>
      <c r="M487" s="24">
        <v>0</v>
      </c>
      <c r="N487" s="24">
        <v>158.24</v>
      </c>
      <c r="O487" s="24">
        <v>0</v>
      </c>
      <c r="P487" s="24">
        <v>158.24</v>
      </c>
      <c r="Q487" s="24">
        <v>0</v>
      </c>
      <c r="R487" s="24">
        <v>0</v>
      </c>
      <c r="S487" s="24">
        <v>0</v>
      </c>
      <c r="T487" s="24">
        <v>4617.8</v>
      </c>
      <c r="U487" s="24" t="e">
        <f>SUMIFS([1]raw_resource_build!$K:$K,[1]raw_resource_build!$B:$B,$C487,[1]raw_resource_build!$A:$A,U$467)</f>
        <v>#VALUE!</v>
      </c>
      <c r="V487" s="24" t="e">
        <f>SUMIFS([1]raw_resource_build!$K:$K,[1]raw_resource_build!$B:$B,$C487,[1]raw_resource_build!$A:$A,V$467)</f>
        <v>#VALUE!</v>
      </c>
      <c r="W487" s="24" t="e">
        <f>SUMIFS([1]raw_resource_build!$K:$K,[1]raw_resource_build!$B:$B,$C487,[1]raw_resource_build!$A:$A,W$467)</f>
        <v>#VALUE!</v>
      </c>
      <c r="X487" s="24" t="e">
        <f>SUMIFS([1]raw_resource_build!$K:$K,[1]raw_resource_build!$B:$B,$C487,[1]raw_resource_build!$A:$A,X$467)</f>
        <v>#VALUE!</v>
      </c>
      <c r="Y487" s="24" t="e">
        <f>SUMIFS([1]raw_resource_build!$K:$K,[1]raw_resource_build!$B:$B,$C487,[1]raw_resource_build!$A:$A,Y$467)</f>
        <v>#VALUE!</v>
      </c>
      <c r="Z487" s="24" t="e">
        <f>SUMIFS([1]raw_resource_build!$K:$K,[1]raw_resource_build!$B:$B,$C487,[1]raw_resource_build!$A:$A,Z$467)</f>
        <v>#VALUE!</v>
      </c>
      <c r="AA487" s="24" t="e">
        <f>SUMIFS([1]raw_resource_build!$K:$K,[1]raw_resource_build!$B:$B,$C487,[1]raw_resource_build!$A:$A,AA$467)</f>
        <v>#VALUE!</v>
      </c>
      <c r="AB487" s="24" t="e">
        <f>SUMIFS([1]raw_resource_build!$K:$K,[1]raw_resource_build!$B:$B,$C487,[1]raw_resource_build!$A:$A,AB$467)</f>
        <v>#VALUE!</v>
      </c>
      <c r="AC487" s="24" t="e">
        <f>SUMIFS([1]raw_resource_build!$K:$K,[1]raw_resource_build!$B:$B,$C487,[1]raw_resource_build!$A:$A,AC$467)</f>
        <v>#VALUE!</v>
      </c>
      <c r="AD487" s="24" t="e">
        <f>SUMIFS([1]raw_resource_build!$K:$K,[1]raw_resource_build!$B:$B,$C487,[1]raw_resource_build!$A:$A,AD$467)</f>
        <v>#VALUE!</v>
      </c>
      <c r="AE487" s="24" t="e">
        <f>SUMIFS([1]raw_resource_build!$K:$K,[1]raw_resource_build!$B:$B,$C487,[1]raw_resource_build!$A:$A,AE$467)</f>
        <v>#VALUE!</v>
      </c>
      <c r="AF487" s="24" t="e">
        <f>SUMIFS([1]raw_resource_build!$K:$K,[1]raw_resource_build!$B:$B,$C487,[1]raw_resource_build!$A:$A,AF$467)</f>
        <v>#VALUE!</v>
      </c>
      <c r="AG487" s="24" t="e">
        <f>SUMIFS([1]raw_resource_build!$K:$K,[1]raw_resource_build!$B:$B,$C487,[1]raw_resource_build!$A:$A,AG$467)</f>
        <v>#VALUE!</v>
      </c>
      <c r="AH487" s="24" t="e">
        <f>SUMIFS([1]raw_resource_build!$K:$K,[1]raw_resource_build!$B:$B,$C487,[1]raw_resource_build!$A:$A,AH$467)</f>
        <v>#VALUE!</v>
      </c>
      <c r="AI487" s="24" t="e">
        <f>SUMIFS([1]raw_resource_build!$K:$K,[1]raw_resource_build!$B:$B,$C487,[1]raw_resource_build!$A:$A,AI$467)</f>
        <v>#VALUE!</v>
      </c>
      <c r="AJ487" s="24" t="e">
        <f>SUMIFS([1]raw_resource_build!$K:$K,[1]raw_resource_build!$B:$B,$C487,[1]raw_resource_build!$A:$A,AJ$467)</f>
        <v>#VALUE!</v>
      </c>
      <c r="AK487" s="24" t="e">
        <f>SUMIFS([1]raw_resource_build!$K:$K,[1]raw_resource_build!$B:$B,$C487,[1]raw_resource_build!$A:$A,AK$467)</f>
        <v>#VALUE!</v>
      </c>
      <c r="AL487" s="24" t="e">
        <f>SUMIFS([1]raw_resource_build!$K:$K,[1]raw_resource_build!$B:$B,$C487,[1]raw_resource_build!$A:$A,AL$467)</f>
        <v>#VALUE!</v>
      </c>
      <c r="AM487" s="24" t="e">
        <f>SUMIFS([1]raw_resource_build!$K:$K,[1]raw_resource_build!$B:$B,$C487,[1]raw_resource_build!$A:$A,AM$467)</f>
        <v>#VALUE!</v>
      </c>
      <c r="AN487" s="24" t="e">
        <f>SUMIFS([1]raw_resource_build!$K:$K,[1]raw_resource_build!$B:$B,$C487,[1]raw_resource_build!$A:$A,AN$467)</f>
        <v>#VALUE!</v>
      </c>
      <c r="AO487" s="17"/>
    </row>
    <row r="488" spans="3:41" outlineLevel="1" x14ac:dyDescent="0.4">
      <c r="C488" s="17" t="s">
        <v>378</v>
      </c>
      <c r="D488" s="136" t="s">
        <v>377</v>
      </c>
      <c r="E488" s="24">
        <v>0</v>
      </c>
      <c r="F488" s="24">
        <v>0</v>
      </c>
      <c r="G488" s="24">
        <v>0</v>
      </c>
      <c r="H488" s="24">
        <v>0</v>
      </c>
      <c r="I488" s="24">
        <v>0</v>
      </c>
      <c r="J488" s="24">
        <v>0</v>
      </c>
      <c r="K488" s="24">
        <v>0</v>
      </c>
      <c r="L488" s="24">
        <v>60</v>
      </c>
      <c r="M488" s="24">
        <v>60</v>
      </c>
      <c r="N488" s="24">
        <v>60</v>
      </c>
      <c r="O488" s="24">
        <v>0</v>
      </c>
      <c r="P488" s="24">
        <v>60</v>
      </c>
      <c r="Q488" s="24">
        <v>0</v>
      </c>
      <c r="R488" s="24">
        <v>0</v>
      </c>
      <c r="S488" s="24">
        <v>0</v>
      </c>
      <c r="T488" s="24">
        <v>60</v>
      </c>
      <c r="U488" s="24" t="e">
        <f>SUMIFS([1]raw_resource_build!$K:$K,[1]raw_resource_build!$B:$B,$C488,[1]raw_resource_build!$A:$A,U$467)</f>
        <v>#VALUE!</v>
      </c>
      <c r="V488" s="24" t="e">
        <f>SUMIFS([1]raw_resource_build!$K:$K,[1]raw_resource_build!$B:$B,$C488,[1]raw_resource_build!$A:$A,V$467)</f>
        <v>#VALUE!</v>
      </c>
      <c r="W488" s="24" t="e">
        <f>SUMIFS([1]raw_resource_build!$K:$K,[1]raw_resource_build!$B:$B,$C488,[1]raw_resource_build!$A:$A,W$467)</f>
        <v>#VALUE!</v>
      </c>
      <c r="X488" s="24" t="e">
        <f>SUMIFS([1]raw_resource_build!$K:$K,[1]raw_resource_build!$B:$B,$C488,[1]raw_resource_build!$A:$A,X$467)</f>
        <v>#VALUE!</v>
      </c>
      <c r="Y488" s="24" t="e">
        <f>SUMIFS([1]raw_resource_build!$K:$K,[1]raw_resource_build!$B:$B,$C488,[1]raw_resource_build!$A:$A,Y$467)</f>
        <v>#VALUE!</v>
      </c>
      <c r="Z488" s="24" t="e">
        <f>SUMIFS([1]raw_resource_build!$K:$K,[1]raw_resource_build!$B:$B,$C488,[1]raw_resource_build!$A:$A,Z$467)</f>
        <v>#VALUE!</v>
      </c>
      <c r="AA488" s="24" t="e">
        <f>SUMIFS([1]raw_resource_build!$K:$K,[1]raw_resource_build!$B:$B,$C488,[1]raw_resource_build!$A:$A,AA$467)</f>
        <v>#VALUE!</v>
      </c>
      <c r="AB488" s="24" t="e">
        <f>SUMIFS([1]raw_resource_build!$K:$K,[1]raw_resource_build!$B:$B,$C488,[1]raw_resource_build!$A:$A,AB$467)</f>
        <v>#VALUE!</v>
      </c>
      <c r="AC488" s="24" t="e">
        <f>SUMIFS([1]raw_resource_build!$K:$K,[1]raw_resource_build!$B:$B,$C488,[1]raw_resource_build!$A:$A,AC$467)</f>
        <v>#VALUE!</v>
      </c>
      <c r="AD488" s="24" t="e">
        <f>SUMIFS([1]raw_resource_build!$K:$K,[1]raw_resource_build!$B:$B,$C488,[1]raw_resource_build!$A:$A,AD$467)</f>
        <v>#VALUE!</v>
      </c>
      <c r="AE488" s="24" t="e">
        <f>SUMIFS([1]raw_resource_build!$K:$K,[1]raw_resource_build!$B:$B,$C488,[1]raw_resource_build!$A:$A,AE$467)</f>
        <v>#VALUE!</v>
      </c>
      <c r="AF488" s="24" t="e">
        <f>SUMIFS([1]raw_resource_build!$K:$K,[1]raw_resource_build!$B:$B,$C488,[1]raw_resource_build!$A:$A,AF$467)</f>
        <v>#VALUE!</v>
      </c>
      <c r="AG488" s="24" t="e">
        <f>SUMIFS([1]raw_resource_build!$K:$K,[1]raw_resource_build!$B:$B,$C488,[1]raw_resource_build!$A:$A,AG$467)</f>
        <v>#VALUE!</v>
      </c>
      <c r="AH488" s="24" t="e">
        <f>SUMIFS([1]raw_resource_build!$K:$K,[1]raw_resource_build!$B:$B,$C488,[1]raw_resource_build!$A:$A,AH$467)</f>
        <v>#VALUE!</v>
      </c>
      <c r="AI488" s="24" t="e">
        <f>SUMIFS([1]raw_resource_build!$K:$K,[1]raw_resource_build!$B:$B,$C488,[1]raw_resource_build!$A:$A,AI$467)</f>
        <v>#VALUE!</v>
      </c>
      <c r="AJ488" s="24" t="e">
        <f>SUMIFS([1]raw_resource_build!$K:$K,[1]raw_resource_build!$B:$B,$C488,[1]raw_resource_build!$A:$A,AJ$467)</f>
        <v>#VALUE!</v>
      </c>
      <c r="AK488" s="24" t="e">
        <f>SUMIFS([1]raw_resource_build!$K:$K,[1]raw_resource_build!$B:$B,$C488,[1]raw_resource_build!$A:$A,AK$467)</f>
        <v>#VALUE!</v>
      </c>
      <c r="AL488" s="24" t="e">
        <f>SUMIFS([1]raw_resource_build!$K:$K,[1]raw_resource_build!$B:$B,$C488,[1]raw_resource_build!$A:$A,AL$467)</f>
        <v>#VALUE!</v>
      </c>
      <c r="AM488" s="24" t="e">
        <f>SUMIFS([1]raw_resource_build!$K:$K,[1]raw_resource_build!$B:$B,$C488,[1]raw_resource_build!$A:$A,AM$467)</f>
        <v>#VALUE!</v>
      </c>
      <c r="AN488" s="24" t="e">
        <f>SUMIFS([1]raw_resource_build!$K:$K,[1]raw_resource_build!$B:$B,$C488,[1]raw_resource_build!$A:$A,AN$467)</f>
        <v>#VALUE!</v>
      </c>
      <c r="AO488" s="17"/>
    </row>
    <row r="489" spans="3:41" outlineLevel="1" x14ac:dyDescent="0.4">
      <c r="C489" s="17" t="s">
        <v>379</v>
      </c>
      <c r="D489" s="136" t="s">
        <v>175</v>
      </c>
      <c r="E489" s="24">
        <v>0</v>
      </c>
      <c r="F489" s="24">
        <v>0</v>
      </c>
      <c r="G489" s="24">
        <v>0</v>
      </c>
      <c r="H489" s="24">
        <v>0</v>
      </c>
      <c r="I489" s="24">
        <v>0</v>
      </c>
      <c r="J489" s="24">
        <v>0</v>
      </c>
      <c r="K489" s="24">
        <v>0</v>
      </c>
      <c r="L489" s="24">
        <v>806.54</v>
      </c>
      <c r="M489" s="24">
        <v>860.4</v>
      </c>
      <c r="N489" s="24">
        <v>860.4</v>
      </c>
      <c r="O489" s="24">
        <v>0</v>
      </c>
      <c r="P489" s="24">
        <v>860.4</v>
      </c>
      <c r="Q489" s="24">
        <v>0</v>
      </c>
      <c r="R489" s="24">
        <v>0</v>
      </c>
      <c r="S489" s="24">
        <v>0</v>
      </c>
      <c r="T489" s="24">
        <v>860.4</v>
      </c>
      <c r="U489" s="24" t="e">
        <f>SUMIFS([1]raw_resource_build!$K:$K,[1]raw_resource_build!$B:$B,$C489,[1]raw_resource_build!$A:$A,U$467)</f>
        <v>#VALUE!</v>
      </c>
      <c r="V489" s="24" t="e">
        <f>SUMIFS([1]raw_resource_build!$K:$K,[1]raw_resource_build!$B:$B,$C489,[1]raw_resource_build!$A:$A,V$467)</f>
        <v>#VALUE!</v>
      </c>
      <c r="W489" s="24" t="e">
        <f>SUMIFS([1]raw_resource_build!$K:$K,[1]raw_resource_build!$B:$B,$C489,[1]raw_resource_build!$A:$A,W$467)</f>
        <v>#VALUE!</v>
      </c>
      <c r="X489" s="24" t="e">
        <f>SUMIFS([1]raw_resource_build!$K:$K,[1]raw_resource_build!$B:$B,$C489,[1]raw_resource_build!$A:$A,X$467)</f>
        <v>#VALUE!</v>
      </c>
      <c r="Y489" s="24" t="e">
        <f>SUMIFS([1]raw_resource_build!$K:$K,[1]raw_resource_build!$B:$B,$C489,[1]raw_resource_build!$A:$A,Y$467)</f>
        <v>#VALUE!</v>
      </c>
      <c r="Z489" s="24" t="e">
        <f>SUMIFS([1]raw_resource_build!$K:$K,[1]raw_resource_build!$B:$B,$C489,[1]raw_resource_build!$A:$A,Z$467)</f>
        <v>#VALUE!</v>
      </c>
      <c r="AA489" s="24" t="e">
        <f>SUMIFS([1]raw_resource_build!$K:$K,[1]raw_resource_build!$B:$B,$C489,[1]raw_resource_build!$A:$A,AA$467)</f>
        <v>#VALUE!</v>
      </c>
      <c r="AB489" s="24" t="e">
        <f>SUMIFS([1]raw_resource_build!$K:$K,[1]raw_resource_build!$B:$B,$C489,[1]raw_resource_build!$A:$A,AB$467)</f>
        <v>#VALUE!</v>
      </c>
      <c r="AC489" s="24" t="e">
        <f>SUMIFS([1]raw_resource_build!$K:$K,[1]raw_resource_build!$B:$B,$C489,[1]raw_resource_build!$A:$A,AC$467)</f>
        <v>#VALUE!</v>
      </c>
      <c r="AD489" s="24" t="e">
        <f>SUMIFS([1]raw_resource_build!$K:$K,[1]raw_resource_build!$B:$B,$C489,[1]raw_resource_build!$A:$A,AD$467)</f>
        <v>#VALUE!</v>
      </c>
      <c r="AE489" s="24" t="e">
        <f>SUMIFS([1]raw_resource_build!$K:$K,[1]raw_resource_build!$B:$B,$C489,[1]raw_resource_build!$A:$A,AE$467)</f>
        <v>#VALUE!</v>
      </c>
      <c r="AF489" s="24" t="e">
        <f>SUMIFS([1]raw_resource_build!$K:$K,[1]raw_resource_build!$B:$B,$C489,[1]raw_resource_build!$A:$A,AF$467)</f>
        <v>#VALUE!</v>
      </c>
      <c r="AG489" s="24" t="e">
        <f>SUMIFS([1]raw_resource_build!$K:$K,[1]raw_resource_build!$B:$B,$C489,[1]raw_resource_build!$A:$A,AG$467)</f>
        <v>#VALUE!</v>
      </c>
      <c r="AH489" s="24" t="e">
        <f>SUMIFS([1]raw_resource_build!$K:$K,[1]raw_resource_build!$B:$B,$C489,[1]raw_resource_build!$A:$A,AH$467)</f>
        <v>#VALUE!</v>
      </c>
      <c r="AI489" s="24" t="e">
        <f>SUMIFS([1]raw_resource_build!$K:$K,[1]raw_resource_build!$B:$B,$C489,[1]raw_resource_build!$A:$A,AI$467)</f>
        <v>#VALUE!</v>
      </c>
      <c r="AJ489" s="24" t="e">
        <f>SUMIFS([1]raw_resource_build!$K:$K,[1]raw_resource_build!$B:$B,$C489,[1]raw_resource_build!$A:$A,AJ$467)</f>
        <v>#VALUE!</v>
      </c>
      <c r="AK489" s="24" t="e">
        <f>SUMIFS([1]raw_resource_build!$K:$K,[1]raw_resource_build!$B:$B,$C489,[1]raw_resource_build!$A:$A,AK$467)</f>
        <v>#VALUE!</v>
      </c>
      <c r="AL489" s="24" t="e">
        <f>SUMIFS([1]raw_resource_build!$K:$K,[1]raw_resource_build!$B:$B,$C489,[1]raw_resource_build!$A:$A,AL$467)</f>
        <v>#VALUE!</v>
      </c>
      <c r="AM489" s="24" t="e">
        <f>SUMIFS([1]raw_resource_build!$K:$K,[1]raw_resource_build!$B:$B,$C489,[1]raw_resource_build!$A:$A,AM$467)</f>
        <v>#VALUE!</v>
      </c>
      <c r="AN489" s="24" t="e">
        <f>SUMIFS([1]raw_resource_build!$K:$K,[1]raw_resource_build!$B:$B,$C489,[1]raw_resource_build!$A:$A,AN$467)</f>
        <v>#VALUE!</v>
      </c>
      <c r="AO489" s="17"/>
    </row>
    <row r="490" spans="3:41" outlineLevel="1" x14ac:dyDescent="0.4">
      <c r="C490" s="17" t="s">
        <v>380</v>
      </c>
      <c r="D490" s="136" t="s">
        <v>175</v>
      </c>
      <c r="E490" s="24">
        <v>0</v>
      </c>
      <c r="F490" s="24">
        <v>0</v>
      </c>
      <c r="G490" s="24">
        <v>0</v>
      </c>
      <c r="H490" s="24">
        <v>0</v>
      </c>
      <c r="I490" s="24">
        <v>0</v>
      </c>
      <c r="J490" s="24">
        <v>0</v>
      </c>
      <c r="K490" s="24">
        <v>0</v>
      </c>
      <c r="L490" s="24">
        <v>0</v>
      </c>
      <c r="M490" s="24">
        <v>0</v>
      </c>
      <c r="N490" s="24">
        <v>0</v>
      </c>
      <c r="O490" s="24">
        <v>0</v>
      </c>
      <c r="P490" s="24">
        <v>0</v>
      </c>
      <c r="Q490" s="24">
        <v>0</v>
      </c>
      <c r="R490" s="24">
        <v>0</v>
      </c>
      <c r="S490" s="24">
        <v>0</v>
      </c>
      <c r="T490" s="24">
        <v>0</v>
      </c>
      <c r="U490" s="24" t="e">
        <f>SUMIFS([1]raw_resource_build!$K:$K,[1]raw_resource_build!$B:$B,$C490,[1]raw_resource_build!$A:$A,U$467)</f>
        <v>#VALUE!</v>
      </c>
      <c r="V490" s="24" t="e">
        <f>SUMIFS([1]raw_resource_build!$K:$K,[1]raw_resource_build!$B:$B,$C490,[1]raw_resource_build!$A:$A,V$467)</f>
        <v>#VALUE!</v>
      </c>
      <c r="W490" s="24" t="e">
        <f>SUMIFS([1]raw_resource_build!$K:$K,[1]raw_resource_build!$B:$B,$C490,[1]raw_resource_build!$A:$A,W$467)</f>
        <v>#VALUE!</v>
      </c>
      <c r="X490" s="24" t="e">
        <f>SUMIFS([1]raw_resource_build!$K:$K,[1]raw_resource_build!$B:$B,$C490,[1]raw_resource_build!$A:$A,X$467)</f>
        <v>#VALUE!</v>
      </c>
      <c r="Y490" s="24" t="e">
        <f>SUMIFS([1]raw_resource_build!$K:$K,[1]raw_resource_build!$B:$B,$C490,[1]raw_resource_build!$A:$A,Y$467)</f>
        <v>#VALUE!</v>
      </c>
      <c r="Z490" s="24" t="e">
        <f>SUMIFS([1]raw_resource_build!$K:$K,[1]raw_resource_build!$B:$B,$C490,[1]raw_resource_build!$A:$A,Z$467)</f>
        <v>#VALUE!</v>
      </c>
      <c r="AA490" s="24" t="e">
        <f>SUMIFS([1]raw_resource_build!$K:$K,[1]raw_resource_build!$B:$B,$C490,[1]raw_resource_build!$A:$A,AA$467)</f>
        <v>#VALUE!</v>
      </c>
      <c r="AB490" s="24" t="e">
        <f>SUMIFS([1]raw_resource_build!$K:$K,[1]raw_resource_build!$B:$B,$C490,[1]raw_resource_build!$A:$A,AB$467)</f>
        <v>#VALUE!</v>
      </c>
      <c r="AC490" s="24" t="e">
        <f>SUMIFS([1]raw_resource_build!$K:$K,[1]raw_resource_build!$B:$B,$C490,[1]raw_resource_build!$A:$A,AC$467)</f>
        <v>#VALUE!</v>
      </c>
      <c r="AD490" s="24" t="e">
        <f>SUMIFS([1]raw_resource_build!$K:$K,[1]raw_resource_build!$B:$B,$C490,[1]raw_resource_build!$A:$A,AD$467)</f>
        <v>#VALUE!</v>
      </c>
      <c r="AE490" s="24" t="e">
        <f>SUMIFS([1]raw_resource_build!$K:$K,[1]raw_resource_build!$B:$B,$C490,[1]raw_resource_build!$A:$A,AE$467)</f>
        <v>#VALUE!</v>
      </c>
      <c r="AF490" s="24" t="e">
        <f>SUMIFS([1]raw_resource_build!$K:$K,[1]raw_resource_build!$B:$B,$C490,[1]raw_resource_build!$A:$A,AF$467)</f>
        <v>#VALUE!</v>
      </c>
      <c r="AG490" s="24" t="e">
        <f>SUMIFS([1]raw_resource_build!$K:$K,[1]raw_resource_build!$B:$B,$C490,[1]raw_resource_build!$A:$A,AG$467)</f>
        <v>#VALUE!</v>
      </c>
      <c r="AH490" s="24" t="e">
        <f>SUMIFS([1]raw_resource_build!$K:$K,[1]raw_resource_build!$B:$B,$C490,[1]raw_resource_build!$A:$A,AH$467)</f>
        <v>#VALUE!</v>
      </c>
      <c r="AI490" s="24" t="e">
        <f>SUMIFS([1]raw_resource_build!$K:$K,[1]raw_resource_build!$B:$B,$C490,[1]raw_resource_build!$A:$A,AI$467)</f>
        <v>#VALUE!</v>
      </c>
      <c r="AJ490" s="24" t="e">
        <f>SUMIFS([1]raw_resource_build!$K:$K,[1]raw_resource_build!$B:$B,$C490,[1]raw_resource_build!$A:$A,AJ$467)</f>
        <v>#VALUE!</v>
      </c>
      <c r="AK490" s="24" t="e">
        <f>SUMIFS([1]raw_resource_build!$K:$K,[1]raw_resource_build!$B:$B,$C490,[1]raw_resource_build!$A:$A,AK$467)</f>
        <v>#VALUE!</v>
      </c>
      <c r="AL490" s="24" t="e">
        <f>SUMIFS([1]raw_resource_build!$K:$K,[1]raw_resource_build!$B:$B,$C490,[1]raw_resource_build!$A:$A,AL$467)</f>
        <v>#VALUE!</v>
      </c>
      <c r="AM490" s="24" t="e">
        <f>SUMIFS([1]raw_resource_build!$K:$K,[1]raw_resource_build!$B:$B,$C490,[1]raw_resource_build!$A:$A,AM$467)</f>
        <v>#VALUE!</v>
      </c>
      <c r="AN490" s="24" t="e">
        <f>SUMIFS([1]raw_resource_build!$K:$K,[1]raw_resource_build!$B:$B,$C490,[1]raw_resource_build!$A:$A,AN$467)</f>
        <v>#VALUE!</v>
      </c>
      <c r="AO490" s="17"/>
    </row>
    <row r="491" spans="3:41" outlineLevel="1" x14ac:dyDescent="0.4">
      <c r="C491" s="17" t="s">
        <v>381</v>
      </c>
      <c r="D491" s="136" t="s">
        <v>382</v>
      </c>
      <c r="E491" s="24">
        <v>0</v>
      </c>
      <c r="F491" s="24">
        <v>0</v>
      </c>
      <c r="G491" s="24">
        <v>0</v>
      </c>
      <c r="H491" s="24">
        <v>0</v>
      </c>
      <c r="I491" s="24">
        <v>0</v>
      </c>
      <c r="J491" s="24">
        <v>0</v>
      </c>
      <c r="K491" s="24">
        <v>0</v>
      </c>
      <c r="L491" s="24">
        <v>232.29</v>
      </c>
      <c r="M491" s="24">
        <v>300</v>
      </c>
      <c r="N491" s="24">
        <v>300</v>
      </c>
      <c r="O491" s="24">
        <v>0</v>
      </c>
      <c r="P491" s="24">
        <v>300</v>
      </c>
      <c r="Q491" s="24">
        <v>0</v>
      </c>
      <c r="R491" s="24">
        <v>0</v>
      </c>
      <c r="S491" s="24">
        <v>0</v>
      </c>
      <c r="T491" s="24">
        <v>300</v>
      </c>
      <c r="U491" s="24" t="e">
        <f>SUMIFS([1]raw_resource_build!$K:$K,[1]raw_resource_build!$B:$B,$C491,[1]raw_resource_build!$A:$A,U$467)</f>
        <v>#VALUE!</v>
      </c>
      <c r="V491" s="24" t="e">
        <f>SUMIFS([1]raw_resource_build!$K:$K,[1]raw_resource_build!$B:$B,$C491,[1]raw_resource_build!$A:$A,V$467)</f>
        <v>#VALUE!</v>
      </c>
      <c r="W491" s="24" t="e">
        <f>SUMIFS([1]raw_resource_build!$K:$K,[1]raw_resource_build!$B:$B,$C491,[1]raw_resource_build!$A:$A,W$467)</f>
        <v>#VALUE!</v>
      </c>
      <c r="X491" s="24" t="e">
        <f>SUMIFS([1]raw_resource_build!$K:$K,[1]raw_resource_build!$B:$B,$C491,[1]raw_resource_build!$A:$A,X$467)</f>
        <v>#VALUE!</v>
      </c>
      <c r="Y491" s="24" t="e">
        <f>SUMIFS([1]raw_resource_build!$K:$K,[1]raw_resource_build!$B:$B,$C491,[1]raw_resource_build!$A:$A,Y$467)</f>
        <v>#VALUE!</v>
      </c>
      <c r="Z491" s="24" t="e">
        <f>SUMIFS([1]raw_resource_build!$K:$K,[1]raw_resource_build!$B:$B,$C491,[1]raw_resource_build!$A:$A,Z$467)</f>
        <v>#VALUE!</v>
      </c>
      <c r="AA491" s="24" t="e">
        <f>SUMIFS([1]raw_resource_build!$K:$K,[1]raw_resource_build!$B:$B,$C491,[1]raw_resource_build!$A:$A,AA$467)</f>
        <v>#VALUE!</v>
      </c>
      <c r="AB491" s="24" t="e">
        <f>SUMIFS([1]raw_resource_build!$K:$K,[1]raw_resource_build!$B:$B,$C491,[1]raw_resource_build!$A:$A,AB$467)</f>
        <v>#VALUE!</v>
      </c>
      <c r="AC491" s="24" t="e">
        <f>SUMIFS([1]raw_resource_build!$K:$K,[1]raw_resource_build!$B:$B,$C491,[1]raw_resource_build!$A:$A,AC$467)</f>
        <v>#VALUE!</v>
      </c>
      <c r="AD491" s="24" t="e">
        <f>SUMIFS([1]raw_resource_build!$K:$K,[1]raw_resource_build!$B:$B,$C491,[1]raw_resource_build!$A:$A,AD$467)</f>
        <v>#VALUE!</v>
      </c>
      <c r="AE491" s="24" t="e">
        <f>SUMIFS([1]raw_resource_build!$K:$K,[1]raw_resource_build!$B:$B,$C491,[1]raw_resource_build!$A:$A,AE$467)</f>
        <v>#VALUE!</v>
      </c>
      <c r="AF491" s="24" t="e">
        <f>SUMIFS([1]raw_resource_build!$K:$K,[1]raw_resource_build!$B:$B,$C491,[1]raw_resource_build!$A:$A,AF$467)</f>
        <v>#VALUE!</v>
      </c>
      <c r="AG491" s="24" t="e">
        <f>SUMIFS([1]raw_resource_build!$K:$K,[1]raw_resource_build!$B:$B,$C491,[1]raw_resource_build!$A:$A,AG$467)</f>
        <v>#VALUE!</v>
      </c>
      <c r="AH491" s="24" t="e">
        <f>SUMIFS([1]raw_resource_build!$K:$K,[1]raw_resource_build!$B:$B,$C491,[1]raw_resource_build!$A:$A,AH$467)</f>
        <v>#VALUE!</v>
      </c>
      <c r="AI491" s="24" t="e">
        <f>SUMIFS([1]raw_resource_build!$K:$K,[1]raw_resource_build!$B:$B,$C491,[1]raw_resource_build!$A:$A,AI$467)</f>
        <v>#VALUE!</v>
      </c>
      <c r="AJ491" s="24" t="e">
        <f>SUMIFS([1]raw_resource_build!$K:$K,[1]raw_resource_build!$B:$B,$C491,[1]raw_resource_build!$A:$A,AJ$467)</f>
        <v>#VALUE!</v>
      </c>
      <c r="AK491" s="24" t="e">
        <f>SUMIFS([1]raw_resource_build!$K:$K,[1]raw_resource_build!$B:$B,$C491,[1]raw_resource_build!$A:$A,AK$467)</f>
        <v>#VALUE!</v>
      </c>
      <c r="AL491" s="24" t="e">
        <f>SUMIFS([1]raw_resource_build!$K:$K,[1]raw_resource_build!$B:$B,$C491,[1]raw_resource_build!$A:$A,AL$467)</f>
        <v>#VALUE!</v>
      </c>
      <c r="AM491" s="24" t="e">
        <f>SUMIFS([1]raw_resource_build!$K:$K,[1]raw_resource_build!$B:$B,$C491,[1]raw_resource_build!$A:$A,AM$467)</f>
        <v>#VALUE!</v>
      </c>
      <c r="AN491" s="24" t="e">
        <f>SUMIFS([1]raw_resource_build!$K:$K,[1]raw_resource_build!$B:$B,$C491,[1]raw_resource_build!$A:$A,AN$467)</f>
        <v>#VALUE!</v>
      </c>
      <c r="AO491" s="17"/>
    </row>
    <row r="492" spans="3:41" outlineLevel="1" x14ac:dyDescent="0.4">
      <c r="C492" s="17" t="s">
        <v>383</v>
      </c>
      <c r="D492" s="136" t="s">
        <v>172</v>
      </c>
      <c r="E492" s="24">
        <v>0</v>
      </c>
      <c r="F492" s="24">
        <v>0</v>
      </c>
      <c r="G492" s="24">
        <v>0</v>
      </c>
      <c r="H492" s="24">
        <v>0</v>
      </c>
      <c r="I492" s="24">
        <v>0</v>
      </c>
      <c r="J492" s="24">
        <v>0</v>
      </c>
      <c r="K492" s="24">
        <v>0</v>
      </c>
      <c r="L492" s="24">
        <v>0</v>
      </c>
      <c r="M492" s="24">
        <v>0</v>
      </c>
      <c r="N492" s="24">
        <v>0</v>
      </c>
      <c r="O492" s="24">
        <v>0</v>
      </c>
      <c r="P492" s="24">
        <v>0</v>
      </c>
      <c r="Q492" s="24">
        <v>0</v>
      </c>
      <c r="R492" s="24">
        <v>0</v>
      </c>
      <c r="S492" s="24">
        <v>0</v>
      </c>
      <c r="T492" s="24">
        <v>0</v>
      </c>
      <c r="U492" s="24" t="e">
        <f>SUMIFS([1]raw_resource_build!$K:$K,[1]raw_resource_build!$B:$B,$C492,[1]raw_resource_build!$A:$A,U$467)</f>
        <v>#VALUE!</v>
      </c>
      <c r="V492" s="24" t="e">
        <f>SUMIFS([1]raw_resource_build!$K:$K,[1]raw_resource_build!$B:$B,$C492,[1]raw_resource_build!$A:$A,V$467)</f>
        <v>#VALUE!</v>
      </c>
      <c r="W492" s="24" t="e">
        <f>SUMIFS([1]raw_resource_build!$K:$K,[1]raw_resource_build!$B:$B,$C492,[1]raw_resource_build!$A:$A,W$467)</f>
        <v>#VALUE!</v>
      </c>
      <c r="X492" s="24" t="e">
        <f>SUMIFS([1]raw_resource_build!$K:$K,[1]raw_resource_build!$B:$B,$C492,[1]raw_resource_build!$A:$A,X$467)</f>
        <v>#VALUE!</v>
      </c>
      <c r="Y492" s="24" t="e">
        <f>SUMIFS([1]raw_resource_build!$K:$K,[1]raw_resource_build!$B:$B,$C492,[1]raw_resource_build!$A:$A,Y$467)</f>
        <v>#VALUE!</v>
      </c>
      <c r="Z492" s="24" t="e">
        <f>SUMIFS([1]raw_resource_build!$K:$K,[1]raw_resource_build!$B:$B,$C492,[1]raw_resource_build!$A:$A,Z$467)</f>
        <v>#VALUE!</v>
      </c>
      <c r="AA492" s="24" t="e">
        <f>SUMIFS([1]raw_resource_build!$K:$K,[1]raw_resource_build!$B:$B,$C492,[1]raw_resource_build!$A:$A,AA$467)</f>
        <v>#VALUE!</v>
      </c>
      <c r="AB492" s="24" t="e">
        <f>SUMIFS([1]raw_resource_build!$K:$K,[1]raw_resource_build!$B:$B,$C492,[1]raw_resource_build!$A:$A,AB$467)</f>
        <v>#VALUE!</v>
      </c>
      <c r="AC492" s="24" t="e">
        <f>SUMIFS([1]raw_resource_build!$K:$K,[1]raw_resource_build!$B:$B,$C492,[1]raw_resource_build!$A:$A,AC$467)</f>
        <v>#VALUE!</v>
      </c>
      <c r="AD492" s="24" t="e">
        <f>SUMIFS([1]raw_resource_build!$K:$K,[1]raw_resource_build!$B:$B,$C492,[1]raw_resource_build!$A:$A,AD$467)</f>
        <v>#VALUE!</v>
      </c>
      <c r="AE492" s="24" t="e">
        <f>SUMIFS([1]raw_resource_build!$K:$K,[1]raw_resource_build!$B:$B,$C492,[1]raw_resource_build!$A:$A,AE$467)</f>
        <v>#VALUE!</v>
      </c>
      <c r="AF492" s="24" t="e">
        <f>SUMIFS([1]raw_resource_build!$K:$K,[1]raw_resource_build!$B:$B,$C492,[1]raw_resource_build!$A:$A,AF$467)</f>
        <v>#VALUE!</v>
      </c>
      <c r="AG492" s="24" t="e">
        <f>SUMIFS([1]raw_resource_build!$K:$K,[1]raw_resource_build!$B:$B,$C492,[1]raw_resource_build!$A:$A,AG$467)</f>
        <v>#VALUE!</v>
      </c>
      <c r="AH492" s="24" t="e">
        <f>SUMIFS([1]raw_resource_build!$K:$K,[1]raw_resource_build!$B:$B,$C492,[1]raw_resource_build!$A:$A,AH$467)</f>
        <v>#VALUE!</v>
      </c>
      <c r="AI492" s="24" t="e">
        <f>SUMIFS([1]raw_resource_build!$K:$K,[1]raw_resource_build!$B:$B,$C492,[1]raw_resource_build!$A:$A,AI$467)</f>
        <v>#VALUE!</v>
      </c>
      <c r="AJ492" s="24" t="e">
        <f>SUMIFS([1]raw_resource_build!$K:$K,[1]raw_resource_build!$B:$B,$C492,[1]raw_resource_build!$A:$A,AJ$467)</f>
        <v>#VALUE!</v>
      </c>
      <c r="AK492" s="24" t="e">
        <f>SUMIFS([1]raw_resource_build!$K:$K,[1]raw_resource_build!$B:$B,$C492,[1]raw_resource_build!$A:$A,AK$467)</f>
        <v>#VALUE!</v>
      </c>
      <c r="AL492" s="24" t="e">
        <f>SUMIFS([1]raw_resource_build!$K:$K,[1]raw_resource_build!$B:$B,$C492,[1]raw_resource_build!$A:$A,AL$467)</f>
        <v>#VALUE!</v>
      </c>
      <c r="AM492" s="24" t="e">
        <f>SUMIFS([1]raw_resource_build!$K:$K,[1]raw_resource_build!$B:$B,$C492,[1]raw_resource_build!$A:$A,AM$467)</f>
        <v>#VALUE!</v>
      </c>
      <c r="AN492" s="24" t="e">
        <f>SUMIFS([1]raw_resource_build!$K:$K,[1]raw_resource_build!$B:$B,$C492,[1]raw_resource_build!$A:$A,AN$467)</f>
        <v>#VALUE!</v>
      </c>
      <c r="AO492" s="17"/>
    </row>
    <row r="493" spans="3:41" outlineLevel="1" x14ac:dyDescent="0.4">
      <c r="C493" s="17" t="s">
        <v>384</v>
      </c>
      <c r="D493" s="136" t="s">
        <v>172</v>
      </c>
      <c r="E493" s="24">
        <v>0</v>
      </c>
      <c r="F493" s="24">
        <v>0</v>
      </c>
      <c r="G493" s="24">
        <v>0</v>
      </c>
      <c r="H493" s="24">
        <v>0</v>
      </c>
      <c r="I493" s="24">
        <v>0</v>
      </c>
      <c r="J493" s="24">
        <v>0</v>
      </c>
      <c r="K493" s="24">
        <v>0</v>
      </c>
      <c r="L493" s="24">
        <v>865.9</v>
      </c>
      <c r="M493" s="24">
        <v>865.9</v>
      </c>
      <c r="N493" s="24">
        <v>865.9</v>
      </c>
      <c r="O493" s="24">
        <v>0</v>
      </c>
      <c r="P493" s="24">
        <v>865.9</v>
      </c>
      <c r="Q493" s="24">
        <v>0</v>
      </c>
      <c r="R493" s="24">
        <v>0</v>
      </c>
      <c r="S493" s="24">
        <v>0</v>
      </c>
      <c r="T493" s="24">
        <v>865.9</v>
      </c>
      <c r="U493" s="24" t="e">
        <f>SUMIFS([1]raw_resource_build!$K:$K,[1]raw_resource_build!$B:$B,$C493,[1]raw_resource_build!$A:$A,U$467)</f>
        <v>#VALUE!</v>
      </c>
      <c r="V493" s="24" t="e">
        <f>SUMIFS([1]raw_resource_build!$K:$K,[1]raw_resource_build!$B:$B,$C493,[1]raw_resource_build!$A:$A,V$467)</f>
        <v>#VALUE!</v>
      </c>
      <c r="W493" s="24" t="e">
        <f>SUMIFS([1]raw_resource_build!$K:$K,[1]raw_resource_build!$B:$B,$C493,[1]raw_resource_build!$A:$A,W$467)</f>
        <v>#VALUE!</v>
      </c>
      <c r="X493" s="24" t="e">
        <f>SUMIFS([1]raw_resource_build!$K:$K,[1]raw_resource_build!$B:$B,$C493,[1]raw_resource_build!$A:$A,X$467)</f>
        <v>#VALUE!</v>
      </c>
      <c r="Y493" s="24" t="e">
        <f>SUMIFS([1]raw_resource_build!$K:$K,[1]raw_resource_build!$B:$B,$C493,[1]raw_resource_build!$A:$A,Y$467)</f>
        <v>#VALUE!</v>
      </c>
      <c r="Z493" s="24" t="e">
        <f>SUMIFS([1]raw_resource_build!$K:$K,[1]raw_resource_build!$B:$B,$C493,[1]raw_resource_build!$A:$A,Z$467)</f>
        <v>#VALUE!</v>
      </c>
      <c r="AA493" s="24" t="e">
        <f>SUMIFS([1]raw_resource_build!$K:$K,[1]raw_resource_build!$B:$B,$C493,[1]raw_resource_build!$A:$A,AA$467)</f>
        <v>#VALUE!</v>
      </c>
      <c r="AB493" s="24" t="e">
        <f>SUMIFS([1]raw_resource_build!$K:$K,[1]raw_resource_build!$B:$B,$C493,[1]raw_resource_build!$A:$A,AB$467)</f>
        <v>#VALUE!</v>
      </c>
      <c r="AC493" s="24" t="e">
        <f>SUMIFS([1]raw_resource_build!$K:$K,[1]raw_resource_build!$B:$B,$C493,[1]raw_resource_build!$A:$A,AC$467)</f>
        <v>#VALUE!</v>
      </c>
      <c r="AD493" s="24" t="e">
        <f>SUMIFS([1]raw_resource_build!$K:$K,[1]raw_resource_build!$B:$B,$C493,[1]raw_resource_build!$A:$A,AD$467)</f>
        <v>#VALUE!</v>
      </c>
      <c r="AE493" s="24" t="e">
        <f>SUMIFS([1]raw_resource_build!$K:$K,[1]raw_resource_build!$B:$B,$C493,[1]raw_resource_build!$A:$A,AE$467)</f>
        <v>#VALUE!</v>
      </c>
      <c r="AF493" s="24" t="e">
        <f>SUMIFS([1]raw_resource_build!$K:$K,[1]raw_resource_build!$B:$B,$C493,[1]raw_resource_build!$A:$A,AF$467)</f>
        <v>#VALUE!</v>
      </c>
      <c r="AG493" s="24" t="e">
        <f>SUMIFS([1]raw_resource_build!$K:$K,[1]raw_resource_build!$B:$B,$C493,[1]raw_resource_build!$A:$A,AG$467)</f>
        <v>#VALUE!</v>
      </c>
      <c r="AH493" s="24" t="e">
        <f>SUMIFS([1]raw_resource_build!$K:$K,[1]raw_resource_build!$B:$B,$C493,[1]raw_resource_build!$A:$A,AH$467)</f>
        <v>#VALUE!</v>
      </c>
      <c r="AI493" s="24" t="e">
        <f>SUMIFS([1]raw_resource_build!$K:$K,[1]raw_resource_build!$B:$B,$C493,[1]raw_resource_build!$A:$A,AI$467)</f>
        <v>#VALUE!</v>
      </c>
      <c r="AJ493" s="24" t="e">
        <f>SUMIFS([1]raw_resource_build!$K:$K,[1]raw_resource_build!$B:$B,$C493,[1]raw_resource_build!$A:$A,AJ$467)</f>
        <v>#VALUE!</v>
      </c>
      <c r="AK493" s="24" t="e">
        <f>SUMIFS([1]raw_resource_build!$K:$K,[1]raw_resource_build!$B:$B,$C493,[1]raw_resource_build!$A:$A,AK$467)</f>
        <v>#VALUE!</v>
      </c>
      <c r="AL493" s="24" t="e">
        <f>SUMIFS([1]raw_resource_build!$K:$K,[1]raw_resource_build!$B:$B,$C493,[1]raw_resource_build!$A:$A,AL$467)</f>
        <v>#VALUE!</v>
      </c>
      <c r="AM493" s="24" t="e">
        <f>SUMIFS([1]raw_resource_build!$K:$K,[1]raw_resource_build!$B:$B,$C493,[1]raw_resource_build!$A:$A,AM$467)</f>
        <v>#VALUE!</v>
      </c>
      <c r="AN493" s="24" t="e">
        <f>SUMIFS([1]raw_resource_build!$K:$K,[1]raw_resource_build!$B:$B,$C493,[1]raw_resource_build!$A:$A,AN$467)</f>
        <v>#VALUE!</v>
      </c>
      <c r="AO493" s="17"/>
    </row>
    <row r="494" spans="3:41" outlineLevel="1" x14ac:dyDescent="0.4">
      <c r="C494" s="17" t="s">
        <v>385</v>
      </c>
      <c r="D494" s="136" t="s">
        <v>159</v>
      </c>
      <c r="E494" s="24">
        <v>0</v>
      </c>
      <c r="F494" s="24">
        <v>0</v>
      </c>
      <c r="G494" s="24">
        <v>0</v>
      </c>
      <c r="H494" s="24">
        <v>0</v>
      </c>
      <c r="I494" s="24">
        <v>0</v>
      </c>
      <c r="J494" s="24">
        <v>0</v>
      </c>
      <c r="K494" s="24">
        <v>0</v>
      </c>
      <c r="L494" s="24">
        <v>30.27</v>
      </c>
      <c r="M494" s="24">
        <v>30.27</v>
      </c>
      <c r="N494" s="24">
        <v>30.27</v>
      </c>
      <c r="O494" s="24">
        <v>0</v>
      </c>
      <c r="P494" s="24">
        <v>30.27</v>
      </c>
      <c r="Q494" s="24">
        <v>0</v>
      </c>
      <c r="R494" s="24">
        <v>0</v>
      </c>
      <c r="S494" s="24">
        <v>0</v>
      </c>
      <c r="T494" s="24">
        <v>1396.02</v>
      </c>
      <c r="U494" s="24" t="e">
        <f>SUMIFS([1]raw_resource_build!$K:$K,[1]raw_resource_build!$B:$B,$C494,[1]raw_resource_build!$A:$A,U$467)</f>
        <v>#VALUE!</v>
      </c>
      <c r="V494" s="24" t="e">
        <f>SUMIFS([1]raw_resource_build!$K:$K,[1]raw_resource_build!$B:$B,$C494,[1]raw_resource_build!$A:$A,V$467)</f>
        <v>#VALUE!</v>
      </c>
      <c r="W494" s="24" t="e">
        <f>SUMIFS([1]raw_resource_build!$K:$K,[1]raw_resource_build!$B:$B,$C494,[1]raw_resource_build!$A:$A,W$467)</f>
        <v>#VALUE!</v>
      </c>
      <c r="X494" s="24" t="e">
        <f>SUMIFS([1]raw_resource_build!$K:$K,[1]raw_resource_build!$B:$B,$C494,[1]raw_resource_build!$A:$A,X$467)</f>
        <v>#VALUE!</v>
      </c>
      <c r="Y494" s="24" t="e">
        <f>SUMIFS([1]raw_resource_build!$K:$K,[1]raw_resource_build!$B:$B,$C494,[1]raw_resource_build!$A:$A,Y$467)</f>
        <v>#VALUE!</v>
      </c>
      <c r="Z494" s="24" t="e">
        <f>SUMIFS([1]raw_resource_build!$K:$K,[1]raw_resource_build!$B:$B,$C494,[1]raw_resource_build!$A:$A,Z$467)</f>
        <v>#VALUE!</v>
      </c>
      <c r="AA494" s="24" t="e">
        <f>SUMIFS([1]raw_resource_build!$K:$K,[1]raw_resource_build!$B:$B,$C494,[1]raw_resource_build!$A:$A,AA$467)</f>
        <v>#VALUE!</v>
      </c>
      <c r="AB494" s="24" t="e">
        <f>SUMIFS([1]raw_resource_build!$K:$K,[1]raw_resource_build!$B:$B,$C494,[1]raw_resource_build!$A:$A,AB$467)</f>
        <v>#VALUE!</v>
      </c>
      <c r="AC494" s="24" t="e">
        <f>SUMIFS([1]raw_resource_build!$K:$K,[1]raw_resource_build!$B:$B,$C494,[1]raw_resource_build!$A:$A,AC$467)</f>
        <v>#VALUE!</v>
      </c>
      <c r="AD494" s="24" t="e">
        <f>SUMIFS([1]raw_resource_build!$K:$K,[1]raw_resource_build!$B:$B,$C494,[1]raw_resource_build!$A:$A,AD$467)</f>
        <v>#VALUE!</v>
      </c>
      <c r="AE494" s="24" t="e">
        <f>SUMIFS([1]raw_resource_build!$K:$K,[1]raw_resource_build!$B:$B,$C494,[1]raw_resource_build!$A:$A,AE$467)</f>
        <v>#VALUE!</v>
      </c>
      <c r="AF494" s="24" t="e">
        <f>SUMIFS([1]raw_resource_build!$K:$K,[1]raw_resource_build!$B:$B,$C494,[1]raw_resource_build!$A:$A,AF$467)</f>
        <v>#VALUE!</v>
      </c>
      <c r="AG494" s="24" t="e">
        <f>SUMIFS([1]raw_resource_build!$K:$K,[1]raw_resource_build!$B:$B,$C494,[1]raw_resource_build!$A:$A,AG$467)</f>
        <v>#VALUE!</v>
      </c>
      <c r="AH494" s="24" t="e">
        <f>SUMIFS([1]raw_resource_build!$K:$K,[1]raw_resource_build!$B:$B,$C494,[1]raw_resource_build!$A:$A,AH$467)</f>
        <v>#VALUE!</v>
      </c>
      <c r="AI494" s="24" t="e">
        <f>SUMIFS([1]raw_resource_build!$K:$K,[1]raw_resource_build!$B:$B,$C494,[1]raw_resource_build!$A:$A,AI$467)</f>
        <v>#VALUE!</v>
      </c>
      <c r="AJ494" s="24" t="e">
        <f>SUMIFS([1]raw_resource_build!$K:$K,[1]raw_resource_build!$B:$B,$C494,[1]raw_resource_build!$A:$A,AJ$467)</f>
        <v>#VALUE!</v>
      </c>
      <c r="AK494" s="24" t="e">
        <f>SUMIFS([1]raw_resource_build!$K:$K,[1]raw_resource_build!$B:$B,$C494,[1]raw_resource_build!$A:$A,AK$467)</f>
        <v>#VALUE!</v>
      </c>
      <c r="AL494" s="24" t="e">
        <f>SUMIFS([1]raw_resource_build!$K:$K,[1]raw_resource_build!$B:$B,$C494,[1]raw_resource_build!$A:$A,AL$467)</f>
        <v>#VALUE!</v>
      </c>
      <c r="AM494" s="24" t="e">
        <f>SUMIFS([1]raw_resource_build!$K:$K,[1]raw_resource_build!$B:$B,$C494,[1]raw_resource_build!$A:$A,AM$467)</f>
        <v>#VALUE!</v>
      </c>
      <c r="AN494" s="24" t="e">
        <f>SUMIFS([1]raw_resource_build!$K:$K,[1]raw_resource_build!$B:$B,$C494,[1]raw_resource_build!$A:$A,AN$467)</f>
        <v>#VALUE!</v>
      </c>
      <c r="AO494" s="17"/>
    </row>
    <row r="495" spans="3:41" outlineLevel="1" x14ac:dyDescent="0.4">
      <c r="C495" s="17" t="s">
        <v>386</v>
      </c>
      <c r="D495" s="136" t="s">
        <v>357</v>
      </c>
      <c r="E495" s="24">
        <v>0</v>
      </c>
      <c r="F495" s="24">
        <v>0</v>
      </c>
      <c r="G495" s="24">
        <v>0</v>
      </c>
      <c r="H495" s="24">
        <v>0</v>
      </c>
      <c r="I495" s="24">
        <v>0</v>
      </c>
      <c r="J495" s="24">
        <v>0</v>
      </c>
      <c r="K495" s="24">
        <v>0</v>
      </c>
      <c r="L495" s="24">
        <v>0</v>
      </c>
      <c r="M495" s="24">
        <v>1125.56</v>
      </c>
      <c r="N495" s="24">
        <v>1125.56</v>
      </c>
      <c r="O495" s="24">
        <v>0</v>
      </c>
      <c r="P495" s="24">
        <v>1125.56</v>
      </c>
      <c r="Q495" s="24">
        <v>0</v>
      </c>
      <c r="R495" s="24">
        <v>0</v>
      </c>
      <c r="S495" s="24">
        <v>0</v>
      </c>
      <c r="T495" s="24">
        <v>1125.56</v>
      </c>
      <c r="U495" s="24" t="e">
        <f>SUMIFS([1]raw_resource_build!$K:$K,[1]raw_resource_build!$B:$B,$C495,[1]raw_resource_build!$A:$A,U$467)</f>
        <v>#VALUE!</v>
      </c>
      <c r="V495" s="24" t="e">
        <f>SUMIFS([1]raw_resource_build!$K:$K,[1]raw_resource_build!$B:$B,$C495,[1]raw_resource_build!$A:$A,V$467)</f>
        <v>#VALUE!</v>
      </c>
      <c r="W495" s="24" t="e">
        <f>SUMIFS([1]raw_resource_build!$K:$K,[1]raw_resource_build!$B:$B,$C495,[1]raw_resource_build!$A:$A,W$467)</f>
        <v>#VALUE!</v>
      </c>
      <c r="X495" s="24" t="e">
        <f>SUMIFS([1]raw_resource_build!$K:$K,[1]raw_resource_build!$B:$B,$C495,[1]raw_resource_build!$A:$A,X$467)</f>
        <v>#VALUE!</v>
      </c>
      <c r="Y495" s="24" t="e">
        <f>SUMIFS([1]raw_resource_build!$K:$K,[1]raw_resource_build!$B:$B,$C495,[1]raw_resource_build!$A:$A,Y$467)</f>
        <v>#VALUE!</v>
      </c>
      <c r="Z495" s="24" t="e">
        <f>SUMIFS([1]raw_resource_build!$K:$K,[1]raw_resource_build!$B:$B,$C495,[1]raw_resource_build!$A:$A,Z$467)</f>
        <v>#VALUE!</v>
      </c>
      <c r="AA495" s="24" t="e">
        <f>SUMIFS([1]raw_resource_build!$K:$K,[1]raw_resource_build!$B:$B,$C495,[1]raw_resource_build!$A:$A,AA$467)</f>
        <v>#VALUE!</v>
      </c>
      <c r="AB495" s="24" t="e">
        <f>SUMIFS([1]raw_resource_build!$K:$K,[1]raw_resource_build!$B:$B,$C495,[1]raw_resource_build!$A:$A,AB$467)</f>
        <v>#VALUE!</v>
      </c>
      <c r="AC495" s="24" t="e">
        <f>SUMIFS([1]raw_resource_build!$K:$K,[1]raw_resource_build!$B:$B,$C495,[1]raw_resource_build!$A:$A,AC$467)</f>
        <v>#VALUE!</v>
      </c>
      <c r="AD495" s="24" t="e">
        <f>SUMIFS([1]raw_resource_build!$K:$K,[1]raw_resource_build!$B:$B,$C495,[1]raw_resource_build!$A:$A,AD$467)</f>
        <v>#VALUE!</v>
      </c>
      <c r="AE495" s="24" t="e">
        <f>SUMIFS([1]raw_resource_build!$K:$K,[1]raw_resource_build!$B:$B,$C495,[1]raw_resource_build!$A:$A,AE$467)</f>
        <v>#VALUE!</v>
      </c>
      <c r="AF495" s="24" t="e">
        <f>SUMIFS([1]raw_resource_build!$K:$K,[1]raw_resource_build!$B:$B,$C495,[1]raw_resource_build!$A:$A,AF$467)</f>
        <v>#VALUE!</v>
      </c>
      <c r="AG495" s="24" t="e">
        <f>SUMIFS([1]raw_resource_build!$K:$K,[1]raw_resource_build!$B:$B,$C495,[1]raw_resource_build!$A:$A,AG$467)</f>
        <v>#VALUE!</v>
      </c>
      <c r="AH495" s="24" t="e">
        <f>SUMIFS([1]raw_resource_build!$K:$K,[1]raw_resource_build!$B:$B,$C495,[1]raw_resource_build!$A:$A,AH$467)</f>
        <v>#VALUE!</v>
      </c>
      <c r="AI495" s="24" t="e">
        <f>SUMIFS([1]raw_resource_build!$K:$K,[1]raw_resource_build!$B:$B,$C495,[1]raw_resource_build!$A:$A,AI$467)</f>
        <v>#VALUE!</v>
      </c>
      <c r="AJ495" s="24" t="e">
        <f>SUMIFS([1]raw_resource_build!$K:$K,[1]raw_resource_build!$B:$B,$C495,[1]raw_resource_build!$A:$A,AJ$467)</f>
        <v>#VALUE!</v>
      </c>
      <c r="AK495" s="24" t="e">
        <f>SUMIFS([1]raw_resource_build!$K:$K,[1]raw_resource_build!$B:$B,$C495,[1]raw_resource_build!$A:$A,AK$467)</f>
        <v>#VALUE!</v>
      </c>
      <c r="AL495" s="24" t="e">
        <f>SUMIFS([1]raw_resource_build!$K:$K,[1]raw_resource_build!$B:$B,$C495,[1]raw_resource_build!$A:$A,AL$467)</f>
        <v>#VALUE!</v>
      </c>
      <c r="AM495" s="24" t="e">
        <f>SUMIFS([1]raw_resource_build!$K:$K,[1]raw_resource_build!$B:$B,$C495,[1]raw_resource_build!$A:$A,AM$467)</f>
        <v>#VALUE!</v>
      </c>
      <c r="AN495" s="24" t="e">
        <f>SUMIFS([1]raw_resource_build!$K:$K,[1]raw_resource_build!$B:$B,$C495,[1]raw_resource_build!$A:$A,AN$467)</f>
        <v>#VALUE!</v>
      </c>
      <c r="AO495" s="17"/>
    </row>
    <row r="496" spans="3:41" outlineLevel="1" x14ac:dyDescent="0.4">
      <c r="C496" s="17" t="s">
        <v>387</v>
      </c>
      <c r="D496" s="136" t="s">
        <v>159</v>
      </c>
      <c r="E496" s="24">
        <v>0</v>
      </c>
      <c r="F496" s="24">
        <v>0</v>
      </c>
      <c r="G496" s="24">
        <v>0</v>
      </c>
      <c r="H496" s="24">
        <v>0</v>
      </c>
      <c r="I496" s="24">
        <v>0</v>
      </c>
      <c r="J496" s="24">
        <v>0</v>
      </c>
      <c r="K496" s="24">
        <v>0</v>
      </c>
      <c r="L496" s="24">
        <v>0</v>
      </c>
      <c r="M496" s="24">
        <v>0</v>
      </c>
      <c r="N496" s="24">
        <v>0</v>
      </c>
      <c r="O496" s="24">
        <v>0</v>
      </c>
      <c r="P496" s="24">
        <v>0</v>
      </c>
      <c r="Q496" s="24">
        <v>0</v>
      </c>
      <c r="R496" s="24">
        <v>0</v>
      </c>
      <c r="S496" s="24">
        <v>0</v>
      </c>
      <c r="T496" s="24">
        <v>0</v>
      </c>
      <c r="U496" s="24" t="e">
        <f>SUMIFS([1]raw_resource_build!$K:$K,[1]raw_resource_build!$B:$B,$C496,[1]raw_resource_build!$A:$A,U$467)</f>
        <v>#VALUE!</v>
      </c>
      <c r="V496" s="24" t="e">
        <f>SUMIFS([1]raw_resource_build!$K:$K,[1]raw_resource_build!$B:$B,$C496,[1]raw_resource_build!$A:$A,V$467)</f>
        <v>#VALUE!</v>
      </c>
      <c r="W496" s="24" t="e">
        <f>SUMIFS([1]raw_resource_build!$K:$K,[1]raw_resource_build!$B:$B,$C496,[1]raw_resource_build!$A:$A,W$467)</f>
        <v>#VALUE!</v>
      </c>
      <c r="X496" s="24" t="e">
        <f>SUMIFS([1]raw_resource_build!$K:$K,[1]raw_resource_build!$B:$B,$C496,[1]raw_resource_build!$A:$A,X$467)</f>
        <v>#VALUE!</v>
      </c>
      <c r="Y496" s="24" t="e">
        <f>SUMIFS([1]raw_resource_build!$K:$K,[1]raw_resource_build!$B:$B,$C496,[1]raw_resource_build!$A:$A,Y$467)</f>
        <v>#VALUE!</v>
      </c>
      <c r="Z496" s="24" t="e">
        <f>SUMIFS([1]raw_resource_build!$K:$K,[1]raw_resource_build!$B:$B,$C496,[1]raw_resource_build!$A:$A,Z$467)</f>
        <v>#VALUE!</v>
      </c>
      <c r="AA496" s="24" t="e">
        <f>SUMIFS([1]raw_resource_build!$K:$K,[1]raw_resource_build!$B:$B,$C496,[1]raw_resource_build!$A:$A,AA$467)</f>
        <v>#VALUE!</v>
      </c>
      <c r="AB496" s="24" t="e">
        <f>SUMIFS([1]raw_resource_build!$K:$K,[1]raw_resource_build!$B:$B,$C496,[1]raw_resource_build!$A:$A,AB$467)</f>
        <v>#VALUE!</v>
      </c>
      <c r="AC496" s="24" t="e">
        <f>SUMIFS([1]raw_resource_build!$K:$K,[1]raw_resource_build!$B:$B,$C496,[1]raw_resource_build!$A:$A,AC$467)</f>
        <v>#VALUE!</v>
      </c>
      <c r="AD496" s="24" t="e">
        <f>SUMIFS([1]raw_resource_build!$K:$K,[1]raw_resource_build!$B:$B,$C496,[1]raw_resource_build!$A:$A,AD$467)</f>
        <v>#VALUE!</v>
      </c>
      <c r="AE496" s="24" t="e">
        <f>SUMIFS([1]raw_resource_build!$K:$K,[1]raw_resource_build!$B:$B,$C496,[1]raw_resource_build!$A:$A,AE$467)</f>
        <v>#VALUE!</v>
      </c>
      <c r="AF496" s="24" t="e">
        <f>SUMIFS([1]raw_resource_build!$K:$K,[1]raw_resource_build!$B:$B,$C496,[1]raw_resource_build!$A:$A,AF$467)</f>
        <v>#VALUE!</v>
      </c>
      <c r="AG496" s="24" t="e">
        <f>SUMIFS([1]raw_resource_build!$K:$K,[1]raw_resource_build!$B:$B,$C496,[1]raw_resource_build!$A:$A,AG$467)</f>
        <v>#VALUE!</v>
      </c>
      <c r="AH496" s="24" t="e">
        <f>SUMIFS([1]raw_resource_build!$K:$K,[1]raw_resource_build!$B:$B,$C496,[1]raw_resource_build!$A:$A,AH$467)</f>
        <v>#VALUE!</v>
      </c>
      <c r="AI496" s="24" t="e">
        <f>SUMIFS([1]raw_resource_build!$K:$K,[1]raw_resource_build!$B:$B,$C496,[1]raw_resource_build!$A:$A,AI$467)</f>
        <v>#VALUE!</v>
      </c>
      <c r="AJ496" s="24" t="e">
        <f>SUMIFS([1]raw_resource_build!$K:$K,[1]raw_resource_build!$B:$B,$C496,[1]raw_resource_build!$A:$A,AJ$467)</f>
        <v>#VALUE!</v>
      </c>
      <c r="AK496" s="24" t="e">
        <f>SUMIFS([1]raw_resource_build!$K:$K,[1]raw_resource_build!$B:$B,$C496,[1]raw_resource_build!$A:$A,AK$467)</f>
        <v>#VALUE!</v>
      </c>
      <c r="AL496" s="24" t="e">
        <f>SUMIFS([1]raw_resource_build!$K:$K,[1]raw_resource_build!$B:$B,$C496,[1]raw_resource_build!$A:$A,AL$467)</f>
        <v>#VALUE!</v>
      </c>
      <c r="AM496" s="24" t="e">
        <f>SUMIFS([1]raw_resource_build!$K:$K,[1]raw_resource_build!$B:$B,$C496,[1]raw_resource_build!$A:$A,AM$467)</f>
        <v>#VALUE!</v>
      </c>
      <c r="AN496" s="24" t="e">
        <f>SUMIFS([1]raw_resource_build!$K:$K,[1]raw_resource_build!$B:$B,$C496,[1]raw_resource_build!$A:$A,AN$467)</f>
        <v>#VALUE!</v>
      </c>
      <c r="AO496" s="17"/>
    </row>
    <row r="497" spans="3:41" outlineLevel="1" x14ac:dyDescent="0.4">
      <c r="C497" s="17" t="s">
        <v>388</v>
      </c>
      <c r="D497" s="136" t="s">
        <v>355</v>
      </c>
      <c r="E497" s="24">
        <v>0</v>
      </c>
      <c r="F497" s="24">
        <v>0</v>
      </c>
      <c r="G497" s="24">
        <v>0</v>
      </c>
      <c r="H497" s="24">
        <v>0</v>
      </c>
      <c r="I497" s="24">
        <v>0</v>
      </c>
      <c r="J497" s="24">
        <v>0</v>
      </c>
      <c r="K497" s="24">
        <v>0</v>
      </c>
      <c r="L497" s="24">
        <v>0</v>
      </c>
      <c r="M497" s="24">
        <v>0</v>
      </c>
      <c r="N497" s="24">
        <v>0</v>
      </c>
      <c r="O497" s="24">
        <v>0</v>
      </c>
      <c r="P497" s="24">
        <v>0</v>
      </c>
      <c r="Q497" s="24">
        <v>0</v>
      </c>
      <c r="R497" s="24">
        <v>0</v>
      </c>
      <c r="S497" s="24">
        <v>0</v>
      </c>
      <c r="T497" s="24">
        <v>0</v>
      </c>
      <c r="U497" s="24" t="e">
        <f>SUMIFS([1]raw_resource_build!$K:$K,[1]raw_resource_build!$B:$B,$C497,[1]raw_resource_build!$A:$A,U$467)</f>
        <v>#VALUE!</v>
      </c>
      <c r="V497" s="24" t="e">
        <f>SUMIFS([1]raw_resource_build!$K:$K,[1]raw_resource_build!$B:$B,$C497,[1]raw_resource_build!$A:$A,V$467)</f>
        <v>#VALUE!</v>
      </c>
      <c r="W497" s="24" t="e">
        <f>SUMIFS([1]raw_resource_build!$K:$K,[1]raw_resource_build!$B:$B,$C497,[1]raw_resource_build!$A:$A,W$467)</f>
        <v>#VALUE!</v>
      </c>
      <c r="X497" s="24" t="e">
        <f>SUMIFS([1]raw_resource_build!$K:$K,[1]raw_resource_build!$B:$B,$C497,[1]raw_resource_build!$A:$A,X$467)</f>
        <v>#VALUE!</v>
      </c>
      <c r="Y497" s="24" t="e">
        <f>SUMIFS([1]raw_resource_build!$K:$K,[1]raw_resource_build!$B:$B,$C497,[1]raw_resource_build!$A:$A,Y$467)</f>
        <v>#VALUE!</v>
      </c>
      <c r="Z497" s="24" t="e">
        <f>SUMIFS([1]raw_resource_build!$K:$K,[1]raw_resource_build!$B:$B,$C497,[1]raw_resource_build!$A:$A,Z$467)</f>
        <v>#VALUE!</v>
      </c>
      <c r="AA497" s="24" t="e">
        <f>SUMIFS([1]raw_resource_build!$K:$K,[1]raw_resource_build!$B:$B,$C497,[1]raw_resource_build!$A:$A,AA$467)</f>
        <v>#VALUE!</v>
      </c>
      <c r="AB497" s="24" t="e">
        <f>SUMIFS([1]raw_resource_build!$K:$K,[1]raw_resource_build!$B:$B,$C497,[1]raw_resource_build!$A:$A,AB$467)</f>
        <v>#VALUE!</v>
      </c>
      <c r="AC497" s="24" t="e">
        <f>SUMIFS([1]raw_resource_build!$K:$K,[1]raw_resource_build!$B:$B,$C497,[1]raw_resource_build!$A:$A,AC$467)</f>
        <v>#VALUE!</v>
      </c>
      <c r="AD497" s="24" t="e">
        <f>SUMIFS([1]raw_resource_build!$K:$K,[1]raw_resource_build!$B:$B,$C497,[1]raw_resource_build!$A:$A,AD$467)</f>
        <v>#VALUE!</v>
      </c>
      <c r="AE497" s="24" t="e">
        <f>SUMIFS([1]raw_resource_build!$K:$K,[1]raw_resource_build!$B:$B,$C497,[1]raw_resource_build!$A:$A,AE$467)</f>
        <v>#VALUE!</v>
      </c>
      <c r="AF497" s="24" t="e">
        <f>SUMIFS([1]raw_resource_build!$K:$K,[1]raw_resource_build!$B:$B,$C497,[1]raw_resource_build!$A:$A,AF$467)</f>
        <v>#VALUE!</v>
      </c>
      <c r="AG497" s="24" t="e">
        <f>SUMIFS([1]raw_resource_build!$K:$K,[1]raw_resource_build!$B:$B,$C497,[1]raw_resource_build!$A:$A,AG$467)</f>
        <v>#VALUE!</v>
      </c>
      <c r="AH497" s="24" t="e">
        <f>SUMIFS([1]raw_resource_build!$K:$K,[1]raw_resource_build!$B:$B,$C497,[1]raw_resource_build!$A:$A,AH$467)</f>
        <v>#VALUE!</v>
      </c>
      <c r="AI497" s="24" t="e">
        <f>SUMIFS([1]raw_resource_build!$K:$K,[1]raw_resource_build!$B:$B,$C497,[1]raw_resource_build!$A:$A,AI$467)</f>
        <v>#VALUE!</v>
      </c>
      <c r="AJ497" s="24" t="e">
        <f>SUMIFS([1]raw_resource_build!$K:$K,[1]raw_resource_build!$B:$B,$C497,[1]raw_resource_build!$A:$A,AJ$467)</f>
        <v>#VALUE!</v>
      </c>
      <c r="AK497" s="24" t="e">
        <f>SUMIFS([1]raw_resource_build!$K:$K,[1]raw_resource_build!$B:$B,$C497,[1]raw_resource_build!$A:$A,AK$467)</f>
        <v>#VALUE!</v>
      </c>
      <c r="AL497" s="24" t="e">
        <f>SUMIFS([1]raw_resource_build!$K:$K,[1]raw_resource_build!$B:$B,$C497,[1]raw_resource_build!$A:$A,AL$467)</f>
        <v>#VALUE!</v>
      </c>
      <c r="AM497" s="24" t="e">
        <f>SUMIFS([1]raw_resource_build!$K:$K,[1]raw_resource_build!$B:$B,$C497,[1]raw_resource_build!$A:$A,AM$467)</f>
        <v>#VALUE!</v>
      </c>
      <c r="AN497" s="24" t="e">
        <f>SUMIFS([1]raw_resource_build!$K:$K,[1]raw_resource_build!$B:$B,$C497,[1]raw_resource_build!$A:$A,AN$467)</f>
        <v>#VALUE!</v>
      </c>
      <c r="AO497" s="17"/>
    </row>
    <row r="498" spans="3:41" outlineLevel="1" x14ac:dyDescent="0.4">
      <c r="C498" s="17" t="s">
        <v>389</v>
      </c>
      <c r="D498" s="136" t="s">
        <v>166</v>
      </c>
      <c r="E498" s="24">
        <v>0</v>
      </c>
      <c r="F498" s="24">
        <v>0</v>
      </c>
      <c r="G498" s="24">
        <v>0</v>
      </c>
      <c r="H498" s="24">
        <v>0</v>
      </c>
      <c r="I498" s="24">
        <v>0</v>
      </c>
      <c r="J498" s="24">
        <v>0</v>
      </c>
      <c r="K498" s="24">
        <v>0</v>
      </c>
      <c r="L498" s="24">
        <v>0</v>
      </c>
      <c r="M498" s="24">
        <v>0</v>
      </c>
      <c r="N498" s="24">
        <v>0</v>
      </c>
      <c r="O498" s="24">
        <v>0</v>
      </c>
      <c r="P498" s="24">
        <v>0</v>
      </c>
      <c r="Q498" s="24">
        <v>0</v>
      </c>
      <c r="R498" s="24">
        <v>0</v>
      </c>
      <c r="S498" s="24">
        <v>0</v>
      </c>
      <c r="T498" s="24">
        <v>0</v>
      </c>
      <c r="U498" s="24" t="e">
        <f>SUMIFS([1]raw_resource_build!$K:$K,[1]raw_resource_build!$B:$B,$C498,[1]raw_resource_build!$A:$A,U$467)</f>
        <v>#VALUE!</v>
      </c>
      <c r="V498" s="24" t="e">
        <f>SUMIFS([1]raw_resource_build!$K:$K,[1]raw_resource_build!$B:$B,$C498,[1]raw_resource_build!$A:$A,V$467)</f>
        <v>#VALUE!</v>
      </c>
      <c r="W498" s="24" t="e">
        <f>SUMIFS([1]raw_resource_build!$K:$K,[1]raw_resource_build!$B:$B,$C498,[1]raw_resource_build!$A:$A,W$467)</f>
        <v>#VALUE!</v>
      </c>
      <c r="X498" s="24" t="e">
        <f>SUMIFS([1]raw_resource_build!$K:$K,[1]raw_resource_build!$B:$B,$C498,[1]raw_resource_build!$A:$A,X$467)</f>
        <v>#VALUE!</v>
      </c>
      <c r="Y498" s="24" t="e">
        <f>SUMIFS([1]raw_resource_build!$K:$K,[1]raw_resource_build!$B:$B,$C498,[1]raw_resource_build!$A:$A,Y$467)</f>
        <v>#VALUE!</v>
      </c>
      <c r="Z498" s="24" t="e">
        <f>SUMIFS([1]raw_resource_build!$K:$K,[1]raw_resource_build!$B:$B,$C498,[1]raw_resource_build!$A:$A,Z$467)</f>
        <v>#VALUE!</v>
      </c>
      <c r="AA498" s="24" t="e">
        <f>SUMIFS([1]raw_resource_build!$K:$K,[1]raw_resource_build!$B:$B,$C498,[1]raw_resource_build!$A:$A,AA$467)</f>
        <v>#VALUE!</v>
      </c>
      <c r="AB498" s="24" t="e">
        <f>SUMIFS([1]raw_resource_build!$K:$K,[1]raw_resource_build!$B:$B,$C498,[1]raw_resource_build!$A:$A,AB$467)</f>
        <v>#VALUE!</v>
      </c>
      <c r="AC498" s="24" t="e">
        <f>SUMIFS([1]raw_resource_build!$K:$K,[1]raw_resource_build!$B:$B,$C498,[1]raw_resource_build!$A:$A,AC$467)</f>
        <v>#VALUE!</v>
      </c>
      <c r="AD498" s="24" t="e">
        <f>SUMIFS([1]raw_resource_build!$K:$K,[1]raw_resource_build!$B:$B,$C498,[1]raw_resource_build!$A:$A,AD$467)</f>
        <v>#VALUE!</v>
      </c>
      <c r="AE498" s="24" t="e">
        <f>SUMIFS([1]raw_resource_build!$K:$K,[1]raw_resource_build!$B:$B,$C498,[1]raw_resource_build!$A:$A,AE$467)</f>
        <v>#VALUE!</v>
      </c>
      <c r="AF498" s="24" t="e">
        <f>SUMIFS([1]raw_resource_build!$K:$K,[1]raw_resource_build!$B:$B,$C498,[1]raw_resource_build!$A:$A,AF$467)</f>
        <v>#VALUE!</v>
      </c>
      <c r="AG498" s="24" t="e">
        <f>SUMIFS([1]raw_resource_build!$K:$K,[1]raw_resource_build!$B:$B,$C498,[1]raw_resource_build!$A:$A,AG$467)</f>
        <v>#VALUE!</v>
      </c>
      <c r="AH498" s="24" t="e">
        <f>SUMIFS([1]raw_resource_build!$K:$K,[1]raw_resource_build!$B:$B,$C498,[1]raw_resource_build!$A:$A,AH$467)</f>
        <v>#VALUE!</v>
      </c>
      <c r="AI498" s="24" t="e">
        <f>SUMIFS([1]raw_resource_build!$K:$K,[1]raw_resource_build!$B:$B,$C498,[1]raw_resource_build!$A:$A,AI$467)</f>
        <v>#VALUE!</v>
      </c>
      <c r="AJ498" s="24" t="e">
        <f>SUMIFS([1]raw_resource_build!$K:$K,[1]raw_resource_build!$B:$B,$C498,[1]raw_resource_build!$A:$A,AJ$467)</f>
        <v>#VALUE!</v>
      </c>
      <c r="AK498" s="24" t="e">
        <f>SUMIFS([1]raw_resource_build!$K:$K,[1]raw_resource_build!$B:$B,$C498,[1]raw_resource_build!$A:$A,AK$467)</f>
        <v>#VALUE!</v>
      </c>
      <c r="AL498" s="24" t="e">
        <f>SUMIFS([1]raw_resource_build!$K:$K,[1]raw_resource_build!$B:$B,$C498,[1]raw_resource_build!$A:$A,AL$467)</f>
        <v>#VALUE!</v>
      </c>
      <c r="AM498" s="24" t="e">
        <f>SUMIFS([1]raw_resource_build!$K:$K,[1]raw_resource_build!$B:$B,$C498,[1]raw_resource_build!$A:$A,AM$467)</f>
        <v>#VALUE!</v>
      </c>
      <c r="AN498" s="24" t="e">
        <f>SUMIFS([1]raw_resource_build!$K:$K,[1]raw_resource_build!$B:$B,$C498,[1]raw_resource_build!$A:$A,AN$467)</f>
        <v>#VALUE!</v>
      </c>
      <c r="AO498" s="17"/>
    </row>
    <row r="499" spans="3:41" outlineLevel="1" x14ac:dyDescent="0.4">
      <c r="C499" s="17" t="s">
        <v>390</v>
      </c>
      <c r="D499" s="136" t="s">
        <v>166</v>
      </c>
      <c r="E499" s="24">
        <v>0</v>
      </c>
      <c r="F499" s="24">
        <v>0</v>
      </c>
      <c r="G499" s="24">
        <v>0</v>
      </c>
      <c r="H499" s="24">
        <v>0</v>
      </c>
      <c r="I499" s="24">
        <v>0</v>
      </c>
      <c r="J499" s="24">
        <v>0</v>
      </c>
      <c r="K499" s="24">
        <v>0</v>
      </c>
      <c r="L499" s="24">
        <v>0</v>
      </c>
      <c r="M499" s="24">
        <v>0</v>
      </c>
      <c r="N499" s="24">
        <v>0</v>
      </c>
      <c r="O499" s="24">
        <v>0</v>
      </c>
      <c r="P499" s="24">
        <v>0</v>
      </c>
      <c r="Q499" s="24">
        <v>0</v>
      </c>
      <c r="R499" s="24">
        <v>0</v>
      </c>
      <c r="S499" s="24">
        <v>0</v>
      </c>
      <c r="T499" s="24">
        <v>0</v>
      </c>
      <c r="U499" s="24" t="e">
        <f>SUMIFS([1]raw_resource_build!$K:$K,[1]raw_resource_build!$B:$B,$C499,[1]raw_resource_build!$A:$A,U$467)</f>
        <v>#VALUE!</v>
      </c>
      <c r="V499" s="24" t="e">
        <f>SUMIFS([1]raw_resource_build!$K:$K,[1]raw_resource_build!$B:$B,$C499,[1]raw_resource_build!$A:$A,V$467)</f>
        <v>#VALUE!</v>
      </c>
      <c r="W499" s="24" t="e">
        <f>SUMIFS([1]raw_resource_build!$K:$K,[1]raw_resource_build!$B:$B,$C499,[1]raw_resource_build!$A:$A,W$467)</f>
        <v>#VALUE!</v>
      </c>
      <c r="X499" s="24" t="e">
        <f>SUMIFS([1]raw_resource_build!$K:$K,[1]raw_resource_build!$B:$B,$C499,[1]raw_resource_build!$A:$A,X$467)</f>
        <v>#VALUE!</v>
      </c>
      <c r="Y499" s="24" t="e">
        <f>SUMIFS([1]raw_resource_build!$K:$K,[1]raw_resource_build!$B:$B,$C499,[1]raw_resource_build!$A:$A,Y$467)</f>
        <v>#VALUE!</v>
      </c>
      <c r="Z499" s="24" t="e">
        <f>SUMIFS([1]raw_resource_build!$K:$K,[1]raw_resource_build!$B:$B,$C499,[1]raw_resource_build!$A:$A,Z$467)</f>
        <v>#VALUE!</v>
      </c>
      <c r="AA499" s="24" t="e">
        <f>SUMIFS([1]raw_resource_build!$K:$K,[1]raw_resource_build!$B:$B,$C499,[1]raw_resource_build!$A:$A,AA$467)</f>
        <v>#VALUE!</v>
      </c>
      <c r="AB499" s="24" t="e">
        <f>SUMIFS([1]raw_resource_build!$K:$K,[1]raw_resource_build!$B:$B,$C499,[1]raw_resource_build!$A:$A,AB$467)</f>
        <v>#VALUE!</v>
      </c>
      <c r="AC499" s="24" t="e">
        <f>SUMIFS([1]raw_resource_build!$K:$K,[1]raw_resource_build!$B:$B,$C499,[1]raw_resource_build!$A:$A,AC$467)</f>
        <v>#VALUE!</v>
      </c>
      <c r="AD499" s="24" t="e">
        <f>SUMIFS([1]raw_resource_build!$K:$K,[1]raw_resource_build!$B:$B,$C499,[1]raw_resource_build!$A:$A,AD$467)</f>
        <v>#VALUE!</v>
      </c>
      <c r="AE499" s="24" t="e">
        <f>SUMIFS([1]raw_resource_build!$K:$K,[1]raw_resource_build!$B:$B,$C499,[1]raw_resource_build!$A:$A,AE$467)</f>
        <v>#VALUE!</v>
      </c>
      <c r="AF499" s="24" t="e">
        <f>SUMIFS([1]raw_resource_build!$K:$K,[1]raw_resource_build!$B:$B,$C499,[1]raw_resource_build!$A:$A,AF$467)</f>
        <v>#VALUE!</v>
      </c>
      <c r="AG499" s="24" t="e">
        <f>SUMIFS([1]raw_resource_build!$K:$K,[1]raw_resource_build!$B:$B,$C499,[1]raw_resource_build!$A:$A,AG$467)</f>
        <v>#VALUE!</v>
      </c>
      <c r="AH499" s="24" t="e">
        <f>SUMIFS([1]raw_resource_build!$K:$K,[1]raw_resource_build!$B:$B,$C499,[1]raw_resource_build!$A:$A,AH$467)</f>
        <v>#VALUE!</v>
      </c>
      <c r="AI499" s="24" t="e">
        <f>SUMIFS([1]raw_resource_build!$K:$K,[1]raw_resource_build!$B:$B,$C499,[1]raw_resource_build!$A:$A,AI$467)</f>
        <v>#VALUE!</v>
      </c>
      <c r="AJ499" s="24" t="e">
        <f>SUMIFS([1]raw_resource_build!$K:$K,[1]raw_resource_build!$B:$B,$C499,[1]raw_resource_build!$A:$A,AJ$467)</f>
        <v>#VALUE!</v>
      </c>
      <c r="AK499" s="24" t="e">
        <f>SUMIFS([1]raw_resource_build!$K:$K,[1]raw_resource_build!$B:$B,$C499,[1]raw_resource_build!$A:$A,AK$467)</f>
        <v>#VALUE!</v>
      </c>
      <c r="AL499" s="24" t="e">
        <f>SUMIFS([1]raw_resource_build!$K:$K,[1]raw_resource_build!$B:$B,$C499,[1]raw_resource_build!$A:$A,AL$467)</f>
        <v>#VALUE!</v>
      </c>
      <c r="AM499" s="24" t="e">
        <f>SUMIFS([1]raw_resource_build!$K:$K,[1]raw_resource_build!$B:$B,$C499,[1]raw_resource_build!$A:$A,AM$467)</f>
        <v>#VALUE!</v>
      </c>
      <c r="AN499" s="24" t="e">
        <f>SUMIFS([1]raw_resource_build!$K:$K,[1]raw_resource_build!$B:$B,$C499,[1]raw_resource_build!$A:$A,AN$467)</f>
        <v>#VALUE!</v>
      </c>
      <c r="AO499" s="17"/>
    </row>
    <row r="500" spans="3:41" outlineLevel="1" x14ac:dyDescent="0.4">
      <c r="C500" s="17" t="s">
        <v>391</v>
      </c>
      <c r="D500" s="136" t="s">
        <v>359</v>
      </c>
      <c r="E500" s="24">
        <v>0</v>
      </c>
      <c r="F500" s="24">
        <v>0</v>
      </c>
      <c r="G500" s="24">
        <v>0</v>
      </c>
      <c r="H500" s="24">
        <v>0</v>
      </c>
      <c r="I500" s="24">
        <v>0</v>
      </c>
      <c r="J500" s="24">
        <v>0</v>
      </c>
      <c r="K500" s="24">
        <v>0</v>
      </c>
      <c r="L500" s="24">
        <v>0</v>
      </c>
      <c r="M500" s="24">
        <v>0</v>
      </c>
      <c r="N500" s="24">
        <v>0</v>
      </c>
      <c r="O500" s="24">
        <v>0</v>
      </c>
      <c r="P500" s="24">
        <v>57</v>
      </c>
      <c r="Q500" s="24">
        <v>0</v>
      </c>
      <c r="R500" s="24">
        <v>0</v>
      </c>
      <c r="S500" s="24">
        <v>0</v>
      </c>
      <c r="T500" s="24">
        <v>57</v>
      </c>
      <c r="U500" s="24" t="e">
        <f>SUMIFS([1]raw_resource_build!$K:$K,[1]raw_resource_build!$B:$B,$C500,[1]raw_resource_build!$A:$A,U$467)</f>
        <v>#VALUE!</v>
      </c>
      <c r="V500" s="24" t="e">
        <f>SUMIFS([1]raw_resource_build!$K:$K,[1]raw_resource_build!$B:$B,$C500,[1]raw_resource_build!$A:$A,V$467)</f>
        <v>#VALUE!</v>
      </c>
      <c r="W500" s="24" t="e">
        <f>SUMIFS([1]raw_resource_build!$K:$K,[1]raw_resource_build!$B:$B,$C500,[1]raw_resource_build!$A:$A,W$467)</f>
        <v>#VALUE!</v>
      </c>
      <c r="X500" s="24" t="e">
        <f>SUMIFS([1]raw_resource_build!$K:$K,[1]raw_resource_build!$B:$B,$C500,[1]raw_resource_build!$A:$A,X$467)</f>
        <v>#VALUE!</v>
      </c>
      <c r="Y500" s="24" t="e">
        <f>SUMIFS([1]raw_resource_build!$K:$K,[1]raw_resource_build!$B:$B,$C500,[1]raw_resource_build!$A:$A,Y$467)</f>
        <v>#VALUE!</v>
      </c>
      <c r="Z500" s="24" t="e">
        <f>SUMIFS([1]raw_resource_build!$K:$K,[1]raw_resource_build!$B:$B,$C500,[1]raw_resource_build!$A:$A,Z$467)</f>
        <v>#VALUE!</v>
      </c>
      <c r="AA500" s="24" t="e">
        <f>SUMIFS([1]raw_resource_build!$K:$K,[1]raw_resource_build!$B:$B,$C500,[1]raw_resource_build!$A:$A,AA$467)</f>
        <v>#VALUE!</v>
      </c>
      <c r="AB500" s="24" t="e">
        <f>SUMIFS([1]raw_resource_build!$K:$K,[1]raw_resource_build!$B:$B,$C500,[1]raw_resource_build!$A:$A,AB$467)</f>
        <v>#VALUE!</v>
      </c>
      <c r="AC500" s="24" t="e">
        <f>SUMIFS([1]raw_resource_build!$K:$K,[1]raw_resource_build!$B:$B,$C500,[1]raw_resource_build!$A:$A,AC$467)</f>
        <v>#VALUE!</v>
      </c>
      <c r="AD500" s="24" t="e">
        <f>SUMIFS([1]raw_resource_build!$K:$K,[1]raw_resource_build!$B:$B,$C500,[1]raw_resource_build!$A:$A,AD$467)</f>
        <v>#VALUE!</v>
      </c>
      <c r="AE500" s="24" t="e">
        <f>SUMIFS([1]raw_resource_build!$K:$K,[1]raw_resource_build!$B:$B,$C500,[1]raw_resource_build!$A:$A,AE$467)</f>
        <v>#VALUE!</v>
      </c>
      <c r="AF500" s="24" t="e">
        <f>SUMIFS([1]raw_resource_build!$K:$K,[1]raw_resource_build!$B:$B,$C500,[1]raw_resource_build!$A:$A,AF$467)</f>
        <v>#VALUE!</v>
      </c>
      <c r="AG500" s="24" t="e">
        <f>SUMIFS([1]raw_resource_build!$K:$K,[1]raw_resource_build!$B:$B,$C500,[1]raw_resource_build!$A:$A,AG$467)</f>
        <v>#VALUE!</v>
      </c>
      <c r="AH500" s="24" t="e">
        <f>SUMIFS([1]raw_resource_build!$K:$K,[1]raw_resource_build!$B:$B,$C500,[1]raw_resource_build!$A:$A,AH$467)</f>
        <v>#VALUE!</v>
      </c>
      <c r="AI500" s="24" t="e">
        <f>SUMIFS([1]raw_resource_build!$K:$K,[1]raw_resource_build!$B:$B,$C500,[1]raw_resource_build!$A:$A,AI$467)</f>
        <v>#VALUE!</v>
      </c>
      <c r="AJ500" s="24" t="e">
        <f>SUMIFS([1]raw_resource_build!$K:$K,[1]raw_resource_build!$B:$B,$C500,[1]raw_resource_build!$A:$A,AJ$467)</f>
        <v>#VALUE!</v>
      </c>
      <c r="AK500" s="24" t="e">
        <f>SUMIFS([1]raw_resource_build!$K:$K,[1]raw_resource_build!$B:$B,$C500,[1]raw_resource_build!$A:$A,AK$467)</f>
        <v>#VALUE!</v>
      </c>
      <c r="AL500" s="24" t="e">
        <f>SUMIFS([1]raw_resource_build!$K:$K,[1]raw_resource_build!$B:$B,$C500,[1]raw_resource_build!$A:$A,AL$467)</f>
        <v>#VALUE!</v>
      </c>
      <c r="AM500" s="24" t="e">
        <f>SUMIFS([1]raw_resource_build!$K:$K,[1]raw_resource_build!$B:$B,$C500,[1]raw_resource_build!$A:$A,AM$467)</f>
        <v>#VALUE!</v>
      </c>
      <c r="AN500" s="24" t="e">
        <f>SUMIFS([1]raw_resource_build!$K:$K,[1]raw_resource_build!$B:$B,$C500,[1]raw_resource_build!$A:$A,AN$467)</f>
        <v>#VALUE!</v>
      </c>
      <c r="AO500" s="17"/>
    </row>
    <row r="501" spans="3:41" outlineLevel="1" x14ac:dyDescent="0.4">
      <c r="C501" s="17" t="s">
        <v>392</v>
      </c>
      <c r="D501" s="136" t="s">
        <v>393</v>
      </c>
      <c r="E501" s="24">
        <v>0</v>
      </c>
      <c r="F501" s="24">
        <v>0</v>
      </c>
      <c r="G501" s="24">
        <v>0</v>
      </c>
      <c r="H501" s="24">
        <v>0</v>
      </c>
      <c r="I501" s="24">
        <v>0</v>
      </c>
      <c r="J501" s="24">
        <v>0</v>
      </c>
      <c r="K501" s="24">
        <v>0</v>
      </c>
      <c r="L501" s="24">
        <v>0</v>
      </c>
      <c r="M501" s="24">
        <v>0</v>
      </c>
      <c r="N501" s="24">
        <v>0</v>
      </c>
      <c r="O501" s="24">
        <v>0</v>
      </c>
      <c r="P501" s="24">
        <v>0</v>
      </c>
      <c r="Q501" s="24">
        <v>0</v>
      </c>
      <c r="R501" s="24">
        <v>0</v>
      </c>
      <c r="S501" s="24">
        <v>0</v>
      </c>
      <c r="T501" s="24">
        <v>0</v>
      </c>
      <c r="U501" s="24" t="e">
        <f>SUMIFS([1]raw_resource_build!$K:$K,[1]raw_resource_build!$B:$B,$C501,[1]raw_resource_build!$A:$A,U$467)</f>
        <v>#VALUE!</v>
      </c>
      <c r="V501" s="24" t="e">
        <f>SUMIFS([1]raw_resource_build!$K:$K,[1]raw_resource_build!$B:$B,$C501,[1]raw_resource_build!$A:$A,V$467)</f>
        <v>#VALUE!</v>
      </c>
      <c r="W501" s="24" t="e">
        <f>SUMIFS([1]raw_resource_build!$K:$K,[1]raw_resource_build!$B:$B,$C501,[1]raw_resource_build!$A:$A,W$467)</f>
        <v>#VALUE!</v>
      </c>
      <c r="X501" s="24" t="e">
        <f>SUMIFS([1]raw_resource_build!$K:$K,[1]raw_resource_build!$B:$B,$C501,[1]raw_resource_build!$A:$A,X$467)</f>
        <v>#VALUE!</v>
      </c>
      <c r="Y501" s="24" t="e">
        <f>SUMIFS([1]raw_resource_build!$K:$K,[1]raw_resource_build!$B:$B,$C501,[1]raw_resource_build!$A:$A,Y$467)</f>
        <v>#VALUE!</v>
      </c>
      <c r="Z501" s="24" t="e">
        <f>SUMIFS([1]raw_resource_build!$K:$K,[1]raw_resource_build!$B:$B,$C501,[1]raw_resource_build!$A:$A,Z$467)</f>
        <v>#VALUE!</v>
      </c>
      <c r="AA501" s="24" t="e">
        <f>SUMIFS([1]raw_resource_build!$K:$K,[1]raw_resource_build!$B:$B,$C501,[1]raw_resource_build!$A:$A,AA$467)</f>
        <v>#VALUE!</v>
      </c>
      <c r="AB501" s="24" t="e">
        <f>SUMIFS([1]raw_resource_build!$K:$K,[1]raw_resource_build!$B:$B,$C501,[1]raw_resource_build!$A:$A,AB$467)</f>
        <v>#VALUE!</v>
      </c>
      <c r="AC501" s="24" t="e">
        <f>SUMIFS([1]raw_resource_build!$K:$K,[1]raw_resource_build!$B:$B,$C501,[1]raw_resource_build!$A:$A,AC$467)</f>
        <v>#VALUE!</v>
      </c>
      <c r="AD501" s="24" t="e">
        <f>SUMIFS([1]raw_resource_build!$K:$K,[1]raw_resource_build!$B:$B,$C501,[1]raw_resource_build!$A:$A,AD$467)</f>
        <v>#VALUE!</v>
      </c>
      <c r="AE501" s="24" t="e">
        <f>SUMIFS([1]raw_resource_build!$K:$K,[1]raw_resource_build!$B:$B,$C501,[1]raw_resource_build!$A:$A,AE$467)</f>
        <v>#VALUE!</v>
      </c>
      <c r="AF501" s="24" t="e">
        <f>SUMIFS([1]raw_resource_build!$K:$K,[1]raw_resource_build!$B:$B,$C501,[1]raw_resource_build!$A:$A,AF$467)</f>
        <v>#VALUE!</v>
      </c>
      <c r="AG501" s="24" t="e">
        <f>SUMIFS([1]raw_resource_build!$K:$K,[1]raw_resource_build!$B:$B,$C501,[1]raw_resource_build!$A:$A,AG$467)</f>
        <v>#VALUE!</v>
      </c>
      <c r="AH501" s="24" t="e">
        <f>SUMIFS([1]raw_resource_build!$K:$K,[1]raw_resource_build!$B:$B,$C501,[1]raw_resource_build!$A:$A,AH$467)</f>
        <v>#VALUE!</v>
      </c>
      <c r="AI501" s="24" t="e">
        <f>SUMIFS([1]raw_resource_build!$K:$K,[1]raw_resource_build!$B:$B,$C501,[1]raw_resource_build!$A:$A,AI$467)</f>
        <v>#VALUE!</v>
      </c>
      <c r="AJ501" s="24" t="e">
        <f>SUMIFS([1]raw_resource_build!$K:$K,[1]raw_resource_build!$B:$B,$C501,[1]raw_resource_build!$A:$A,AJ$467)</f>
        <v>#VALUE!</v>
      </c>
      <c r="AK501" s="24" t="e">
        <f>SUMIFS([1]raw_resource_build!$K:$K,[1]raw_resource_build!$B:$B,$C501,[1]raw_resource_build!$A:$A,AK$467)</f>
        <v>#VALUE!</v>
      </c>
      <c r="AL501" s="24" t="e">
        <f>SUMIFS([1]raw_resource_build!$K:$K,[1]raw_resource_build!$B:$B,$C501,[1]raw_resource_build!$A:$A,AL$467)</f>
        <v>#VALUE!</v>
      </c>
      <c r="AM501" s="24" t="e">
        <f>SUMIFS([1]raw_resource_build!$K:$K,[1]raw_resource_build!$B:$B,$C501,[1]raw_resource_build!$A:$A,AM$467)</f>
        <v>#VALUE!</v>
      </c>
      <c r="AN501" s="24" t="e">
        <f>SUMIFS([1]raw_resource_build!$K:$K,[1]raw_resource_build!$B:$B,$C501,[1]raw_resource_build!$A:$A,AN$467)</f>
        <v>#VALUE!</v>
      </c>
      <c r="AO501" s="17"/>
    </row>
    <row r="502" spans="3:41" outlineLevel="1" x14ac:dyDescent="0.4">
      <c r="C502" s="17" t="s">
        <v>394</v>
      </c>
      <c r="D502" s="136" t="s">
        <v>393</v>
      </c>
      <c r="E502" s="24">
        <v>0</v>
      </c>
      <c r="F502" s="24">
        <v>0</v>
      </c>
      <c r="G502" s="24">
        <v>0</v>
      </c>
      <c r="H502" s="24">
        <v>0</v>
      </c>
      <c r="I502" s="24">
        <v>0</v>
      </c>
      <c r="J502" s="24">
        <v>0</v>
      </c>
      <c r="K502" s="24">
        <v>0</v>
      </c>
      <c r="L502" s="24">
        <v>0</v>
      </c>
      <c r="M502" s="24">
        <v>0</v>
      </c>
      <c r="N502" s="24">
        <v>0</v>
      </c>
      <c r="O502" s="24">
        <v>0</v>
      </c>
      <c r="P502" s="24">
        <v>0</v>
      </c>
      <c r="Q502" s="24">
        <v>0</v>
      </c>
      <c r="R502" s="24">
        <v>0</v>
      </c>
      <c r="S502" s="24">
        <v>0</v>
      </c>
      <c r="T502" s="24">
        <v>0</v>
      </c>
      <c r="U502" s="24" t="e">
        <f>SUMIFS([1]raw_resource_build!$K:$K,[1]raw_resource_build!$B:$B,$C502,[1]raw_resource_build!$A:$A,U$467)</f>
        <v>#VALUE!</v>
      </c>
      <c r="V502" s="24" t="e">
        <f>SUMIFS([1]raw_resource_build!$K:$K,[1]raw_resource_build!$B:$B,$C502,[1]raw_resource_build!$A:$A,V$467)</f>
        <v>#VALUE!</v>
      </c>
      <c r="W502" s="24" t="e">
        <f>SUMIFS([1]raw_resource_build!$K:$K,[1]raw_resource_build!$B:$B,$C502,[1]raw_resource_build!$A:$A,W$467)</f>
        <v>#VALUE!</v>
      </c>
      <c r="X502" s="24" t="e">
        <f>SUMIFS([1]raw_resource_build!$K:$K,[1]raw_resource_build!$B:$B,$C502,[1]raw_resource_build!$A:$A,X$467)</f>
        <v>#VALUE!</v>
      </c>
      <c r="Y502" s="24" t="e">
        <f>SUMIFS([1]raw_resource_build!$K:$K,[1]raw_resource_build!$B:$B,$C502,[1]raw_resource_build!$A:$A,Y$467)</f>
        <v>#VALUE!</v>
      </c>
      <c r="Z502" s="24" t="e">
        <f>SUMIFS([1]raw_resource_build!$K:$K,[1]raw_resource_build!$B:$B,$C502,[1]raw_resource_build!$A:$A,Z$467)</f>
        <v>#VALUE!</v>
      </c>
      <c r="AA502" s="24" t="e">
        <f>SUMIFS([1]raw_resource_build!$K:$K,[1]raw_resource_build!$B:$B,$C502,[1]raw_resource_build!$A:$A,AA$467)</f>
        <v>#VALUE!</v>
      </c>
      <c r="AB502" s="24" t="e">
        <f>SUMIFS([1]raw_resource_build!$K:$K,[1]raw_resource_build!$B:$B,$C502,[1]raw_resource_build!$A:$A,AB$467)</f>
        <v>#VALUE!</v>
      </c>
      <c r="AC502" s="24" t="e">
        <f>SUMIFS([1]raw_resource_build!$K:$K,[1]raw_resource_build!$B:$B,$C502,[1]raw_resource_build!$A:$A,AC$467)</f>
        <v>#VALUE!</v>
      </c>
      <c r="AD502" s="24" t="e">
        <f>SUMIFS([1]raw_resource_build!$K:$K,[1]raw_resource_build!$B:$B,$C502,[1]raw_resource_build!$A:$A,AD$467)</f>
        <v>#VALUE!</v>
      </c>
      <c r="AE502" s="24" t="e">
        <f>SUMIFS([1]raw_resource_build!$K:$K,[1]raw_resource_build!$B:$B,$C502,[1]raw_resource_build!$A:$A,AE$467)</f>
        <v>#VALUE!</v>
      </c>
      <c r="AF502" s="24" t="e">
        <f>SUMIFS([1]raw_resource_build!$K:$K,[1]raw_resource_build!$B:$B,$C502,[1]raw_resource_build!$A:$A,AF$467)</f>
        <v>#VALUE!</v>
      </c>
      <c r="AG502" s="24" t="e">
        <f>SUMIFS([1]raw_resource_build!$K:$K,[1]raw_resource_build!$B:$B,$C502,[1]raw_resource_build!$A:$A,AG$467)</f>
        <v>#VALUE!</v>
      </c>
      <c r="AH502" s="24" t="e">
        <f>SUMIFS([1]raw_resource_build!$K:$K,[1]raw_resource_build!$B:$B,$C502,[1]raw_resource_build!$A:$A,AH$467)</f>
        <v>#VALUE!</v>
      </c>
      <c r="AI502" s="24" t="e">
        <f>SUMIFS([1]raw_resource_build!$K:$K,[1]raw_resource_build!$B:$B,$C502,[1]raw_resource_build!$A:$A,AI$467)</f>
        <v>#VALUE!</v>
      </c>
      <c r="AJ502" s="24" t="e">
        <f>SUMIFS([1]raw_resource_build!$K:$K,[1]raw_resource_build!$B:$B,$C502,[1]raw_resource_build!$A:$A,AJ$467)</f>
        <v>#VALUE!</v>
      </c>
      <c r="AK502" s="24" t="e">
        <f>SUMIFS([1]raw_resource_build!$K:$K,[1]raw_resource_build!$B:$B,$C502,[1]raw_resource_build!$A:$A,AK$467)</f>
        <v>#VALUE!</v>
      </c>
      <c r="AL502" s="24" t="e">
        <f>SUMIFS([1]raw_resource_build!$K:$K,[1]raw_resource_build!$B:$B,$C502,[1]raw_resource_build!$A:$A,AL$467)</f>
        <v>#VALUE!</v>
      </c>
      <c r="AM502" s="24" t="e">
        <f>SUMIFS([1]raw_resource_build!$K:$K,[1]raw_resource_build!$B:$B,$C502,[1]raw_resource_build!$A:$A,AM$467)</f>
        <v>#VALUE!</v>
      </c>
      <c r="AN502" s="24" t="e">
        <f>SUMIFS([1]raw_resource_build!$K:$K,[1]raw_resource_build!$B:$B,$C502,[1]raw_resource_build!$A:$A,AN$467)</f>
        <v>#VALUE!</v>
      </c>
      <c r="AO502" s="17"/>
    </row>
    <row r="503" spans="3:41" outlineLevel="1" x14ac:dyDescent="0.4">
      <c r="C503" s="17" t="s">
        <v>395</v>
      </c>
      <c r="D503" s="136" t="s">
        <v>359</v>
      </c>
      <c r="E503" s="24">
        <v>0</v>
      </c>
      <c r="F503" s="24">
        <v>0</v>
      </c>
      <c r="G503" s="24">
        <v>0</v>
      </c>
      <c r="H503" s="24">
        <v>0</v>
      </c>
      <c r="I503" s="24">
        <v>0</v>
      </c>
      <c r="J503" s="24">
        <v>0</v>
      </c>
      <c r="K503" s="24">
        <v>0</v>
      </c>
      <c r="L503" s="24">
        <v>542</v>
      </c>
      <c r="M503" s="24">
        <v>542</v>
      </c>
      <c r="N503" s="24">
        <v>542</v>
      </c>
      <c r="O503" s="24">
        <v>0</v>
      </c>
      <c r="P503" s="24">
        <v>542</v>
      </c>
      <c r="Q503" s="24">
        <v>0</v>
      </c>
      <c r="R503" s="24">
        <v>0</v>
      </c>
      <c r="S503" s="24">
        <v>0</v>
      </c>
      <c r="T503" s="24">
        <v>542</v>
      </c>
      <c r="U503" s="24" t="e">
        <f>SUMIFS([1]raw_resource_build!$K:$K,[1]raw_resource_build!$B:$B,$C503,[1]raw_resource_build!$A:$A,U$467)</f>
        <v>#VALUE!</v>
      </c>
      <c r="V503" s="24" t="e">
        <f>SUMIFS([1]raw_resource_build!$K:$K,[1]raw_resource_build!$B:$B,$C503,[1]raw_resource_build!$A:$A,V$467)</f>
        <v>#VALUE!</v>
      </c>
      <c r="W503" s="24" t="e">
        <f>SUMIFS([1]raw_resource_build!$K:$K,[1]raw_resource_build!$B:$B,$C503,[1]raw_resource_build!$A:$A,W$467)</f>
        <v>#VALUE!</v>
      </c>
      <c r="X503" s="24" t="e">
        <f>SUMIFS([1]raw_resource_build!$K:$K,[1]raw_resource_build!$B:$B,$C503,[1]raw_resource_build!$A:$A,X$467)</f>
        <v>#VALUE!</v>
      </c>
      <c r="Y503" s="24" t="e">
        <f>SUMIFS([1]raw_resource_build!$K:$K,[1]raw_resource_build!$B:$B,$C503,[1]raw_resource_build!$A:$A,Y$467)</f>
        <v>#VALUE!</v>
      </c>
      <c r="Z503" s="24" t="e">
        <f>SUMIFS([1]raw_resource_build!$K:$K,[1]raw_resource_build!$B:$B,$C503,[1]raw_resource_build!$A:$A,Z$467)</f>
        <v>#VALUE!</v>
      </c>
      <c r="AA503" s="24" t="e">
        <f>SUMIFS([1]raw_resource_build!$K:$K,[1]raw_resource_build!$B:$B,$C503,[1]raw_resource_build!$A:$A,AA$467)</f>
        <v>#VALUE!</v>
      </c>
      <c r="AB503" s="24" t="e">
        <f>SUMIFS([1]raw_resource_build!$K:$K,[1]raw_resource_build!$B:$B,$C503,[1]raw_resource_build!$A:$A,AB$467)</f>
        <v>#VALUE!</v>
      </c>
      <c r="AC503" s="24" t="e">
        <f>SUMIFS([1]raw_resource_build!$K:$K,[1]raw_resource_build!$B:$B,$C503,[1]raw_resource_build!$A:$A,AC$467)</f>
        <v>#VALUE!</v>
      </c>
      <c r="AD503" s="24" t="e">
        <f>SUMIFS([1]raw_resource_build!$K:$K,[1]raw_resource_build!$B:$B,$C503,[1]raw_resource_build!$A:$A,AD$467)</f>
        <v>#VALUE!</v>
      </c>
      <c r="AE503" s="24" t="e">
        <f>SUMIFS([1]raw_resource_build!$K:$K,[1]raw_resource_build!$B:$B,$C503,[1]raw_resource_build!$A:$A,AE$467)</f>
        <v>#VALUE!</v>
      </c>
      <c r="AF503" s="24" t="e">
        <f>SUMIFS([1]raw_resource_build!$K:$K,[1]raw_resource_build!$B:$B,$C503,[1]raw_resource_build!$A:$A,AF$467)</f>
        <v>#VALUE!</v>
      </c>
      <c r="AG503" s="24" t="e">
        <f>SUMIFS([1]raw_resource_build!$K:$K,[1]raw_resource_build!$B:$B,$C503,[1]raw_resource_build!$A:$A,AG$467)</f>
        <v>#VALUE!</v>
      </c>
      <c r="AH503" s="24" t="e">
        <f>SUMIFS([1]raw_resource_build!$K:$K,[1]raw_resource_build!$B:$B,$C503,[1]raw_resource_build!$A:$A,AH$467)</f>
        <v>#VALUE!</v>
      </c>
      <c r="AI503" s="24" t="e">
        <f>SUMIFS([1]raw_resource_build!$K:$K,[1]raw_resource_build!$B:$B,$C503,[1]raw_resource_build!$A:$A,AI$467)</f>
        <v>#VALUE!</v>
      </c>
      <c r="AJ503" s="24" t="e">
        <f>SUMIFS([1]raw_resource_build!$K:$K,[1]raw_resource_build!$B:$B,$C503,[1]raw_resource_build!$A:$A,AJ$467)</f>
        <v>#VALUE!</v>
      </c>
      <c r="AK503" s="24" t="e">
        <f>SUMIFS([1]raw_resource_build!$K:$K,[1]raw_resource_build!$B:$B,$C503,[1]raw_resource_build!$A:$A,AK$467)</f>
        <v>#VALUE!</v>
      </c>
      <c r="AL503" s="24" t="e">
        <f>SUMIFS([1]raw_resource_build!$K:$K,[1]raw_resource_build!$B:$B,$C503,[1]raw_resource_build!$A:$A,AL$467)</f>
        <v>#VALUE!</v>
      </c>
      <c r="AM503" s="24" t="e">
        <f>SUMIFS([1]raw_resource_build!$K:$K,[1]raw_resource_build!$B:$B,$C503,[1]raw_resource_build!$A:$A,AM$467)</f>
        <v>#VALUE!</v>
      </c>
      <c r="AN503" s="24" t="e">
        <f>SUMIFS([1]raw_resource_build!$K:$K,[1]raw_resource_build!$B:$B,$C503,[1]raw_resource_build!$A:$A,AN$467)</f>
        <v>#VALUE!</v>
      </c>
      <c r="AO503" s="17"/>
    </row>
    <row r="504" spans="3:41" outlineLevel="1" x14ac:dyDescent="0.4">
      <c r="C504" s="17" t="s">
        <v>396</v>
      </c>
      <c r="D504" s="136" t="s">
        <v>176</v>
      </c>
      <c r="E504" s="24">
        <v>0</v>
      </c>
      <c r="F504" s="24">
        <v>0</v>
      </c>
      <c r="G504" s="24">
        <v>0</v>
      </c>
      <c r="H504" s="24">
        <v>0</v>
      </c>
      <c r="I504" s="24">
        <v>0</v>
      </c>
      <c r="J504" s="24">
        <v>0</v>
      </c>
      <c r="K504" s="24">
        <v>0</v>
      </c>
      <c r="L504" s="24">
        <v>0</v>
      </c>
      <c r="M504" s="24">
        <v>460.55</v>
      </c>
      <c r="N504" s="24">
        <v>862</v>
      </c>
      <c r="O504" s="24">
        <v>0</v>
      </c>
      <c r="P504" s="24">
        <v>862</v>
      </c>
      <c r="Q504" s="24">
        <v>0</v>
      </c>
      <c r="R504" s="24">
        <v>0</v>
      </c>
      <c r="S504" s="24">
        <v>0</v>
      </c>
      <c r="T504" s="24">
        <v>862</v>
      </c>
      <c r="U504" s="24" t="e">
        <f>SUMIFS([1]raw_resource_build!$K:$K,[1]raw_resource_build!$B:$B,$C504,[1]raw_resource_build!$A:$A,U$467)</f>
        <v>#VALUE!</v>
      </c>
      <c r="V504" s="24" t="e">
        <f>SUMIFS([1]raw_resource_build!$K:$K,[1]raw_resource_build!$B:$B,$C504,[1]raw_resource_build!$A:$A,V$467)</f>
        <v>#VALUE!</v>
      </c>
      <c r="W504" s="24" t="e">
        <f>SUMIFS([1]raw_resource_build!$K:$K,[1]raw_resource_build!$B:$B,$C504,[1]raw_resource_build!$A:$A,W$467)</f>
        <v>#VALUE!</v>
      </c>
      <c r="X504" s="24" t="e">
        <f>SUMIFS([1]raw_resource_build!$K:$K,[1]raw_resource_build!$B:$B,$C504,[1]raw_resource_build!$A:$A,X$467)</f>
        <v>#VALUE!</v>
      </c>
      <c r="Y504" s="24" t="e">
        <f>SUMIFS([1]raw_resource_build!$K:$K,[1]raw_resource_build!$B:$B,$C504,[1]raw_resource_build!$A:$A,Y$467)</f>
        <v>#VALUE!</v>
      </c>
      <c r="Z504" s="24" t="e">
        <f>SUMIFS([1]raw_resource_build!$K:$K,[1]raw_resource_build!$B:$B,$C504,[1]raw_resource_build!$A:$A,Z$467)</f>
        <v>#VALUE!</v>
      </c>
      <c r="AA504" s="24" t="e">
        <f>SUMIFS([1]raw_resource_build!$K:$K,[1]raw_resource_build!$B:$B,$C504,[1]raw_resource_build!$A:$A,AA$467)</f>
        <v>#VALUE!</v>
      </c>
      <c r="AB504" s="24" t="e">
        <f>SUMIFS([1]raw_resource_build!$K:$K,[1]raw_resource_build!$B:$B,$C504,[1]raw_resource_build!$A:$A,AB$467)</f>
        <v>#VALUE!</v>
      </c>
      <c r="AC504" s="24" t="e">
        <f>SUMIFS([1]raw_resource_build!$K:$K,[1]raw_resource_build!$B:$B,$C504,[1]raw_resource_build!$A:$A,AC$467)</f>
        <v>#VALUE!</v>
      </c>
      <c r="AD504" s="24" t="e">
        <f>SUMIFS([1]raw_resource_build!$K:$K,[1]raw_resource_build!$B:$B,$C504,[1]raw_resource_build!$A:$A,AD$467)</f>
        <v>#VALUE!</v>
      </c>
      <c r="AE504" s="24" t="e">
        <f>SUMIFS([1]raw_resource_build!$K:$K,[1]raw_resource_build!$B:$B,$C504,[1]raw_resource_build!$A:$A,AE$467)</f>
        <v>#VALUE!</v>
      </c>
      <c r="AF504" s="24" t="e">
        <f>SUMIFS([1]raw_resource_build!$K:$K,[1]raw_resource_build!$B:$B,$C504,[1]raw_resource_build!$A:$A,AF$467)</f>
        <v>#VALUE!</v>
      </c>
      <c r="AG504" s="24" t="e">
        <f>SUMIFS([1]raw_resource_build!$K:$K,[1]raw_resource_build!$B:$B,$C504,[1]raw_resource_build!$A:$A,AG$467)</f>
        <v>#VALUE!</v>
      </c>
      <c r="AH504" s="24" t="e">
        <f>SUMIFS([1]raw_resource_build!$K:$K,[1]raw_resource_build!$B:$B,$C504,[1]raw_resource_build!$A:$A,AH$467)</f>
        <v>#VALUE!</v>
      </c>
      <c r="AI504" s="24" t="e">
        <f>SUMIFS([1]raw_resource_build!$K:$K,[1]raw_resource_build!$B:$B,$C504,[1]raw_resource_build!$A:$A,AI$467)</f>
        <v>#VALUE!</v>
      </c>
      <c r="AJ504" s="24" t="e">
        <f>SUMIFS([1]raw_resource_build!$K:$K,[1]raw_resource_build!$B:$B,$C504,[1]raw_resource_build!$A:$A,AJ$467)</f>
        <v>#VALUE!</v>
      </c>
      <c r="AK504" s="24" t="e">
        <f>SUMIFS([1]raw_resource_build!$K:$K,[1]raw_resource_build!$B:$B,$C504,[1]raw_resource_build!$A:$A,AK$467)</f>
        <v>#VALUE!</v>
      </c>
      <c r="AL504" s="24" t="e">
        <f>SUMIFS([1]raw_resource_build!$K:$K,[1]raw_resource_build!$B:$B,$C504,[1]raw_resource_build!$A:$A,AL$467)</f>
        <v>#VALUE!</v>
      </c>
      <c r="AM504" s="24" t="e">
        <f>SUMIFS([1]raw_resource_build!$K:$K,[1]raw_resource_build!$B:$B,$C504,[1]raw_resource_build!$A:$A,AM$467)</f>
        <v>#VALUE!</v>
      </c>
      <c r="AN504" s="24" t="e">
        <f>SUMIFS([1]raw_resource_build!$K:$K,[1]raw_resource_build!$B:$B,$C504,[1]raw_resource_build!$A:$A,AN$467)</f>
        <v>#VALUE!</v>
      </c>
      <c r="AO504" s="17"/>
    </row>
    <row r="505" spans="3:41" outlineLevel="1" x14ac:dyDescent="0.4">
      <c r="C505" s="17" t="s">
        <v>397</v>
      </c>
      <c r="D505" s="136" t="s">
        <v>176</v>
      </c>
      <c r="E505" s="24">
        <v>0</v>
      </c>
      <c r="F505" s="24">
        <v>0</v>
      </c>
      <c r="G505" s="24">
        <v>0</v>
      </c>
      <c r="H505" s="24">
        <v>0</v>
      </c>
      <c r="I505" s="24">
        <v>0</v>
      </c>
      <c r="J505" s="24">
        <v>0</v>
      </c>
      <c r="K505" s="24">
        <v>0</v>
      </c>
      <c r="L505" s="24">
        <v>0</v>
      </c>
      <c r="M505" s="24">
        <v>0</v>
      </c>
      <c r="N505" s="24">
        <v>0</v>
      </c>
      <c r="O505" s="24">
        <v>0</v>
      </c>
      <c r="P505" s="24">
        <v>0</v>
      </c>
      <c r="Q505" s="24">
        <v>0</v>
      </c>
      <c r="R505" s="24">
        <v>0</v>
      </c>
      <c r="S505" s="24">
        <v>0</v>
      </c>
      <c r="T505" s="24">
        <v>0</v>
      </c>
      <c r="U505" s="24" t="e">
        <f>SUMIFS([1]raw_resource_build!$K:$K,[1]raw_resource_build!$B:$B,$C505,[1]raw_resource_build!$A:$A,U$467)</f>
        <v>#VALUE!</v>
      </c>
      <c r="V505" s="24" t="e">
        <f>SUMIFS([1]raw_resource_build!$K:$K,[1]raw_resource_build!$B:$B,$C505,[1]raw_resource_build!$A:$A,V$467)</f>
        <v>#VALUE!</v>
      </c>
      <c r="W505" s="24" t="e">
        <f>SUMIFS([1]raw_resource_build!$K:$K,[1]raw_resource_build!$B:$B,$C505,[1]raw_resource_build!$A:$A,W$467)</f>
        <v>#VALUE!</v>
      </c>
      <c r="X505" s="24" t="e">
        <f>SUMIFS([1]raw_resource_build!$K:$K,[1]raw_resource_build!$B:$B,$C505,[1]raw_resource_build!$A:$A,X$467)</f>
        <v>#VALUE!</v>
      </c>
      <c r="Y505" s="24" t="e">
        <f>SUMIFS([1]raw_resource_build!$K:$K,[1]raw_resource_build!$B:$B,$C505,[1]raw_resource_build!$A:$A,Y$467)</f>
        <v>#VALUE!</v>
      </c>
      <c r="Z505" s="24" t="e">
        <f>SUMIFS([1]raw_resource_build!$K:$K,[1]raw_resource_build!$B:$B,$C505,[1]raw_resource_build!$A:$A,Z$467)</f>
        <v>#VALUE!</v>
      </c>
      <c r="AA505" s="24" t="e">
        <f>SUMIFS([1]raw_resource_build!$K:$K,[1]raw_resource_build!$B:$B,$C505,[1]raw_resource_build!$A:$A,AA$467)</f>
        <v>#VALUE!</v>
      </c>
      <c r="AB505" s="24" t="e">
        <f>SUMIFS([1]raw_resource_build!$K:$K,[1]raw_resource_build!$B:$B,$C505,[1]raw_resource_build!$A:$A,AB$467)</f>
        <v>#VALUE!</v>
      </c>
      <c r="AC505" s="24" t="e">
        <f>SUMIFS([1]raw_resource_build!$K:$K,[1]raw_resource_build!$B:$B,$C505,[1]raw_resource_build!$A:$A,AC$467)</f>
        <v>#VALUE!</v>
      </c>
      <c r="AD505" s="24" t="e">
        <f>SUMIFS([1]raw_resource_build!$K:$K,[1]raw_resource_build!$B:$B,$C505,[1]raw_resource_build!$A:$A,AD$467)</f>
        <v>#VALUE!</v>
      </c>
      <c r="AE505" s="24" t="e">
        <f>SUMIFS([1]raw_resource_build!$K:$K,[1]raw_resource_build!$B:$B,$C505,[1]raw_resource_build!$A:$A,AE$467)</f>
        <v>#VALUE!</v>
      </c>
      <c r="AF505" s="24" t="e">
        <f>SUMIFS([1]raw_resource_build!$K:$K,[1]raw_resource_build!$B:$B,$C505,[1]raw_resource_build!$A:$A,AF$467)</f>
        <v>#VALUE!</v>
      </c>
      <c r="AG505" s="24" t="e">
        <f>SUMIFS([1]raw_resource_build!$K:$K,[1]raw_resource_build!$B:$B,$C505,[1]raw_resource_build!$A:$A,AG$467)</f>
        <v>#VALUE!</v>
      </c>
      <c r="AH505" s="24" t="e">
        <f>SUMIFS([1]raw_resource_build!$K:$K,[1]raw_resource_build!$B:$B,$C505,[1]raw_resource_build!$A:$A,AH$467)</f>
        <v>#VALUE!</v>
      </c>
      <c r="AI505" s="24" t="e">
        <f>SUMIFS([1]raw_resource_build!$K:$K,[1]raw_resource_build!$B:$B,$C505,[1]raw_resource_build!$A:$A,AI$467)</f>
        <v>#VALUE!</v>
      </c>
      <c r="AJ505" s="24" t="e">
        <f>SUMIFS([1]raw_resource_build!$K:$K,[1]raw_resource_build!$B:$B,$C505,[1]raw_resource_build!$A:$A,AJ$467)</f>
        <v>#VALUE!</v>
      </c>
      <c r="AK505" s="24" t="e">
        <f>SUMIFS([1]raw_resource_build!$K:$K,[1]raw_resource_build!$B:$B,$C505,[1]raw_resource_build!$A:$A,AK$467)</f>
        <v>#VALUE!</v>
      </c>
      <c r="AL505" s="24" t="e">
        <f>SUMIFS([1]raw_resource_build!$K:$K,[1]raw_resource_build!$B:$B,$C505,[1]raw_resource_build!$A:$A,AL$467)</f>
        <v>#VALUE!</v>
      </c>
      <c r="AM505" s="24" t="e">
        <f>SUMIFS([1]raw_resource_build!$K:$K,[1]raw_resource_build!$B:$B,$C505,[1]raw_resource_build!$A:$A,AM$467)</f>
        <v>#VALUE!</v>
      </c>
      <c r="AN505" s="24" t="e">
        <f>SUMIFS([1]raw_resource_build!$K:$K,[1]raw_resource_build!$B:$B,$C505,[1]raw_resource_build!$A:$A,AN$467)</f>
        <v>#VALUE!</v>
      </c>
      <c r="AO505" s="17"/>
    </row>
    <row r="506" spans="3:41" outlineLevel="1" x14ac:dyDescent="0.4">
      <c r="C506" s="17" t="s">
        <v>398</v>
      </c>
      <c r="D506" s="136" t="s">
        <v>399</v>
      </c>
      <c r="E506" s="24">
        <v>0</v>
      </c>
      <c r="F506" s="24">
        <v>0</v>
      </c>
      <c r="G506" s="24">
        <v>0</v>
      </c>
      <c r="H506" s="24">
        <v>0</v>
      </c>
      <c r="I506" s="24">
        <v>0</v>
      </c>
      <c r="J506" s="24">
        <v>0</v>
      </c>
      <c r="K506" s="24">
        <v>0</v>
      </c>
      <c r="L506" s="24">
        <v>0</v>
      </c>
      <c r="M506" s="24">
        <v>0</v>
      </c>
      <c r="N506" s="24">
        <v>0</v>
      </c>
      <c r="O506" s="24">
        <v>0</v>
      </c>
      <c r="P506" s="24">
        <v>0</v>
      </c>
      <c r="Q506" s="24">
        <v>0</v>
      </c>
      <c r="R506" s="24">
        <v>0</v>
      </c>
      <c r="S506" s="24">
        <v>0</v>
      </c>
      <c r="T506" s="24">
        <v>0</v>
      </c>
      <c r="U506" s="24" t="e">
        <f>SUMIFS([1]raw_resource_build!$K:$K,[1]raw_resource_build!$B:$B,$C506,[1]raw_resource_build!$A:$A,U$467)</f>
        <v>#VALUE!</v>
      </c>
      <c r="V506" s="24" t="e">
        <f>SUMIFS([1]raw_resource_build!$K:$K,[1]raw_resource_build!$B:$B,$C506,[1]raw_resource_build!$A:$A,V$467)</f>
        <v>#VALUE!</v>
      </c>
      <c r="W506" s="24" t="e">
        <f>SUMIFS([1]raw_resource_build!$K:$K,[1]raw_resource_build!$B:$B,$C506,[1]raw_resource_build!$A:$A,W$467)</f>
        <v>#VALUE!</v>
      </c>
      <c r="X506" s="24" t="e">
        <f>SUMIFS([1]raw_resource_build!$K:$K,[1]raw_resource_build!$B:$B,$C506,[1]raw_resource_build!$A:$A,X$467)</f>
        <v>#VALUE!</v>
      </c>
      <c r="Y506" s="24" t="e">
        <f>SUMIFS([1]raw_resource_build!$K:$K,[1]raw_resource_build!$B:$B,$C506,[1]raw_resource_build!$A:$A,Y$467)</f>
        <v>#VALUE!</v>
      </c>
      <c r="Z506" s="24" t="e">
        <f>SUMIFS([1]raw_resource_build!$K:$K,[1]raw_resource_build!$B:$B,$C506,[1]raw_resource_build!$A:$A,Z$467)</f>
        <v>#VALUE!</v>
      </c>
      <c r="AA506" s="24" t="e">
        <f>SUMIFS([1]raw_resource_build!$K:$K,[1]raw_resource_build!$B:$B,$C506,[1]raw_resource_build!$A:$A,AA$467)</f>
        <v>#VALUE!</v>
      </c>
      <c r="AB506" s="24" t="e">
        <f>SUMIFS([1]raw_resource_build!$K:$K,[1]raw_resource_build!$B:$B,$C506,[1]raw_resource_build!$A:$A,AB$467)</f>
        <v>#VALUE!</v>
      </c>
      <c r="AC506" s="24" t="e">
        <f>SUMIFS([1]raw_resource_build!$K:$K,[1]raw_resource_build!$B:$B,$C506,[1]raw_resource_build!$A:$A,AC$467)</f>
        <v>#VALUE!</v>
      </c>
      <c r="AD506" s="24" t="e">
        <f>SUMIFS([1]raw_resource_build!$K:$K,[1]raw_resource_build!$B:$B,$C506,[1]raw_resource_build!$A:$A,AD$467)</f>
        <v>#VALUE!</v>
      </c>
      <c r="AE506" s="24" t="e">
        <f>SUMIFS([1]raw_resource_build!$K:$K,[1]raw_resource_build!$B:$B,$C506,[1]raw_resource_build!$A:$A,AE$467)</f>
        <v>#VALUE!</v>
      </c>
      <c r="AF506" s="24" t="e">
        <f>SUMIFS([1]raw_resource_build!$K:$K,[1]raw_resource_build!$B:$B,$C506,[1]raw_resource_build!$A:$A,AF$467)</f>
        <v>#VALUE!</v>
      </c>
      <c r="AG506" s="24" t="e">
        <f>SUMIFS([1]raw_resource_build!$K:$K,[1]raw_resource_build!$B:$B,$C506,[1]raw_resource_build!$A:$A,AG$467)</f>
        <v>#VALUE!</v>
      </c>
      <c r="AH506" s="24" t="e">
        <f>SUMIFS([1]raw_resource_build!$K:$K,[1]raw_resource_build!$B:$B,$C506,[1]raw_resource_build!$A:$A,AH$467)</f>
        <v>#VALUE!</v>
      </c>
      <c r="AI506" s="24" t="e">
        <f>SUMIFS([1]raw_resource_build!$K:$K,[1]raw_resource_build!$B:$B,$C506,[1]raw_resource_build!$A:$A,AI$467)</f>
        <v>#VALUE!</v>
      </c>
      <c r="AJ506" s="24" t="e">
        <f>SUMIFS([1]raw_resource_build!$K:$K,[1]raw_resource_build!$B:$B,$C506,[1]raw_resource_build!$A:$A,AJ$467)</f>
        <v>#VALUE!</v>
      </c>
      <c r="AK506" s="24" t="e">
        <f>SUMIFS([1]raw_resource_build!$K:$K,[1]raw_resource_build!$B:$B,$C506,[1]raw_resource_build!$A:$A,AK$467)</f>
        <v>#VALUE!</v>
      </c>
      <c r="AL506" s="24" t="e">
        <f>SUMIFS([1]raw_resource_build!$K:$K,[1]raw_resource_build!$B:$B,$C506,[1]raw_resource_build!$A:$A,AL$467)</f>
        <v>#VALUE!</v>
      </c>
      <c r="AM506" s="24" t="e">
        <f>SUMIFS([1]raw_resource_build!$K:$K,[1]raw_resource_build!$B:$B,$C506,[1]raw_resource_build!$A:$A,AM$467)</f>
        <v>#VALUE!</v>
      </c>
      <c r="AN506" s="24" t="e">
        <f>SUMIFS([1]raw_resource_build!$K:$K,[1]raw_resource_build!$B:$B,$C506,[1]raw_resource_build!$A:$A,AN$467)</f>
        <v>#VALUE!</v>
      </c>
      <c r="AO506" s="17"/>
    </row>
    <row r="507" spans="3:41" outlineLevel="1" x14ac:dyDescent="0.4">
      <c r="C507" s="17" t="s">
        <v>400</v>
      </c>
      <c r="D507" s="136" t="s">
        <v>399</v>
      </c>
      <c r="E507" s="24">
        <v>0</v>
      </c>
      <c r="F507" s="24">
        <v>0</v>
      </c>
      <c r="G507" s="24">
        <v>0</v>
      </c>
      <c r="H507" s="24">
        <v>0</v>
      </c>
      <c r="I507" s="24">
        <v>0</v>
      </c>
      <c r="J507" s="24">
        <v>0</v>
      </c>
      <c r="K507" s="24">
        <v>0</v>
      </c>
      <c r="L507" s="24">
        <v>442.03</v>
      </c>
      <c r="M507" s="24">
        <v>442.03</v>
      </c>
      <c r="N507" s="24">
        <v>442.03</v>
      </c>
      <c r="O507" s="24">
        <v>0</v>
      </c>
      <c r="P507" s="24">
        <v>442.03</v>
      </c>
      <c r="Q507" s="24">
        <v>0</v>
      </c>
      <c r="R507" s="24">
        <v>0</v>
      </c>
      <c r="S507" s="24">
        <v>0</v>
      </c>
      <c r="T507" s="24">
        <v>442.03</v>
      </c>
      <c r="U507" s="24" t="e">
        <f>SUMIFS([1]raw_resource_build!$K:$K,[1]raw_resource_build!$B:$B,$C507,[1]raw_resource_build!$A:$A,U$467)</f>
        <v>#VALUE!</v>
      </c>
      <c r="V507" s="24" t="e">
        <f>SUMIFS([1]raw_resource_build!$K:$K,[1]raw_resource_build!$B:$B,$C507,[1]raw_resource_build!$A:$A,V$467)</f>
        <v>#VALUE!</v>
      </c>
      <c r="W507" s="24" t="e">
        <f>SUMIFS([1]raw_resource_build!$K:$K,[1]raw_resource_build!$B:$B,$C507,[1]raw_resource_build!$A:$A,W$467)</f>
        <v>#VALUE!</v>
      </c>
      <c r="X507" s="24" t="e">
        <f>SUMIFS([1]raw_resource_build!$K:$K,[1]raw_resource_build!$B:$B,$C507,[1]raw_resource_build!$A:$A,X$467)</f>
        <v>#VALUE!</v>
      </c>
      <c r="Y507" s="24" t="e">
        <f>SUMIFS([1]raw_resource_build!$K:$K,[1]raw_resource_build!$B:$B,$C507,[1]raw_resource_build!$A:$A,Y$467)</f>
        <v>#VALUE!</v>
      </c>
      <c r="Z507" s="24" t="e">
        <f>SUMIFS([1]raw_resource_build!$K:$K,[1]raw_resource_build!$B:$B,$C507,[1]raw_resource_build!$A:$A,Z$467)</f>
        <v>#VALUE!</v>
      </c>
      <c r="AA507" s="24" t="e">
        <f>SUMIFS([1]raw_resource_build!$K:$K,[1]raw_resource_build!$B:$B,$C507,[1]raw_resource_build!$A:$A,AA$467)</f>
        <v>#VALUE!</v>
      </c>
      <c r="AB507" s="24" t="e">
        <f>SUMIFS([1]raw_resource_build!$K:$K,[1]raw_resource_build!$B:$B,$C507,[1]raw_resource_build!$A:$A,AB$467)</f>
        <v>#VALUE!</v>
      </c>
      <c r="AC507" s="24" t="e">
        <f>SUMIFS([1]raw_resource_build!$K:$K,[1]raw_resource_build!$B:$B,$C507,[1]raw_resource_build!$A:$A,AC$467)</f>
        <v>#VALUE!</v>
      </c>
      <c r="AD507" s="24" t="e">
        <f>SUMIFS([1]raw_resource_build!$K:$K,[1]raw_resource_build!$B:$B,$C507,[1]raw_resource_build!$A:$A,AD$467)</f>
        <v>#VALUE!</v>
      </c>
      <c r="AE507" s="24" t="e">
        <f>SUMIFS([1]raw_resource_build!$K:$K,[1]raw_resource_build!$B:$B,$C507,[1]raw_resource_build!$A:$A,AE$467)</f>
        <v>#VALUE!</v>
      </c>
      <c r="AF507" s="24" t="e">
        <f>SUMIFS([1]raw_resource_build!$K:$K,[1]raw_resource_build!$B:$B,$C507,[1]raw_resource_build!$A:$A,AF$467)</f>
        <v>#VALUE!</v>
      </c>
      <c r="AG507" s="24" t="e">
        <f>SUMIFS([1]raw_resource_build!$K:$K,[1]raw_resource_build!$B:$B,$C507,[1]raw_resource_build!$A:$A,AG$467)</f>
        <v>#VALUE!</v>
      </c>
      <c r="AH507" s="24" t="e">
        <f>SUMIFS([1]raw_resource_build!$K:$K,[1]raw_resource_build!$B:$B,$C507,[1]raw_resource_build!$A:$A,AH$467)</f>
        <v>#VALUE!</v>
      </c>
      <c r="AI507" s="24" t="e">
        <f>SUMIFS([1]raw_resource_build!$K:$K,[1]raw_resource_build!$B:$B,$C507,[1]raw_resource_build!$A:$A,AI$467)</f>
        <v>#VALUE!</v>
      </c>
      <c r="AJ507" s="24" t="e">
        <f>SUMIFS([1]raw_resource_build!$K:$K,[1]raw_resource_build!$B:$B,$C507,[1]raw_resource_build!$A:$A,AJ$467)</f>
        <v>#VALUE!</v>
      </c>
      <c r="AK507" s="24" t="e">
        <f>SUMIFS([1]raw_resource_build!$K:$K,[1]raw_resource_build!$B:$B,$C507,[1]raw_resource_build!$A:$A,AK$467)</f>
        <v>#VALUE!</v>
      </c>
      <c r="AL507" s="24" t="e">
        <f>SUMIFS([1]raw_resource_build!$K:$K,[1]raw_resource_build!$B:$B,$C507,[1]raw_resource_build!$A:$A,AL$467)</f>
        <v>#VALUE!</v>
      </c>
      <c r="AM507" s="24" t="e">
        <f>SUMIFS([1]raw_resource_build!$K:$K,[1]raw_resource_build!$B:$B,$C507,[1]raw_resource_build!$A:$A,AM$467)</f>
        <v>#VALUE!</v>
      </c>
      <c r="AN507" s="24" t="e">
        <f>SUMIFS([1]raw_resource_build!$K:$K,[1]raw_resource_build!$B:$B,$C507,[1]raw_resource_build!$A:$A,AN$467)</f>
        <v>#VALUE!</v>
      </c>
      <c r="AO507" s="17"/>
    </row>
    <row r="508" spans="3:41" outlineLevel="1" x14ac:dyDescent="0.4">
      <c r="C508" s="17" t="s">
        <v>401</v>
      </c>
      <c r="D508" s="136" t="s">
        <v>357</v>
      </c>
      <c r="E508" s="24">
        <v>0</v>
      </c>
      <c r="F508" s="24">
        <v>0</v>
      </c>
      <c r="G508" s="24">
        <v>0</v>
      </c>
      <c r="H508" s="24">
        <v>0</v>
      </c>
      <c r="I508" s="24">
        <v>0</v>
      </c>
      <c r="J508" s="24">
        <v>0</v>
      </c>
      <c r="K508" s="24">
        <v>0</v>
      </c>
      <c r="L508" s="24">
        <v>0</v>
      </c>
      <c r="M508" s="24">
        <v>0</v>
      </c>
      <c r="N508" s="24">
        <v>0</v>
      </c>
      <c r="O508" s="24">
        <v>0</v>
      </c>
      <c r="P508" s="24">
        <v>0</v>
      </c>
      <c r="Q508" s="24">
        <v>0</v>
      </c>
      <c r="R508" s="24">
        <v>0</v>
      </c>
      <c r="S508" s="24">
        <v>0</v>
      </c>
      <c r="T508" s="24">
        <v>0</v>
      </c>
      <c r="U508" s="24" t="e">
        <f>SUMIFS([1]raw_resource_build!$K:$K,[1]raw_resource_build!$B:$B,$C508,[1]raw_resource_build!$A:$A,U$467)</f>
        <v>#VALUE!</v>
      </c>
      <c r="V508" s="24" t="e">
        <f>SUMIFS([1]raw_resource_build!$K:$K,[1]raw_resource_build!$B:$B,$C508,[1]raw_resource_build!$A:$A,V$467)</f>
        <v>#VALUE!</v>
      </c>
      <c r="W508" s="24" t="e">
        <f>SUMIFS([1]raw_resource_build!$K:$K,[1]raw_resource_build!$B:$B,$C508,[1]raw_resource_build!$A:$A,W$467)</f>
        <v>#VALUE!</v>
      </c>
      <c r="X508" s="24" t="e">
        <f>SUMIFS([1]raw_resource_build!$K:$K,[1]raw_resource_build!$B:$B,$C508,[1]raw_resource_build!$A:$A,X$467)</f>
        <v>#VALUE!</v>
      </c>
      <c r="Y508" s="24" t="e">
        <f>SUMIFS([1]raw_resource_build!$K:$K,[1]raw_resource_build!$B:$B,$C508,[1]raw_resource_build!$A:$A,Y$467)</f>
        <v>#VALUE!</v>
      </c>
      <c r="Z508" s="24" t="e">
        <f>SUMIFS([1]raw_resource_build!$K:$K,[1]raw_resource_build!$B:$B,$C508,[1]raw_resource_build!$A:$A,Z$467)</f>
        <v>#VALUE!</v>
      </c>
      <c r="AA508" s="24" t="e">
        <f>SUMIFS([1]raw_resource_build!$K:$K,[1]raw_resource_build!$B:$B,$C508,[1]raw_resource_build!$A:$A,AA$467)</f>
        <v>#VALUE!</v>
      </c>
      <c r="AB508" s="24" t="e">
        <f>SUMIFS([1]raw_resource_build!$K:$K,[1]raw_resource_build!$B:$B,$C508,[1]raw_resource_build!$A:$A,AB$467)</f>
        <v>#VALUE!</v>
      </c>
      <c r="AC508" s="24" t="e">
        <f>SUMIFS([1]raw_resource_build!$K:$K,[1]raw_resource_build!$B:$B,$C508,[1]raw_resource_build!$A:$A,AC$467)</f>
        <v>#VALUE!</v>
      </c>
      <c r="AD508" s="24" t="e">
        <f>SUMIFS([1]raw_resource_build!$K:$K,[1]raw_resource_build!$B:$B,$C508,[1]raw_resource_build!$A:$A,AD$467)</f>
        <v>#VALUE!</v>
      </c>
      <c r="AE508" s="24" t="e">
        <f>SUMIFS([1]raw_resource_build!$K:$K,[1]raw_resource_build!$B:$B,$C508,[1]raw_resource_build!$A:$A,AE$467)</f>
        <v>#VALUE!</v>
      </c>
      <c r="AF508" s="24" t="e">
        <f>SUMIFS([1]raw_resource_build!$K:$K,[1]raw_resource_build!$B:$B,$C508,[1]raw_resource_build!$A:$A,AF$467)</f>
        <v>#VALUE!</v>
      </c>
      <c r="AG508" s="24" t="e">
        <f>SUMIFS([1]raw_resource_build!$K:$K,[1]raw_resource_build!$B:$B,$C508,[1]raw_resource_build!$A:$A,AG$467)</f>
        <v>#VALUE!</v>
      </c>
      <c r="AH508" s="24" t="e">
        <f>SUMIFS([1]raw_resource_build!$K:$K,[1]raw_resource_build!$B:$B,$C508,[1]raw_resource_build!$A:$A,AH$467)</f>
        <v>#VALUE!</v>
      </c>
      <c r="AI508" s="24" t="e">
        <f>SUMIFS([1]raw_resource_build!$K:$K,[1]raw_resource_build!$B:$B,$C508,[1]raw_resource_build!$A:$A,AI$467)</f>
        <v>#VALUE!</v>
      </c>
      <c r="AJ508" s="24" t="e">
        <f>SUMIFS([1]raw_resource_build!$K:$K,[1]raw_resource_build!$B:$B,$C508,[1]raw_resource_build!$A:$A,AJ$467)</f>
        <v>#VALUE!</v>
      </c>
      <c r="AK508" s="24" t="e">
        <f>SUMIFS([1]raw_resource_build!$K:$K,[1]raw_resource_build!$B:$B,$C508,[1]raw_resource_build!$A:$A,AK$467)</f>
        <v>#VALUE!</v>
      </c>
      <c r="AL508" s="24" t="e">
        <f>SUMIFS([1]raw_resource_build!$K:$K,[1]raw_resource_build!$B:$B,$C508,[1]raw_resource_build!$A:$A,AL$467)</f>
        <v>#VALUE!</v>
      </c>
      <c r="AM508" s="24" t="e">
        <f>SUMIFS([1]raw_resource_build!$K:$K,[1]raw_resource_build!$B:$B,$C508,[1]raw_resource_build!$A:$A,AM$467)</f>
        <v>#VALUE!</v>
      </c>
      <c r="AN508" s="24" t="e">
        <f>SUMIFS([1]raw_resource_build!$K:$K,[1]raw_resource_build!$B:$B,$C508,[1]raw_resource_build!$A:$A,AN$467)</f>
        <v>#VALUE!</v>
      </c>
      <c r="AO508" s="17"/>
    </row>
    <row r="509" spans="3:41" outlineLevel="1" x14ac:dyDescent="0.4">
      <c r="C509" s="17" t="s">
        <v>402</v>
      </c>
      <c r="D509" s="136" t="s">
        <v>171</v>
      </c>
      <c r="E509" s="24">
        <v>0</v>
      </c>
      <c r="F509" s="24">
        <v>0</v>
      </c>
      <c r="G509" s="24">
        <v>0</v>
      </c>
      <c r="H509" s="24">
        <v>0</v>
      </c>
      <c r="I509" s="24">
        <v>0</v>
      </c>
      <c r="J509" s="24">
        <v>826.34</v>
      </c>
      <c r="K509" s="24">
        <v>2826.34</v>
      </c>
      <c r="L509" s="24">
        <v>3402</v>
      </c>
      <c r="M509" s="24">
        <v>3402</v>
      </c>
      <c r="N509" s="24">
        <v>3402</v>
      </c>
      <c r="O509" s="24">
        <v>0</v>
      </c>
      <c r="P509" s="24">
        <v>3402</v>
      </c>
      <c r="Q509" s="24">
        <v>0</v>
      </c>
      <c r="R509" s="24">
        <v>0</v>
      </c>
      <c r="S509" s="24">
        <v>0</v>
      </c>
      <c r="T509" s="24">
        <v>3402</v>
      </c>
      <c r="U509" s="24" t="e">
        <f>SUMIFS([1]raw_resource_build!$K:$K,[1]raw_resource_build!$B:$B,$C509,[1]raw_resource_build!$A:$A,U$467)</f>
        <v>#VALUE!</v>
      </c>
      <c r="V509" s="24" t="e">
        <f>SUMIFS([1]raw_resource_build!$K:$K,[1]raw_resource_build!$B:$B,$C509,[1]raw_resource_build!$A:$A,V$467)</f>
        <v>#VALUE!</v>
      </c>
      <c r="W509" s="24" t="e">
        <f>SUMIFS([1]raw_resource_build!$K:$K,[1]raw_resource_build!$B:$B,$C509,[1]raw_resource_build!$A:$A,W$467)</f>
        <v>#VALUE!</v>
      </c>
      <c r="X509" s="24" t="e">
        <f>SUMIFS([1]raw_resource_build!$K:$K,[1]raw_resource_build!$B:$B,$C509,[1]raw_resource_build!$A:$A,X$467)</f>
        <v>#VALUE!</v>
      </c>
      <c r="Y509" s="24" t="e">
        <f>SUMIFS([1]raw_resource_build!$K:$K,[1]raw_resource_build!$B:$B,$C509,[1]raw_resource_build!$A:$A,Y$467)</f>
        <v>#VALUE!</v>
      </c>
      <c r="Z509" s="24" t="e">
        <f>SUMIFS([1]raw_resource_build!$K:$K,[1]raw_resource_build!$B:$B,$C509,[1]raw_resource_build!$A:$A,Z$467)</f>
        <v>#VALUE!</v>
      </c>
      <c r="AA509" s="24" t="e">
        <f>SUMIFS([1]raw_resource_build!$K:$K,[1]raw_resource_build!$B:$B,$C509,[1]raw_resource_build!$A:$A,AA$467)</f>
        <v>#VALUE!</v>
      </c>
      <c r="AB509" s="24" t="e">
        <f>SUMIFS([1]raw_resource_build!$K:$K,[1]raw_resource_build!$B:$B,$C509,[1]raw_resource_build!$A:$A,AB$467)</f>
        <v>#VALUE!</v>
      </c>
      <c r="AC509" s="24" t="e">
        <f>SUMIFS([1]raw_resource_build!$K:$K,[1]raw_resource_build!$B:$B,$C509,[1]raw_resource_build!$A:$A,AC$467)</f>
        <v>#VALUE!</v>
      </c>
      <c r="AD509" s="24" t="e">
        <f>SUMIFS([1]raw_resource_build!$K:$K,[1]raw_resource_build!$B:$B,$C509,[1]raw_resource_build!$A:$A,AD$467)</f>
        <v>#VALUE!</v>
      </c>
      <c r="AE509" s="24" t="e">
        <f>SUMIFS([1]raw_resource_build!$K:$K,[1]raw_resource_build!$B:$B,$C509,[1]raw_resource_build!$A:$A,AE$467)</f>
        <v>#VALUE!</v>
      </c>
      <c r="AF509" s="24" t="e">
        <f>SUMIFS([1]raw_resource_build!$K:$K,[1]raw_resource_build!$B:$B,$C509,[1]raw_resource_build!$A:$A,AF$467)</f>
        <v>#VALUE!</v>
      </c>
      <c r="AG509" s="24" t="e">
        <f>SUMIFS([1]raw_resource_build!$K:$K,[1]raw_resource_build!$B:$B,$C509,[1]raw_resource_build!$A:$A,AG$467)</f>
        <v>#VALUE!</v>
      </c>
      <c r="AH509" s="24" t="e">
        <f>SUMIFS([1]raw_resource_build!$K:$K,[1]raw_resource_build!$B:$B,$C509,[1]raw_resource_build!$A:$A,AH$467)</f>
        <v>#VALUE!</v>
      </c>
      <c r="AI509" s="24" t="e">
        <f>SUMIFS([1]raw_resource_build!$K:$K,[1]raw_resource_build!$B:$B,$C509,[1]raw_resource_build!$A:$A,AI$467)</f>
        <v>#VALUE!</v>
      </c>
      <c r="AJ509" s="24" t="e">
        <f>SUMIFS([1]raw_resource_build!$K:$K,[1]raw_resource_build!$B:$B,$C509,[1]raw_resource_build!$A:$A,AJ$467)</f>
        <v>#VALUE!</v>
      </c>
      <c r="AK509" s="24" t="e">
        <f>SUMIFS([1]raw_resource_build!$K:$K,[1]raw_resource_build!$B:$B,$C509,[1]raw_resource_build!$A:$A,AK$467)</f>
        <v>#VALUE!</v>
      </c>
      <c r="AL509" s="24" t="e">
        <f>SUMIFS([1]raw_resource_build!$K:$K,[1]raw_resource_build!$B:$B,$C509,[1]raw_resource_build!$A:$A,AL$467)</f>
        <v>#VALUE!</v>
      </c>
      <c r="AM509" s="24" t="e">
        <f>SUMIFS([1]raw_resource_build!$K:$K,[1]raw_resource_build!$B:$B,$C509,[1]raw_resource_build!$A:$A,AM$467)</f>
        <v>#VALUE!</v>
      </c>
      <c r="AN509" s="24" t="e">
        <f>SUMIFS([1]raw_resource_build!$K:$K,[1]raw_resource_build!$B:$B,$C509,[1]raw_resource_build!$A:$A,AN$467)</f>
        <v>#VALUE!</v>
      </c>
      <c r="AO509" s="17"/>
    </row>
    <row r="510" spans="3:41" outlineLevel="1" x14ac:dyDescent="0.4">
      <c r="C510" s="17" t="s">
        <v>403</v>
      </c>
      <c r="D510" s="136" t="s">
        <v>174</v>
      </c>
      <c r="E510" s="24">
        <v>0</v>
      </c>
      <c r="F510" s="24">
        <v>0</v>
      </c>
      <c r="G510" s="24">
        <v>0</v>
      </c>
      <c r="H510" s="24">
        <v>0</v>
      </c>
      <c r="I510" s="24">
        <v>0</v>
      </c>
      <c r="J510" s="24">
        <v>1173.6600000000001</v>
      </c>
      <c r="K510" s="24">
        <v>1173.6600000000001</v>
      </c>
      <c r="L510" s="24">
        <v>1488</v>
      </c>
      <c r="M510" s="24">
        <v>1488</v>
      </c>
      <c r="N510" s="24">
        <v>1488</v>
      </c>
      <c r="O510" s="24">
        <v>0</v>
      </c>
      <c r="P510" s="24">
        <v>1488</v>
      </c>
      <c r="Q510" s="24">
        <v>0</v>
      </c>
      <c r="R510" s="24">
        <v>0</v>
      </c>
      <c r="S510" s="24">
        <v>0</v>
      </c>
      <c r="T510" s="24">
        <v>1488</v>
      </c>
      <c r="U510" s="24" t="e">
        <f>SUMIFS([1]raw_resource_build!$K:$K,[1]raw_resource_build!$B:$B,$C510,[1]raw_resource_build!$A:$A,U$467)</f>
        <v>#VALUE!</v>
      </c>
      <c r="V510" s="24" t="e">
        <f>SUMIFS([1]raw_resource_build!$K:$K,[1]raw_resource_build!$B:$B,$C510,[1]raw_resource_build!$A:$A,V$467)</f>
        <v>#VALUE!</v>
      </c>
      <c r="W510" s="24" t="e">
        <f>SUMIFS([1]raw_resource_build!$K:$K,[1]raw_resource_build!$B:$B,$C510,[1]raw_resource_build!$A:$A,W$467)</f>
        <v>#VALUE!</v>
      </c>
      <c r="X510" s="24" t="e">
        <f>SUMIFS([1]raw_resource_build!$K:$K,[1]raw_resource_build!$B:$B,$C510,[1]raw_resource_build!$A:$A,X$467)</f>
        <v>#VALUE!</v>
      </c>
      <c r="Y510" s="24" t="e">
        <f>SUMIFS([1]raw_resource_build!$K:$K,[1]raw_resource_build!$B:$B,$C510,[1]raw_resource_build!$A:$A,Y$467)</f>
        <v>#VALUE!</v>
      </c>
      <c r="Z510" s="24" t="e">
        <f>SUMIFS([1]raw_resource_build!$K:$K,[1]raw_resource_build!$B:$B,$C510,[1]raw_resource_build!$A:$A,Z$467)</f>
        <v>#VALUE!</v>
      </c>
      <c r="AA510" s="24" t="e">
        <f>SUMIFS([1]raw_resource_build!$K:$K,[1]raw_resource_build!$B:$B,$C510,[1]raw_resource_build!$A:$A,AA$467)</f>
        <v>#VALUE!</v>
      </c>
      <c r="AB510" s="24" t="e">
        <f>SUMIFS([1]raw_resource_build!$K:$K,[1]raw_resource_build!$B:$B,$C510,[1]raw_resource_build!$A:$A,AB$467)</f>
        <v>#VALUE!</v>
      </c>
      <c r="AC510" s="24" t="e">
        <f>SUMIFS([1]raw_resource_build!$K:$K,[1]raw_resource_build!$B:$B,$C510,[1]raw_resource_build!$A:$A,AC$467)</f>
        <v>#VALUE!</v>
      </c>
      <c r="AD510" s="24" t="e">
        <f>SUMIFS([1]raw_resource_build!$K:$K,[1]raw_resource_build!$B:$B,$C510,[1]raw_resource_build!$A:$A,AD$467)</f>
        <v>#VALUE!</v>
      </c>
      <c r="AE510" s="24" t="e">
        <f>SUMIFS([1]raw_resource_build!$K:$K,[1]raw_resource_build!$B:$B,$C510,[1]raw_resource_build!$A:$A,AE$467)</f>
        <v>#VALUE!</v>
      </c>
      <c r="AF510" s="24" t="e">
        <f>SUMIFS([1]raw_resource_build!$K:$K,[1]raw_resource_build!$B:$B,$C510,[1]raw_resource_build!$A:$A,AF$467)</f>
        <v>#VALUE!</v>
      </c>
      <c r="AG510" s="24" t="e">
        <f>SUMIFS([1]raw_resource_build!$K:$K,[1]raw_resource_build!$B:$B,$C510,[1]raw_resource_build!$A:$A,AG$467)</f>
        <v>#VALUE!</v>
      </c>
      <c r="AH510" s="24" t="e">
        <f>SUMIFS([1]raw_resource_build!$K:$K,[1]raw_resource_build!$B:$B,$C510,[1]raw_resource_build!$A:$A,AH$467)</f>
        <v>#VALUE!</v>
      </c>
      <c r="AI510" s="24" t="e">
        <f>SUMIFS([1]raw_resource_build!$K:$K,[1]raw_resource_build!$B:$B,$C510,[1]raw_resource_build!$A:$A,AI$467)</f>
        <v>#VALUE!</v>
      </c>
      <c r="AJ510" s="24" t="e">
        <f>SUMIFS([1]raw_resource_build!$K:$K,[1]raw_resource_build!$B:$B,$C510,[1]raw_resource_build!$A:$A,AJ$467)</f>
        <v>#VALUE!</v>
      </c>
      <c r="AK510" s="24" t="e">
        <f>SUMIFS([1]raw_resource_build!$K:$K,[1]raw_resource_build!$B:$B,$C510,[1]raw_resource_build!$A:$A,AK$467)</f>
        <v>#VALUE!</v>
      </c>
      <c r="AL510" s="24" t="e">
        <f>SUMIFS([1]raw_resource_build!$K:$K,[1]raw_resource_build!$B:$B,$C510,[1]raw_resource_build!$A:$A,AL$467)</f>
        <v>#VALUE!</v>
      </c>
      <c r="AM510" s="24" t="e">
        <f>SUMIFS([1]raw_resource_build!$K:$K,[1]raw_resource_build!$B:$B,$C510,[1]raw_resource_build!$A:$A,AM$467)</f>
        <v>#VALUE!</v>
      </c>
      <c r="AN510" s="24" t="e">
        <f>SUMIFS([1]raw_resource_build!$K:$K,[1]raw_resource_build!$B:$B,$C510,[1]raw_resource_build!$A:$A,AN$467)</f>
        <v>#VALUE!</v>
      </c>
      <c r="AO510" s="17"/>
    </row>
    <row r="511" spans="3:41" outlineLevel="1" x14ac:dyDescent="0.4">
      <c r="C511" s="17" t="s">
        <v>404</v>
      </c>
      <c r="D511" s="136" t="s">
        <v>171</v>
      </c>
      <c r="E511" s="24">
        <v>0</v>
      </c>
      <c r="F511" s="24">
        <v>0</v>
      </c>
      <c r="G511" s="24">
        <v>0</v>
      </c>
      <c r="H511" s="24">
        <v>0</v>
      </c>
      <c r="I511" s="24">
        <v>0</v>
      </c>
      <c r="J511" s="24">
        <v>0</v>
      </c>
      <c r="K511" s="24">
        <v>0</v>
      </c>
      <c r="L511" s="24">
        <v>275</v>
      </c>
      <c r="M511" s="24">
        <v>275</v>
      </c>
      <c r="N511" s="24">
        <v>275</v>
      </c>
      <c r="O511" s="24">
        <v>0</v>
      </c>
      <c r="P511" s="24">
        <v>275</v>
      </c>
      <c r="Q511" s="24">
        <v>0</v>
      </c>
      <c r="R511" s="24">
        <v>0</v>
      </c>
      <c r="S511" s="24">
        <v>0</v>
      </c>
      <c r="T511" s="24">
        <v>275</v>
      </c>
      <c r="U511" s="24" t="e">
        <f>SUMIFS([1]raw_resource_build!$K:$K,[1]raw_resource_build!$B:$B,$C511,[1]raw_resource_build!$A:$A,U$467)</f>
        <v>#VALUE!</v>
      </c>
      <c r="V511" s="24" t="e">
        <f>SUMIFS([1]raw_resource_build!$K:$K,[1]raw_resource_build!$B:$B,$C511,[1]raw_resource_build!$A:$A,V$467)</f>
        <v>#VALUE!</v>
      </c>
      <c r="W511" s="24" t="e">
        <f>SUMIFS([1]raw_resource_build!$K:$K,[1]raw_resource_build!$B:$B,$C511,[1]raw_resource_build!$A:$A,W$467)</f>
        <v>#VALUE!</v>
      </c>
      <c r="X511" s="24" t="e">
        <f>SUMIFS([1]raw_resource_build!$K:$K,[1]raw_resource_build!$B:$B,$C511,[1]raw_resource_build!$A:$A,X$467)</f>
        <v>#VALUE!</v>
      </c>
      <c r="Y511" s="24" t="e">
        <f>SUMIFS([1]raw_resource_build!$K:$K,[1]raw_resource_build!$B:$B,$C511,[1]raw_resource_build!$A:$A,Y$467)</f>
        <v>#VALUE!</v>
      </c>
      <c r="Z511" s="24" t="e">
        <f>SUMIFS([1]raw_resource_build!$K:$K,[1]raw_resource_build!$B:$B,$C511,[1]raw_resource_build!$A:$A,Z$467)</f>
        <v>#VALUE!</v>
      </c>
      <c r="AA511" s="24" t="e">
        <f>SUMIFS([1]raw_resource_build!$K:$K,[1]raw_resource_build!$B:$B,$C511,[1]raw_resource_build!$A:$A,AA$467)</f>
        <v>#VALUE!</v>
      </c>
      <c r="AB511" s="24" t="e">
        <f>SUMIFS([1]raw_resource_build!$K:$K,[1]raw_resource_build!$B:$B,$C511,[1]raw_resource_build!$A:$A,AB$467)</f>
        <v>#VALUE!</v>
      </c>
      <c r="AC511" s="24" t="e">
        <f>SUMIFS([1]raw_resource_build!$K:$K,[1]raw_resource_build!$B:$B,$C511,[1]raw_resource_build!$A:$A,AC$467)</f>
        <v>#VALUE!</v>
      </c>
      <c r="AD511" s="24" t="e">
        <f>SUMIFS([1]raw_resource_build!$K:$K,[1]raw_resource_build!$B:$B,$C511,[1]raw_resource_build!$A:$A,AD$467)</f>
        <v>#VALUE!</v>
      </c>
      <c r="AE511" s="24" t="e">
        <f>SUMIFS([1]raw_resource_build!$K:$K,[1]raw_resource_build!$B:$B,$C511,[1]raw_resource_build!$A:$A,AE$467)</f>
        <v>#VALUE!</v>
      </c>
      <c r="AF511" s="24" t="e">
        <f>SUMIFS([1]raw_resource_build!$K:$K,[1]raw_resource_build!$B:$B,$C511,[1]raw_resource_build!$A:$A,AF$467)</f>
        <v>#VALUE!</v>
      </c>
      <c r="AG511" s="24" t="e">
        <f>SUMIFS([1]raw_resource_build!$K:$K,[1]raw_resource_build!$B:$B,$C511,[1]raw_resource_build!$A:$A,AG$467)</f>
        <v>#VALUE!</v>
      </c>
      <c r="AH511" s="24" t="e">
        <f>SUMIFS([1]raw_resource_build!$K:$K,[1]raw_resource_build!$B:$B,$C511,[1]raw_resource_build!$A:$A,AH$467)</f>
        <v>#VALUE!</v>
      </c>
      <c r="AI511" s="24" t="e">
        <f>SUMIFS([1]raw_resource_build!$K:$K,[1]raw_resource_build!$B:$B,$C511,[1]raw_resource_build!$A:$A,AI$467)</f>
        <v>#VALUE!</v>
      </c>
      <c r="AJ511" s="24" t="e">
        <f>SUMIFS([1]raw_resource_build!$K:$K,[1]raw_resource_build!$B:$B,$C511,[1]raw_resource_build!$A:$A,AJ$467)</f>
        <v>#VALUE!</v>
      </c>
      <c r="AK511" s="24" t="e">
        <f>SUMIFS([1]raw_resource_build!$K:$K,[1]raw_resource_build!$B:$B,$C511,[1]raw_resource_build!$A:$A,AK$467)</f>
        <v>#VALUE!</v>
      </c>
      <c r="AL511" s="24" t="e">
        <f>SUMIFS([1]raw_resource_build!$K:$K,[1]raw_resource_build!$B:$B,$C511,[1]raw_resource_build!$A:$A,AL$467)</f>
        <v>#VALUE!</v>
      </c>
      <c r="AM511" s="24" t="e">
        <f>SUMIFS([1]raw_resource_build!$K:$K,[1]raw_resource_build!$B:$B,$C511,[1]raw_resource_build!$A:$A,AM$467)</f>
        <v>#VALUE!</v>
      </c>
      <c r="AN511" s="24" t="e">
        <f>SUMIFS([1]raw_resource_build!$K:$K,[1]raw_resource_build!$B:$B,$C511,[1]raw_resource_build!$A:$A,AN$467)</f>
        <v>#VALUE!</v>
      </c>
      <c r="AO511" s="17"/>
    </row>
    <row r="512" spans="3:41" outlineLevel="1" x14ac:dyDescent="0.4">
      <c r="C512" s="17" t="s">
        <v>405</v>
      </c>
      <c r="D512" s="136" t="s">
        <v>173</v>
      </c>
      <c r="E512" s="24">
        <v>0</v>
      </c>
      <c r="F512" s="24">
        <v>0</v>
      </c>
      <c r="G512" s="24">
        <v>0</v>
      </c>
      <c r="H512" s="24">
        <v>0</v>
      </c>
      <c r="I512" s="24">
        <v>0</v>
      </c>
      <c r="J512" s="24">
        <v>0</v>
      </c>
      <c r="K512" s="24">
        <v>0</v>
      </c>
      <c r="L512" s="24">
        <v>0</v>
      </c>
      <c r="M512" s="24">
        <v>0</v>
      </c>
      <c r="N512" s="24">
        <v>1778.57</v>
      </c>
      <c r="O512" s="24">
        <v>0</v>
      </c>
      <c r="P512" s="24">
        <v>1778.57</v>
      </c>
      <c r="Q512" s="24">
        <v>0</v>
      </c>
      <c r="R512" s="24">
        <v>0</v>
      </c>
      <c r="S512" s="24">
        <v>0</v>
      </c>
      <c r="T512" s="24">
        <v>4404</v>
      </c>
      <c r="U512" s="24" t="e">
        <f>SUMIFS([1]raw_resource_build!$K:$K,[1]raw_resource_build!$B:$B,$C512,[1]raw_resource_build!$A:$A,U$467)</f>
        <v>#VALUE!</v>
      </c>
      <c r="V512" s="24" t="e">
        <f>SUMIFS([1]raw_resource_build!$K:$K,[1]raw_resource_build!$B:$B,$C512,[1]raw_resource_build!$A:$A,V$467)</f>
        <v>#VALUE!</v>
      </c>
      <c r="W512" s="24" t="e">
        <f>SUMIFS([1]raw_resource_build!$K:$K,[1]raw_resource_build!$B:$B,$C512,[1]raw_resource_build!$A:$A,W$467)</f>
        <v>#VALUE!</v>
      </c>
      <c r="X512" s="24" t="e">
        <f>SUMIFS([1]raw_resource_build!$K:$K,[1]raw_resource_build!$B:$B,$C512,[1]raw_resource_build!$A:$A,X$467)</f>
        <v>#VALUE!</v>
      </c>
      <c r="Y512" s="24" t="e">
        <f>SUMIFS([1]raw_resource_build!$K:$K,[1]raw_resource_build!$B:$B,$C512,[1]raw_resource_build!$A:$A,Y$467)</f>
        <v>#VALUE!</v>
      </c>
      <c r="Z512" s="24" t="e">
        <f>SUMIFS([1]raw_resource_build!$K:$K,[1]raw_resource_build!$B:$B,$C512,[1]raw_resource_build!$A:$A,Z$467)</f>
        <v>#VALUE!</v>
      </c>
      <c r="AA512" s="24" t="e">
        <f>SUMIFS([1]raw_resource_build!$K:$K,[1]raw_resource_build!$B:$B,$C512,[1]raw_resource_build!$A:$A,AA$467)</f>
        <v>#VALUE!</v>
      </c>
      <c r="AB512" s="24" t="e">
        <f>SUMIFS([1]raw_resource_build!$K:$K,[1]raw_resource_build!$B:$B,$C512,[1]raw_resource_build!$A:$A,AB$467)</f>
        <v>#VALUE!</v>
      </c>
      <c r="AC512" s="24" t="e">
        <f>SUMIFS([1]raw_resource_build!$K:$K,[1]raw_resource_build!$B:$B,$C512,[1]raw_resource_build!$A:$A,AC$467)</f>
        <v>#VALUE!</v>
      </c>
      <c r="AD512" s="24" t="e">
        <f>SUMIFS([1]raw_resource_build!$K:$K,[1]raw_resource_build!$B:$B,$C512,[1]raw_resource_build!$A:$A,AD$467)</f>
        <v>#VALUE!</v>
      </c>
      <c r="AE512" s="24" t="e">
        <f>SUMIFS([1]raw_resource_build!$K:$K,[1]raw_resource_build!$B:$B,$C512,[1]raw_resource_build!$A:$A,AE$467)</f>
        <v>#VALUE!</v>
      </c>
      <c r="AF512" s="24" t="e">
        <f>SUMIFS([1]raw_resource_build!$K:$K,[1]raw_resource_build!$B:$B,$C512,[1]raw_resource_build!$A:$A,AF$467)</f>
        <v>#VALUE!</v>
      </c>
      <c r="AG512" s="24" t="e">
        <f>SUMIFS([1]raw_resource_build!$K:$K,[1]raw_resource_build!$B:$B,$C512,[1]raw_resource_build!$A:$A,AG$467)</f>
        <v>#VALUE!</v>
      </c>
      <c r="AH512" s="24" t="e">
        <f>SUMIFS([1]raw_resource_build!$K:$K,[1]raw_resource_build!$B:$B,$C512,[1]raw_resource_build!$A:$A,AH$467)</f>
        <v>#VALUE!</v>
      </c>
      <c r="AI512" s="24" t="e">
        <f>SUMIFS([1]raw_resource_build!$K:$K,[1]raw_resource_build!$B:$B,$C512,[1]raw_resource_build!$A:$A,AI$467)</f>
        <v>#VALUE!</v>
      </c>
      <c r="AJ512" s="24" t="e">
        <f>SUMIFS([1]raw_resource_build!$K:$K,[1]raw_resource_build!$B:$B,$C512,[1]raw_resource_build!$A:$A,AJ$467)</f>
        <v>#VALUE!</v>
      </c>
      <c r="AK512" s="24" t="e">
        <f>SUMIFS([1]raw_resource_build!$K:$K,[1]raw_resource_build!$B:$B,$C512,[1]raw_resource_build!$A:$A,AK$467)</f>
        <v>#VALUE!</v>
      </c>
      <c r="AL512" s="24" t="e">
        <f>SUMIFS([1]raw_resource_build!$K:$K,[1]raw_resource_build!$B:$B,$C512,[1]raw_resource_build!$A:$A,AL$467)</f>
        <v>#VALUE!</v>
      </c>
      <c r="AM512" s="24" t="e">
        <f>SUMIFS([1]raw_resource_build!$K:$K,[1]raw_resource_build!$B:$B,$C512,[1]raw_resource_build!$A:$A,AM$467)</f>
        <v>#VALUE!</v>
      </c>
      <c r="AN512" s="24" t="e">
        <f>SUMIFS([1]raw_resource_build!$K:$K,[1]raw_resource_build!$B:$B,$C512,[1]raw_resource_build!$A:$A,AN$467)</f>
        <v>#VALUE!</v>
      </c>
      <c r="AO512" s="17"/>
    </row>
    <row r="513" spans="3:41" outlineLevel="1" x14ac:dyDescent="0.4">
      <c r="C513" s="17" t="s">
        <v>406</v>
      </c>
      <c r="D513" s="136" t="s">
        <v>355</v>
      </c>
      <c r="E513" s="24">
        <v>0</v>
      </c>
      <c r="F513" s="24">
        <v>0</v>
      </c>
      <c r="G513" s="24">
        <v>0</v>
      </c>
      <c r="H513" s="24">
        <v>0</v>
      </c>
      <c r="I513" s="24">
        <v>0</v>
      </c>
      <c r="J513" s="24">
        <v>0</v>
      </c>
      <c r="K513" s="24">
        <v>0</v>
      </c>
      <c r="L513" s="24">
        <v>0</v>
      </c>
      <c r="M513" s="24">
        <v>0</v>
      </c>
      <c r="N513" s="24">
        <v>0</v>
      </c>
      <c r="O513" s="24">
        <v>0</v>
      </c>
      <c r="P513" s="24">
        <v>0</v>
      </c>
      <c r="Q513" s="24">
        <v>0</v>
      </c>
      <c r="R513" s="24">
        <v>0</v>
      </c>
      <c r="S513" s="24">
        <v>0</v>
      </c>
      <c r="T513" s="24">
        <v>0</v>
      </c>
      <c r="U513" s="24" t="e">
        <f>SUMIFS([1]raw_resource_build!$K:$K,[1]raw_resource_build!$B:$B,$C513,[1]raw_resource_build!$A:$A,U$467)</f>
        <v>#VALUE!</v>
      </c>
      <c r="V513" s="24" t="e">
        <f>SUMIFS([1]raw_resource_build!$K:$K,[1]raw_resource_build!$B:$B,$C513,[1]raw_resource_build!$A:$A,V$467)</f>
        <v>#VALUE!</v>
      </c>
      <c r="W513" s="24" t="e">
        <f>SUMIFS([1]raw_resource_build!$K:$K,[1]raw_resource_build!$B:$B,$C513,[1]raw_resource_build!$A:$A,W$467)</f>
        <v>#VALUE!</v>
      </c>
      <c r="X513" s="24" t="e">
        <f>SUMIFS([1]raw_resource_build!$K:$K,[1]raw_resource_build!$B:$B,$C513,[1]raw_resource_build!$A:$A,X$467)</f>
        <v>#VALUE!</v>
      </c>
      <c r="Y513" s="24" t="e">
        <f>SUMIFS([1]raw_resource_build!$K:$K,[1]raw_resource_build!$B:$B,$C513,[1]raw_resource_build!$A:$A,Y$467)</f>
        <v>#VALUE!</v>
      </c>
      <c r="Z513" s="24" t="e">
        <f>SUMIFS([1]raw_resource_build!$K:$K,[1]raw_resource_build!$B:$B,$C513,[1]raw_resource_build!$A:$A,Z$467)</f>
        <v>#VALUE!</v>
      </c>
      <c r="AA513" s="24" t="e">
        <f>SUMIFS([1]raw_resource_build!$K:$K,[1]raw_resource_build!$B:$B,$C513,[1]raw_resource_build!$A:$A,AA$467)</f>
        <v>#VALUE!</v>
      </c>
      <c r="AB513" s="24" t="e">
        <f>SUMIFS([1]raw_resource_build!$K:$K,[1]raw_resource_build!$B:$B,$C513,[1]raw_resource_build!$A:$A,AB$467)</f>
        <v>#VALUE!</v>
      </c>
      <c r="AC513" s="24" t="e">
        <f>SUMIFS([1]raw_resource_build!$K:$K,[1]raw_resource_build!$B:$B,$C513,[1]raw_resource_build!$A:$A,AC$467)</f>
        <v>#VALUE!</v>
      </c>
      <c r="AD513" s="24" t="e">
        <f>SUMIFS([1]raw_resource_build!$K:$K,[1]raw_resource_build!$B:$B,$C513,[1]raw_resource_build!$A:$A,AD$467)</f>
        <v>#VALUE!</v>
      </c>
      <c r="AE513" s="24" t="e">
        <f>SUMIFS([1]raw_resource_build!$K:$K,[1]raw_resource_build!$B:$B,$C513,[1]raw_resource_build!$A:$A,AE$467)</f>
        <v>#VALUE!</v>
      </c>
      <c r="AF513" s="24" t="e">
        <f>SUMIFS([1]raw_resource_build!$K:$K,[1]raw_resource_build!$B:$B,$C513,[1]raw_resource_build!$A:$A,AF$467)</f>
        <v>#VALUE!</v>
      </c>
      <c r="AG513" s="24" t="e">
        <f>SUMIFS([1]raw_resource_build!$K:$K,[1]raw_resource_build!$B:$B,$C513,[1]raw_resource_build!$A:$A,AG$467)</f>
        <v>#VALUE!</v>
      </c>
      <c r="AH513" s="24" t="e">
        <f>SUMIFS([1]raw_resource_build!$K:$K,[1]raw_resource_build!$B:$B,$C513,[1]raw_resource_build!$A:$A,AH$467)</f>
        <v>#VALUE!</v>
      </c>
      <c r="AI513" s="24" t="e">
        <f>SUMIFS([1]raw_resource_build!$K:$K,[1]raw_resource_build!$B:$B,$C513,[1]raw_resource_build!$A:$A,AI$467)</f>
        <v>#VALUE!</v>
      </c>
      <c r="AJ513" s="24" t="e">
        <f>SUMIFS([1]raw_resource_build!$K:$K,[1]raw_resource_build!$B:$B,$C513,[1]raw_resource_build!$A:$A,AJ$467)</f>
        <v>#VALUE!</v>
      </c>
      <c r="AK513" s="24" t="e">
        <f>SUMIFS([1]raw_resource_build!$K:$K,[1]raw_resource_build!$B:$B,$C513,[1]raw_resource_build!$A:$A,AK$467)</f>
        <v>#VALUE!</v>
      </c>
      <c r="AL513" s="24" t="e">
        <f>SUMIFS([1]raw_resource_build!$K:$K,[1]raw_resource_build!$B:$B,$C513,[1]raw_resource_build!$A:$A,AL$467)</f>
        <v>#VALUE!</v>
      </c>
      <c r="AM513" s="24" t="e">
        <f>SUMIFS([1]raw_resource_build!$K:$K,[1]raw_resource_build!$B:$B,$C513,[1]raw_resource_build!$A:$A,AM$467)</f>
        <v>#VALUE!</v>
      </c>
      <c r="AN513" s="24" t="e">
        <f>SUMIFS([1]raw_resource_build!$K:$K,[1]raw_resource_build!$B:$B,$C513,[1]raw_resource_build!$A:$A,AN$467)</f>
        <v>#VALUE!</v>
      </c>
      <c r="AO513" s="17"/>
    </row>
    <row r="514" spans="3:41" outlineLevel="1" x14ac:dyDescent="0.4">
      <c r="C514" s="17" t="s">
        <v>407</v>
      </c>
      <c r="D514" s="136" t="s">
        <v>366</v>
      </c>
      <c r="E514" s="24">
        <v>0</v>
      </c>
      <c r="F514" s="24">
        <v>0</v>
      </c>
      <c r="G514" s="24">
        <v>0</v>
      </c>
      <c r="H514" s="24">
        <v>0</v>
      </c>
      <c r="I514" s="24">
        <v>0</v>
      </c>
      <c r="J514" s="24">
        <v>0</v>
      </c>
      <c r="K514" s="24">
        <v>0</v>
      </c>
      <c r="L514" s="24">
        <v>0</v>
      </c>
      <c r="M514" s="24">
        <v>0</v>
      </c>
      <c r="N514" s="24">
        <v>96.7</v>
      </c>
      <c r="O514" s="24">
        <v>0</v>
      </c>
      <c r="P514" s="24">
        <v>223.94</v>
      </c>
      <c r="Q514" s="24">
        <v>0</v>
      </c>
      <c r="R514" s="24">
        <v>0</v>
      </c>
      <c r="S514" s="24">
        <v>0</v>
      </c>
      <c r="T514" s="24">
        <v>617.94000000000005</v>
      </c>
      <c r="U514" s="24" t="e">
        <f>SUMIFS([1]raw_resource_build!$K:$K,[1]raw_resource_build!$B:$B,$C514,[1]raw_resource_build!$A:$A,U$467)</f>
        <v>#VALUE!</v>
      </c>
      <c r="V514" s="24" t="e">
        <f>SUMIFS([1]raw_resource_build!$K:$K,[1]raw_resource_build!$B:$B,$C514,[1]raw_resource_build!$A:$A,V$467)</f>
        <v>#VALUE!</v>
      </c>
      <c r="W514" s="24" t="e">
        <f>SUMIFS([1]raw_resource_build!$K:$K,[1]raw_resource_build!$B:$B,$C514,[1]raw_resource_build!$A:$A,W$467)</f>
        <v>#VALUE!</v>
      </c>
      <c r="X514" s="24" t="e">
        <f>SUMIFS([1]raw_resource_build!$K:$K,[1]raw_resource_build!$B:$B,$C514,[1]raw_resource_build!$A:$A,X$467)</f>
        <v>#VALUE!</v>
      </c>
      <c r="Y514" s="24" t="e">
        <f>SUMIFS([1]raw_resource_build!$K:$K,[1]raw_resource_build!$B:$B,$C514,[1]raw_resource_build!$A:$A,Y$467)</f>
        <v>#VALUE!</v>
      </c>
      <c r="Z514" s="24" t="e">
        <f>SUMIFS([1]raw_resource_build!$K:$K,[1]raw_resource_build!$B:$B,$C514,[1]raw_resource_build!$A:$A,Z$467)</f>
        <v>#VALUE!</v>
      </c>
      <c r="AA514" s="24" t="e">
        <f>SUMIFS([1]raw_resource_build!$K:$K,[1]raw_resource_build!$B:$B,$C514,[1]raw_resource_build!$A:$A,AA$467)</f>
        <v>#VALUE!</v>
      </c>
      <c r="AB514" s="24" t="e">
        <f>SUMIFS([1]raw_resource_build!$K:$K,[1]raw_resource_build!$B:$B,$C514,[1]raw_resource_build!$A:$A,AB$467)</f>
        <v>#VALUE!</v>
      </c>
      <c r="AC514" s="24" t="e">
        <f>SUMIFS([1]raw_resource_build!$K:$K,[1]raw_resource_build!$B:$B,$C514,[1]raw_resource_build!$A:$A,AC$467)</f>
        <v>#VALUE!</v>
      </c>
      <c r="AD514" s="24" t="e">
        <f>SUMIFS([1]raw_resource_build!$K:$K,[1]raw_resource_build!$B:$B,$C514,[1]raw_resource_build!$A:$A,AD$467)</f>
        <v>#VALUE!</v>
      </c>
      <c r="AE514" s="24" t="e">
        <f>SUMIFS([1]raw_resource_build!$K:$K,[1]raw_resource_build!$B:$B,$C514,[1]raw_resource_build!$A:$A,AE$467)</f>
        <v>#VALUE!</v>
      </c>
      <c r="AF514" s="24" t="e">
        <f>SUMIFS([1]raw_resource_build!$K:$K,[1]raw_resource_build!$B:$B,$C514,[1]raw_resource_build!$A:$A,AF$467)</f>
        <v>#VALUE!</v>
      </c>
      <c r="AG514" s="24" t="e">
        <f>SUMIFS([1]raw_resource_build!$K:$K,[1]raw_resource_build!$B:$B,$C514,[1]raw_resource_build!$A:$A,AG$467)</f>
        <v>#VALUE!</v>
      </c>
      <c r="AH514" s="24" t="e">
        <f>SUMIFS([1]raw_resource_build!$K:$K,[1]raw_resource_build!$B:$B,$C514,[1]raw_resource_build!$A:$A,AH$467)</f>
        <v>#VALUE!</v>
      </c>
      <c r="AI514" s="24" t="e">
        <f>SUMIFS([1]raw_resource_build!$K:$K,[1]raw_resource_build!$B:$B,$C514,[1]raw_resource_build!$A:$A,AI$467)</f>
        <v>#VALUE!</v>
      </c>
      <c r="AJ514" s="24" t="e">
        <f>SUMIFS([1]raw_resource_build!$K:$K,[1]raw_resource_build!$B:$B,$C514,[1]raw_resource_build!$A:$A,AJ$467)</f>
        <v>#VALUE!</v>
      </c>
      <c r="AK514" s="24" t="e">
        <f>SUMIFS([1]raw_resource_build!$K:$K,[1]raw_resource_build!$B:$B,$C514,[1]raw_resource_build!$A:$A,AK$467)</f>
        <v>#VALUE!</v>
      </c>
      <c r="AL514" s="24" t="e">
        <f>SUMIFS([1]raw_resource_build!$K:$K,[1]raw_resource_build!$B:$B,$C514,[1]raw_resource_build!$A:$A,AL$467)</f>
        <v>#VALUE!</v>
      </c>
      <c r="AM514" s="24" t="e">
        <f>SUMIFS([1]raw_resource_build!$K:$K,[1]raw_resource_build!$B:$B,$C514,[1]raw_resource_build!$A:$A,AM$467)</f>
        <v>#VALUE!</v>
      </c>
      <c r="AN514" s="24" t="e">
        <f>SUMIFS([1]raw_resource_build!$K:$K,[1]raw_resource_build!$B:$B,$C514,[1]raw_resource_build!$A:$A,AN$467)</f>
        <v>#VALUE!</v>
      </c>
      <c r="AO514" s="17"/>
    </row>
    <row r="515" spans="3:41" outlineLevel="1" x14ac:dyDescent="0.4">
      <c r="C515" s="17" t="s">
        <v>408</v>
      </c>
      <c r="D515" s="136" t="s">
        <v>355</v>
      </c>
      <c r="E515" s="24">
        <v>0</v>
      </c>
      <c r="F515" s="24">
        <v>0</v>
      </c>
      <c r="G515" s="24">
        <v>0</v>
      </c>
      <c r="H515" s="24">
        <v>0</v>
      </c>
      <c r="I515" s="24">
        <v>0</v>
      </c>
      <c r="J515" s="24">
        <v>0</v>
      </c>
      <c r="K515" s="24">
        <v>0</v>
      </c>
      <c r="L515" s="24">
        <v>0</v>
      </c>
      <c r="M515" s="24">
        <v>0</v>
      </c>
      <c r="N515" s="24">
        <v>0</v>
      </c>
      <c r="O515" s="24">
        <v>0</v>
      </c>
      <c r="P515" s="24">
        <v>0</v>
      </c>
      <c r="Q515" s="24">
        <v>0</v>
      </c>
      <c r="R515" s="24">
        <v>0</v>
      </c>
      <c r="S515" s="24">
        <v>0</v>
      </c>
      <c r="T515" s="24">
        <v>0</v>
      </c>
      <c r="U515" s="24" t="e">
        <f>SUMIFS([1]raw_resource_build!$K:$K,[1]raw_resource_build!$B:$B,$C515,[1]raw_resource_build!$A:$A,U$467)</f>
        <v>#VALUE!</v>
      </c>
      <c r="V515" s="24" t="e">
        <f>SUMIFS([1]raw_resource_build!$K:$K,[1]raw_resource_build!$B:$B,$C515,[1]raw_resource_build!$A:$A,V$467)</f>
        <v>#VALUE!</v>
      </c>
      <c r="W515" s="24" t="e">
        <f>SUMIFS([1]raw_resource_build!$K:$K,[1]raw_resource_build!$B:$B,$C515,[1]raw_resource_build!$A:$A,W$467)</f>
        <v>#VALUE!</v>
      </c>
      <c r="X515" s="24" t="e">
        <f>SUMIFS([1]raw_resource_build!$K:$K,[1]raw_resource_build!$B:$B,$C515,[1]raw_resource_build!$A:$A,X$467)</f>
        <v>#VALUE!</v>
      </c>
      <c r="Y515" s="24" t="e">
        <f>SUMIFS([1]raw_resource_build!$K:$K,[1]raw_resource_build!$B:$B,$C515,[1]raw_resource_build!$A:$A,Y$467)</f>
        <v>#VALUE!</v>
      </c>
      <c r="Z515" s="24" t="e">
        <f>SUMIFS([1]raw_resource_build!$K:$K,[1]raw_resource_build!$B:$B,$C515,[1]raw_resource_build!$A:$A,Z$467)</f>
        <v>#VALUE!</v>
      </c>
      <c r="AA515" s="24" t="e">
        <f>SUMIFS([1]raw_resource_build!$K:$K,[1]raw_resource_build!$B:$B,$C515,[1]raw_resource_build!$A:$A,AA$467)</f>
        <v>#VALUE!</v>
      </c>
      <c r="AB515" s="24" t="e">
        <f>SUMIFS([1]raw_resource_build!$K:$K,[1]raw_resource_build!$B:$B,$C515,[1]raw_resource_build!$A:$A,AB$467)</f>
        <v>#VALUE!</v>
      </c>
      <c r="AC515" s="24" t="e">
        <f>SUMIFS([1]raw_resource_build!$K:$K,[1]raw_resource_build!$B:$B,$C515,[1]raw_resource_build!$A:$A,AC$467)</f>
        <v>#VALUE!</v>
      </c>
      <c r="AD515" s="24" t="e">
        <f>SUMIFS([1]raw_resource_build!$K:$K,[1]raw_resource_build!$B:$B,$C515,[1]raw_resource_build!$A:$A,AD$467)</f>
        <v>#VALUE!</v>
      </c>
      <c r="AE515" s="24" t="e">
        <f>SUMIFS([1]raw_resource_build!$K:$K,[1]raw_resource_build!$B:$B,$C515,[1]raw_resource_build!$A:$A,AE$467)</f>
        <v>#VALUE!</v>
      </c>
      <c r="AF515" s="24" t="e">
        <f>SUMIFS([1]raw_resource_build!$K:$K,[1]raw_resource_build!$B:$B,$C515,[1]raw_resource_build!$A:$A,AF$467)</f>
        <v>#VALUE!</v>
      </c>
      <c r="AG515" s="24" t="e">
        <f>SUMIFS([1]raw_resource_build!$K:$K,[1]raw_resource_build!$B:$B,$C515,[1]raw_resource_build!$A:$A,AG$467)</f>
        <v>#VALUE!</v>
      </c>
      <c r="AH515" s="24" t="e">
        <f>SUMIFS([1]raw_resource_build!$K:$K,[1]raw_resource_build!$B:$B,$C515,[1]raw_resource_build!$A:$A,AH$467)</f>
        <v>#VALUE!</v>
      </c>
      <c r="AI515" s="24" t="e">
        <f>SUMIFS([1]raw_resource_build!$K:$K,[1]raw_resource_build!$B:$B,$C515,[1]raw_resource_build!$A:$A,AI$467)</f>
        <v>#VALUE!</v>
      </c>
      <c r="AJ515" s="24" t="e">
        <f>SUMIFS([1]raw_resource_build!$K:$K,[1]raw_resource_build!$B:$B,$C515,[1]raw_resource_build!$A:$A,AJ$467)</f>
        <v>#VALUE!</v>
      </c>
      <c r="AK515" s="24" t="e">
        <f>SUMIFS([1]raw_resource_build!$K:$K,[1]raw_resource_build!$B:$B,$C515,[1]raw_resource_build!$A:$A,AK$467)</f>
        <v>#VALUE!</v>
      </c>
      <c r="AL515" s="24" t="e">
        <f>SUMIFS([1]raw_resource_build!$K:$K,[1]raw_resource_build!$B:$B,$C515,[1]raw_resource_build!$A:$A,AL$467)</f>
        <v>#VALUE!</v>
      </c>
      <c r="AM515" s="24" t="e">
        <f>SUMIFS([1]raw_resource_build!$K:$K,[1]raw_resource_build!$B:$B,$C515,[1]raw_resource_build!$A:$A,AM$467)</f>
        <v>#VALUE!</v>
      </c>
      <c r="AN515" s="24" t="e">
        <f>SUMIFS([1]raw_resource_build!$K:$K,[1]raw_resource_build!$B:$B,$C515,[1]raw_resource_build!$A:$A,AN$467)</f>
        <v>#VALUE!</v>
      </c>
      <c r="AO515" s="17"/>
    </row>
    <row r="516" spans="3:41" outlineLevel="1" x14ac:dyDescent="0.4">
      <c r="C516" s="17" t="s">
        <v>409</v>
      </c>
      <c r="D516" s="136" t="s">
        <v>355</v>
      </c>
      <c r="E516" s="24">
        <v>0</v>
      </c>
      <c r="F516" s="24">
        <v>0</v>
      </c>
      <c r="G516" s="24">
        <v>0</v>
      </c>
      <c r="H516" s="24">
        <v>0</v>
      </c>
      <c r="I516" s="24">
        <v>0</v>
      </c>
      <c r="J516" s="24">
        <v>0</v>
      </c>
      <c r="K516" s="24">
        <v>0</v>
      </c>
      <c r="L516" s="24">
        <v>0</v>
      </c>
      <c r="M516" s="24">
        <v>0</v>
      </c>
      <c r="N516" s="24">
        <v>0</v>
      </c>
      <c r="O516" s="24">
        <v>0</v>
      </c>
      <c r="P516" s="24">
        <v>0</v>
      </c>
      <c r="Q516" s="24">
        <v>0</v>
      </c>
      <c r="R516" s="24">
        <v>0</v>
      </c>
      <c r="S516" s="24">
        <v>0</v>
      </c>
      <c r="T516" s="24">
        <v>0</v>
      </c>
      <c r="U516" s="24" t="e">
        <f>SUMIFS([1]raw_resource_build!$K:$K,[1]raw_resource_build!$B:$B,$C516,[1]raw_resource_build!$A:$A,U$467)</f>
        <v>#VALUE!</v>
      </c>
      <c r="V516" s="24" t="e">
        <f>SUMIFS([1]raw_resource_build!$K:$K,[1]raw_resource_build!$B:$B,$C516,[1]raw_resource_build!$A:$A,V$467)</f>
        <v>#VALUE!</v>
      </c>
      <c r="W516" s="24" t="e">
        <f>SUMIFS([1]raw_resource_build!$K:$K,[1]raw_resource_build!$B:$B,$C516,[1]raw_resource_build!$A:$A,W$467)</f>
        <v>#VALUE!</v>
      </c>
      <c r="X516" s="24" t="e">
        <f>SUMIFS([1]raw_resource_build!$K:$K,[1]raw_resource_build!$B:$B,$C516,[1]raw_resource_build!$A:$A,X$467)</f>
        <v>#VALUE!</v>
      </c>
      <c r="Y516" s="24" t="e">
        <f>SUMIFS([1]raw_resource_build!$K:$K,[1]raw_resource_build!$B:$B,$C516,[1]raw_resource_build!$A:$A,Y$467)</f>
        <v>#VALUE!</v>
      </c>
      <c r="Z516" s="24" t="e">
        <f>SUMIFS([1]raw_resource_build!$K:$K,[1]raw_resource_build!$B:$B,$C516,[1]raw_resource_build!$A:$A,Z$467)</f>
        <v>#VALUE!</v>
      </c>
      <c r="AA516" s="24" t="e">
        <f>SUMIFS([1]raw_resource_build!$K:$K,[1]raw_resource_build!$B:$B,$C516,[1]raw_resource_build!$A:$A,AA$467)</f>
        <v>#VALUE!</v>
      </c>
      <c r="AB516" s="24" t="e">
        <f>SUMIFS([1]raw_resource_build!$K:$K,[1]raw_resource_build!$B:$B,$C516,[1]raw_resource_build!$A:$A,AB$467)</f>
        <v>#VALUE!</v>
      </c>
      <c r="AC516" s="24" t="e">
        <f>SUMIFS([1]raw_resource_build!$K:$K,[1]raw_resource_build!$B:$B,$C516,[1]raw_resource_build!$A:$A,AC$467)</f>
        <v>#VALUE!</v>
      </c>
      <c r="AD516" s="24" t="e">
        <f>SUMIFS([1]raw_resource_build!$K:$K,[1]raw_resource_build!$B:$B,$C516,[1]raw_resource_build!$A:$A,AD$467)</f>
        <v>#VALUE!</v>
      </c>
      <c r="AE516" s="24" t="e">
        <f>SUMIFS([1]raw_resource_build!$K:$K,[1]raw_resource_build!$B:$B,$C516,[1]raw_resource_build!$A:$A,AE$467)</f>
        <v>#VALUE!</v>
      </c>
      <c r="AF516" s="24" t="e">
        <f>SUMIFS([1]raw_resource_build!$K:$K,[1]raw_resource_build!$B:$B,$C516,[1]raw_resource_build!$A:$A,AF$467)</f>
        <v>#VALUE!</v>
      </c>
      <c r="AG516" s="24" t="e">
        <f>SUMIFS([1]raw_resource_build!$K:$K,[1]raw_resource_build!$B:$B,$C516,[1]raw_resource_build!$A:$A,AG$467)</f>
        <v>#VALUE!</v>
      </c>
      <c r="AH516" s="24" t="e">
        <f>SUMIFS([1]raw_resource_build!$K:$K,[1]raw_resource_build!$B:$B,$C516,[1]raw_resource_build!$A:$A,AH$467)</f>
        <v>#VALUE!</v>
      </c>
      <c r="AI516" s="24" t="e">
        <f>SUMIFS([1]raw_resource_build!$K:$K,[1]raw_resource_build!$B:$B,$C516,[1]raw_resource_build!$A:$A,AI$467)</f>
        <v>#VALUE!</v>
      </c>
      <c r="AJ516" s="24" t="e">
        <f>SUMIFS([1]raw_resource_build!$K:$K,[1]raw_resource_build!$B:$B,$C516,[1]raw_resource_build!$A:$A,AJ$467)</f>
        <v>#VALUE!</v>
      </c>
      <c r="AK516" s="24" t="e">
        <f>SUMIFS([1]raw_resource_build!$K:$K,[1]raw_resource_build!$B:$B,$C516,[1]raw_resource_build!$A:$A,AK$467)</f>
        <v>#VALUE!</v>
      </c>
      <c r="AL516" s="24" t="e">
        <f>SUMIFS([1]raw_resource_build!$K:$K,[1]raw_resource_build!$B:$B,$C516,[1]raw_resource_build!$A:$A,AL$467)</f>
        <v>#VALUE!</v>
      </c>
      <c r="AM516" s="24" t="e">
        <f>SUMIFS([1]raw_resource_build!$K:$K,[1]raw_resource_build!$B:$B,$C516,[1]raw_resource_build!$A:$A,AM$467)</f>
        <v>#VALUE!</v>
      </c>
      <c r="AN516" s="24" t="e">
        <f>SUMIFS([1]raw_resource_build!$K:$K,[1]raw_resource_build!$B:$B,$C516,[1]raw_resource_build!$A:$A,AN$467)</f>
        <v>#VALUE!</v>
      </c>
      <c r="AO516" s="17"/>
    </row>
    <row r="517" spans="3:41" outlineLevel="1" x14ac:dyDescent="0.4">
      <c r="C517" s="17" t="s">
        <v>410</v>
      </c>
      <c r="D517" s="136" t="s">
        <v>355</v>
      </c>
      <c r="E517" s="24">
        <v>0</v>
      </c>
      <c r="F517" s="24">
        <v>0</v>
      </c>
      <c r="G517" s="24">
        <v>0</v>
      </c>
      <c r="H517" s="24">
        <v>0</v>
      </c>
      <c r="I517" s="24">
        <v>0</v>
      </c>
      <c r="J517" s="24">
        <v>0</v>
      </c>
      <c r="K517" s="24">
        <v>0</v>
      </c>
      <c r="L517" s="24">
        <v>0</v>
      </c>
      <c r="M517" s="24">
        <v>0</v>
      </c>
      <c r="N517" s="24">
        <v>0</v>
      </c>
      <c r="O517" s="24">
        <v>0</v>
      </c>
      <c r="P517" s="24">
        <v>0</v>
      </c>
      <c r="Q517" s="24">
        <v>0</v>
      </c>
      <c r="R517" s="24">
        <v>0</v>
      </c>
      <c r="S517" s="24">
        <v>0</v>
      </c>
      <c r="T517" s="24">
        <v>0</v>
      </c>
      <c r="U517" s="24" t="e">
        <f>SUMIFS([1]raw_resource_build!$K:$K,[1]raw_resource_build!$B:$B,$C517,[1]raw_resource_build!$A:$A,U$467)</f>
        <v>#VALUE!</v>
      </c>
      <c r="V517" s="24" t="e">
        <f>SUMIFS([1]raw_resource_build!$K:$K,[1]raw_resource_build!$B:$B,$C517,[1]raw_resource_build!$A:$A,V$467)</f>
        <v>#VALUE!</v>
      </c>
      <c r="W517" s="24" t="e">
        <f>SUMIFS([1]raw_resource_build!$K:$K,[1]raw_resource_build!$B:$B,$C517,[1]raw_resource_build!$A:$A,W$467)</f>
        <v>#VALUE!</v>
      </c>
      <c r="X517" s="24" t="e">
        <f>SUMIFS([1]raw_resource_build!$K:$K,[1]raw_resource_build!$B:$B,$C517,[1]raw_resource_build!$A:$A,X$467)</f>
        <v>#VALUE!</v>
      </c>
      <c r="Y517" s="24" t="e">
        <f>SUMIFS([1]raw_resource_build!$K:$K,[1]raw_resource_build!$B:$B,$C517,[1]raw_resource_build!$A:$A,Y$467)</f>
        <v>#VALUE!</v>
      </c>
      <c r="Z517" s="24" t="e">
        <f>SUMIFS([1]raw_resource_build!$K:$K,[1]raw_resource_build!$B:$B,$C517,[1]raw_resource_build!$A:$A,Z$467)</f>
        <v>#VALUE!</v>
      </c>
      <c r="AA517" s="24" t="e">
        <f>SUMIFS([1]raw_resource_build!$K:$K,[1]raw_resource_build!$B:$B,$C517,[1]raw_resource_build!$A:$A,AA$467)</f>
        <v>#VALUE!</v>
      </c>
      <c r="AB517" s="24" t="e">
        <f>SUMIFS([1]raw_resource_build!$K:$K,[1]raw_resource_build!$B:$B,$C517,[1]raw_resource_build!$A:$A,AB$467)</f>
        <v>#VALUE!</v>
      </c>
      <c r="AC517" s="24" t="e">
        <f>SUMIFS([1]raw_resource_build!$K:$K,[1]raw_resource_build!$B:$B,$C517,[1]raw_resource_build!$A:$A,AC$467)</f>
        <v>#VALUE!</v>
      </c>
      <c r="AD517" s="24" t="e">
        <f>SUMIFS([1]raw_resource_build!$K:$K,[1]raw_resource_build!$B:$B,$C517,[1]raw_resource_build!$A:$A,AD$467)</f>
        <v>#VALUE!</v>
      </c>
      <c r="AE517" s="24" t="e">
        <f>SUMIFS([1]raw_resource_build!$K:$K,[1]raw_resource_build!$B:$B,$C517,[1]raw_resource_build!$A:$A,AE$467)</f>
        <v>#VALUE!</v>
      </c>
      <c r="AF517" s="24" t="e">
        <f>SUMIFS([1]raw_resource_build!$K:$K,[1]raw_resource_build!$B:$B,$C517,[1]raw_resource_build!$A:$A,AF$467)</f>
        <v>#VALUE!</v>
      </c>
      <c r="AG517" s="24" t="e">
        <f>SUMIFS([1]raw_resource_build!$K:$K,[1]raw_resource_build!$B:$B,$C517,[1]raw_resource_build!$A:$A,AG$467)</f>
        <v>#VALUE!</v>
      </c>
      <c r="AH517" s="24" t="e">
        <f>SUMIFS([1]raw_resource_build!$K:$K,[1]raw_resource_build!$B:$B,$C517,[1]raw_resource_build!$A:$A,AH$467)</f>
        <v>#VALUE!</v>
      </c>
      <c r="AI517" s="24" t="e">
        <f>SUMIFS([1]raw_resource_build!$K:$K,[1]raw_resource_build!$B:$B,$C517,[1]raw_resource_build!$A:$A,AI$467)</f>
        <v>#VALUE!</v>
      </c>
      <c r="AJ517" s="24" t="e">
        <f>SUMIFS([1]raw_resource_build!$K:$K,[1]raw_resource_build!$B:$B,$C517,[1]raw_resource_build!$A:$A,AJ$467)</f>
        <v>#VALUE!</v>
      </c>
      <c r="AK517" s="24" t="e">
        <f>SUMIFS([1]raw_resource_build!$K:$K,[1]raw_resource_build!$B:$B,$C517,[1]raw_resource_build!$A:$A,AK$467)</f>
        <v>#VALUE!</v>
      </c>
      <c r="AL517" s="24" t="e">
        <f>SUMIFS([1]raw_resource_build!$K:$K,[1]raw_resource_build!$B:$B,$C517,[1]raw_resource_build!$A:$A,AL$467)</f>
        <v>#VALUE!</v>
      </c>
      <c r="AM517" s="24" t="e">
        <f>SUMIFS([1]raw_resource_build!$K:$K,[1]raw_resource_build!$B:$B,$C517,[1]raw_resource_build!$A:$A,AM$467)</f>
        <v>#VALUE!</v>
      </c>
      <c r="AN517" s="24" t="e">
        <f>SUMIFS([1]raw_resource_build!$K:$K,[1]raw_resource_build!$B:$B,$C517,[1]raw_resource_build!$A:$A,AN$467)</f>
        <v>#VALUE!</v>
      </c>
      <c r="AO517" s="17"/>
    </row>
    <row r="518" spans="3:41" outlineLevel="1" x14ac:dyDescent="0.4">
      <c r="C518" s="17" t="s">
        <v>411</v>
      </c>
      <c r="D518" s="136" t="s">
        <v>355</v>
      </c>
      <c r="E518" s="24">
        <v>0</v>
      </c>
      <c r="F518" s="24">
        <v>0</v>
      </c>
      <c r="G518" s="24">
        <v>0</v>
      </c>
      <c r="H518" s="24">
        <v>0</v>
      </c>
      <c r="I518" s="24">
        <v>0</v>
      </c>
      <c r="J518" s="24">
        <v>0</v>
      </c>
      <c r="K518" s="24">
        <v>0</v>
      </c>
      <c r="L518" s="24">
        <v>0</v>
      </c>
      <c r="M518" s="24">
        <v>0</v>
      </c>
      <c r="N518" s="24">
        <v>0</v>
      </c>
      <c r="O518" s="24">
        <v>0</v>
      </c>
      <c r="P518" s="24">
        <v>0</v>
      </c>
      <c r="Q518" s="24">
        <v>0</v>
      </c>
      <c r="R518" s="24">
        <v>0</v>
      </c>
      <c r="S518" s="24">
        <v>0</v>
      </c>
      <c r="T518" s="24">
        <v>0</v>
      </c>
      <c r="U518" s="24" t="e">
        <f>SUMIFS([1]raw_resource_build!$K:$K,[1]raw_resource_build!$B:$B,$C518,[1]raw_resource_build!$A:$A,U$467)</f>
        <v>#VALUE!</v>
      </c>
      <c r="V518" s="24" t="e">
        <f>SUMIFS([1]raw_resource_build!$K:$K,[1]raw_resource_build!$B:$B,$C518,[1]raw_resource_build!$A:$A,V$467)</f>
        <v>#VALUE!</v>
      </c>
      <c r="W518" s="24" t="e">
        <f>SUMIFS([1]raw_resource_build!$K:$K,[1]raw_resource_build!$B:$B,$C518,[1]raw_resource_build!$A:$A,W$467)</f>
        <v>#VALUE!</v>
      </c>
      <c r="X518" s="24" t="e">
        <f>SUMIFS([1]raw_resource_build!$K:$K,[1]raw_resource_build!$B:$B,$C518,[1]raw_resource_build!$A:$A,X$467)</f>
        <v>#VALUE!</v>
      </c>
      <c r="Y518" s="24" t="e">
        <f>SUMIFS([1]raw_resource_build!$K:$K,[1]raw_resource_build!$B:$B,$C518,[1]raw_resource_build!$A:$A,Y$467)</f>
        <v>#VALUE!</v>
      </c>
      <c r="Z518" s="24" t="e">
        <f>SUMIFS([1]raw_resource_build!$K:$K,[1]raw_resource_build!$B:$B,$C518,[1]raw_resource_build!$A:$A,Z$467)</f>
        <v>#VALUE!</v>
      </c>
      <c r="AA518" s="24" t="e">
        <f>SUMIFS([1]raw_resource_build!$K:$K,[1]raw_resource_build!$B:$B,$C518,[1]raw_resource_build!$A:$A,AA$467)</f>
        <v>#VALUE!</v>
      </c>
      <c r="AB518" s="24" t="e">
        <f>SUMIFS([1]raw_resource_build!$K:$K,[1]raw_resource_build!$B:$B,$C518,[1]raw_resource_build!$A:$A,AB$467)</f>
        <v>#VALUE!</v>
      </c>
      <c r="AC518" s="24" t="e">
        <f>SUMIFS([1]raw_resource_build!$K:$K,[1]raw_resource_build!$B:$B,$C518,[1]raw_resource_build!$A:$A,AC$467)</f>
        <v>#VALUE!</v>
      </c>
      <c r="AD518" s="24" t="e">
        <f>SUMIFS([1]raw_resource_build!$K:$K,[1]raw_resource_build!$B:$B,$C518,[1]raw_resource_build!$A:$A,AD$467)</f>
        <v>#VALUE!</v>
      </c>
      <c r="AE518" s="24" t="e">
        <f>SUMIFS([1]raw_resource_build!$K:$K,[1]raw_resource_build!$B:$B,$C518,[1]raw_resource_build!$A:$A,AE$467)</f>
        <v>#VALUE!</v>
      </c>
      <c r="AF518" s="24" t="e">
        <f>SUMIFS([1]raw_resource_build!$K:$K,[1]raw_resource_build!$B:$B,$C518,[1]raw_resource_build!$A:$A,AF$467)</f>
        <v>#VALUE!</v>
      </c>
      <c r="AG518" s="24" t="e">
        <f>SUMIFS([1]raw_resource_build!$K:$K,[1]raw_resource_build!$B:$B,$C518,[1]raw_resource_build!$A:$A,AG$467)</f>
        <v>#VALUE!</v>
      </c>
      <c r="AH518" s="24" t="e">
        <f>SUMIFS([1]raw_resource_build!$K:$K,[1]raw_resource_build!$B:$B,$C518,[1]raw_resource_build!$A:$A,AH$467)</f>
        <v>#VALUE!</v>
      </c>
      <c r="AI518" s="24" t="e">
        <f>SUMIFS([1]raw_resource_build!$K:$K,[1]raw_resource_build!$B:$B,$C518,[1]raw_resource_build!$A:$A,AI$467)</f>
        <v>#VALUE!</v>
      </c>
      <c r="AJ518" s="24" t="e">
        <f>SUMIFS([1]raw_resource_build!$K:$K,[1]raw_resource_build!$B:$B,$C518,[1]raw_resource_build!$A:$A,AJ$467)</f>
        <v>#VALUE!</v>
      </c>
      <c r="AK518" s="24" t="e">
        <f>SUMIFS([1]raw_resource_build!$K:$K,[1]raw_resource_build!$B:$B,$C518,[1]raw_resource_build!$A:$A,AK$467)</f>
        <v>#VALUE!</v>
      </c>
      <c r="AL518" s="24" t="e">
        <f>SUMIFS([1]raw_resource_build!$K:$K,[1]raw_resource_build!$B:$B,$C518,[1]raw_resource_build!$A:$A,AL$467)</f>
        <v>#VALUE!</v>
      </c>
      <c r="AM518" s="24" t="e">
        <f>SUMIFS([1]raw_resource_build!$K:$K,[1]raw_resource_build!$B:$B,$C518,[1]raw_resource_build!$A:$A,AM$467)</f>
        <v>#VALUE!</v>
      </c>
      <c r="AN518" s="24" t="e">
        <f>SUMIFS([1]raw_resource_build!$K:$K,[1]raw_resource_build!$B:$B,$C518,[1]raw_resource_build!$A:$A,AN$467)</f>
        <v>#VALUE!</v>
      </c>
      <c r="AO518" s="17"/>
    </row>
    <row r="519" spans="3:41" outlineLevel="1" x14ac:dyDescent="0.4">
      <c r="C519" s="17" t="s">
        <v>412</v>
      </c>
      <c r="D519" s="136" t="s">
        <v>355</v>
      </c>
      <c r="E519" s="24">
        <v>0</v>
      </c>
      <c r="F519" s="24">
        <v>0</v>
      </c>
      <c r="G519" s="24">
        <v>0</v>
      </c>
      <c r="H519" s="24">
        <v>0</v>
      </c>
      <c r="I519" s="24">
        <v>0</v>
      </c>
      <c r="J519" s="24">
        <v>0</v>
      </c>
      <c r="K519" s="24">
        <v>0</v>
      </c>
      <c r="L519" s="24">
        <v>0</v>
      </c>
      <c r="M519" s="24">
        <v>0</v>
      </c>
      <c r="N519" s="24">
        <v>0</v>
      </c>
      <c r="O519" s="24">
        <v>0</v>
      </c>
      <c r="P519" s="24">
        <v>0</v>
      </c>
      <c r="Q519" s="24">
        <v>0</v>
      </c>
      <c r="R519" s="24">
        <v>0</v>
      </c>
      <c r="S519" s="24">
        <v>0</v>
      </c>
      <c r="T519" s="24">
        <v>0</v>
      </c>
      <c r="U519" s="24" t="e">
        <f>SUMIFS([1]raw_resource_build!$K:$K,[1]raw_resource_build!$B:$B,$C519,[1]raw_resource_build!$A:$A,U$467)</f>
        <v>#VALUE!</v>
      </c>
      <c r="V519" s="24" t="e">
        <f>SUMIFS([1]raw_resource_build!$K:$K,[1]raw_resource_build!$B:$B,$C519,[1]raw_resource_build!$A:$A,V$467)</f>
        <v>#VALUE!</v>
      </c>
      <c r="W519" s="24" t="e">
        <f>SUMIFS([1]raw_resource_build!$K:$K,[1]raw_resource_build!$B:$B,$C519,[1]raw_resource_build!$A:$A,W$467)</f>
        <v>#VALUE!</v>
      </c>
      <c r="X519" s="24" t="e">
        <f>SUMIFS([1]raw_resource_build!$K:$K,[1]raw_resource_build!$B:$B,$C519,[1]raw_resource_build!$A:$A,X$467)</f>
        <v>#VALUE!</v>
      </c>
      <c r="Y519" s="24" t="e">
        <f>SUMIFS([1]raw_resource_build!$K:$K,[1]raw_resource_build!$B:$B,$C519,[1]raw_resource_build!$A:$A,Y$467)</f>
        <v>#VALUE!</v>
      </c>
      <c r="Z519" s="24" t="e">
        <f>SUMIFS([1]raw_resource_build!$K:$K,[1]raw_resource_build!$B:$B,$C519,[1]raw_resource_build!$A:$A,Z$467)</f>
        <v>#VALUE!</v>
      </c>
      <c r="AA519" s="24" t="e">
        <f>SUMIFS([1]raw_resource_build!$K:$K,[1]raw_resource_build!$B:$B,$C519,[1]raw_resource_build!$A:$A,AA$467)</f>
        <v>#VALUE!</v>
      </c>
      <c r="AB519" s="24" t="e">
        <f>SUMIFS([1]raw_resource_build!$K:$K,[1]raw_resource_build!$B:$B,$C519,[1]raw_resource_build!$A:$A,AB$467)</f>
        <v>#VALUE!</v>
      </c>
      <c r="AC519" s="24" t="e">
        <f>SUMIFS([1]raw_resource_build!$K:$K,[1]raw_resource_build!$B:$B,$C519,[1]raw_resource_build!$A:$A,AC$467)</f>
        <v>#VALUE!</v>
      </c>
      <c r="AD519" s="24" t="e">
        <f>SUMIFS([1]raw_resource_build!$K:$K,[1]raw_resource_build!$B:$B,$C519,[1]raw_resource_build!$A:$A,AD$467)</f>
        <v>#VALUE!</v>
      </c>
      <c r="AE519" s="24" t="e">
        <f>SUMIFS([1]raw_resource_build!$K:$K,[1]raw_resource_build!$B:$B,$C519,[1]raw_resource_build!$A:$A,AE$467)</f>
        <v>#VALUE!</v>
      </c>
      <c r="AF519" s="24" t="e">
        <f>SUMIFS([1]raw_resource_build!$K:$K,[1]raw_resource_build!$B:$B,$C519,[1]raw_resource_build!$A:$A,AF$467)</f>
        <v>#VALUE!</v>
      </c>
      <c r="AG519" s="24" t="e">
        <f>SUMIFS([1]raw_resource_build!$K:$K,[1]raw_resource_build!$B:$B,$C519,[1]raw_resource_build!$A:$A,AG$467)</f>
        <v>#VALUE!</v>
      </c>
      <c r="AH519" s="24" t="e">
        <f>SUMIFS([1]raw_resource_build!$K:$K,[1]raw_resource_build!$B:$B,$C519,[1]raw_resource_build!$A:$A,AH$467)</f>
        <v>#VALUE!</v>
      </c>
      <c r="AI519" s="24" t="e">
        <f>SUMIFS([1]raw_resource_build!$K:$K,[1]raw_resource_build!$B:$B,$C519,[1]raw_resource_build!$A:$A,AI$467)</f>
        <v>#VALUE!</v>
      </c>
      <c r="AJ519" s="24" t="e">
        <f>SUMIFS([1]raw_resource_build!$K:$K,[1]raw_resource_build!$B:$B,$C519,[1]raw_resource_build!$A:$A,AJ$467)</f>
        <v>#VALUE!</v>
      </c>
      <c r="AK519" s="24" t="e">
        <f>SUMIFS([1]raw_resource_build!$K:$K,[1]raw_resource_build!$B:$B,$C519,[1]raw_resource_build!$A:$A,AK$467)</f>
        <v>#VALUE!</v>
      </c>
      <c r="AL519" s="24" t="e">
        <f>SUMIFS([1]raw_resource_build!$K:$K,[1]raw_resource_build!$B:$B,$C519,[1]raw_resource_build!$A:$A,AL$467)</f>
        <v>#VALUE!</v>
      </c>
      <c r="AM519" s="24" t="e">
        <f>SUMIFS([1]raw_resource_build!$K:$K,[1]raw_resource_build!$B:$B,$C519,[1]raw_resource_build!$A:$A,AM$467)</f>
        <v>#VALUE!</v>
      </c>
      <c r="AN519" s="24" t="e">
        <f>SUMIFS([1]raw_resource_build!$K:$K,[1]raw_resource_build!$B:$B,$C519,[1]raw_resource_build!$A:$A,AN$467)</f>
        <v>#VALUE!</v>
      </c>
      <c r="AO519" s="17"/>
    </row>
    <row r="520" spans="3:41" outlineLevel="1" x14ac:dyDescent="0.4">
      <c r="C520" s="17" t="s">
        <v>413</v>
      </c>
      <c r="D520" s="136" t="s">
        <v>355</v>
      </c>
      <c r="E520" s="24">
        <v>0</v>
      </c>
      <c r="F520" s="24">
        <v>0</v>
      </c>
      <c r="G520" s="24">
        <v>0</v>
      </c>
      <c r="H520" s="24">
        <v>0</v>
      </c>
      <c r="I520" s="24">
        <v>0</v>
      </c>
      <c r="J520" s="24">
        <v>0</v>
      </c>
      <c r="K520" s="24">
        <v>0</v>
      </c>
      <c r="L520" s="24">
        <v>0</v>
      </c>
      <c r="M520" s="24">
        <v>0</v>
      </c>
      <c r="N520" s="24">
        <v>0</v>
      </c>
      <c r="O520" s="24">
        <v>0</v>
      </c>
      <c r="P520" s="24">
        <v>0</v>
      </c>
      <c r="Q520" s="24">
        <v>0</v>
      </c>
      <c r="R520" s="24">
        <v>0</v>
      </c>
      <c r="S520" s="24">
        <v>0</v>
      </c>
      <c r="T520" s="24">
        <v>0</v>
      </c>
      <c r="U520" s="24" t="e">
        <f>SUMIFS([1]raw_resource_build!$K:$K,[1]raw_resource_build!$B:$B,$C520,[1]raw_resource_build!$A:$A,U$467)</f>
        <v>#VALUE!</v>
      </c>
      <c r="V520" s="24" t="e">
        <f>SUMIFS([1]raw_resource_build!$K:$K,[1]raw_resource_build!$B:$B,$C520,[1]raw_resource_build!$A:$A,V$467)</f>
        <v>#VALUE!</v>
      </c>
      <c r="W520" s="24" t="e">
        <f>SUMIFS([1]raw_resource_build!$K:$K,[1]raw_resource_build!$B:$B,$C520,[1]raw_resource_build!$A:$A,W$467)</f>
        <v>#VALUE!</v>
      </c>
      <c r="X520" s="24" t="e">
        <f>SUMIFS([1]raw_resource_build!$K:$K,[1]raw_resource_build!$B:$B,$C520,[1]raw_resource_build!$A:$A,X$467)</f>
        <v>#VALUE!</v>
      </c>
      <c r="Y520" s="24" t="e">
        <f>SUMIFS([1]raw_resource_build!$K:$K,[1]raw_resource_build!$B:$B,$C520,[1]raw_resource_build!$A:$A,Y$467)</f>
        <v>#VALUE!</v>
      </c>
      <c r="Z520" s="24" t="e">
        <f>SUMIFS([1]raw_resource_build!$K:$K,[1]raw_resource_build!$B:$B,$C520,[1]raw_resource_build!$A:$A,Z$467)</f>
        <v>#VALUE!</v>
      </c>
      <c r="AA520" s="24" t="e">
        <f>SUMIFS([1]raw_resource_build!$K:$K,[1]raw_resource_build!$B:$B,$C520,[1]raw_resource_build!$A:$A,AA$467)</f>
        <v>#VALUE!</v>
      </c>
      <c r="AB520" s="24" t="e">
        <f>SUMIFS([1]raw_resource_build!$K:$K,[1]raw_resource_build!$B:$B,$C520,[1]raw_resource_build!$A:$A,AB$467)</f>
        <v>#VALUE!</v>
      </c>
      <c r="AC520" s="24" t="e">
        <f>SUMIFS([1]raw_resource_build!$K:$K,[1]raw_resource_build!$B:$B,$C520,[1]raw_resource_build!$A:$A,AC$467)</f>
        <v>#VALUE!</v>
      </c>
      <c r="AD520" s="24" t="e">
        <f>SUMIFS([1]raw_resource_build!$K:$K,[1]raw_resource_build!$B:$B,$C520,[1]raw_resource_build!$A:$A,AD$467)</f>
        <v>#VALUE!</v>
      </c>
      <c r="AE520" s="24" t="e">
        <f>SUMIFS([1]raw_resource_build!$K:$K,[1]raw_resource_build!$B:$B,$C520,[1]raw_resource_build!$A:$A,AE$467)</f>
        <v>#VALUE!</v>
      </c>
      <c r="AF520" s="24" t="e">
        <f>SUMIFS([1]raw_resource_build!$K:$K,[1]raw_resource_build!$B:$B,$C520,[1]raw_resource_build!$A:$A,AF$467)</f>
        <v>#VALUE!</v>
      </c>
      <c r="AG520" s="24" t="e">
        <f>SUMIFS([1]raw_resource_build!$K:$K,[1]raw_resource_build!$B:$B,$C520,[1]raw_resource_build!$A:$A,AG$467)</f>
        <v>#VALUE!</v>
      </c>
      <c r="AH520" s="24" t="e">
        <f>SUMIFS([1]raw_resource_build!$K:$K,[1]raw_resource_build!$B:$B,$C520,[1]raw_resource_build!$A:$A,AH$467)</f>
        <v>#VALUE!</v>
      </c>
      <c r="AI520" s="24" t="e">
        <f>SUMIFS([1]raw_resource_build!$K:$K,[1]raw_resource_build!$B:$B,$C520,[1]raw_resource_build!$A:$A,AI$467)</f>
        <v>#VALUE!</v>
      </c>
      <c r="AJ520" s="24" t="e">
        <f>SUMIFS([1]raw_resource_build!$K:$K,[1]raw_resource_build!$B:$B,$C520,[1]raw_resource_build!$A:$A,AJ$467)</f>
        <v>#VALUE!</v>
      </c>
      <c r="AK520" s="24" t="e">
        <f>SUMIFS([1]raw_resource_build!$K:$K,[1]raw_resource_build!$B:$B,$C520,[1]raw_resource_build!$A:$A,AK$467)</f>
        <v>#VALUE!</v>
      </c>
      <c r="AL520" s="24" t="e">
        <f>SUMIFS([1]raw_resource_build!$K:$K,[1]raw_resource_build!$B:$B,$C520,[1]raw_resource_build!$A:$A,AL$467)</f>
        <v>#VALUE!</v>
      </c>
      <c r="AM520" s="24" t="e">
        <f>SUMIFS([1]raw_resource_build!$K:$K,[1]raw_resource_build!$B:$B,$C520,[1]raw_resource_build!$A:$A,AM$467)</f>
        <v>#VALUE!</v>
      </c>
      <c r="AN520" s="24" t="e">
        <f>SUMIFS([1]raw_resource_build!$K:$K,[1]raw_resource_build!$B:$B,$C520,[1]raw_resource_build!$A:$A,AN$467)</f>
        <v>#VALUE!</v>
      </c>
      <c r="AO520" s="17"/>
    </row>
    <row r="521" spans="3:41" outlineLevel="1" x14ac:dyDescent="0.4">
      <c r="C521" s="17" t="s">
        <v>414</v>
      </c>
      <c r="D521" s="136" t="s">
        <v>355</v>
      </c>
      <c r="E521" s="24">
        <v>0</v>
      </c>
      <c r="F521" s="24">
        <v>0</v>
      </c>
      <c r="G521" s="24">
        <v>0</v>
      </c>
      <c r="H521" s="24">
        <v>0</v>
      </c>
      <c r="I521" s="24">
        <v>0</v>
      </c>
      <c r="J521" s="24">
        <v>0</v>
      </c>
      <c r="K521" s="24">
        <v>0</v>
      </c>
      <c r="L521" s="24">
        <v>0</v>
      </c>
      <c r="M521" s="24">
        <v>0</v>
      </c>
      <c r="N521" s="24">
        <v>0</v>
      </c>
      <c r="O521" s="24">
        <v>0</v>
      </c>
      <c r="P521" s="24">
        <v>0</v>
      </c>
      <c r="Q521" s="24">
        <v>0</v>
      </c>
      <c r="R521" s="24">
        <v>0</v>
      </c>
      <c r="S521" s="24">
        <v>0</v>
      </c>
      <c r="T521" s="24">
        <v>0</v>
      </c>
      <c r="U521" s="24" t="e">
        <f>SUMIFS([1]raw_resource_build!$K:$K,[1]raw_resource_build!$B:$B,$C521,[1]raw_resource_build!$A:$A,U$467)</f>
        <v>#VALUE!</v>
      </c>
      <c r="V521" s="24" t="e">
        <f>SUMIFS([1]raw_resource_build!$K:$K,[1]raw_resource_build!$B:$B,$C521,[1]raw_resource_build!$A:$A,V$467)</f>
        <v>#VALUE!</v>
      </c>
      <c r="W521" s="24" t="e">
        <f>SUMIFS([1]raw_resource_build!$K:$K,[1]raw_resource_build!$B:$B,$C521,[1]raw_resource_build!$A:$A,W$467)</f>
        <v>#VALUE!</v>
      </c>
      <c r="X521" s="24" t="e">
        <f>SUMIFS([1]raw_resource_build!$K:$K,[1]raw_resource_build!$B:$B,$C521,[1]raw_resource_build!$A:$A,X$467)</f>
        <v>#VALUE!</v>
      </c>
      <c r="Y521" s="24" t="e">
        <f>SUMIFS([1]raw_resource_build!$K:$K,[1]raw_resource_build!$B:$B,$C521,[1]raw_resource_build!$A:$A,Y$467)</f>
        <v>#VALUE!</v>
      </c>
      <c r="Z521" s="24" t="e">
        <f>SUMIFS([1]raw_resource_build!$K:$K,[1]raw_resource_build!$B:$B,$C521,[1]raw_resource_build!$A:$A,Z$467)</f>
        <v>#VALUE!</v>
      </c>
      <c r="AA521" s="24" t="e">
        <f>SUMIFS([1]raw_resource_build!$K:$K,[1]raw_resource_build!$B:$B,$C521,[1]raw_resource_build!$A:$A,AA$467)</f>
        <v>#VALUE!</v>
      </c>
      <c r="AB521" s="24" t="e">
        <f>SUMIFS([1]raw_resource_build!$K:$K,[1]raw_resource_build!$B:$B,$C521,[1]raw_resource_build!$A:$A,AB$467)</f>
        <v>#VALUE!</v>
      </c>
      <c r="AC521" s="24" t="e">
        <f>SUMIFS([1]raw_resource_build!$K:$K,[1]raw_resource_build!$B:$B,$C521,[1]raw_resource_build!$A:$A,AC$467)</f>
        <v>#VALUE!</v>
      </c>
      <c r="AD521" s="24" t="e">
        <f>SUMIFS([1]raw_resource_build!$K:$K,[1]raw_resource_build!$B:$B,$C521,[1]raw_resource_build!$A:$A,AD$467)</f>
        <v>#VALUE!</v>
      </c>
      <c r="AE521" s="24" t="e">
        <f>SUMIFS([1]raw_resource_build!$K:$K,[1]raw_resource_build!$B:$B,$C521,[1]raw_resource_build!$A:$A,AE$467)</f>
        <v>#VALUE!</v>
      </c>
      <c r="AF521" s="24" t="e">
        <f>SUMIFS([1]raw_resource_build!$K:$K,[1]raw_resource_build!$B:$B,$C521,[1]raw_resource_build!$A:$A,AF$467)</f>
        <v>#VALUE!</v>
      </c>
      <c r="AG521" s="24" t="e">
        <f>SUMIFS([1]raw_resource_build!$K:$K,[1]raw_resource_build!$B:$B,$C521,[1]raw_resource_build!$A:$A,AG$467)</f>
        <v>#VALUE!</v>
      </c>
      <c r="AH521" s="24" t="e">
        <f>SUMIFS([1]raw_resource_build!$K:$K,[1]raw_resource_build!$B:$B,$C521,[1]raw_resource_build!$A:$A,AH$467)</f>
        <v>#VALUE!</v>
      </c>
      <c r="AI521" s="24" t="e">
        <f>SUMIFS([1]raw_resource_build!$K:$K,[1]raw_resource_build!$B:$B,$C521,[1]raw_resource_build!$A:$A,AI$467)</f>
        <v>#VALUE!</v>
      </c>
      <c r="AJ521" s="24" t="e">
        <f>SUMIFS([1]raw_resource_build!$K:$K,[1]raw_resource_build!$B:$B,$C521,[1]raw_resource_build!$A:$A,AJ$467)</f>
        <v>#VALUE!</v>
      </c>
      <c r="AK521" s="24" t="e">
        <f>SUMIFS([1]raw_resource_build!$K:$K,[1]raw_resource_build!$B:$B,$C521,[1]raw_resource_build!$A:$A,AK$467)</f>
        <v>#VALUE!</v>
      </c>
      <c r="AL521" s="24" t="e">
        <f>SUMIFS([1]raw_resource_build!$K:$K,[1]raw_resource_build!$B:$B,$C521,[1]raw_resource_build!$A:$A,AL$467)</f>
        <v>#VALUE!</v>
      </c>
      <c r="AM521" s="24" t="e">
        <f>SUMIFS([1]raw_resource_build!$K:$K,[1]raw_resource_build!$B:$B,$C521,[1]raw_resource_build!$A:$A,AM$467)</f>
        <v>#VALUE!</v>
      </c>
      <c r="AN521" s="24" t="e">
        <f>SUMIFS([1]raw_resource_build!$K:$K,[1]raw_resource_build!$B:$B,$C521,[1]raw_resource_build!$A:$A,AN$467)</f>
        <v>#VALUE!</v>
      </c>
      <c r="AO521" s="17"/>
    </row>
    <row r="522" spans="3:41" outlineLevel="1" x14ac:dyDescent="0.4">
      <c r="C522" s="17" t="s">
        <v>415</v>
      </c>
      <c r="D522" s="136" t="s">
        <v>355</v>
      </c>
      <c r="E522" s="24">
        <v>0</v>
      </c>
      <c r="F522" s="24">
        <v>0</v>
      </c>
      <c r="G522" s="24">
        <v>0</v>
      </c>
      <c r="H522" s="24">
        <v>0</v>
      </c>
      <c r="I522" s="24">
        <v>0</v>
      </c>
      <c r="J522" s="24">
        <v>0</v>
      </c>
      <c r="K522" s="24">
        <v>0</v>
      </c>
      <c r="L522" s="24">
        <v>0</v>
      </c>
      <c r="M522" s="24">
        <v>0</v>
      </c>
      <c r="N522" s="24">
        <v>0</v>
      </c>
      <c r="O522" s="24">
        <v>0</v>
      </c>
      <c r="P522" s="24">
        <v>0</v>
      </c>
      <c r="Q522" s="24">
        <v>0</v>
      </c>
      <c r="R522" s="24">
        <v>0</v>
      </c>
      <c r="S522" s="24">
        <v>0</v>
      </c>
      <c r="T522" s="24">
        <v>0</v>
      </c>
      <c r="U522" s="24" t="e">
        <f>SUMIFS([1]raw_resource_build!$K:$K,[1]raw_resource_build!$B:$B,$C522,[1]raw_resource_build!$A:$A,U$467)</f>
        <v>#VALUE!</v>
      </c>
      <c r="V522" s="24" t="e">
        <f>SUMIFS([1]raw_resource_build!$K:$K,[1]raw_resource_build!$B:$B,$C522,[1]raw_resource_build!$A:$A,V$467)</f>
        <v>#VALUE!</v>
      </c>
      <c r="W522" s="24" t="e">
        <f>SUMIFS([1]raw_resource_build!$K:$K,[1]raw_resource_build!$B:$B,$C522,[1]raw_resource_build!$A:$A,W$467)</f>
        <v>#VALUE!</v>
      </c>
      <c r="X522" s="24" t="e">
        <f>SUMIFS([1]raw_resource_build!$K:$K,[1]raw_resource_build!$B:$B,$C522,[1]raw_resource_build!$A:$A,X$467)</f>
        <v>#VALUE!</v>
      </c>
      <c r="Y522" s="24" t="e">
        <f>SUMIFS([1]raw_resource_build!$K:$K,[1]raw_resource_build!$B:$B,$C522,[1]raw_resource_build!$A:$A,Y$467)</f>
        <v>#VALUE!</v>
      </c>
      <c r="Z522" s="24" t="e">
        <f>SUMIFS([1]raw_resource_build!$K:$K,[1]raw_resource_build!$B:$B,$C522,[1]raw_resource_build!$A:$A,Z$467)</f>
        <v>#VALUE!</v>
      </c>
      <c r="AA522" s="24" t="e">
        <f>SUMIFS([1]raw_resource_build!$K:$K,[1]raw_resource_build!$B:$B,$C522,[1]raw_resource_build!$A:$A,AA$467)</f>
        <v>#VALUE!</v>
      </c>
      <c r="AB522" s="24" t="e">
        <f>SUMIFS([1]raw_resource_build!$K:$K,[1]raw_resource_build!$B:$B,$C522,[1]raw_resource_build!$A:$A,AB$467)</f>
        <v>#VALUE!</v>
      </c>
      <c r="AC522" s="24" t="e">
        <f>SUMIFS([1]raw_resource_build!$K:$K,[1]raw_resource_build!$B:$B,$C522,[1]raw_resource_build!$A:$A,AC$467)</f>
        <v>#VALUE!</v>
      </c>
      <c r="AD522" s="24" t="e">
        <f>SUMIFS([1]raw_resource_build!$K:$K,[1]raw_resource_build!$B:$B,$C522,[1]raw_resource_build!$A:$A,AD$467)</f>
        <v>#VALUE!</v>
      </c>
      <c r="AE522" s="24" t="e">
        <f>SUMIFS([1]raw_resource_build!$K:$K,[1]raw_resource_build!$B:$B,$C522,[1]raw_resource_build!$A:$A,AE$467)</f>
        <v>#VALUE!</v>
      </c>
      <c r="AF522" s="24" t="e">
        <f>SUMIFS([1]raw_resource_build!$K:$K,[1]raw_resource_build!$B:$B,$C522,[1]raw_resource_build!$A:$A,AF$467)</f>
        <v>#VALUE!</v>
      </c>
      <c r="AG522" s="24" t="e">
        <f>SUMIFS([1]raw_resource_build!$K:$K,[1]raw_resource_build!$B:$B,$C522,[1]raw_resource_build!$A:$A,AG$467)</f>
        <v>#VALUE!</v>
      </c>
      <c r="AH522" s="24" t="e">
        <f>SUMIFS([1]raw_resource_build!$K:$K,[1]raw_resource_build!$B:$B,$C522,[1]raw_resource_build!$A:$A,AH$467)</f>
        <v>#VALUE!</v>
      </c>
      <c r="AI522" s="24" t="e">
        <f>SUMIFS([1]raw_resource_build!$K:$K,[1]raw_resource_build!$B:$B,$C522,[1]raw_resource_build!$A:$A,AI$467)</f>
        <v>#VALUE!</v>
      </c>
      <c r="AJ522" s="24" t="e">
        <f>SUMIFS([1]raw_resource_build!$K:$K,[1]raw_resource_build!$B:$B,$C522,[1]raw_resource_build!$A:$A,AJ$467)</f>
        <v>#VALUE!</v>
      </c>
      <c r="AK522" s="24" t="e">
        <f>SUMIFS([1]raw_resource_build!$K:$K,[1]raw_resource_build!$B:$B,$C522,[1]raw_resource_build!$A:$A,AK$467)</f>
        <v>#VALUE!</v>
      </c>
      <c r="AL522" s="24" t="e">
        <f>SUMIFS([1]raw_resource_build!$K:$K,[1]raw_resource_build!$B:$B,$C522,[1]raw_resource_build!$A:$A,AL$467)</f>
        <v>#VALUE!</v>
      </c>
      <c r="AM522" s="24" t="e">
        <f>SUMIFS([1]raw_resource_build!$K:$K,[1]raw_resource_build!$B:$B,$C522,[1]raw_resource_build!$A:$A,AM$467)</f>
        <v>#VALUE!</v>
      </c>
      <c r="AN522" s="24" t="e">
        <f>SUMIFS([1]raw_resource_build!$K:$K,[1]raw_resource_build!$B:$B,$C522,[1]raw_resource_build!$A:$A,AN$467)</f>
        <v>#VALUE!</v>
      </c>
      <c r="AO522" s="17"/>
    </row>
    <row r="523" spans="3:41" outlineLevel="1" x14ac:dyDescent="0.4">
      <c r="C523" s="17" t="s">
        <v>416</v>
      </c>
      <c r="D523" s="136" t="s">
        <v>355</v>
      </c>
      <c r="E523" s="24">
        <v>0</v>
      </c>
      <c r="F523" s="24">
        <v>0</v>
      </c>
      <c r="G523" s="24">
        <v>0</v>
      </c>
      <c r="H523" s="24">
        <v>0</v>
      </c>
      <c r="I523" s="24">
        <v>0</v>
      </c>
      <c r="J523" s="24">
        <v>0</v>
      </c>
      <c r="K523" s="24">
        <v>0</v>
      </c>
      <c r="L523" s="24">
        <v>0</v>
      </c>
      <c r="M523" s="24">
        <v>0</v>
      </c>
      <c r="N523" s="24">
        <v>0</v>
      </c>
      <c r="O523" s="24">
        <v>0</v>
      </c>
      <c r="P523" s="24">
        <v>0</v>
      </c>
      <c r="Q523" s="24">
        <v>0</v>
      </c>
      <c r="R523" s="24">
        <v>0</v>
      </c>
      <c r="S523" s="24">
        <v>0</v>
      </c>
      <c r="T523" s="24">
        <v>0</v>
      </c>
      <c r="U523" s="24" t="e">
        <f>SUMIFS([1]raw_resource_build!$K:$K,[1]raw_resource_build!$B:$B,$C523,[1]raw_resource_build!$A:$A,U$467)</f>
        <v>#VALUE!</v>
      </c>
      <c r="V523" s="24" t="e">
        <f>SUMIFS([1]raw_resource_build!$K:$K,[1]raw_resource_build!$B:$B,$C523,[1]raw_resource_build!$A:$A,V$467)</f>
        <v>#VALUE!</v>
      </c>
      <c r="W523" s="24" t="e">
        <f>SUMIFS([1]raw_resource_build!$K:$K,[1]raw_resource_build!$B:$B,$C523,[1]raw_resource_build!$A:$A,W$467)</f>
        <v>#VALUE!</v>
      </c>
      <c r="X523" s="24" t="e">
        <f>SUMIFS([1]raw_resource_build!$K:$K,[1]raw_resource_build!$B:$B,$C523,[1]raw_resource_build!$A:$A,X$467)</f>
        <v>#VALUE!</v>
      </c>
      <c r="Y523" s="24" t="e">
        <f>SUMIFS([1]raw_resource_build!$K:$K,[1]raw_resource_build!$B:$B,$C523,[1]raw_resource_build!$A:$A,Y$467)</f>
        <v>#VALUE!</v>
      </c>
      <c r="Z523" s="24" t="e">
        <f>SUMIFS([1]raw_resource_build!$K:$K,[1]raw_resource_build!$B:$B,$C523,[1]raw_resource_build!$A:$A,Z$467)</f>
        <v>#VALUE!</v>
      </c>
      <c r="AA523" s="24" t="e">
        <f>SUMIFS([1]raw_resource_build!$K:$K,[1]raw_resource_build!$B:$B,$C523,[1]raw_resource_build!$A:$A,AA$467)</f>
        <v>#VALUE!</v>
      </c>
      <c r="AB523" s="24" t="e">
        <f>SUMIFS([1]raw_resource_build!$K:$K,[1]raw_resource_build!$B:$B,$C523,[1]raw_resource_build!$A:$A,AB$467)</f>
        <v>#VALUE!</v>
      </c>
      <c r="AC523" s="24" t="e">
        <f>SUMIFS([1]raw_resource_build!$K:$K,[1]raw_resource_build!$B:$B,$C523,[1]raw_resource_build!$A:$A,AC$467)</f>
        <v>#VALUE!</v>
      </c>
      <c r="AD523" s="24" t="e">
        <f>SUMIFS([1]raw_resource_build!$K:$K,[1]raw_resource_build!$B:$B,$C523,[1]raw_resource_build!$A:$A,AD$467)</f>
        <v>#VALUE!</v>
      </c>
      <c r="AE523" s="24" t="e">
        <f>SUMIFS([1]raw_resource_build!$K:$K,[1]raw_resource_build!$B:$B,$C523,[1]raw_resource_build!$A:$A,AE$467)</f>
        <v>#VALUE!</v>
      </c>
      <c r="AF523" s="24" t="e">
        <f>SUMIFS([1]raw_resource_build!$K:$K,[1]raw_resource_build!$B:$B,$C523,[1]raw_resource_build!$A:$A,AF$467)</f>
        <v>#VALUE!</v>
      </c>
      <c r="AG523" s="24" t="e">
        <f>SUMIFS([1]raw_resource_build!$K:$K,[1]raw_resource_build!$B:$B,$C523,[1]raw_resource_build!$A:$A,AG$467)</f>
        <v>#VALUE!</v>
      </c>
      <c r="AH523" s="24" t="e">
        <f>SUMIFS([1]raw_resource_build!$K:$K,[1]raw_resource_build!$B:$B,$C523,[1]raw_resource_build!$A:$A,AH$467)</f>
        <v>#VALUE!</v>
      </c>
      <c r="AI523" s="24" t="e">
        <f>SUMIFS([1]raw_resource_build!$K:$K,[1]raw_resource_build!$B:$B,$C523,[1]raw_resource_build!$A:$A,AI$467)</f>
        <v>#VALUE!</v>
      </c>
      <c r="AJ523" s="24" t="e">
        <f>SUMIFS([1]raw_resource_build!$K:$K,[1]raw_resource_build!$B:$B,$C523,[1]raw_resource_build!$A:$A,AJ$467)</f>
        <v>#VALUE!</v>
      </c>
      <c r="AK523" s="24" t="e">
        <f>SUMIFS([1]raw_resource_build!$K:$K,[1]raw_resource_build!$B:$B,$C523,[1]raw_resource_build!$A:$A,AK$467)</f>
        <v>#VALUE!</v>
      </c>
      <c r="AL523" s="24" t="e">
        <f>SUMIFS([1]raw_resource_build!$K:$K,[1]raw_resource_build!$B:$B,$C523,[1]raw_resource_build!$A:$A,AL$467)</f>
        <v>#VALUE!</v>
      </c>
      <c r="AM523" s="24" t="e">
        <f>SUMIFS([1]raw_resource_build!$K:$K,[1]raw_resource_build!$B:$B,$C523,[1]raw_resource_build!$A:$A,AM$467)</f>
        <v>#VALUE!</v>
      </c>
      <c r="AN523" s="24" t="e">
        <f>SUMIFS([1]raw_resource_build!$K:$K,[1]raw_resource_build!$B:$B,$C523,[1]raw_resource_build!$A:$A,AN$467)</f>
        <v>#VALUE!</v>
      </c>
      <c r="AO523" s="17"/>
    </row>
    <row r="524" spans="3:41" outlineLevel="1" x14ac:dyDescent="0.4">
      <c r="C524" s="17" t="s">
        <v>417</v>
      </c>
      <c r="D524" s="136" t="s">
        <v>355</v>
      </c>
      <c r="E524" s="24">
        <v>0</v>
      </c>
      <c r="F524" s="24">
        <v>0</v>
      </c>
      <c r="G524" s="24">
        <v>0</v>
      </c>
      <c r="H524" s="24">
        <v>0</v>
      </c>
      <c r="I524" s="24">
        <v>0</v>
      </c>
      <c r="J524" s="24">
        <v>0</v>
      </c>
      <c r="K524" s="24">
        <v>0</v>
      </c>
      <c r="L524" s="24">
        <v>0</v>
      </c>
      <c r="M524" s="24">
        <v>0</v>
      </c>
      <c r="N524" s="24">
        <v>0</v>
      </c>
      <c r="O524" s="24">
        <v>0</v>
      </c>
      <c r="P524" s="24">
        <v>0</v>
      </c>
      <c r="Q524" s="24">
        <v>0</v>
      </c>
      <c r="R524" s="24">
        <v>0</v>
      </c>
      <c r="S524" s="24">
        <v>0</v>
      </c>
      <c r="T524" s="24">
        <v>0</v>
      </c>
      <c r="U524" s="24" t="e">
        <f>SUMIFS([1]raw_resource_build!$K:$K,[1]raw_resource_build!$B:$B,$C524,[1]raw_resource_build!$A:$A,U$467)</f>
        <v>#VALUE!</v>
      </c>
      <c r="V524" s="24" t="e">
        <f>SUMIFS([1]raw_resource_build!$K:$K,[1]raw_resource_build!$B:$B,$C524,[1]raw_resource_build!$A:$A,V$467)</f>
        <v>#VALUE!</v>
      </c>
      <c r="W524" s="24" t="e">
        <f>SUMIFS([1]raw_resource_build!$K:$K,[1]raw_resource_build!$B:$B,$C524,[1]raw_resource_build!$A:$A,W$467)</f>
        <v>#VALUE!</v>
      </c>
      <c r="X524" s="24" t="e">
        <f>SUMIFS([1]raw_resource_build!$K:$K,[1]raw_resource_build!$B:$B,$C524,[1]raw_resource_build!$A:$A,X$467)</f>
        <v>#VALUE!</v>
      </c>
      <c r="Y524" s="24" t="e">
        <f>SUMIFS([1]raw_resource_build!$K:$K,[1]raw_resource_build!$B:$B,$C524,[1]raw_resource_build!$A:$A,Y$467)</f>
        <v>#VALUE!</v>
      </c>
      <c r="Z524" s="24" t="e">
        <f>SUMIFS([1]raw_resource_build!$K:$K,[1]raw_resource_build!$B:$B,$C524,[1]raw_resource_build!$A:$A,Z$467)</f>
        <v>#VALUE!</v>
      </c>
      <c r="AA524" s="24" t="e">
        <f>SUMIFS([1]raw_resource_build!$K:$K,[1]raw_resource_build!$B:$B,$C524,[1]raw_resource_build!$A:$A,AA$467)</f>
        <v>#VALUE!</v>
      </c>
      <c r="AB524" s="24" t="e">
        <f>SUMIFS([1]raw_resource_build!$K:$K,[1]raw_resource_build!$B:$B,$C524,[1]raw_resource_build!$A:$A,AB$467)</f>
        <v>#VALUE!</v>
      </c>
      <c r="AC524" s="24" t="e">
        <f>SUMIFS([1]raw_resource_build!$K:$K,[1]raw_resource_build!$B:$B,$C524,[1]raw_resource_build!$A:$A,AC$467)</f>
        <v>#VALUE!</v>
      </c>
      <c r="AD524" s="24" t="e">
        <f>SUMIFS([1]raw_resource_build!$K:$K,[1]raw_resource_build!$B:$B,$C524,[1]raw_resource_build!$A:$A,AD$467)</f>
        <v>#VALUE!</v>
      </c>
      <c r="AE524" s="24" t="e">
        <f>SUMIFS([1]raw_resource_build!$K:$K,[1]raw_resource_build!$B:$B,$C524,[1]raw_resource_build!$A:$A,AE$467)</f>
        <v>#VALUE!</v>
      </c>
      <c r="AF524" s="24" t="e">
        <f>SUMIFS([1]raw_resource_build!$K:$K,[1]raw_resource_build!$B:$B,$C524,[1]raw_resource_build!$A:$A,AF$467)</f>
        <v>#VALUE!</v>
      </c>
      <c r="AG524" s="24" t="e">
        <f>SUMIFS([1]raw_resource_build!$K:$K,[1]raw_resource_build!$B:$B,$C524,[1]raw_resource_build!$A:$A,AG$467)</f>
        <v>#VALUE!</v>
      </c>
      <c r="AH524" s="24" t="e">
        <f>SUMIFS([1]raw_resource_build!$K:$K,[1]raw_resource_build!$B:$B,$C524,[1]raw_resource_build!$A:$A,AH$467)</f>
        <v>#VALUE!</v>
      </c>
      <c r="AI524" s="24" t="e">
        <f>SUMIFS([1]raw_resource_build!$K:$K,[1]raw_resource_build!$B:$B,$C524,[1]raw_resource_build!$A:$A,AI$467)</f>
        <v>#VALUE!</v>
      </c>
      <c r="AJ524" s="24" t="e">
        <f>SUMIFS([1]raw_resource_build!$K:$K,[1]raw_resource_build!$B:$B,$C524,[1]raw_resource_build!$A:$A,AJ$467)</f>
        <v>#VALUE!</v>
      </c>
      <c r="AK524" s="24" t="e">
        <f>SUMIFS([1]raw_resource_build!$K:$K,[1]raw_resource_build!$B:$B,$C524,[1]raw_resource_build!$A:$A,AK$467)</f>
        <v>#VALUE!</v>
      </c>
      <c r="AL524" s="24" t="e">
        <f>SUMIFS([1]raw_resource_build!$K:$K,[1]raw_resource_build!$B:$B,$C524,[1]raw_resource_build!$A:$A,AL$467)</f>
        <v>#VALUE!</v>
      </c>
      <c r="AM524" s="24" t="e">
        <f>SUMIFS([1]raw_resource_build!$K:$K,[1]raw_resource_build!$B:$B,$C524,[1]raw_resource_build!$A:$A,AM$467)</f>
        <v>#VALUE!</v>
      </c>
      <c r="AN524" s="24" t="e">
        <f>SUMIFS([1]raw_resource_build!$K:$K,[1]raw_resource_build!$B:$B,$C524,[1]raw_resource_build!$A:$A,AN$467)</f>
        <v>#VALUE!</v>
      </c>
      <c r="AO524" s="17"/>
    </row>
    <row r="525" spans="3:41" outlineLevel="1" x14ac:dyDescent="0.4">
      <c r="C525" s="17" t="s">
        <v>418</v>
      </c>
      <c r="D525" s="136" t="s">
        <v>350</v>
      </c>
      <c r="E525" s="24">
        <v>0</v>
      </c>
      <c r="F525" s="24">
        <v>0</v>
      </c>
      <c r="G525" s="24">
        <v>0</v>
      </c>
      <c r="H525" s="24">
        <v>0</v>
      </c>
      <c r="I525" s="24">
        <v>0</v>
      </c>
      <c r="J525" s="24">
        <v>0</v>
      </c>
      <c r="K525" s="24">
        <v>0</v>
      </c>
      <c r="L525" s="24">
        <v>0</v>
      </c>
      <c r="M525" s="24">
        <v>0</v>
      </c>
      <c r="N525" s="24">
        <v>600</v>
      </c>
      <c r="O525" s="24">
        <v>0</v>
      </c>
      <c r="P525" s="24">
        <v>600</v>
      </c>
      <c r="Q525" s="24">
        <v>0</v>
      </c>
      <c r="R525" s="24">
        <v>0</v>
      </c>
      <c r="S525" s="24">
        <v>0</v>
      </c>
      <c r="T525" s="24">
        <v>600</v>
      </c>
      <c r="U525" s="24" t="e">
        <f>SUMIFS([1]raw_resource_build!$K:$K,[1]raw_resource_build!$B:$B,$C525,[1]raw_resource_build!$A:$A,U$467)</f>
        <v>#VALUE!</v>
      </c>
      <c r="V525" s="24" t="e">
        <f>SUMIFS([1]raw_resource_build!$K:$K,[1]raw_resource_build!$B:$B,$C525,[1]raw_resource_build!$A:$A,V$467)</f>
        <v>#VALUE!</v>
      </c>
      <c r="W525" s="24" t="e">
        <f>SUMIFS([1]raw_resource_build!$K:$K,[1]raw_resource_build!$B:$B,$C525,[1]raw_resource_build!$A:$A,W$467)</f>
        <v>#VALUE!</v>
      </c>
      <c r="X525" s="24" t="e">
        <f>SUMIFS([1]raw_resource_build!$K:$K,[1]raw_resource_build!$B:$B,$C525,[1]raw_resource_build!$A:$A,X$467)</f>
        <v>#VALUE!</v>
      </c>
      <c r="Y525" s="24" t="e">
        <f>SUMIFS([1]raw_resource_build!$K:$K,[1]raw_resource_build!$B:$B,$C525,[1]raw_resource_build!$A:$A,Y$467)</f>
        <v>#VALUE!</v>
      </c>
      <c r="Z525" s="24" t="e">
        <f>SUMIFS([1]raw_resource_build!$K:$K,[1]raw_resource_build!$B:$B,$C525,[1]raw_resource_build!$A:$A,Z$467)</f>
        <v>#VALUE!</v>
      </c>
      <c r="AA525" s="24" t="e">
        <f>SUMIFS([1]raw_resource_build!$K:$K,[1]raw_resource_build!$B:$B,$C525,[1]raw_resource_build!$A:$A,AA$467)</f>
        <v>#VALUE!</v>
      </c>
      <c r="AB525" s="24" t="e">
        <f>SUMIFS([1]raw_resource_build!$K:$K,[1]raw_resource_build!$B:$B,$C525,[1]raw_resource_build!$A:$A,AB$467)</f>
        <v>#VALUE!</v>
      </c>
      <c r="AC525" s="24" t="e">
        <f>SUMIFS([1]raw_resource_build!$K:$K,[1]raw_resource_build!$B:$B,$C525,[1]raw_resource_build!$A:$A,AC$467)</f>
        <v>#VALUE!</v>
      </c>
      <c r="AD525" s="24" t="e">
        <f>SUMIFS([1]raw_resource_build!$K:$K,[1]raw_resource_build!$B:$B,$C525,[1]raw_resource_build!$A:$A,AD$467)</f>
        <v>#VALUE!</v>
      </c>
      <c r="AE525" s="24" t="e">
        <f>SUMIFS([1]raw_resource_build!$K:$K,[1]raw_resource_build!$B:$B,$C525,[1]raw_resource_build!$A:$A,AE$467)</f>
        <v>#VALUE!</v>
      </c>
      <c r="AF525" s="24" t="e">
        <f>SUMIFS([1]raw_resource_build!$K:$K,[1]raw_resource_build!$B:$B,$C525,[1]raw_resource_build!$A:$A,AF$467)</f>
        <v>#VALUE!</v>
      </c>
      <c r="AG525" s="24" t="e">
        <f>SUMIFS([1]raw_resource_build!$K:$K,[1]raw_resource_build!$B:$B,$C525,[1]raw_resource_build!$A:$A,AG$467)</f>
        <v>#VALUE!</v>
      </c>
      <c r="AH525" s="24" t="e">
        <f>SUMIFS([1]raw_resource_build!$K:$K,[1]raw_resource_build!$B:$B,$C525,[1]raw_resource_build!$A:$A,AH$467)</f>
        <v>#VALUE!</v>
      </c>
      <c r="AI525" s="24" t="e">
        <f>SUMIFS([1]raw_resource_build!$K:$K,[1]raw_resource_build!$B:$B,$C525,[1]raw_resource_build!$A:$A,AI$467)</f>
        <v>#VALUE!</v>
      </c>
      <c r="AJ525" s="24" t="e">
        <f>SUMIFS([1]raw_resource_build!$K:$K,[1]raw_resource_build!$B:$B,$C525,[1]raw_resource_build!$A:$A,AJ$467)</f>
        <v>#VALUE!</v>
      </c>
      <c r="AK525" s="24" t="e">
        <f>SUMIFS([1]raw_resource_build!$K:$K,[1]raw_resource_build!$B:$B,$C525,[1]raw_resource_build!$A:$A,AK$467)</f>
        <v>#VALUE!</v>
      </c>
      <c r="AL525" s="24" t="e">
        <f>SUMIFS([1]raw_resource_build!$K:$K,[1]raw_resource_build!$B:$B,$C525,[1]raw_resource_build!$A:$A,AL$467)</f>
        <v>#VALUE!</v>
      </c>
      <c r="AM525" s="24" t="e">
        <f>SUMIFS([1]raw_resource_build!$K:$K,[1]raw_resource_build!$B:$B,$C525,[1]raw_resource_build!$A:$A,AM$467)</f>
        <v>#VALUE!</v>
      </c>
      <c r="AN525" s="24" t="e">
        <f>SUMIFS([1]raw_resource_build!$K:$K,[1]raw_resource_build!$B:$B,$C525,[1]raw_resource_build!$A:$A,AN$467)</f>
        <v>#VALUE!</v>
      </c>
      <c r="AO525" s="17"/>
    </row>
    <row r="526" spans="3:41" outlineLevel="1" x14ac:dyDescent="0.4">
      <c r="C526" s="17" t="s">
        <v>419</v>
      </c>
      <c r="D526" s="136" t="s">
        <v>355</v>
      </c>
      <c r="E526" s="24">
        <v>0</v>
      </c>
      <c r="F526" s="24">
        <v>0</v>
      </c>
      <c r="G526" s="24">
        <v>0</v>
      </c>
      <c r="H526" s="24">
        <v>0</v>
      </c>
      <c r="I526" s="24">
        <v>0</v>
      </c>
      <c r="J526" s="24">
        <v>0</v>
      </c>
      <c r="K526" s="24">
        <v>0</v>
      </c>
      <c r="L526" s="24">
        <v>0</v>
      </c>
      <c r="M526" s="24">
        <v>0</v>
      </c>
      <c r="N526" s="24">
        <v>0</v>
      </c>
      <c r="O526" s="24">
        <v>0</v>
      </c>
      <c r="P526" s="24">
        <v>0</v>
      </c>
      <c r="Q526" s="24">
        <v>0</v>
      </c>
      <c r="R526" s="24">
        <v>0</v>
      </c>
      <c r="S526" s="24">
        <v>0</v>
      </c>
      <c r="T526" s="24">
        <v>0</v>
      </c>
      <c r="U526" s="24" t="e">
        <f>SUMIFS([1]raw_resource_build!$K:$K,[1]raw_resource_build!$B:$B,$C526,[1]raw_resource_build!$A:$A,U$467)</f>
        <v>#VALUE!</v>
      </c>
      <c r="V526" s="24" t="e">
        <f>SUMIFS([1]raw_resource_build!$K:$K,[1]raw_resource_build!$B:$B,$C526,[1]raw_resource_build!$A:$A,V$467)</f>
        <v>#VALUE!</v>
      </c>
      <c r="W526" s="24" t="e">
        <f>SUMIFS([1]raw_resource_build!$K:$K,[1]raw_resource_build!$B:$B,$C526,[1]raw_resource_build!$A:$A,W$467)</f>
        <v>#VALUE!</v>
      </c>
      <c r="X526" s="24" t="e">
        <f>SUMIFS([1]raw_resource_build!$K:$K,[1]raw_resource_build!$B:$B,$C526,[1]raw_resource_build!$A:$A,X$467)</f>
        <v>#VALUE!</v>
      </c>
      <c r="Y526" s="24" t="e">
        <f>SUMIFS([1]raw_resource_build!$K:$K,[1]raw_resource_build!$B:$B,$C526,[1]raw_resource_build!$A:$A,Y$467)</f>
        <v>#VALUE!</v>
      </c>
      <c r="Z526" s="24" t="e">
        <f>SUMIFS([1]raw_resource_build!$K:$K,[1]raw_resource_build!$B:$B,$C526,[1]raw_resource_build!$A:$A,Z$467)</f>
        <v>#VALUE!</v>
      </c>
      <c r="AA526" s="24" t="e">
        <f>SUMIFS([1]raw_resource_build!$K:$K,[1]raw_resource_build!$B:$B,$C526,[1]raw_resource_build!$A:$A,AA$467)</f>
        <v>#VALUE!</v>
      </c>
      <c r="AB526" s="24" t="e">
        <f>SUMIFS([1]raw_resource_build!$K:$K,[1]raw_resource_build!$B:$B,$C526,[1]raw_resource_build!$A:$A,AB$467)</f>
        <v>#VALUE!</v>
      </c>
      <c r="AC526" s="24" t="e">
        <f>SUMIFS([1]raw_resource_build!$K:$K,[1]raw_resource_build!$B:$B,$C526,[1]raw_resource_build!$A:$A,AC$467)</f>
        <v>#VALUE!</v>
      </c>
      <c r="AD526" s="24" t="e">
        <f>SUMIFS([1]raw_resource_build!$K:$K,[1]raw_resource_build!$B:$B,$C526,[1]raw_resource_build!$A:$A,AD$467)</f>
        <v>#VALUE!</v>
      </c>
      <c r="AE526" s="24" t="e">
        <f>SUMIFS([1]raw_resource_build!$K:$K,[1]raw_resource_build!$B:$B,$C526,[1]raw_resource_build!$A:$A,AE$467)</f>
        <v>#VALUE!</v>
      </c>
      <c r="AF526" s="24" t="e">
        <f>SUMIFS([1]raw_resource_build!$K:$K,[1]raw_resource_build!$B:$B,$C526,[1]raw_resource_build!$A:$A,AF$467)</f>
        <v>#VALUE!</v>
      </c>
      <c r="AG526" s="24" t="e">
        <f>SUMIFS([1]raw_resource_build!$K:$K,[1]raw_resource_build!$B:$B,$C526,[1]raw_resource_build!$A:$A,AG$467)</f>
        <v>#VALUE!</v>
      </c>
      <c r="AH526" s="24" t="e">
        <f>SUMIFS([1]raw_resource_build!$K:$K,[1]raw_resource_build!$B:$B,$C526,[1]raw_resource_build!$A:$A,AH$467)</f>
        <v>#VALUE!</v>
      </c>
      <c r="AI526" s="24" t="e">
        <f>SUMIFS([1]raw_resource_build!$K:$K,[1]raw_resource_build!$B:$B,$C526,[1]raw_resource_build!$A:$A,AI$467)</f>
        <v>#VALUE!</v>
      </c>
      <c r="AJ526" s="24" t="e">
        <f>SUMIFS([1]raw_resource_build!$K:$K,[1]raw_resource_build!$B:$B,$C526,[1]raw_resource_build!$A:$A,AJ$467)</f>
        <v>#VALUE!</v>
      </c>
      <c r="AK526" s="24" t="e">
        <f>SUMIFS([1]raw_resource_build!$K:$K,[1]raw_resource_build!$B:$B,$C526,[1]raw_resource_build!$A:$A,AK$467)</f>
        <v>#VALUE!</v>
      </c>
      <c r="AL526" s="24" t="e">
        <f>SUMIFS([1]raw_resource_build!$K:$K,[1]raw_resource_build!$B:$B,$C526,[1]raw_resource_build!$A:$A,AL$467)</f>
        <v>#VALUE!</v>
      </c>
      <c r="AM526" s="24" t="e">
        <f>SUMIFS([1]raw_resource_build!$K:$K,[1]raw_resource_build!$B:$B,$C526,[1]raw_resource_build!$A:$A,AM$467)</f>
        <v>#VALUE!</v>
      </c>
      <c r="AN526" s="24" t="e">
        <f>SUMIFS([1]raw_resource_build!$K:$K,[1]raw_resource_build!$B:$B,$C526,[1]raw_resource_build!$A:$A,AN$467)</f>
        <v>#VALUE!</v>
      </c>
      <c r="AO526" s="17"/>
    </row>
    <row r="527" spans="3:41" outlineLevel="1" x14ac:dyDescent="0.4">
      <c r="C527" s="17" t="s">
        <v>420</v>
      </c>
      <c r="D527" s="136" t="s">
        <v>355</v>
      </c>
      <c r="E527" s="24">
        <v>0</v>
      </c>
      <c r="F527" s="24">
        <v>0</v>
      </c>
      <c r="G527" s="24">
        <v>0</v>
      </c>
      <c r="H527" s="24">
        <v>0</v>
      </c>
      <c r="I527" s="24">
        <v>0</v>
      </c>
      <c r="J527" s="24">
        <v>0</v>
      </c>
      <c r="K527" s="24">
        <v>0</v>
      </c>
      <c r="L527" s="24">
        <v>0</v>
      </c>
      <c r="M527" s="24">
        <v>0</v>
      </c>
      <c r="N527" s="24">
        <v>0</v>
      </c>
      <c r="O527" s="24">
        <v>0</v>
      </c>
      <c r="P527" s="24">
        <v>0</v>
      </c>
      <c r="Q527" s="24">
        <v>0</v>
      </c>
      <c r="R527" s="24">
        <v>0</v>
      </c>
      <c r="S527" s="24">
        <v>0</v>
      </c>
      <c r="T527" s="24">
        <v>0</v>
      </c>
      <c r="U527" s="24" t="e">
        <f>SUMIFS([1]raw_resource_build!$K:$K,[1]raw_resource_build!$B:$B,$C527,[1]raw_resource_build!$A:$A,U$467)</f>
        <v>#VALUE!</v>
      </c>
      <c r="V527" s="24" t="e">
        <f>SUMIFS([1]raw_resource_build!$K:$K,[1]raw_resource_build!$B:$B,$C527,[1]raw_resource_build!$A:$A,V$467)</f>
        <v>#VALUE!</v>
      </c>
      <c r="W527" s="24" t="e">
        <f>SUMIFS([1]raw_resource_build!$K:$K,[1]raw_resource_build!$B:$B,$C527,[1]raw_resource_build!$A:$A,W$467)</f>
        <v>#VALUE!</v>
      </c>
      <c r="X527" s="24" t="e">
        <f>SUMIFS([1]raw_resource_build!$K:$K,[1]raw_resource_build!$B:$B,$C527,[1]raw_resource_build!$A:$A,X$467)</f>
        <v>#VALUE!</v>
      </c>
      <c r="Y527" s="24" t="e">
        <f>SUMIFS([1]raw_resource_build!$K:$K,[1]raw_resource_build!$B:$B,$C527,[1]raw_resource_build!$A:$A,Y$467)</f>
        <v>#VALUE!</v>
      </c>
      <c r="Z527" s="24" t="e">
        <f>SUMIFS([1]raw_resource_build!$K:$K,[1]raw_resource_build!$B:$B,$C527,[1]raw_resource_build!$A:$A,Z$467)</f>
        <v>#VALUE!</v>
      </c>
      <c r="AA527" s="24" t="e">
        <f>SUMIFS([1]raw_resource_build!$K:$K,[1]raw_resource_build!$B:$B,$C527,[1]raw_resource_build!$A:$A,AA$467)</f>
        <v>#VALUE!</v>
      </c>
      <c r="AB527" s="24" t="e">
        <f>SUMIFS([1]raw_resource_build!$K:$K,[1]raw_resource_build!$B:$B,$C527,[1]raw_resource_build!$A:$A,AB$467)</f>
        <v>#VALUE!</v>
      </c>
      <c r="AC527" s="24" t="e">
        <f>SUMIFS([1]raw_resource_build!$K:$K,[1]raw_resource_build!$B:$B,$C527,[1]raw_resource_build!$A:$A,AC$467)</f>
        <v>#VALUE!</v>
      </c>
      <c r="AD527" s="24" t="e">
        <f>SUMIFS([1]raw_resource_build!$K:$K,[1]raw_resource_build!$B:$B,$C527,[1]raw_resource_build!$A:$A,AD$467)</f>
        <v>#VALUE!</v>
      </c>
      <c r="AE527" s="24" t="e">
        <f>SUMIFS([1]raw_resource_build!$K:$K,[1]raw_resource_build!$B:$B,$C527,[1]raw_resource_build!$A:$A,AE$467)</f>
        <v>#VALUE!</v>
      </c>
      <c r="AF527" s="24" t="e">
        <f>SUMIFS([1]raw_resource_build!$K:$K,[1]raw_resource_build!$B:$B,$C527,[1]raw_resource_build!$A:$A,AF$467)</f>
        <v>#VALUE!</v>
      </c>
      <c r="AG527" s="24" t="e">
        <f>SUMIFS([1]raw_resource_build!$K:$K,[1]raw_resource_build!$B:$B,$C527,[1]raw_resource_build!$A:$A,AG$467)</f>
        <v>#VALUE!</v>
      </c>
      <c r="AH527" s="24" t="e">
        <f>SUMIFS([1]raw_resource_build!$K:$K,[1]raw_resource_build!$B:$B,$C527,[1]raw_resource_build!$A:$A,AH$467)</f>
        <v>#VALUE!</v>
      </c>
      <c r="AI527" s="24" t="e">
        <f>SUMIFS([1]raw_resource_build!$K:$K,[1]raw_resource_build!$B:$B,$C527,[1]raw_resource_build!$A:$A,AI$467)</f>
        <v>#VALUE!</v>
      </c>
      <c r="AJ527" s="24" t="e">
        <f>SUMIFS([1]raw_resource_build!$K:$K,[1]raw_resource_build!$B:$B,$C527,[1]raw_resource_build!$A:$A,AJ$467)</f>
        <v>#VALUE!</v>
      </c>
      <c r="AK527" s="24" t="e">
        <f>SUMIFS([1]raw_resource_build!$K:$K,[1]raw_resource_build!$B:$B,$C527,[1]raw_resource_build!$A:$A,AK$467)</f>
        <v>#VALUE!</v>
      </c>
      <c r="AL527" s="24" t="e">
        <f>SUMIFS([1]raw_resource_build!$K:$K,[1]raw_resource_build!$B:$B,$C527,[1]raw_resource_build!$A:$A,AL$467)</f>
        <v>#VALUE!</v>
      </c>
      <c r="AM527" s="24" t="e">
        <f>SUMIFS([1]raw_resource_build!$K:$K,[1]raw_resource_build!$B:$B,$C527,[1]raw_resource_build!$A:$A,AM$467)</f>
        <v>#VALUE!</v>
      </c>
      <c r="AN527" s="24" t="e">
        <f>SUMIFS([1]raw_resource_build!$K:$K,[1]raw_resource_build!$B:$B,$C527,[1]raw_resource_build!$A:$A,AN$467)</f>
        <v>#VALUE!</v>
      </c>
      <c r="AO527" s="17"/>
    </row>
    <row r="528" spans="3:41" outlineLevel="1" x14ac:dyDescent="0.4">
      <c r="C528" s="17" t="s">
        <v>421</v>
      </c>
      <c r="D528" s="136" t="s">
        <v>355</v>
      </c>
      <c r="E528" s="24">
        <v>0</v>
      </c>
      <c r="F528" s="24">
        <v>0</v>
      </c>
      <c r="G528" s="24">
        <v>0</v>
      </c>
      <c r="H528" s="24">
        <v>0</v>
      </c>
      <c r="I528" s="24">
        <v>0</v>
      </c>
      <c r="J528" s="24">
        <v>0</v>
      </c>
      <c r="K528" s="24">
        <v>0</v>
      </c>
      <c r="L528" s="24">
        <v>0</v>
      </c>
      <c r="M528" s="24">
        <v>0</v>
      </c>
      <c r="N528" s="24">
        <v>0</v>
      </c>
      <c r="O528" s="24">
        <v>0</v>
      </c>
      <c r="P528" s="24">
        <v>0</v>
      </c>
      <c r="Q528" s="24">
        <v>0</v>
      </c>
      <c r="R528" s="24">
        <v>0</v>
      </c>
      <c r="S528" s="24">
        <v>0</v>
      </c>
      <c r="T528" s="24">
        <v>0</v>
      </c>
      <c r="U528" s="24" t="e">
        <f>SUMIFS([1]raw_resource_build!$K:$K,[1]raw_resource_build!$B:$B,$C528,[1]raw_resource_build!$A:$A,U$467)</f>
        <v>#VALUE!</v>
      </c>
      <c r="V528" s="24" t="e">
        <f>SUMIFS([1]raw_resource_build!$K:$K,[1]raw_resource_build!$B:$B,$C528,[1]raw_resource_build!$A:$A,V$467)</f>
        <v>#VALUE!</v>
      </c>
      <c r="W528" s="24" t="e">
        <f>SUMIFS([1]raw_resource_build!$K:$K,[1]raw_resource_build!$B:$B,$C528,[1]raw_resource_build!$A:$A,W$467)</f>
        <v>#VALUE!</v>
      </c>
      <c r="X528" s="24" t="e">
        <f>SUMIFS([1]raw_resource_build!$K:$K,[1]raw_resource_build!$B:$B,$C528,[1]raw_resource_build!$A:$A,X$467)</f>
        <v>#VALUE!</v>
      </c>
      <c r="Y528" s="24" t="e">
        <f>SUMIFS([1]raw_resource_build!$K:$K,[1]raw_resource_build!$B:$B,$C528,[1]raw_resource_build!$A:$A,Y$467)</f>
        <v>#VALUE!</v>
      </c>
      <c r="Z528" s="24" t="e">
        <f>SUMIFS([1]raw_resource_build!$K:$K,[1]raw_resource_build!$B:$B,$C528,[1]raw_resource_build!$A:$A,Z$467)</f>
        <v>#VALUE!</v>
      </c>
      <c r="AA528" s="24" t="e">
        <f>SUMIFS([1]raw_resource_build!$K:$K,[1]raw_resource_build!$B:$B,$C528,[1]raw_resource_build!$A:$A,AA$467)</f>
        <v>#VALUE!</v>
      </c>
      <c r="AB528" s="24" t="e">
        <f>SUMIFS([1]raw_resource_build!$K:$K,[1]raw_resource_build!$B:$B,$C528,[1]raw_resource_build!$A:$A,AB$467)</f>
        <v>#VALUE!</v>
      </c>
      <c r="AC528" s="24" t="e">
        <f>SUMIFS([1]raw_resource_build!$K:$K,[1]raw_resource_build!$B:$B,$C528,[1]raw_resource_build!$A:$A,AC$467)</f>
        <v>#VALUE!</v>
      </c>
      <c r="AD528" s="24" t="e">
        <f>SUMIFS([1]raw_resource_build!$K:$K,[1]raw_resource_build!$B:$B,$C528,[1]raw_resource_build!$A:$A,AD$467)</f>
        <v>#VALUE!</v>
      </c>
      <c r="AE528" s="24" t="e">
        <f>SUMIFS([1]raw_resource_build!$K:$K,[1]raw_resource_build!$B:$B,$C528,[1]raw_resource_build!$A:$A,AE$467)</f>
        <v>#VALUE!</v>
      </c>
      <c r="AF528" s="24" t="e">
        <f>SUMIFS([1]raw_resource_build!$K:$K,[1]raw_resource_build!$B:$B,$C528,[1]raw_resource_build!$A:$A,AF$467)</f>
        <v>#VALUE!</v>
      </c>
      <c r="AG528" s="24" t="e">
        <f>SUMIFS([1]raw_resource_build!$K:$K,[1]raw_resource_build!$B:$B,$C528,[1]raw_resource_build!$A:$A,AG$467)</f>
        <v>#VALUE!</v>
      </c>
      <c r="AH528" s="24" t="e">
        <f>SUMIFS([1]raw_resource_build!$K:$K,[1]raw_resource_build!$B:$B,$C528,[1]raw_resource_build!$A:$A,AH$467)</f>
        <v>#VALUE!</v>
      </c>
      <c r="AI528" s="24" t="e">
        <f>SUMIFS([1]raw_resource_build!$K:$K,[1]raw_resource_build!$B:$B,$C528,[1]raw_resource_build!$A:$A,AI$467)</f>
        <v>#VALUE!</v>
      </c>
      <c r="AJ528" s="24" t="e">
        <f>SUMIFS([1]raw_resource_build!$K:$K,[1]raw_resource_build!$B:$B,$C528,[1]raw_resource_build!$A:$A,AJ$467)</f>
        <v>#VALUE!</v>
      </c>
      <c r="AK528" s="24" t="e">
        <f>SUMIFS([1]raw_resource_build!$K:$K,[1]raw_resource_build!$B:$B,$C528,[1]raw_resource_build!$A:$A,AK$467)</f>
        <v>#VALUE!</v>
      </c>
      <c r="AL528" s="24" t="e">
        <f>SUMIFS([1]raw_resource_build!$K:$K,[1]raw_resource_build!$B:$B,$C528,[1]raw_resource_build!$A:$A,AL$467)</f>
        <v>#VALUE!</v>
      </c>
      <c r="AM528" s="24" t="e">
        <f>SUMIFS([1]raw_resource_build!$K:$K,[1]raw_resource_build!$B:$B,$C528,[1]raw_resource_build!$A:$A,AM$467)</f>
        <v>#VALUE!</v>
      </c>
      <c r="AN528" s="24" t="e">
        <f>SUMIFS([1]raw_resource_build!$K:$K,[1]raw_resource_build!$B:$B,$C528,[1]raw_resource_build!$A:$A,AN$467)</f>
        <v>#VALUE!</v>
      </c>
      <c r="AO528" s="17"/>
    </row>
    <row r="529" spans="2:41" outlineLevel="1" x14ac:dyDescent="0.4">
      <c r="C529" s="17" t="s">
        <v>422</v>
      </c>
      <c r="D529" s="136" t="s">
        <v>361</v>
      </c>
      <c r="E529" s="24">
        <v>0</v>
      </c>
      <c r="F529" s="24">
        <v>0</v>
      </c>
      <c r="G529" s="24">
        <v>0</v>
      </c>
      <c r="H529" s="24">
        <v>0</v>
      </c>
      <c r="I529" s="24">
        <v>0</v>
      </c>
      <c r="J529" s="24">
        <v>0</v>
      </c>
      <c r="K529" s="24">
        <v>0</v>
      </c>
      <c r="L529" s="24">
        <v>0</v>
      </c>
      <c r="M529" s="24">
        <v>0</v>
      </c>
      <c r="N529" s="24">
        <v>0</v>
      </c>
      <c r="O529" s="24">
        <v>0</v>
      </c>
      <c r="P529" s="24">
        <v>0</v>
      </c>
      <c r="Q529" s="24">
        <v>0</v>
      </c>
      <c r="R529" s="24">
        <v>0</v>
      </c>
      <c r="S529" s="24">
        <v>0</v>
      </c>
      <c r="T529" s="24">
        <v>0</v>
      </c>
      <c r="U529" s="24" t="e">
        <f>SUMIFS([1]raw_resource_build!$K:$K,[1]raw_resource_build!$B:$B,$C529,[1]raw_resource_build!$A:$A,U$467)</f>
        <v>#VALUE!</v>
      </c>
      <c r="V529" s="24" t="e">
        <f>SUMIFS([1]raw_resource_build!$K:$K,[1]raw_resource_build!$B:$B,$C529,[1]raw_resource_build!$A:$A,V$467)</f>
        <v>#VALUE!</v>
      </c>
      <c r="W529" s="24" t="e">
        <f>SUMIFS([1]raw_resource_build!$K:$K,[1]raw_resource_build!$B:$B,$C529,[1]raw_resource_build!$A:$A,W$467)</f>
        <v>#VALUE!</v>
      </c>
      <c r="X529" s="24" t="e">
        <f>SUMIFS([1]raw_resource_build!$K:$K,[1]raw_resource_build!$B:$B,$C529,[1]raw_resource_build!$A:$A,X$467)</f>
        <v>#VALUE!</v>
      </c>
      <c r="Y529" s="24" t="e">
        <f>SUMIFS([1]raw_resource_build!$K:$K,[1]raw_resource_build!$B:$B,$C529,[1]raw_resource_build!$A:$A,Y$467)</f>
        <v>#VALUE!</v>
      </c>
      <c r="Z529" s="24" t="e">
        <f>SUMIFS([1]raw_resource_build!$K:$K,[1]raw_resource_build!$B:$B,$C529,[1]raw_resource_build!$A:$A,Z$467)</f>
        <v>#VALUE!</v>
      </c>
      <c r="AA529" s="24" t="e">
        <f>SUMIFS([1]raw_resource_build!$K:$K,[1]raw_resource_build!$B:$B,$C529,[1]raw_resource_build!$A:$A,AA$467)</f>
        <v>#VALUE!</v>
      </c>
      <c r="AB529" s="24" t="e">
        <f>SUMIFS([1]raw_resource_build!$K:$K,[1]raw_resource_build!$B:$B,$C529,[1]raw_resource_build!$A:$A,AB$467)</f>
        <v>#VALUE!</v>
      </c>
      <c r="AC529" s="24" t="e">
        <f>SUMIFS([1]raw_resource_build!$K:$K,[1]raw_resource_build!$B:$B,$C529,[1]raw_resource_build!$A:$A,AC$467)</f>
        <v>#VALUE!</v>
      </c>
      <c r="AD529" s="24" t="e">
        <f>SUMIFS([1]raw_resource_build!$K:$K,[1]raw_resource_build!$B:$B,$C529,[1]raw_resource_build!$A:$A,AD$467)</f>
        <v>#VALUE!</v>
      </c>
      <c r="AE529" s="24" t="e">
        <f>SUMIFS([1]raw_resource_build!$K:$K,[1]raw_resource_build!$B:$B,$C529,[1]raw_resource_build!$A:$A,AE$467)</f>
        <v>#VALUE!</v>
      </c>
      <c r="AF529" s="24" t="e">
        <f>SUMIFS([1]raw_resource_build!$K:$K,[1]raw_resource_build!$B:$B,$C529,[1]raw_resource_build!$A:$A,AF$467)</f>
        <v>#VALUE!</v>
      </c>
      <c r="AG529" s="24" t="e">
        <f>SUMIFS([1]raw_resource_build!$K:$K,[1]raw_resource_build!$B:$B,$C529,[1]raw_resource_build!$A:$A,AG$467)</f>
        <v>#VALUE!</v>
      </c>
      <c r="AH529" s="24" t="e">
        <f>SUMIFS([1]raw_resource_build!$K:$K,[1]raw_resource_build!$B:$B,$C529,[1]raw_resource_build!$A:$A,AH$467)</f>
        <v>#VALUE!</v>
      </c>
      <c r="AI529" s="24" t="e">
        <f>SUMIFS([1]raw_resource_build!$K:$K,[1]raw_resource_build!$B:$B,$C529,[1]raw_resource_build!$A:$A,AI$467)</f>
        <v>#VALUE!</v>
      </c>
      <c r="AJ529" s="24" t="e">
        <f>SUMIFS([1]raw_resource_build!$K:$K,[1]raw_resource_build!$B:$B,$C529,[1]raw_resource_build!$A:$A,AJ$467)</f>
        <v>#VALUE!</v>
      </c>
      <c r="AK529" s="24" t="e">
        <f>SUMIFS([1]raw_resource_build!$K:$K,[1]raw_resource_build!$B:$B,$C529,[1]raw_resource_build!$A:$A,AK$467)</f>
        <v>#VALUE!</v>
      </c>
      <c r="AL529" s="24" t="e">
        <f>SUMIFS([1]raw_resource_build!$K:$K,[1]raw_resource_build!$B:$B,$C529,[1]raw_resource_build!$A:$A,AL$467)</f>
        <v>#VALUE!</v>
      </c>
      <c r="AM529" s="24" t="e">
        <f>SUMIFS([1]raw_resource_build!$K:$K,[1]raw_resource_build!$B:$B,$C529,[1]raw_resource_build!$A:$A,AM$467)</f>
        <v>#VALUE!</v>
      </c>
      <c r="AN529" s="24" t="e">
        <f>SUMIFS([1]raw_resource_build!$K:$K,[1]raw_resource_build!$B:$B,$C529,[1]raw_resource_build!$A:$A,AN$467)</f>
        <v>#VALUE!</v>
      </c>
      <c r="AO529" s="17"/>
    </row>
    <row r="530" spans="2:41" outlineLevel="1" x14ac:dyDescent="0.4">
      <c r="C530" s="17" t="s">
        <v>423</v>
      </c>
      <c r="D530" s="136" t="s">
        <v>355</v>
      </c>
      <c r="E530" s="24">
        <v>0</v>
      </c>
      <c r="F530" s="24">
        <v>0</v>
      </c>
      <c r="G530" s="24">
        <v>0</v>
      </c>
      <c r="H530" s="24">
        <v>0</v>
      </c>
      <c r="I530" s="24">
        <v>0</v>
      </c>
      <c r="J530" s="24">
        <v>0</v>
      </c>
      <c r="K530" s="24">
        <v>0</v>
      </c>
      <c r="L530" s="24">
        <v>0</v>
      </c>
      <c r="M530" s="24">
        <v>0</v>
      </c>
      <c r="N530" s="24">
        <v>0</v>
      </c>
      <c r="O530" s="24">
        <v>0</v>
      </c>
      <c r="P530" s="24">
        <v>0</v>
      </c>
      <c r="Q530" s="24">
        <v>0</v>
      </c>
      <c r="R530" s="24">
        <v>0</v>
      </c>
      <c r="S530" s="24">
        <v>0</v>
      </c>
      <c r="T530" s="24">
        <v>0</v>
      </c>
      <c r="U530" s="24" t="e">
        <f>SUMIFS([1]raw_resource_build!$K:$K,[1]raw_resource_build!$B:$B,$C530,[1]raw_resource_build!$A:$A,U$467)</f>
        <v>#VALUE!</v>
      </c>
      <c r="V530" s="24" t="e">
        <f>SUMIFS([1]raw_resource_build!$K:$K,[1]raw_resource_build!$B:$B,$C530,[1]raw_resource_build!$A:$A,V$467)</f>
        <v>#VALUE!</v>
      </c>
      <c r="W530" s="24" t="e">
        <f>SUMIFS([1]raw_resource_build!$K:$K,[1]raw_resource_build!$B:$B,$C530,[1]raw_resource_build!$A:$A,W$467)</f>
        <v>#VALUE!</v>
      </c>
      <c r="X530" s="24" t="e">
        <f>SUMIFS([1]raw_resource_build!$K:$K,[1]raw_resource_build!$B:$B,$C530,[1]raw_resource_build!$A:$A,X$467)</f>
        <v>#VALUE!</v>
      </c>
      <c r="Y530" s="24" t="e">
        <f>SUMIFS([1]raw_resource_build!$K:$K,[1]raw_resource_build!$B:$B,$C530,[1]raw_resource_build!$A:$A,Y$467)</f>
        <v>#VALUE!</v>
      </c>
      <c r="Z530" s="24" t="e">
        <f>SUMIFS([1]raw_resource_build!$K:$K,[1]raw_resource_build!$B:$B,$C530,[1]raw_resource_build!$A:$A,Z$467)</f>
        <v>#VALUE!</v>
      </c>
      <c r="AA530" s="24" t="e">
        <f>SUMIFS([1]raw_resource_build!$K:$K,[1]raw_resource_build!$B:$B,$C530,[1]raw_resource_build!$A:$A,AA$467)</f>
        <v>#VALUE!</v>
      </c>
      <c r="AB530" s="24" t="e">
        <f>SUMIFS([1]raw_resource_build!$K:$K,[1]raw_resource_build!$B:$B,$C530,[1]raw_resource_build!$A:$A,AB$467)</f>
        <v>#VALUE!</v>
      </c>
      <c r="AC530" s="24" t="e">
        <f>SUMIFS([1]raw_resource_build!$K:$K,[1]raw_resource_build!$B:$B,$C530,[1]raw_resource_build!$A:$A,AC$467)</f>
        <v>#VALUE!</v>
      </c>
      <c r="AD530" s="24" t="e">
        <f>SUMIFS([1]raw_resource_build!$K:$K,[1]raw_resource_build!$B:$B,$C530,[1]raw_resource_build!$A:$A,AD$467)</f>
        <v>#VALUE!</v>
      </c>
      <c r="AE530" s="24" t="e">
        <f>SUMIFS([1]raw_resource_build!$K:$K,[1]raw_resource_build!$B:$B,$C530,[1]raw_resource_build!$A:$A,AE$467)</f>
        <v>#VALUE!</v>
      </c>
      <c r="AF530" s="24" t="e">
        <f>SUMIFS([1]raw_resource_build!$K:$K,[1]raw_resource_build!$B:$B,$C530,[1]raw_resource_build!$A:$A,AF$467)</f>
        <v>#VALUE!</v>
      </c>
      <c r="AG530" s="24" t="e">
        <f>SUMIFS([1]raw_resource_build!$K:$K,[1]raw_resource_build!$B:$B,$C530,[1]raw_resource_build!$A:$A,AG$467)</f>
        <v>#VALUE!</v>
      </c>
      <c r="AH530" s="24" t="e">
        <f>SUMIFS([1]raw_resource_build!$K:$K,[1]raw_resource_build!$B:$B,$C530,[1]raw_resource_build!$A:$A,AH$467)</f>
        <v>#VALUE!</v>
      </c>
      <c r="AI530" s="24" t="e">
        <f>SUMIFS([1]raw_resource_build!$K:$K,[1]raw_resource_build!$B:$B,$C530,[1]raw_resource_build!$A:$A,AI$467)</f>
        <v>#VALUE!</v>
      </c>
      <c r="AJ530" s="24" t="e">
        <f>SUMIFS([1]raw_resource_build!$K:$K,[1]raw_resource_build!$B:$B,$C530,[1]raw_resource_build!$A:$A,AJ$467)</f>
        <v>#VALUE!</v>
      </c>
      <c r="AK530" s="24" t="e">
        <f>SUMIFS([1]raw_resource_build!$K:$K,[1]raw_resource_build!$B:$B,$C530,[1]raw_resource_build!$A:$A,AK$467)</f>
        <v>#VALUE!</v>
      </c>
      <c r="AL530" s="24" t="e">
        <f>SUMIFS([1]raw_resource_build!$K:$K,[1]raw_resource_build!$B:$B,$C530,[1]raw_resource_build!$A:$A,AL$467)</f>
        <v>#VALUE!</v>
      </c>
      <c r="AM530" s="24" t="e">
        <f>SUMIFS([1]raw_resource_build!$K:$K,[1]raw_resource_build!$B:$B,$C530,[1]raw_resource_build!$A:$A,AM$467)</f>
        <v>#VALUE!</v>
      </c>
      <c r="AN530" s="24" t="e">
        <f>SUMIFS([1]raw_resource_build!$K:$K,[1]raw_resource_build!$B:$B,$C530,[1]raw_resource_build!$A:$A,AN$467)</f>
        <v>#VALUE!</v>
      </c>
      <c r="AO530" s="17"/>
    </row>
    <row r="531" spans="2:41" outlineLevel="1" x14ac:dyDescent="0.4">
      <c r="C531" s="17" t="s">
        <v>424</v>
      </c>
      <c r="D531" s="136" t="s">
        <v>357</v>
      </c>
      <c r="E531" s="24">
        <v>0</v>
      </c>
      <c r="F531" s="24">
        <v>0</v>
      </c>
      <c r="G531" s="24">
        <v>0</v>
      </c>
      <c r="H531" s="24">
        <v>0</v>
      </c>
      <c r="I531" s="24">
        <v>0</v>
      </c>
      <c r="J531" s="24">
        <v>0</v>
      </c>
      <c r="K531" s="24">
        <v>0</v>
      </c>
      <c r="L531" s="24">
        <v>0</v>
      </c>
      <c r="M531" s="24">
        <v>0</v>
      </c>
      <c r="N531" s="24">
        <v>0</v>
      </c>
      <c r="O531" s="24">
        <v>0</v>
      </c>
      <c r="P531" s="24">
        <v>0</v>
      </c>
      <c r="Q531" s="24">
        <v>0</v>
      </c>
      <c r="R531" s="24">
        <v>0</v>
      </c>
      <c r="S531" s="24">
        <v>0</v>
      </c>
      <c r="T531" s="24">
        <v>0</v>
      </c>
      <c r="U531" s="24" t="e">
        <f>SUMIFS([1]raw_resource_build!$K:$K,[1]raw_resource_build!$B:$B,$C531,[1]raw_resource_build!$A:$A,U$467)</f>
        <v>#VALUE!</v>
      </c>
      <c r="V531" s="24" t="e">
        <f>SUMIFS([1]raw_resource_build!$K:$K,[1]raw_resource_build!$B:$B,$C531,[1]raw_resource_build!$A:$A,V$467)</f>
        <v>#VALUE!</v>
      </c>
      <c r="W531" s="24" t="e">
        <f>SUMIFS([1]raw_resource_build!$K:$K,[1]raw_resource_build!$B:$B,$C531,[1]raw_resource_build!$A:$A,W$467)</f>
        <v>#VALUE!</v>
      </c>
      <c r="X531" s="24" t="e">
        <f>SUMIFS([1]raw_resource_build!$K:$K,[1]raw_resource_build!$B:$B,$C531,[1]raw_resource_build!$A:$A,X$467)</f>
        <v>#VALUE!</v>
      </c>
      <c r="Y531" s="24" t="e">
        <f>SUMIFS([1]raw_resource_build!$K:$K,[1]raw_resource_build!$B:$B,$C531,[1]raw_resource_build!$A:$A,Y$467)</f>
        <v>#VALUE!</v>
      </c>
      <c r="Z531" s="24" t="e">
        <f>SUMIFS([1]raw_resource_build!$K:$K,[1]raw_resource_build!$B:$B,$C531,[1]raw_resource_build!$A:$A,Z$467)</f>
        <v>#VALUE!</v>
      </c>
      <c r="AA531" s="24" t="e">
        <f>SUMIFS([1]raw_resource_build!$K:$K,[1]raw_resource_build!$B:$B,$C531,[1]raw_resource_build!$A:$A,AA$467)</f>
        <v>#VALUE!</v>
      </c>
      <c r="AB531" s="24" t="e">
        <f>SUMIFS([1]raw_resource_build!$K:$K,[1]raw_resource_build!$B:$B,$C531,[1]raw_resource_build!$A:$A,AB$467)</f>
        <v>#VALUE!</v>
      </c>
      <c r="AC531" s="24" t="e">
        <f>SUMIFS([1]raw_resource_build!$K:$K,[1]raw_resource_build!$B:$B,$C531,[1]raw_resource_build!$A:$A,AC$467)</f>
        <v>#VALUE!</v>
      </c>
      <c r="AD531" s="24" t="e">
        <f>SUMIFS([1]raw_resource_build!$K:$K,[1]raw_resource_build!$B:$B,$C531,[1]raw_resource_build!$A:$A,AD$467)</f>
        <v>#VALUE!</v>
      </c>
      <c r="AE531" s="24" t="e">
        <f>SUMIFS([1]raw_resource_build!$K:$K,[1]raw_resource_build!$B:$B,$C531,[1]raw_resource_build!$A:$A,AE$467)</f>
        <v>#VALUE!</v>
      </c>
      <c r="AF531" s="24" t="e">
        <f>SUMIFS([1]raw_resource_build!$K:$K,[1]raw_resource_build!$B:$B,$C531,[1]raw_resource_build!$A:$A,AF$467)</f>
        <v>#VALUE!</v>
      </c>
      <c r="AG531" s="24" t="e">
        <f>SUMIFS([1]raw_resource_build!$K:$K,[1]raw_resource_build!$B:$B,$C531,[1]raw_resource_build!$A:$A,AG$467)</f>
        <v>#VALUE!</v>
      </c>
      <c r="AH531" s="24" t="e">
        <f>SUMIFS([1]raw_resource_build!$K:$K,[1]raw_resource_build!$B:$B,$C531,[1]raw_resource_build!$A:$A,AH$467)</f>
        <v>#VALUE!</v>
      </c>
      <c r="AI531" s="24" t="e">
        <f>SUMIFS([1]raw_resource_build!$K:$K,[1]raw_resource_build!$B:$B,$C531,[1]raw_resource_build!$A:$A,AI$467)</f>
        <v>#VALUE!</v>
      </c>
      <c r="AJ531" s="24" t="e">
        <f>SUMIFS([1]raw_resource_build!$K:$K,[1]raw_resource_build!$B:$B,$C531,[1]raw_resource_build!$A:$A,AJ$467)</f>
        <v>#VALUE!</v>
      </c>
      <c r="AK531" s="24" t="e">
        <f>SUMIFS([1]raw_resource_build!$K:$K,[1]raw_resource_build!$B:$B,$C531,[1]raw_resource_build!$A:$A,AK$467)</f>
        <v>#VALUE!</v>
      </c>
      <c r="AL531" s="24" t="e">
        <f>SUMIFS([1]raw_resource_build!$K:$K,[1]raw_resource_build!$B:$B,$C531,[1]raw_resource_build!$A:$A,AL$467)</f>
        <v>#VALUE!</v>
      </c>
      <c r="AM531" s="24" t="e">
        <f>SUMIFS([1]raw_resource_build!$K:$K,[1]raw_resource_build!$B:$B,$C531,[1]raw_resource_build!$A:$A,AM$467)</f>
        <v>#VALUE!</v>
      </c>
      <c r="AN531" s="24" t="e">
        <f>SUMIFS([1]raw_resource_build!$K:$K,[1]raw_resource_build!$B:$B,$C531,[1]raw_resource_build!$A:$A,AN$467)</f>
        <v>#VALUE!</v>
      </c>
      <c r="AO531" s="17"/>
    </row>
    <row r="532" spans="2:41" outlineLevel="1" x14ac:dyDescent="0.4">
      <c r="C532" s="21" t="s">
        <v>146</v>
      </c>
      <c r="D532" s="142"/>
      <c r="E532" s="23">
        <v>0</v>
      </c>
      <c r="F532" s="23">
        <v>0</v>
      </c>
      <c r="G532" s="23">
        <v>0</v>
      </c>
      <c r="H532" s="23">
        <v>0</v>
      </c>
      <c r="I532" s="23">
        <v>0</v>
      </c>
      <c r="J532" s="23">
        <v>2000</v>
      </c>
      <c r="K532" s="23">
        <v>4000</v>
      </c>
      <c r="L532" s="23">
        <v>8388.2000000000007</v>
      </c>
      <c r="M532" s="23">
        <v>10575.2</v>
      </c>
      <c r="N532" s="23">
        <v>13610.16</v>
      </c>
      <c r="O532" s="23">
        <v>0</v>
      </c>
      <c r="P532" s="23">
        <v>13894.4</v>
      </c>
      <c r="Q532" s="23">
        <v>0</v>
      </c>
      <c r="R532" s="23">
        <v>0</v>
      </c>
      <c r="S532" s="23">
        <v>0</v>
      </c>
      <c r="T532" s="23">
        <v>22739.139999999996</v>
      </c>
      <c r="U532" s="23" t="e">
        <f>SUMIFS(U$468:U$531,[1]Lists!$C$35:$C$98,$C532)</f>
        <v>#VALUE!</v>
      </c>
      <c r="V532" s="23" t="e">
        <f>SUMIFS(V$468:V$531,[1]Lists!$C$35:$C$98,$C532)</f>
        <v>#VALUE!</v>
      </c>
      <c r="W532" s="23" t="e">
        <f>SUMIFS(W$468:W$531,[1]Lists!$C$35:$C$98,$C532)</f>
        <v>#VALUE!</v>
      </c>
      <c r="X532" s="23" t="e">
        <f>SUMIFS(X$468:X$531,[1]Lists!$C$35:$C$98,$C532)</f>
        <v>#VALUE!</v>
      </c>
      <c r="Y532" s="23" t="e">
        <f>SUMIFS(Y$468:Y$531,[1]Lists!$C$35:$C$98,$C532)</f>
        <v>#VALUE!</v>
      </c>
      <c r="Z532" s="23" t="e">
        <f>SUMIFS(Z$468:Z$531,[1]Lists!$C$35:$C$98,$C532)</f>
        <v>#VALUE!</v>
      </c>
      <c r="AA532" s="23" t="e">
        <f>SUMIFS(AA$468:AA$531,[1]Lists!$C$35:$C$98,$C532)</f>
        <v>#VALUE!</v>
      </c>
      <c r="AB532" s="23" t="e">
        <f>SUMIFS(AB$468:AB$531,[1]Lists!$C$35:$C$98,$C532)</f>
        <v>#VALUE!</v>
      </c>
      <c r="AC532" s="23" t="e">
        <f>SUMIFS(AC$468:AC$531,[1]Lists!$C$35:$C$98,$C532)</f>
        <v>#VALUE!</v>
      </c>
      <c r="AD532" s="23" t="e">
        <f>SUMIFS(AD$468:AD$531,[1]Lists!$C$35:$C$98,$C532)</f>
        <v>#VALUE!</v>
      </c>
      <c r="AE532" s="23" t="e">
        <f>SUMIFS(AE$468:AE$531,[1]Lists!$C$35:$C$98,$C532)</f>
        <v>#VALUE!</v>
      </c>
      <c r="AF532" s="23" t="e">
        <f>SUMIFS(AF$468:AF$531,[1]Lists!$C$35:$C$98,$C532)</f>
        <v>#VALUE!</v>
      </c>
      <c r="AG532" s="23" t="e">
        <f>SUMIFS(AG$468:AG$531,[1]Lists!$C$35:$C$98,$C532)</f>
        <v>#VALUE!</v>
      </c>
      <c r="AH532" s="23" t="e">
        <f>SUMIFS(AH$468:AH$531,[1]Lists!$C$35:$C$98,$C532)</f>
        <v>#VALUE!</v>
      </c>
      <c r="AI532" s="23" t="e">
        <f>SUMIFS(AI$468:AI$531,[1]Lists!$C$35:$C$98,$C532)</f>
        <v>#VALUE!</v>
      </c>
      <c r="AJ532" s="23" t="e">
        <f>SUMIFS(AJ$468:AJ$531,[1]Lists!$C$35:$C$98,$C532)</f>
        <v>#VALUE!</v>
      </c>
      <c r="AK532" s="23" t="e">
        <f>SUMIFS(AK$468:AK$531,[1]Lists!$C$35:$C$98,$C532)</f>
        <v>#VALUE!</v>
      </c>
      <c r="AL532" s="23" t="e">
        <f>SUMIFS(AL$468:AL$531,[1]Lists!$C$35:$C$98,$C532)</f>
        <v>#VALUE!</v>
      </c>
      <c r="AM532" s="23" t="e">
        <f>SUMIFS(AM$468:AM$531,[1]Lists!$C$35:$C$98,$C532)</f>
        <v>#VALUE!</v>
      </c>
      <c r="AN532" s="143" t="e">
        <f>SUMIFS(AN$468:AN$531,[1]Lists!$C$35:$C$98,$C532)</f>
        <v>#VALUE!</v>
      </c>
      <c r="AO532" s="17"/>
    </row>
    <row r="533" spans="2:41" outlineLevel="1" x14ac:dyDescent="0.4">
      <c r="C533" s="77" t="s">
        <v>147</v>
      </c>
      <c r="D533" s="141"/>
      <c r="E533" s="117">
        <v>0</v>
      </c>
      <c r="F533" s="117">
        <v>0</v>
      </c>
      <c r="G533" s="117">
        <v>0</v>
      </c>
      <c r="H533" s="117">
        <v>0</v>
      </c>
      <c r="I533" s="117">
        <v>0</v>
      </c>
      <c r="J533" s="117">
        <v>0</v>
      </c>
      <c r="K533" s="117">
        <v>0</v>
      </c>
      <c r="L533" s="117">
        <v>0</v>
      </c>
      <c r="M533" s="117">
        <v>0</v>
      </c>
      <c r="N533" s="117">
        <v>0</v>
      </c>
      <c r="O533" s="117">
        <v>0</v>
      </c>
      <c r="P533" s="117">
        <v>0</v>
      </c>
      <c r="Q533" s="117">
        <v>0</v>
      </c>
      <c r="R533" s="117">
        <v>0</v>
      </c>
      <c r="S533" s="117">
        <v>0</v>
      </c>
      <c r="T533" s="117">
        <v>0</v>
      </c>
      <c r="U533" s="117" t="e">
        <f>SUMIFS(U$468:U$531,[1]Lists!$C$35:$C$98,$C533)</f>
        <v>#VALUE!</v>
      </c>
      <c r="V533" s="117" t="e">
        <f>SUMIFS(V$468:V$531,[1]Lists!$C$35:$C$98,$C533)</f>
        <v>#VALUE!</v>
      </c>
      <c r="W533" s="117" t="e">
        <f>SUMIFS(W$468:W$531,[1]Lists!$C$35:$C$98,$C533)</f>
        <v>#VALUE!</v>
      </c>
      <c r="X533" s="117" t="e">
        <f>SUMIFS(X$468:X$531,[1]Lists!$C$35:$C$98,$C533)</f>
        <v>#VALUE!</v>
      </c>
      <c r="Y533" s="117" t="e">
        <f>SUMIFS(Y$468:Y$531,[1]Lists!$C$35:$C$98,$C533)</f>
        <v>#VALUE!</v>
      </c>
      <c r="Z533" s="117" t="e">
        <f>SUMIFS(Z$468:Z$531,[1]Lists!$C$35:$C$98,$C533)</f>
        <v>#VALUE!</v>
      </c>
      <c r="AA533" s="117" t="e">
        <f>SUMIFS(AA$468:AA$531,[1]Lists!$C$35:$C$98,$C533)</f>
        <v>#VALUE!</v>
      </c>
      <c r="AB533" s="117" t="e">
        <f>SUMIFS(AB$468:AB$531,[1]Lists!$C$35:$C$98,$C533)</f>
        <v>#VALUE!</v>
      </c>
      <c r="AC533" s="117" t="e">
        <f>SUMIFS(AC$468:AC$531,[1]Lists!$C$35:$C$98,$C533)</f>
        <v>#VALUE!</v>
      </c>
      <c r="AD533" s="117" t="e">
        <f>SUMIFS(AD$468:AD$531,[1]Lists!$C$35:$C$98,$C533)</f>
        <v>#VALUE!</v>
      </c>
      <c r="AE533" s="117" t="e">
        <f>SUMIFS(AE$468:AE$531,[1]Lists!$C$35:$C$98,$C533)</f>
        <v>#VALUE!</v>
      </c>
      <c r="AF533" s="117" t="e">
        <f>SUMIFS(AF$468:AF$531,[1]Lists!$C$35:$C$98,$C533)</f>
        <v>#VALUE!</v>
      </c>
      <c r="AG533" s="117" t="e">
        <f>SUMIFS(AG$468:AG$531,[1]Lists!$C$35:$C$98,$C533)</f>
        <v>#VALUE!</v>
      </c>
      <c r="AH533" s="117" t="e">
        <f>SUMIFS(AH$468:AH$531,[1]Lists!$C$35:$C$98,$C533)</f>
        <v>#VALUE!</v>
      </c>
      <c r="AI533" s="117" t="e">
        <f>SUMIFS(AI$468:AI$531,[1]Lists!$C$35:$C$98,$C533)</f>
        <v>#VALUE!</v>
      </c>
      <c r="AJ533" s="117" t="e">
        <f>SUMIFS(AJ$468:AJ$531,[1]Lists!$C$35:$C$98,$C533)</f>
        <v>#VALUE!</v>
      </c>
      <c r="AK533" s="117" t="e">
        <f>SUMIFS(AK$468:AK$531,[1]Lists!$C$35:$C$98,$C533)</f>
        <v>#VALUE!</v>
      </c>
      <c r="AL533" s="117" t="e">
        <f>SUMIFS(AL$468:AL$531,[1]Lists!$C$35:$C$98,$C533)</f>
        <v>#VALUE!</v>
      </c>
      <c r="AM533" s="117" t="e">
        <f>SUMIFS(AM$468:AM$531,[1]Lists!$C$35:$C$98,$C533)</f>
        <v>#VALUE!</v>
      </c>
      <c r="AN533" s="118" t="e">
        <f>SUMIFS(AN$468:AN$531,[1]Lists!$C$35:$C$98,$C533)</f>
        <v>#VALUE!</v>
      </c>
      <c r="AO533" s="17"/>
    </row>
    <row r="534" spans="2:41" outlineLevel="1" x14ac:dyDescent="0.4">
      <c r="C534" s="63" t="s">
        <v>148</v>
      </c>
    </row>
    <row r="536" spans="2:41" s="129" customFormat="1" ht="15.75" x14ac:dyDescent="0.5">
      <c r="B536" s="12" t="s">
        <v>151</v>
      </c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</row>
    <row r="537" spans="2:41" outlineLevel="1" x14ac:dyDescent="0.4"/>
    <row r="538" spans="2:41" outlineLevel="1" x14ac:dyDescent="0.4">
      <c r="C538" s="99" t="s">
        <v>152</v>
      </c>
    </row>
    <row r="539" spans="2:41" outlineLevel="1" x14ac:dyDescent="0.4">
      <c r="C539" s="14" t="s">
        <v>144</v>
      </c>
      <c r="D539" s="47" t="s">
        <v>145</v>
      </c>
      <c r="E539" s="16">
        <v>2015</v>
      </c>
      <c r="F539" s="16">
        <v>2016</v>
      </c>
      <c r="G539" s="16">
        <v>2017</v>
      </c>
      <c r="H539" s="16">
        <v>2018</v>
      </c>
      <c r="I539" s="16">
        <v>2019</v>
      </c>
      <c r="J539" s="16">
        <v>2020</v>
      </c>
      <c r="K539" s="16">
        <v>2021</v>
      </c>
      <c r="L539" s="16">
        <v>2022</v>
      </c>
      <c r="M539" s="16">
        <v>2023</v>
      </c>
      <c r="N539" s="16">
        <v>2024</v>
      </c>
      <c r="O539" s="16">
        <v>2025</v>
      </c>
      <c r="P539" s="16">
        <v>2026</v>
      </c>
      <c r="Q539" s="16">
        <v>2027</v>
      </c>
      <c r="R539" s="16">
        <v>2028</v>
      </c>
      <c r="S539" s="16">
        <v>2029</v>
      </c>
      <c r="T539" s="16">
        <v>2030</v>
      </c>
      <c r="U539" s="16">
        <v>2031</v>
      </c>
      <c r="V539" s="16">
        <v>2032</v>
      </c>
      <c r="W539" s="16">
        <v>2033</v>
      </c>
      <c r="X539" s="16">
        <v>2034</v>
      </c>
      <c r="Y539" s="16">
        <v>2035</v>
      </c>
      <c r="Z539" s="16">
        <v>2036</v>
      </c>
      <c r="AA539" s="16">
        <v>2037</v>
      </c>
      <c r="AB539" s="16">
        <v>2038</v>
      </c>
      <c r="AC539" s="16">
        <v>2039</v>
      </c>
      <c r="AD539" s="16">
        <v>2040</v>
      </c>
      <c r="AE539" s="16">
        <v>2041</v>
      </c>
      <c r="AF539" s="16">
        <v>2042</v>
      </c>
      <c r="AG539" s="16">
        <v>2043</v>
      </c>
      <c r="AH539" s="16">
        <v>2044</v>
      </c>
      <c r="AI539" s="16">
        <v>2045</v>
      </c>
      <c r="AJ539" s="16">
        <v>2046</v>
      </c>
      <c r="AK539" s="16">
        <v>2047</v>
      </c>
      <c r="AL539" s="16">
        <v>2048</v>
      </c>
      <c r="AM539" s="16">
        <v>2049</v>
      </c>
      <c r="AN539" s="47">
        <v>2050</v>
      </c>
      <c r="AO539" s="17"/>
    </row>
    <row r="540" spans="2:41" outlineLevel="1" x14ac:dyDescent="0.4">
      <c r="C540" s="17" t="s">
        <v>348</v>
      </c>
      <c r="D540" s="136" t="s">
        <v>178</v>
      </c>
      <c r="E540" s="24">
        <v>0</v>
      </c>
      <c r="F540" s="24">
        <v>0</v>
      </c>
      <c r="G540" s="24">
        <v>0</v>
      </c>
      <c r="H540" s="24">
        <v>0</v>
      </c>
      <c r="I540" s="24">
        <v>0</v>
      </c>
      <c r="J540" s="24">
        <v>0</v>
      </c>
      <c r="K540" s="24">
        <v>0</v>
      </c>
      <c r="L540" s="24">
        <v>0</v>
      </c>
      <c r="M540" s="24">
        <v>0</v>
      </c>
      <c r="N540" s="24">
        <v>0</v>
      </c>
      <c r="O540" s="24">
        <v>0</v>
      </c>
      <c r="P540" s="24">
        <v>0</v>
      </c>
      <c r="Q540" s="24">
        <v>0</v>
      </c>
      <c r="R540" s="24">
        <v>0</v>
      </c>
      <c r="S540" s="24">
        <v>0</v>
      </c>
      <c r="T540" s="24">
        <v>0</v>
      </c>
      <c r="U540" s="24" t="e">
        <f>SUMIFS([1]raw_resource_build!$L:$L,[1]raw_resource_build!$B:$B,$C540,[1]raw_resource_build!$A:$A,U$539)</f>
        <v>#VALUE!</v>
      </c>
      <c r="V540" s="24" t="e">
        <f>SUMIFS([1]raw_resource_build!$L:$L,[1]raw_resource_build!$B:$B,$C540,[1]raw_resource_build!$A:$A,V$539)</f>
        <v>#VALUE!</v>
      </c>
      <c r="W540" s="24" t="e">
        <f>SUMIFS([1]raw_resource_build!$L:$L,[1]raw_resource_build!$B:$B,$C540,[1]raw_resource_build!$A:$A,W$539)</f>
        <v>#VALUE!</v>
      </c>
      <c r="X540" s="24" t="e">
        <f>SUMIFS([1]raw_resource_build!$L:$L,[1]raw_resource_build!$B:$B,$C540,[1]raw_resource_build!$A:$A,X$539)</f>
        <v>#VALUE!</v>
      </c>
      <c r="Y540" s="24" t="e">
        <f>SUMIFS([1]raw_resource_build!$L:$L,[1]raw_resource_build!$B:$B,$C540,[1]raw_resource_build!$A:$A,Y$539)</f>
        <v>#VALUE!</v>
      </c>
      <c r="Z540" s="24" t="e">
        <f>SUMIFS([1]raw_resource_build!$L:$L,[1]raw_resource_build!$B:$B,$C540,[1]raw_resource_build!$A:$A,Z$539)</f>
        <v>#VALUE!</v>
      </c>
      <c r="AA540" s="24" t="e">
        <f>SUMIFS([1]raw_resource_build!$L:$L,[1]raw_resource_build!$B:$B,$C540,[1]raw_resource_build!$A:$A,AA$539)</f>
        <v>#VALUE!</v>
      </c>
      <c r="AB540" s="24" t="e">
        <f>SUMIFS([1]raw_resource_build!$L:$L,[1]raw_resource_build!$B:$B,$C540,[1]raw_resource_build!$A:$A,AB$539)</f>
        <v>#VALUE!</v>
      </c>
      <c r="AC540" s="24" t="e">
        <f>SUMIFS([1]raw_resource_build!$L:$L,[1]raw_resource_build!$B:$B,$C540,[1]raw_resource_build!$A:$A,AC$539)</f>
        <v>#VALUE!</v>
      </c>
      <c r="AD540" s="24" t="e">
        <f>SUMIFS([1]raw_resource_build!$L:$L,[1]raw_resource_build!$B:$B,$C540,[1]raw_resource_build!$A:$A,AD$539)</f>
        <v>#VALUE!</v>
      </c>
      <c r="AE540" s="24" t="e">
        <f>SUMIFS([1]raw_resource_build!$L:$L,[1]raw_resource_build!$B:$B,$C540,[1]raw_resource_build!$A:$A,AE$539)</f>
        <v>#VALUE!</v>
      </c>
      <c r="AF540" s="24" t="e">
        <f>SUMIFS([1]raw_resource_build!$L:$L,[1]raw_resource_build!$B:$B,$C540,[1]raw_resource_build!$A:$A,AF$539)</f>
        <v>#VALUE!</v>
      </c>
      <c r="AG540" s="24" t="e">
        <f>SUMIFS([1]raw_resource_build!$L:$L,[1]raw_resource_build!$B:$B,$C540,[1]raw_resource_build!$A:$A,AG$539)</f>
        <v>#VALUE!</v>
      </c>
      <c r="AH540" s="24" t="e">
        <f>SUMIFS([1]raw_resource_build!$L:$L,[1]raw_resource_build!$B:$B,$C540,[1]raw_resource_build!$A:$A,AH$539)</f>
        <v>#VALUE!</v>
      </c>
      <c r="AI540" s="24" t="e">
        <f>SUMIFS([1]raw_resource_build!$L:$L,[1]raw_resource_build!$B:$B,$C540,[1]raw_resource_build!$A:$A,AI$539)</f>
        <v>#VALUE!</v>
      </c>
      <c r="AJ540" s="24" t="e">
        <f>SUMIFS([1]raw_resource_build!$L:$L,[1]raw_resource_build!$B:$B,$C540,[1]raw_resource_build!$A:$A,AJ$539)</f>
        <v>#VALUE!</v>
      </c>
      <c r="AK540" s="24" t="e">
        <f>SUMIFS([1]raw_resource_build!$L:$L,[1]raw_resource_build!$B:$B,$C540,[1]raw_resource_build!$A:$A,AK$539)</f>
        <v>#VALUE!</v>
      </c>
      <c r="AL540" s="24" t="e">
        <f>SUMIFS([1]raw_resource_build!$L:$L,[1]raw_resource_build!$B:$B,$C540,[1]raw_resource_build!$A:$A,AL$539)</f>
        <v>#VALUE!</v>
      </c>
      <c r="AM540" s="24" t="e">
        <f>SUMIFS([1]raw_resource_build!$L:$L,[1]raw_resource_build!$B:$B,$C540,[1]raw_resource_build!$A:$A,AM$539)</f>
        <v>#VALUE!</v>
      </c>
      <c r="AN540" s="24" t="e">
        <f>SUMIFS([1]raw_resource_build!$L:$L,[1]raw_resource_build!$B:$B,$C540,[1]raw_resource_build!$A:$A,AN$539)</f>
        <v>#VALUE!</v>
      </c>
      <c r="AO540" s="17"/>
    </row>
    <row r="541" spans="2:41" outlineLevel="1" x14ac:dyDescent="0.4">
      <c r="C541" s="17" t="s">
        <v>349</v>
      </c>
      <c r="D541" s="136" t="s">
        <v>350</v>
      </c>
      <c r="E541" s="24">
        <v>0</v>
      </c>
      <c r="F541" s="24">
        <v>0</v>
      </c>
      <c r="G541" s="24">
        <v>0</v>
      </c>
      <c r="H541" s="24">
        <v>0</v>
      </c>
      <c r="I541" s="24">
        <v>0</v>
      </c>
      <c r="J541" s="24">
        <v>0</v>
      </c>
      <c r="K541" s="24">
        <v>0</v>
      </c>
      <c r="L541" s="24">
        <v>0</v>
      </c>
      <c r="M541" s="24">
        <v>0</v>
      </c>
      <c r="N541" s="24">
        <v>0</v>
      </c>
      <c r="O541" s="24">
        <v>0</v>
      </c>
      <c r="P541" s="24">
        <v>0</v>
      </c>
      <c r="Q541" s="24">
        <v>0</v>
      </c>
      <c r="R541" s="24">
        <v>0</v>
      </c>
      <c r="S541" s="24">
        <v>0</v>
      </c>
      <c r="T541" s="24">
        <v>0</v>
      </c>
      <c r="U541" s="24" t="e">
        <f>SUMIFS([1]raw_resource_build!$L:$L,[1]raw_resource_build!$B:$B,$C541,[1]raw_resource_build!$A:$A,U$539)</f>
        <v>#VALUE!</v>
      </c>
      <c r="V541" s="24" t="e">
        <f>SUMIFS([1]raw_resource_build!$L:$L,[1]raw_resource_build!$B:$B,$C541,[1]raw_resource_build!$A:$A,V$539)</f>
        <v>#VALUE!</v>
      </c>
      <c r="W541" s="24" t="e">
        <f>SUMIFS([1]raw_resource_build!$L:$L,[1]raw_resource_build!$B:$B,$C541,[1]raw_resource_build!$A:$A,W$539)</f>
        <v>#VALUE!</v>
      </c>
      <c r="X541" s="24" t="e">
        <f>SUMIFS([1]raw_resource_build!$L:$L,[1]raw_resource_build!$B:$B,$C541,[1]raw_resource_build!$A:$A,X$539)</f>
        <v>#VALUE!</v>
      </c>
      <c r="Y541" s="24" t="e">
        <f>SUMIFS([1]raw_resource_build!$L:$L,[1]raw_resource_build!$B:$B,$C541,[1]raw_resource_build!$A:$A,Y$539)</f>
        <v>#VALUE!</v>
      </c>
      <c r="Z541" s="24" t="e">
        <f>SUMIFS([1]raw_resource_build!$L:$L,[1]raw_resource_build!$B:$B,$C541,[1]raw_resource_build!$A:$A,Z$539)</f>
        <v>#VALUE!</v>
      </c>
      <c r="AA541" s="24" t="e">
        <f>SUMIFS([1]raw_resource_build!$L:$L,[1]raw_resource_build!$B:$B,$C541,[1]raw_resource_build!$A:$A,AA$539)</f>
        <v>#VALUE!</v>
      </c>
      <c r="AB541" s="24" t="e">
        <f>SUMIFS([1]raw_resource_build!$L:$L,[1]raw_resource_build!$B:$B,$C541,[1]raw_resource_build!$A:$A,AB$539)</f>
        <v>#VALUE!</v>
      </c>
      <c r="AC541" s="24" t="e">
        <f>SUMIFS([1]raw_resource_build!$L:$L,[1]raw_resource_build!$B:$B,$C541,[1]raw_resource_build!$A:$A,AC$539)</f>
        <v>#VALUE!</v>
      </c>
      <c r="AD541" s="24" t="e">
        <f>SUMIFS([1]raw_resource_build!$L:$L,[1]raw_resource_build!$B:$B,$C541,[1]raw_resource_build!$A:$A,AD$539)</f>
        <v>#VALUE!</v>
      </c>
      <c r="AE541" s="24" t="e">
        <f>SUMIFS([1]raw_resource_build!$L:$L,[1]raw_resource_build!$B:$B,$C541,[1]raw_resource_build!$A:$A,AE$539)</f>
        <v>#VALUE!</v>
      </c>
      <c r="AF541" s="24" t="e">
        <f>SUMIFS([1]raw_resource_build!$L:$L,[1]raw_resource_build!$B:$B,$C541,[1]raw_resource_build!$A:$A,AF$539)</f>
        <v>#VALUE!</v>
      </c>
      <c r="AG541" s="24" t="e">
        <f>SUMIFS([1]raw_resource_build!$L:$L,[1]raw_resource_build!$B:$B,$C541,[1]raw_resource_build!$A:$A,AG$539)</f>
        <v>#VALUE!</v>
      </c>
      <c r="AH541" s="24" t="e">
        <f>SUMIFS([1]raw_resource_build!$L:$L,[1]raw_resource_build!$B:$B,$C541,[1]raw_resource_build!$A:$A,AH$539)</f>
        <v>#VALUE!</v>
      </c>
      <c r="AI541" s="24" t="e">
        <f>SUMIFS([1]raw_resource_build!$L:$L,[1]raw_resource_build!$B:$B,$C541,[1]raw_resource_build!$A:$A,AI$539)</f>
        <v>#VALUE!</v>
      </c>
      <c r="AJ541" s="24" t="e">
        <f>SUMIFS([1]raw_resource_build!$L:$L,[1]raw_resource_build!$B:$B,$C541,[1]raw_resource_build!$A:$A,AJ$539)</f>
        <v>#VALUE!</v>
      </c>
      <c r="AK541" s="24" t="e">
        <f>SUMIFS([1]raw_resource_build!$L:$L,[1]raw_resource_build!$B:$B,$C541,[1]raw_resource_build!$A:$A,AK$539)</f>
        <v>#VALUE!</v>
      </c>
      <c r="AL541" s="24" t="e">
        <f>SUMIFS([1]raw_resource_build!$L:$L,[1]raw_resource_build!$B:$B,$C541,[1]raw_resource_build!$A:$A,AL$539)</f>
        <v>#VALUE!</v>
      </c>
      <c r="AM541" s="24" t="e">
        <f>SUMIFS([1]raw_resource_build!$L:$L,[1]raw_resource_build!$B:$B,$C541,[1]raw_resource_build!$A:$A,AM$539)</f>
        <v>#VALUE!</v>
      </c>
      <c r="AN541" s="24" t="e">
        <f>SUMIFS([1]raw_resource_build!$L:$L,[1]raw_resource_build!$B:$B,$C541,[1]raw_resource_build!$A:$A,AN$539)</f>
        <v>#VALUE!</v>
      </c>
      <c r="AO541" s="17"/>
    </row>
    <row r="542" spans="2:41" outlineLevel="1" x14ac:dyDescent="0.4">
      <c r="C542" s="17" t="s">
        <v>351</v>
      </c>
      <c r="D542" s="136" t="s">
        <v>352</v>
      </c>
      <c r="E542" s="24">
        <v>0</v>
      </c>
      <c r="F542" s="24">
        <v>0</v>
      </c>
      <c r="G542" s="24">
        <v>0</v>
      </c>
      <c r="H542" s="24">
        <v>0</v>
      </c>
      <c r="I542" s="24">
        <v>0</v>
      </c>
      <c r="J542" s="24">
        <v>0</v>
      </c>
      <c r="K542" s="24">
        <v>0</v>
      </c>
      <c r="L542" s="24">
        <v>0</v>
      </c>
      <c r="M542" s="24">
        <v>0</v>
      </c>
      <c r="N542" s="24">
        <v>0</v>
      </c>
      <c r="O542" s="24">
        <v>0</v>
      </c>
      <c r="P542" s="24">
        <v>0</v>
      </c>
      <c r="Q542" s="24">
        <v>0</v>
      </c>
      <c r="R542" s="24">
        <v>0</v>
      </c>
      <c r="S542" s="24">
        <v>0</v>
      </c>
      <c r="T542" s="24">
        <v>0</v>
      </c>
      <c r="U542" s="24" t="e">
        <f>SUMIFS([1]raw_resource_build!$L:$L,[1]raw_resource_build!$B:$B,$C542,[1]raw_resource_build!$A:$A,U$539)</f>
        <v>#VALUE!</v>
      </c>
      <c r="V542" s="24" t="e">
        <f>SUMIFS([1]raw_resource_build!$L:$L,[1]raw_resource_build!$B:$B,$C542,[1]raw_resource_build!$A:$A,V$539)</f>
        <v>#VALUE!</v>
      </c>
      <c r="W542" s="24" t="e">
        <f>SUMIFS([1]raw_resource_build!$L:$L,[1]raw_resource_build!$B:$B,$C542,[1]raw_resource_build!$A:$A,W$539)</f>
        <v>#VALUE!</v>
      </c>
      <c r="X542" s="24" t="e">
        <f>SUMIFS([1]raw_resource_build!$L:$L,[1]raw_resource_build!$B:$B,$C542,[1]raw_resource_build!$A:$A,X$539)</f>
        <v>#VALUE!</v>
      </c>
      <c r="Y542" s="24" t="e">
        <f>SUMIFS([1]raw_resource_build!$L:$L,[1]raw_resource_build!$B:$B,$C542,[1]raw_resource_build!$A:$A,Y$539)</f>
        <v>#VALUE!</v>
      </c>
      <c r="Z542" s="24" t="e">
        <f>SUMIFS([1]raw_resource_build!$L:$L,[1]raw_resource_build!$B:$B,$C542,[1]raw_resource_build!$A:$A,Z$539)</f>
        <v>#VALUE!</v>
      </c>
      <c r="AA542" s="24" t="e">
        <f>SUMIFS([1]raw_resource_build!$L:$L,[1]raw_resource_build!$B:$B,$C542,[1]raw_resource_build!$A:$A,AA$539)</f>
        <v>#VALUE!</v>
      </c>
      <c r="AB542" s="24" t="e">
        <f>SUMIFS([1]raw_resource_build!$L:$L,[1]raw_resource_build!$B:$B,$C542,[1]raw_resource_build!$A:$A,AB$539)</f>
        <v>#VALUE!</v>
      </c>
      <c r="AC542" s="24" t="e">
        <f>SUMIFS([1]raw_resource_build!$L:$L,[1]raw_resource_build!$B:$B,$C542,[1]raw_resource_build!$A:$A,AC$539)</f>
        <v>#VALUE!</v>
      </c>
      <c r="AD542" s="24" t="e">
        <f>SUMIFS([1]raw_resource_build!$L:$L,[1]raw_resource_build!$B:$B,$C542,[1]raw_resource_build!$A:$A,AD$539)</f>
        <v>#VALUE!</v>
      </c>
      <c r="AE542" s="24" t="e">
        <f>SUMIFS([1]raw_resource_build!$L:$L,[1]raw_resource_build!$B:$B,$C542,[1]raw_resource_build!$A:$A,AE$539)</f>
        <v>#VALUE!</v>
      </c>
      <c r="AF542" s="24" t="e">
        <f>SUMIFS([1]raw_resource_build!$L:$L,[1]raw_resource_build!$B:$B,$C542,[1]raw_resource_build!$A:$A,AF$539)</f>
        <v>#VALUE!</v>
      </c>
      <c r="AG542" s="24" t="e">
        <f>SUMIFS([1]raw_resource_build!$L:$L,[1]raw_resource_build!$B:$B,$C542,[1]raw_resource_build!$A:$A,AG$539)</f>
        <v>#VALUE!</v>
      </c>
      <c r="AH542" s="24" t="e">
        <f>SUMIFS([1]raw_resource_build!$L:$L,[1]raw_resource_build!$B:$B,$C542,[1]raw_resource_build!$A:$A,AH$539)</f>
        <v>#VALUE!</v>
      </c>
      <c r="AI542" s="24" t="e">
        <f>SUMIFS([1]raw_resource_build!$L:$L,[1]raw_resource_build!$B:$B,$C542,[1]raw_resource_build!$A:$A,AI$539)</f>
        <v>#VALUE!</v>
      </c>
      <c r="AJ542" s="24" t="e">
        <f>SUMIFS([1]raw_resource_build!$L:$L,[1]raw_resource_build!$B:$B,$C542,[1]raw_resource_build!$A:$A,AJ$539)</f>
        <v>#VALUE!</v>
      </c>
      <c r="AK542" s="24" t="e">
        <f>SUMIFS([1]raw_resource_build!$L:$L,[1]raw_resource_build!$B:$B,$C542,[1]raw_resource_build!$A:$A,AK$539)</f>
        <v>#VALUE!</v>
      </c>
      <c r="AL542" s="24" t="e">
        <f>SUMIFS([1]raw_resource_build!$L:$L,[1]raw_resource_build!$B:$B,$C542,[1]raw_resource_build!$A:$A,AL$539)</f>
        <v>#VALUE!</v>
      </c>
      <c r="AM542" s="24" t="e">
        <f>SUMIFS([1]raw_resource_build!$L:$L,[1]raw_resource_build!$B:$B,$C542,[1]raw_resource_build!$A:$A,AM$539)</f>
        <v>#VALUE!</v>
      </c>
      <c r="AN542" s="24" t="e">
        <f>SUMIFS([1]raw_resource_build!$L:$L,[1]raw_resource_build!$B:$B,$C542,[1]raw_resource_build!$A:$A,AN$539)</f>
        <v>#VALUE!</v>
      </c>
      <c r="AO542" s="17"/>
    </row>
    <row r="543" spans="2:41" outlineLevel="1" x14ac:dyDescent="0.4">
      <c r="C543" s="17" t="s">
        <v>353</v>
      </c>
      <c r="D543" s="136" t="s">
        <v>172</v>
      </c>
      <c r="E543" s="24">
        <v>0</v>
      </c>
      <c r="F543" s="24">
        <v>0</v>
      </c>
      <c r="G543" s="24">
        <v>0</v>
      </c>
      <c r="H543" s="24">
        <v>0</v>
      </c>
      <c r="I543" s="24">
        <v>0</v>
      </c>
      <c r="J543" s="24">
        <v>0</v>
      </c>
      <c r="K543" s="24">
        <v>0</v>
      </c>
      <c r="L543" s="24">
        <v>0</v>
      </c>
      <c r="M543" s="24">
        <v>0</v>
      </c>
      <c r="N543" s="24">
        <v>0</v>
      </c>
      <c r="O543" s="24">
        <v>0</v>
      </c>
      <c r="P543" s="24">
        <v>0</v>
      </c>
      <c r="Q543" s="24">
        <v>0</v>
      </c>
      <c r="R543" s="24">
        <v>0</v>
      </c>
      <c r="S543" s="24">
        <v>0</v>
      </c>
      <c r="T543" s="24">
        <v>0</v>
      </c>
      <c r="U543" s="24" t="e">
        <f>SUMIFS([1]raw_resource_build!$L:$L,[1]raw_resource_build!$B:$B,$C543,[1]raw_resource_build!$A:$A,U$539)</f>
        <v>#VALUE!</v>
      </c>
      <c r="V543" s="24" t="e">
        <f>SUMIFS([1]raw_resource_build!$L:$L,[1]raw_resource_build!$B:$B,$C543,[1]raw_resource_build!$A:$A,V$539)</f>
        <v>#VALUE!</v>
      </c>
      <c r="W543" s="24" t="e">
        <f>SUMIFS([1]raw_resource_build!$L:$L,[1]raw_resource_build!$B:$B,$C543,[1]raw_resource_build!$A:$A,W$539)</f>
        <v>#VALUE!</v>
      </c>
      <c r="X543" s="24" t="e">
        <f>SUMIFS([1]raw_resource_build!$L:$L,[1]raw_resource_build!$B:$B,$C543,[1]raw_resource_build!$A:$A,X$539)</f>
        <v>#VALUE!</v>
      </c>
      <c r="Y543" s="24" t="e">
        <f>SUMIFS([1]raw_resource_build!$L:$L,[1]raw_resource_build!$B:$B,$C543,[1]raw_resource_build!$A:$A,Y$539)</f>
        <v>#VALUE!</v>
      </c>
      <c r="Z543" s="24" t="e">
        <f>SUMIFS([1]raw_resource_build!$L:$L,[1]raw_resource_build!$B:$B,$C543,[1]raw_resource_build!$A:$A,Z$539)</f>
        <v>#VALUE!</v>
      </c>
      <c r="AA543" s="24" t="e">
        <f>SUMIFS([1]raw_resource_build!$L:$L,[1]raw_resource_build!$B:$B,$C543,[1]raw_resource_build!$A:$A,AA$539)</f>
        <v>#VALUE!</v>
      </c>
      <c r="AB543" s="24" t="e">
        <f>SUMIFS([1]raw_resource_build!$L:$L,[1]raw_resource_build!$B:$B,$C543,[1]raw_resource_build!$A:$A,AB$539)</f>
        <v>#VALUE!</v>
      </c>
      <c r="AC543" s="24" t="e">
        <f>SUMIFS([1]raw_resource_build!$L:$L,[1]raw_resource_build!$B:$B,$C543,[1]raw_resource_build!$A:$A,AC$539)</f>
        <v>#VALUE!</v>
      </c>
      <c r="AD543" s="24" t="e">
        <f>SUMIFS([1]raw_resource_build!$L:$L,[1]raw_resource_build!$B:$B,$C543,[1]raw_resource_build!$A:$A,AD$539)</f>
        <v>#VALUE!</v>
      </c>
      <c r="AE543" s="24" t="e">
        <f>SUMIFS([1]raw_resource_build!$L:$L,[1]raw_resource_build!$B:$B,$C543,[1]raw_resource_build!$A:$A,AE$539)</f>
        <v>#VALUE!</v>
      </c>
      <c r="AF543" s="24" t="e">
        <f>SUMIFS([1]raw_resource_build!$L:$L,[1]raw_resource_build!$B:$B,$C543,[1]raw_resource_build!$A:$A,AF$539)</f>
        <v>#VALUE!</v>
      </c>
      <c r="AG543" s="24" t="e">
        <f>SUMIFS([1]raw_resource_build!$L:$L,[1]raw_resource_build!$B:$B,$C543,[1]raw_resource_build!$A:$A,AG$539)</f>
        <v>#VALUE!</v>
      </c>
      <c r="AH543" s="24" t="e">
        <f>SUMIFS([1]raw_resource_build!$L:$L,[1]raw_resource_build!$B:$B,$C543,[1]raw_resource_build!$A:$A,AH$539)</f>
        <v>#VALUE!</v>
      </c>
      <c r="AI543" s="24" t="e">
        <f>SUMIFS([1]raw_resource_build!$L:$L,[1]raw_resource_build!$B:$B,$C543,[1]raw_resource_build!$A:$A,AI$539)</f>
        <v>#VALUE!</v>
      </c>
      <c r="AJ543" s="24" t="e">
        <f>SUMIFS([1]raw_resource_build!$L:$L,[1]raw_resource_build!$B:$B,$C543,[1]raw_resource_build!$A:$A,AJ$539)</f>
        <v>#VALUE!</v>
      </c>
      <c r="AK543" s="24" t="e">
        <f>SUMIFS([1]raw_resource_build!$L:$L,[1]raw_resource_build!$B:$B,$C543,[1]raw_resource_build!$A:$A,AK$539)</f>
        <v>#VALUE!</v>
      </c>
      <c r="AL543" s="24" t="e">
        <f>SUMIFS([1]raw_resource_build!$L:$L,[1]raw_resource_build!$B:$B,$C543,[1]raw_resource_build!$A:$A,AL$539)</f>
        <v>#VALUE!</v>
      </c>
      <c r="AM543" s="24" t="e">
        <f>SUMIFS([1]raw_resource_build!$L:$L,[1]raw_resource_build!$B:$B,$C543,[1]raw_resource_build!$A:$A,AM$539)</f>
        <v>#VALUE!</v>
      </c>
      <c r="AN543" s="24" t="e">
        <f>SUMIFS([1]raw_resource_build!$L:$L,[1]raw_resource_build!$B:$B,$C543,[1]raw_resource_build!$A:$A,AN$539)</f>
        <v>#VALUE!</v>
      </c>
      <c r="AO543" s="17"/>
    </row>
    <row r="544" spans="2:41" outlineLevel="1" x14ac:dyDescent="0.4">
      <c r="C544" s="17" t="s">
        <v>354</v>
      </c>
      <c r="D544" s="136" t="s">
        <v>355</v>
      </c>
      <c r="E544" s="24">
        <v>0</v>
      </c>
      <c r="F544" s="24">
        <v>0</v>
      </c>
      <c r="G544" s="24">
        <v>0</v>
      </c>
      <c r="H544" s="24">
        <v>0</v>
      </c>
      <c r="I544" s="24">
        <v>0</v>
      </c>
      <c r="J544" s="24">
        <v>0</v>
      </c>
      <c r="K544" s="24">
        <v>0</v>
      </c>
      <c r="L544" s="24">
        <v>0</v>
      </c>
      <c r="M544" s="24">
        <v>0</v>
      </c>
      <c r="N544" s="24">
        <v>0</v>
      </c>
      <c r="O544" s="24">
        <v>0</v>
      </c>
      <c r="P544" s="24">
        <v>0</v>
      </c>
      <c r="Q544" s="24">
        <v>0</v>
      </c>
      <c r="R544" s="24">
        <v>0</v>
      </c>
      <c r="S544" s="24">
        <v>0</v>
      </c>
      <c r="T544" s="24">
        <v>0</v>
      </c>
      <c r="U544" s="24" t="e">
        <f>SUMIFS([1]raw_resource_build!$L:$L,[1]raw_resource_build!$B:$B,$C544,[1]raw_resource_build!$A:$A,U$539)</f>
        <v>#VALUE!</v>
      </c>
      <c r="V544" s="24" t="e">
        <f>SUMIFS([1]raw_resource_build!$L:$L,[1]raw_resource_build!$B:$B,$C544,[1]raw_resource_build!$A:$A,V$539)</f>
        <v>#VALUE!</v>
      </c>
      <c r="W544" s="24" t="e">
        <f>SUMIFS([1]raw_resource_build!$L:$L,[1]raw_resource_build!$B:$B,$C544,[1]raw_resource_build!$A:$A,W$539)</f>
        <v>#VALUE!</v>
      </c>
      <c r="X544" s="24" t="e">
        <f>SUMIFS([1]raw_resource_build!$L:$L,[1]raw_resource_build!$B:$B,$C544,[1]raw_resource_build!$A:$A,X$539)</f>
        <v>#VALUE!</v>
      </c>
      <c r="Y544" s="24" t="e">
        <f>SUMIFS([1]raw_resource_build!$L:$L,[1]raw_resource_build!$B:$B,$C544,[1]raw_resource_build!$A:$A,Y$539)</f>
        <v>#VALUE!</v>
      </c>
      <c r="Z544" s="24" t="e">
        <f>SUMIFS([1]raw_resource_build!$L:$L,[1]raw_resource_build!$B:$B,$C544,[1]raw_resource_build!$A:$A,Z$539)</f>
        <v>#VALUE!</v>
      </c>
      <c r="AA544" s="24" t="e">
        <f>SUMIFS([1]raw_resource_build!$L:$L,[1]raw_resource_build!$B:$B,$C544,[1]raw_resource_build!$A:$A,AA$539)</f>
        <v>#VALUE!</v>
      </c>
      <c r="AB544" s="24" t="e">
        <f>SUMIFS([1]raw_resource_build!$L:$L,[1]raw_resource_build!$B:$B,$C544,[1]raw_resource_build!$A:$A,AB$539)</f>
        <v>#VALUE!</v>
      </c>
      <c r="AC544" s="24" t="e">
        <f>SUMIFS([1]raw_resource_build!$L:$L,[1]raw_resource_build!$B:$B,$C544,[1]raw_resource_build!$A:$A,AC$539)</f>
        <v>#VALUE!</v>
      </c>
      <c r="AD544" s="24" t="e">
        <f>SUMIFS([1]raw_resource_build!$L:$L,[1]raw_resource_build!$B:$B,$C544,[1]raw_resource_build!$A:$A,AD$539)</f>
        <v>#VALUE!</v>
      </c>
      <c r="AE544" s="24" t="e">
        <f>SUMIFS([1]raw_resource_build!$L:$L,[1]raw_resource_build!$B:$B,$C544,[1]raw_resource_build!$A:$A,AE$539)</f>
        <v>#VALUE!</v>
      </c>
      <c r="AF544" s="24" t="e">
        <f>SUMIFS([1]raw_resource_build!$L:$L,[1]raw_resource_build!$B:$B,$C544,[1]raw_resource_build!$A:$A,AF$539)</f>
        <v>#VALUE!</v>
      </c>
      <c r="AG544" s="24" t="e">
        <f>SUMIFS([1]raw_resource_build!$L:$L,[1]raw_resource_build!$B:$B,$C544,[1]raw_resource_build!$A:$A,AG$539)</f>
        <v>#VALUE!</v>
      </c>
      <c r="AH544" s="24" t="e">
        <f>SUMIFS([1]raw_resource_build!$L:$L,[1]raw_resource_build!$B:$B,$C544,[1]raw_resource_build!$A:$A,AH$539)</f>
        <v>#VALUE!</v>
      </c>
      <c r="AI544" s="24" t="e">
        <f>SUMIFS([1]raw_resource_build!$L:$L,[1]raw_resource_build!$B:$B,$C544,[1]raw_resource_build!$A:$A,AI$539)</f>
        <v>#VALUE!</v>
      </c>
      <c r="AJ544" s="24" t="e">
        <f>SUMIFS([1]raw_resource_build!$L:$L,[1]raw_resource_build!$B:$B,$C544,[1]raw_resource_build!$A:$A,AJ$539)</f>
        <v>#VALUE!</v>
      </c>
      <c r="AK544" s="24" t="e">
        <f>SUMIFS([1]raw_resource_build!$L:$L,[1]raw_resource_build!$B:$B,$C544,[1]raw_resource_build!$A:$A,AK$539)</f>
        <v>#VALUE!</v>
      </c>
      <c r="AL544" s="24" t="e">
        <f>SUMIFS([1]raw_resource_build!$L:$L,[1]raw_resource_build!$B:$B,$C544,[1]raw_resource_build!$A:$A,AL$539)</f>
        <v>#VALUE!</v>
      </c>
      <c r="AM544" s="24" t="e">
        <f>SUMIFS([1]raw_resource_build!$L:$L,[1]raw_resource_build!$B:$B,$C544,[1]raw_resource_build!$A:$A,AM$539)</f>
        <v>#VALUE!</v>
      </c>
      <c r="AN544" s="24" t="e">
        <f>SUMIFS([1]raw_resource_build!$L:$L,[1]raw_resource_build!$B:$B,$C544,[1]raw_resource_build!$A:$A,AN$539)</f>
        <v>#VALUE!</v>
      </c>
      <c r="AO544" s="17"/>
    </row>
    <row r="545" spans="3:41" outlineLevel="1" x14ac:dyDescent="0.4">
      <c r="C545" s="17" t="s">
        <v>356</v>
      </c>
      <c r="D545" s="136" t="s">
        <v>357</v>
      </c>
      <c r="E545" s="24">
        <v>0</v>
      </c>
      <c r="F545" s="24">
        <v>0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0</v>
      </c>
      <c r="O545" s="24">
        <v>0</v>
      </c>
      <c r="P545" s="24">
        <v>0</v>
      </c>
      <c r="Q545" s="24">
        <v>0</v>
      </c>
      <c r="R545" s="24">
        <v>0</v>
      </c>
      <c r="S545" s="24">
        <v>0</v>
      </c>
      <c r="T545" s="24">
        <v>0</v>
      </c>
      <c r="U545" s="24" t="e">
        <f>SUMIFS([1]raw_resource_build!$L:$L,[1]raw_resource_build!$B:$B,$C545,[1]raw_resource_build!$A:$A,U$539)</f>
        <v>#VALUE!</v>
      </c>
      <c r="V545" s="24" t="e">
        <f>SUMIFS([1]raw_resource_build!$L:$L,[1]raw_resource_build!$B:$B,$C545,[1]raw_resource_build!$A:$A,V$539)</f>
        <v>#VALUE!</v>
      </c>
      <c r="W545" s="24" t="e">
        <f>SUMIFS([1]raw_resource_build!$L:$L,[1]raw_resource_build!$B:$B,$C545,[1]raw_resource_build!$A:$A,W$539)</f>
        <v>#VALUE!</v>
      </c>
      <c r="X545" s="24" t="e">
        <f>SUMIFS([1]raw_resource_build!$L:$L,[1]raw_resource_build!$B:$B,$C545,[1]raw_resource_build!$A:$A,X$539)</f>
        <v>#VALUE!</v>
      </c>
      <c r="Y545" s="24" t="e">
        <f>SUMIFS([1]raw_resource_build!$L:$L,[1]raw_resource_build!$B:$B,$C545,[1]raw_resource_build!$A:$A,Y$539)</f>
        <v>#VALUE!</v>
      </c>
      <c r="Z545" s="24" t="e">
        <f>SUMIFS([1]raw_resource_build!$L:$L,[1]raw_resource_build!$B:$B,$C545,[1]raw_resource_build!$A:$A,Z$539)</f>
        <v>#VALUE!</v>
      </c>
      <c r="AA545" s="24" t="e">
        <f>SUMIFS([1]raw_resource_build!$L:$L,[1]raw_resource_build!$B:$B,$C545,[1]raw_resource_build!$A:$A,AA$539)</f>
        <v>#VALUE!</v>
      </c>
      <c r="AB545" s="24" t="e">
        <f>SUMIFS([1]raw_resource_build!$L:$L,[1]raw_resource_build!$B:$B,$C545,[1]raw_resource_build!$A:$A,AB$539)</f>
        <v>#VALUE!</v>
      </c>
      <c r="AC545" s="24" t="e">
        <f>SUMIFS([1]raw_resource_build!$L:$L,[1]raw_resource_build!$B:$B,$C545,[1]raw_resource_build!$A:$A,AC$539)</f>
        <v>#VALUE!</v>
      </c>
      <c r="AD545" s="24" t="e">
        <f>SUMIFS([1]raw_resource_build!$L:$L,[1]raw_resource_build!$B:$B,$C545,[1]raw_resource_build!$A:$A,AD$539)</f>
        <v>#VALUE!</v>
      </c>
      <c r="AE545" s="24" t="e">
        <f>SUMIFS([1]raw_resource_build!$L:$L,[1]raw_resource_build!$B:$B,$C545,[1]raw_resource_build!$A:$A,AE$539)</f>
        <v>#VALUE!</v>
      </c>
      <c r="AF545" s="24" t="e">
        <f>SUMIFS([1]raw_resource_build!$L:$L,[1]raw_resource_build!$B:$B,$C545,[1]raw_resource_build!$A:$A,AF$539)</f>
        <v>#VALUE!</v>
      </c>
      <c r="AG545" s="24" t="e">
        <f>SUMIFS([1]raw_resource_build!$L:$L,[1]raw_resource_build!$B:$B,$C545,[1]raw_resource_build!$A:$A,AG$539)</f>
        <v>#VALUE!</v>
      </c>
      <c r="AH545" s="24" t="e">
        <f>SUMIFS([1]raw_resource_build!$L:$L,[1]raw_resource_build!$B:$B,$C545,[1]raw_resource_build!$A:$A,AH$539)</f>
        <v>#VALUE!</v>
      </c>
      <c r="AI545" s="24" t="e">
        <f>SUMIFS([1]raw_resource_build!$L:$L,[1]raw_resource_build!$B:$B,$C545,[1]raw_resource_build!$A:$A,AI$539)</f>
        <v>#VALUE!</v>
      </c>
      <c r="AJ545" s="24" t="e">
        <f>SUMIFS([1]raw_resource_build!$L:$L,[1]raw_resource_build!$B:$B,$C545,[1]raw_resource_build!$A:$A,AJ$539)</f>
        <v>#VALUE!</v>
      </c>
      <c r="AK545" s="24" t="e">
        <f>SUMIFS([1]raw_resource_build!$L:$L,[1]raw_resource_build!$B:$B,$C545,[1]raw_resource_build!$A:$A,AK$539)</f>
        <v>#VALUE!</v>
      </c>
      <c r="AL545" s="24" t="e">
        <f>SUMIFS([1]raw_resource_build!$L:$L,[1]raw_resource_build!$B:$B,$C545,[1]raw_resource_build!$A:$A,AL$539)</f>
        <v>#VALUE!</v>
      </c>
      <c r="AM545" s="24" t="e">
        <f>SUMIFS([1]raw_resource_build!$L:$L,[1]raw_resource_build!$B:$B,$C545,[1]raw_resource_build!$A:$A,AM$539)</f>
        <v>#VALUE!</v>
      </c>
      <c r="AN545" s="24" t="e">
        <f>SUMIFS([1]raw_resource_build!$L:$L,[1]raw_resource_build!$B:$B,$C545,[1]raw_resource_build!$A:$A,AN$539)</f>
        <v>#VALUE!</v>
      </c>
      <c r="AO545" s="17"/>
    </row>
    <row r="546" spans="3:41" outlineLevel="1" x14ac:dyDescent="0.4">
      <c r="C546" s="17" t="s">
        <v>358</v>
      </c>
      <c r="D546" s="136" t="s">
        <v>359</v>
      </c>
      <c r="E546" s="24">
        <v>0</v>
      </c>
      <c r="F546" s="24">
        <v>0</v>
      </c>
      <c r="G546" s="24">
        <v>0</v>
      </c>
      <c r="H546" s="24">
        <v>0</v>
      </c>
      <c r="I546" s="24">
        <v>0</v>
      </c>
      <c r="J546" s="24">
        <v>0</v>
      </c>
      <c r="K546" s="24">
        <v>0</v>
      </c>
      <c r="L546" s="24">
        <v>0</v>
      </c>
      <c r="M546" s="24">
        <v>0</v>
      </c>
      <c r="N546" s="24">
        <v>0</v>
      </c>
      <c r="O546" s="24">
        <v>0</v>
      </c>
      <c r="P546" s="24">
        <v>0</v>
      </c>
      <c r="Q546" s="24">
        <v>0</v>
      </c>
      <c r="R546" s="24">
        <v>0</v>
      </c>
      <c r="S546" s="24">
        <v>0</v>
      </c>
      <c r="T546" s="24">
        <v>0</v>
      </c>
      <c r="U546" s="24" t="e">
        <f>SUMIFS([1]raw_resource_build!$L:$L,[1]raw_resource_build!$B:$B,$C546,[1]raw_resource_build!$A:$A,U$539)</f>
        <v>#VALUE!</v>
      </c>
      <c r="V546" s="24" t="e">
        <f>SUMIFS([1]raw_resource_build!$L:$L,[1]raw_resource_build!$B:$B,$C546,[1]raw_resource_build!$A:$A,V$539)</f>
        <v>#VALUE!</v>
      </c>
      <c r="W546" s="24" t="e">
        <f>SUMIFS([1]raw_resource_build!$L:$L,[1]raw_resource_build!$B:$B,$C546,[1]raw_resource_build!$A:$A,W$539)</f>
        <v>#VALUE!</v>
      </c>
      <c r="X546" s="24" t="e">
        <f>SUMIFS([1]raw_resource_build!$L:$L,[1]raw_resource_build!$B:$B,$C546,[1]raw_resource_build!$A:$A,X$539)</f>
        <v>#VALUE!</v>
      </c>
      <c r="Y546" s="24" t="e">
        <f>SUMIFS([1]raw_resource_build!$L:$L,[1]raw_resource_build!$B:$B,$C546,[1]raw_resource_build!$A:$A,Y$539)</f>
        <v>#VALUE!</v>
      </c>
      <c r="Z546" s="24" t="e">
        <f>SUMIFS([1]raw_resource_build!$L:$L,[1]raw_resource_build!$B:$B,$C546,[1]raw_resource_build!$A:$A,Z$539)</f>
        <v>#VALUE!</v>
      </c>
      <c r="AA546" s="24" t="e">
        <f>SUMIFS([1]raw_resource_build!$L:$L,[1]raw_resource_build!$B:$B,$C546,[1]raw_resource_build!$A:$A,AA$539)</f>
        <v>#VALUE!</v>
      </c>
      <c r="AB546" s="24" t="e">
        <f>SUMIFS([1]raw_resource_build!$L:$L,[1]raw_resource_build!$B:$B,$C546,[1]raw_resource_build!$A:$A,AB$539)</f>
        <v>#VALUE!</v>
      </c>
      <c r="AC546" s="24" t="e">
        <f>SUMIFS([1]raw_resource_build!$L:$L,[1]raw_resource_build!$B:$B,$C546,[1]raw_resource_build!$A:$A,AC$539)</f>
        <v>#VALUE!</v>
      </c>
      <c r="AD546" s="24" t="e">
        <f>SUMIFS([1]raw_resource_build!$L:$L,[1]raw_resource_build!$B:$B,$C546,[1]raw_resource_build!$A:$A,AD$539)</f>
        <v>#VALUE!</v>
      </c>
      <c r="AE546" s="24" t="e">
        <f>SUMIFS([1]raw_resource_build!$L:$L,[1]raw_resource_build!$B:$B,$C546,[1]raw_resource_build!$A:$A,AE$539)</f>
        <v>#VALUE!</v>
      </c>
      <c r="AF546" s="24" t="e">
        <f>SUMIFS([1]raw_resource_build!$L:$L,[1]raw_resource_build!$B:$B,$C546,[1]raw_resource_build!$A:$A,AF$539)</f>
        <v>#VALUE!</v>
      </c>
      <c r="AG546" s="24" t="e">
        <f>SUMIFS([1]raw_resource_build!$L:$L,[1]raw_resource_build!$B:$B,$C546,[1]raw_resource_build!$A:$A,AG$539)</f>
        <v>#VALUE!</v>
      </c>
      <c r="AH546" s="24" t="e">
        <f>SUMIFS([1]raw_resource_build!$L:$L,[1]raw_resource_build!$B:$B,$C546,[1]raw_resource_build!$A:$A,AH$539)</f>
        <v>#VALUE!</v>
      </c>
      <c r="AI546" s="24" t="e">
        <f>SUMIFS([1]raw_resource_build!$L:$L,[1]raw_resource_build!$B:$B,$C546,[1]raw_resource_build!$A:$A,AI$539)</f>
        <v>#VALUE!</v>
      </c>
      <c r="AJ546" s="24" t="e">
        <f>SUMIFS([1]raw_resource_build!$L:$L,[1]raw_resource_build!$B:$B,$C546,[1]raw_resource_build!$A:$A,AJ$539)</f>
        <v>#VALUE!</v>
      </c>
      <c r="AK546" s="24" t="e">
        <f>SUMIFS([1]raw_resource_build!$L:$L,[1]raw_resource_build!$B:$B,$C546,[1]raw_resource_build!$A:$A,AK$539)</f>
        <v>#VALUE!</v>
      </c>
      <c r="AL546" s="24" t="e">
        <f>SUMIFS([1]raw_resource_build!$L:$L,[1]raw_resource_build!$B:$B,$C546,[1]raw_resource_build!$A:$A,AL$539)</f>
        <v>#VALUE!</v>
      </c>
      <c r="AM546" s="24" t="e">
        <f>SUMIFS([1]raw_resource_build!$L:$L,[1]raw_resource_build!$B:$B,$C546,[1]raw_resource_build!$A:$A,AM$539)</f>
        <v>#VALUE!</v>
      </c>
      <c r="AN546" s="24" t="e">
        <f>SUMIFS([1]raw_resource_build!$L:$L,[1]raw_resource_build!$B:$B,$C546,[1]raw_resource_build!$A:$A,AN$539)</f>
        <v>#VALUE!</v>
      </c>
      <c r="AO546" s="17"/>
    </row>
    <row r="547" spans="3:41" outlineLevel="1" x14ac:dyDescent="0.4">
      <c r="C547" s="17" t="s">
        <v>360</v>
      </c>
      <c r="D547" s="136" t="s">
        <v>361</v>
      </c>
      <c r="E547" s="24">
        <v>0</v>
      </c>
      <c r="F547" s="24">
        <v>0</v>
      </c>
      <c r="G547" s="24">
        <v>0</v>
      </c>
      <c r="H547" s="24">
        <v>0</v>
      </c>
      <c r="I547" s="24">
        <v>0</v>
      </c>
      <c r="J547" s="24">
        <v>0</v>
      </c>
      <c r="K547" s="24">
        <v>0</v>
      </c>
      <c r="L547" s="24">
        <v>0</v>
      </c>
      <c r="M547" s="24">
        <v>0</v>
      </c>
      <c r="N547" s="24">
        <v>0</v>
      </c>
      <c r="O547" s="24">
        <v>0</v>
      </c>
      <c r="P547" s="24">
        <v>0</v>
      </c>
      <c r="Q547" s="24">
        <v>0</v>
      </c>
      <c r="R547" s="24">
        <v>0</v>
      </c>
      <c r="S547" s="24">
        <v>0</v>
      </c>
      <c r="T547" s="24">
        <v>0</v>
      </c>
      <c r="U547" s="24" t="e">
        <f>SUMIFS([1]raw_resource_build!$L:$L,[1]raw_resource_build!$B:$B,$C547,[1]raw_resource_build!$A:$A,U$539)</f>
        <v>#VALUE!</v>
      </c>
      <c r="V547" s="24" t="e">
        <f>SUMIFS([1]raw_resource_build!$L:$L,[1]raw_resource_build!$B:$B,$C547,[1]raw_resource_build!$A:$A,V$539)</f>
        <v>#VALUE!</v>
      </c>
      <c r="W547" s="24" t="e">
        <f>SUMIFS([1]raw_resource_build!$L:$L,[1]raw_resource_build!$B:$B,$C547,[1]raw_resource_build!$A:$A,W$539)</f>
        <v>#VALUE!</v>
      </c>
      <c r="X547" s="24" t="e">
        <f>SUMIFS([1]raw_resource_build!$L:$L,[1]raw_resource_build!$B:$B,$C547,[1]raw_resource_build!$A:$A,X$539)</f>
        <v>#VALUE!</v>
      </c>
      <c r="Y547" s="24" t="e">
        <f>SUMIFS([1]raw_resource_build!$L:$L,[1]raw_resource_build!$B:$B,$C547,[1]raw_resource_build!$A:$A,Y$539)</f>
        <v>#VALUE!</v>
      </c>
      <c r="Z547" s="24" t="e">
        <f>SUMIFS([1]raw_resource_build!$L:$L,[1]raw_resource_build!$B:$B,$C547,[1]raw_resource_build!$A:$A,Z$539)</f>
        <v>#VALUE!</v>
      </c>
      <c r="AA547" s="24" t="e">
        <f>SUMIFS([1]raw_resource_build!$L:$L,[1]raw_resource_build!$B:$B,$C547,[1]raw_resource_build!$A:$A,AA$539)</f>
        <v>#VALUE!</v>
      </c>
      <c r="AB547" s="24" t="e">
        <f>SUMIFS([1]raw_resource_build!$L:$L,[1]raw_resource_build!$B:$B,$C547,[1]raw_resource_build!$A:$A,AB$539)</f>
        <v>#VALUE!</v>
      </c>
      <c r="AC547" s="24" t="e">
        <f>SUMIFS([1]raw_resource_build!$L:$L,[1]raw_resource_build!$B:$B,$C547,[1]raw_resource_build!$A:$A,AC$539)</f>
        <v>#VALUE!</v>
      </c>
      <c r="AD547" s="24" t="e">
        <f>SUMIFS([1]raw_resource_build!$L:$L,[1]raw_resource_build!$B:$B,$C547,[1]raw_resource_build!$A:$A,AD$539)</f>
        <v>#VALUE!</v>
      </c>
      <c r="AE547" s="24" t="e">
        <f>SUMIFS([1]raw_resource_build!$L:$L,[1]raw_resource_build!$B:$B,$C547,[1]raw_resource_build!$A:$A,AE$539)</f>
        <v>#VALUE!</v>
      </c>
      <c r="AF547" s="24" t="e">
        <f>SUMIFS([1]raw_resource_build!$L:$L,[1]raw_resource_build!$B:$B,$C547,[1]raw_resource_build!$A:$A,AF$539)</f>
        <v>#VALUE!</v>
      </c>
      <c r="AG547" s="24" t="e">
        <f>SUMIFS([1]raw_resource_build!$L:$L,[1]raw_resource_build!$B:$B,$C547,[1]raw_resource_build!$A:$A,AG$539)</f>
        <v>#VALUE!</v>
      </c>
      <c r="AH547" s="24" t="e">
        <f>SUMIFS([1]raw_resource_build!$L:$L,[1]raw_resource_build!$B:$B,$C547,[1]raw_resource_build!$A:$A,AH$539)</f>
        <v>#VALUE!</v>
      </c>
      <c r="AI547" s="24" t="e">
        <f>SUMIFS([1]raw_resource_build!$L:$L,[1]raw_resource_build!$B:$B,$C547,[1]raw_resource_build!$A:$A,AI$539)</f>
        <v>#VALUE!</v>
      </c>
      <c r="AJ547" s="24" t="e">
        <f>SUMIFS([1]raw_resource_build!$L:$L,[1]raw_resource_build!$B:$B,$C547,[1]raw_resource_build!$A:$A,AJ$539)</f>
        <v>#VALUE!</v>
      </c>
      <c r="AK547" s="24" t="e">
        <f>SUMIFS([1]raw_resource_build!$L:$L,[1]raw_resource_build!$B:$B,$C547,[1]raw_resource_build!$A:$A,AK$539)</f>
        <v>#VALUE!</v>
      </c>
      <c r="AL547" s="24" t="e">
        <f>SUMIFS([1]raw_resource_build!$L:$L,[1]raw_resource_build!$B:$B,$C547,[1]raw_resource_build!$A:$A,AL$539)</f>
        <v>#VALUE!</v>
      </c>
      <c r="AM547" s="24" t="e">
        <f>SUMIFS([1]raw_resource_build!$L:$L,[1]raw_resource_build!$B:$B,$C547,[1]raw_resource_build!$A:$A,AM$539)</f>
        <v>#VALUE!</v>
      </c>
      <c r="AN547" s="24" t="e">
        <f>SUMIFS([1]raw_resource_build!$L:$L,[1]raw_resource_build!$B:$B,$C547,[1]raw_resource_build!$A:$A,AN$539)</f>
        <v>#VALUE!</v>
      </c>
      <c r="AO547" s="17"/>
    </row>
    <row r="548" spans="3:41" outlineLevel="1" x14ac:dyDescent="0.4">
      <c r="C548" s="17" t="s">
        <v>362</v>
      </c>
      <c r="D548" s="136" t="s">
        <v>363</v>
      </c>
      <c r="E548" s="24">
        <v>0</v>
      </c>
      <c r="F548" s="24">
        <v>0</v>
      </c>
      <c r="G548" s="24">
        <v>0</v>
      </c>
      <c r="H548" s="24">
        <v>0</v>
      </c>
      <c r="I548" s="24">
        <v>0</v>
      </c>
      <c r="J548" s="24">
        <v>0</v>
      </c>
      <c r="K548" s="24">
        <v>0</v>
      </c>
      <c r="L548" s="24">
        <v>0</v>
      </c>
      <c r="M548" s="24">
        <v>0</v>
      </c>
      <c r="N548" s="24">
        <v>0</v>
      </c>
      <c r="O548" s="24">
        <v>0</v>
      </c>
      <c r="P548" s="24">
        <v>0</v>
      </c>
      <c r="Q548" s="24">
        <v>0</v>
      </c>
      <c r="R548" s="24">
        <v>0</v>
      </c>
      <c r="S548" s="24">
        <v>0</v>
      </c>
      <c r="T548" s="24">
        <v>0</v>
      </c>
      <c r="U548" s="24" t="e">
        <f>SUMIFS([1]raw_resource_build!$L:$L,[1]raw_resource_build!$B:$B,$C548,[1]raw_resource_build!$A:$A,U$539)</f>
        <v>#VALUE!</v>
      </c>
      <c r="V548" s="24" t="e">
        <f>SUMIFS([1]raw_resource_build!$L:$L,[1]raw_resource_build!$B:$B,$C548,[1]raw_resource_build!$A:$A,V$539)</f>
        <v>#VALUE!</v>
      </c>
      <c r="W548" s="24" t="e">
        <f>SUMIFS([1]raw_resource_build!$L:$L,[1]raw_resource_build!$B:$B,$C548,[1]raw_resource_build!$A:$A,W$539)</f>
        <v>#VALUE!</v>
      </c>
      <c r="X548" s="24" t="e">
        <f>SUMIFS([1]raw_resource_build!$L:$L,[1]raw_resource_build!$B:$B,$C548,[1]raw_resource_build!$A:$A,X$539)</f>
        <v>#VALUE!</v>
      </c>
      <c r="Y548" s="24" t="e">
        <f>SUMIFS([1]raw_resource_build!$L:$L,[1]raw_resource_build!$B:$B,$C548,[1]raw_resource_build!$A:$A,Y$539)</f>
        <v>#VALUE!</v>
      </c>
      <c r="Z548" s="24" t="e">
        <f>SUMIFS([1]raw_resource_build!$L:$L,[1]raw_resource_build!$B:$B,$C548,[1]raw_resource_build!$A:$A,Z$539)</f>
        <v>#VALUE!</v>
      </c>
      <c r="AA548" s="24" t="e">
        <f>SUMIFS([1]raw_resource_build!$L:$L,[1]raw_resource_build!$B:$B,$C548,[1]raw_resource_build!$A:$A,AA$539)</f>
        <v>#VALUE!</v>
      </c>
      <c r="AB548" s="24" t="e">
        <f>SUMIFS([1]raw_resource_build!$L:$L,[1]raw_resource_build!$B:$B,$C548,[1]raw_resource_build!$A:$A,AB$539)</f>
        <v>#VALUE!</v>
      </c>
      <c r="AC548" s="24" t="e">
        <f>SUMIFS([1]raw_resource_build!$L:$L,[1]raw_resource_build!$B:$B,$C548,[1]raw_resource_build!$A:$A,AC$539)</f>
        <v>#VALUE!</v>
      </c>
      <c r="AD548" s="24" t="e">
        <f>SUMIFS([1]raw_resource_build!$L:$L,[1]raw_resource_build!$B:$B,$C548,[1]raw_resource_build!$A:$A,AD$539)</f>
        <v>#VALUE!</v>
      </c>
      <c r="AE548" s="24" t="e">
        <f>SUMIFS([1]raw_resource_build!$L:$L,[1]raw_resource_build!$B:$B,$C548,[1]raw_resource_build!$A:$A,AE$539)</f>
        <v>#VALUE!</v>
      </c>
      <c r="AF548" s="24" t="e">
        <f>SUMIFS([1]raw_resource_build!$L:$L,[1]raw_resource_build!$B:$B,$C548,[1]raw_resource_build!$A:$A,AF$539)</f>
        <v>#VALUE!</v>
      </c>
      <c r="AG548" s="24" t="e">
        <f>SUMIFS([1]raw_resource_build!$L:$L,[1]raw_resource_build!$B:$B,$C548,[1]raw_resource_build!$A:$A,AG$539)</f>
        <v>#VALUE!</v>
      </c>
      <c r="AH548" s="24" t="e">
        <f>SUMIFS([1]raw_resource_build!$L:$L,[1]raw_resource_build!$B:$B,$C548,[1]raw_resource_build!$A:$A,AH$539)</f>
        <v>#VALUE!</v>
      </c>
      <c r="AI548" s="24" t="e">
        <f>SUMIFS([1]raw_resource_build!$L:$L,[1]raw_resource_build!$B:$B,$C548,[1]raw_resource_build!$A:$A,AI$539)</f>
        <v>#VALUE!</v>
      </c>
      <c r="AJ548" s="24" t="e">
        <f>SUMIFS([1]raw_resource_build!$L:$L,[1]raw_resource_build!$B:$B,$C548,[1]raw_resource_build!$A:$A,AJ$539)</f>
        <v>#VALUE!</v>
      </c>
      <c r="AK548" s="24" t="e">
        <f>SUMIFS([1]raw_resource_build!$L:$L,[1]raw_resource_build!$B:$B,$C548,[1]raw_resource_build!$A:$A,AK$539)</f>
        <v>#VALUE!</v>
      </c>
      <c r="AL548" s="24" t="e">
        <f>SUMIFS([1]raw_resource_build!$L:$L,[1]raw_resource_build!$B:$B,$C548,[1]raw_resource_build!$A:$A,AL$539)</f>
        <v>#VALUE!</v>
      </c>
      <c r="AM548" s="24" t="e">
        <f>SUMIFS([1]raw_resource_build!$L:$L,[1]raw_resource_build!$B:$B,$C548,[1]raw_resource_build!$A:$A,AM$539)</f>
        <v>#VALUE!</v>
      </c>
      <c r="AN548" s="24" t="e">
        <f>SUMIFS([1]raw_resource_build!$L:$L,[1]raw_resource_build!$B:$B,$C548,[1]raw_resource_build!$A:$A,AN$539)</f>
        <v>#VALUE!</v>
      </c>
      <c r="AO548" s="17"/>
    </row>
    <row r="549" spans="3:41" outlineLevel="1" x14ac:dyDescent="0.4">
      <c r="C549" s="17" t="s">
        <v>364</v>
      </c>
      <c r="D549" s="136" t="s">
        <v>363</v>
      </c>
      <c r="E549" s="24">
        <v>0</v>
      </c>
      <c r="F549" s="24">
        <v>0</v>
      </c>
      <c r="G549" s="24">
        <v>0</v>
      </c>
      <c r="H549" s="24">
        <v>0</v>
      </c>
      <c r="I549" s="24">
        <v>0</v>
      </c>
      <c r="J549" s="24">
        <v>0</v>
      </c>
      <c r="K549" s="24">
        <v>0</v>
      </c>
      <c r="L549" s="24">
        <v>0</v>
      </c>
      <c r="M549" s="24">
        <v>0</v>
      </c>
      <c r="N549" s="24">
        <v>0</v>
      </c>
      <c r="O549" s="24">
        <v>0</v>
      </c>
      <c r="P549" s="24">
        <v>0</v>
      </c>
      <c r="Q549" s="24">
        <v>0</v>
      </c>
      <c r="R549" s="24">
        <v>0</v>
      </c>
      <c r="S549" s="24">
        <v>0</v>
      </c>
      <c r="T549" s="24">
        <v>0</v>
      </c>
      <c r="U549" s="24" t="e">
        <f>SUMIFS([1]raw_resource_build!$L:$L,[1]raw_resource_build!$B:$B,$C549,[1]raw_resource_build!$A:$A,U$539)</f>
        <v>#VALUE!</v>
      </c>
      <c r="V549" s="24" t="e">
        <f>SUMIFS([1]raw_resource_build!$L:$L,[1]raw_resource_build!$B:$B,$C549,[1]raw_resource_build!$A:$A,V$539)</f>
        <v>#VALUE!</v>
      </c>
      <c r="W549" s="24" t="e">
        <f>SUMIFS([1]raw_resource_build!$L:$L,[1]raw_resource_build!$B:$B,$C549,[1]raw_resource_build!$A:$A,W$539)</f>
        <v>#VALUE!</v>
      </c>
      <c r="X549" s="24" t="e">
        <f>SUMIFS([1]raw_resource_build!$L:$L,[1]raw_resource_build!$B:$B,$C549,[1]raw_resource_build!$A:$A,X$539)</f>
        <v>#VALUE!</v>
      </c>
      <c r="Y549" s="24" t="e">
        <f>SUMIFS([1]raw_resource_build!$L:$L,[1]raw_resource_build!$B:$B,$C549,[1]raw_resource_build!$A:$A,Y$539)</f>
        <v>#VALUE!</v>
      </c>
      <c r="Z549" s="24" t="e">
        <f>SUMIFS([1]raw_resource_build!$L:$L,[1]raw_resource_build!$B:$B,$C549,[1]raw_resource_build!$A:$A,Z$539)</f>
        <v>#VALUE!</v>
      </c>
      <c r="AA549" s="24" t="e">
        <f>SUMIFS([1]raw_resource_build!$L:$L,[1]raw_resource_build!$B:$B,$C549,[1]raw_resource_build!$A:$A,AA$539)</f>
        <v>#VALUE!</v>
      </c>
      <c r="AB549" s="24" t="e">
        <f>SUMIFS([1]raw_resource_build!$L:$L,[1]raw_resource_build!$B:$B,$C549,[1]raw_resource_build!$A:$A,AB$539)</f>
        <v>#VALUE!</v>
      </c>
      <c r="AC549" s="24" t="e">
        <f>SUMIFS([1]raw_resource_build!$L:$L,[1]raw_resource_build!$B:$B,$C549,[1]raw_resource_build!$A:$A,AC$539)</f>
        <v>#VALUE!</v>
      </c>
      <c r="AD549" s="24" t="e">
        <f>SUMIFS([1]raw_resource_build!$L:$L,[1]raw_resource_build!$B:$B,$C549,[1]raw_resource_build!$A:$A,AD$539)</f>
        <v>#VALUE!</v>
      </c>
      <c r="AE549" s="24" t="e">
        <f>SUMIFS([1]raw_resource_build!$L:$L,[1]raw_resource_build!$B:$B,$C549,[1]raw_resource_build!$A:$A,AE$539)</f>
        <v>#VALUE!</v>
      </c>
      <c r="AF549" s="24" t="e">
        <f>SUMIFS([1]raw_resource_build!$L:$L,[1]raw_resource_build!$B:$B,$C549,[1]raw_resource_build!$A:$A,AF$539)</f>
        <v>#VALUE!</v>
      </c>
      <c r="AG549" s="24" t="e">
        <f>SUMIFS([1]raw_resource_build!$L:$L,[1]raw_resource_build!$B:$B,$C549,[1]raw_resource_build!$A:$A,AG$539)</f>
        <v>#VALUE!</v>
      </c>
      <c r="AH549" s="24" t="e">
        <f>SUMIFS([1]raw_resource_build!$L:$L,[1]raw_resource_build!$B:$B,$C549,[1]raw_resource_build!$A:$A,AH$539)</f>
        <v>#VALUE!</v>
      </c>
      <c r="AI549" s="24" t="e">
        <f>SUMIFS([1]raw_resource_build!$L:$L,[1]raw_resource_build!$B:$B,$C549,[1]raw_resource_build!$A:$A,AI$539)</f>
        <v>#VALUE!</v>
      </c>
      <c r="AJ549" s="24" t="e">
        <f>SUMIFS([1]raw_resource_build!$L:$L,[1]raw_resource_build!$B:$B,$C549,[1]raw_resource_build!$A:$A,AJ$539)</f>
        <v>#VALUE!</v>
      </c>
      <c r="AK549" s="24" t="e">
        <f>SUMIFS([1]raw_resource_build!$L:$L,[1]raw_resource_build!$B:$B,$C549,[1]raw_resource_build!$A:$A,AK$539)</f>
        <v>#VALUE!</v>
      </c>
      <c r="AL549" s="24" t="e">
        <f>SUMIFS([1]raw_resource_build!$L:$L,[1]raw_resource_build!$B:$B,$C549,[1]raw_resource_build!$A:$A,AL$539)</f>
        <v>#VALUE!</v>
      </c>
      <c r="AM549" s="24" t="e">
        <f>SUMIFS([1]raw_resource_build!$L:$L,[1]raw_resource_build!$B:$B,$C549,[1]raw_resource_build!$A:$A,AM$539)</f>
        <v>#VALUE!</v>
      </c>
      <c r="AN549" s="24" t="e">
        <f>SUMIFS([1]raw_resource_build!$L:$L,[1]raw_resource_build!$B:$B,$C549,[1]raw_resource_build!$A:$A,AN$539)</f>
        <v>#VALUE!</v>
      </c>
      <c r="AO549" s="17"/>
    </row>
    <row r="550" spans="3:41" outlineLevel="1" x14ac:dyDescent="0.4">
      <c r="C550" s="17" t="s">
        <v>365</v>
      </c>
      <c r="D550" s="136" t="s">
        <v>366</v>
      </c>
      <c r="E550" s="24">
        <v>0</v>
      </c>
      <c r="F550" s="24">
        <v>0</v>
      </c>
      <c r="G550" s="24">
        <v>0</v>
      </c>
      <c r="H550" s="24">
        <v>0</v>
      </c>
      <c r="I550" s="24">
        <v>0</v>
      </c>
      <c r="J550" s="24">
        <v>0</v>
      </c>
      <c r="K550" s="24">
        <v>0</v>
      </c>
      <c r="L550" s="24">
        <v>0</v>
      </c>
      <c r="M550" s="24">
        <v>0</v>
      </c>
      <c r="N550" s="24">
        <v>0</v>
      </c>
      <c r="O550" s="24">
        <v>0</v>
      </c>
      <c r="P550" s="24">
        <v>0</v>
      </c>
      <c r="Q550" s="24">
        <v>0</v>
      </c>
      <c r="R550" s="24">
        <v>0</v>
      </c>
      <c r="S550" s="24">
        <v>0</v>
      </c>
      <c r="T550" s="24">
        <v>0</v>
      </c>
      <c r="U550" s="24" t="e">
        <f>SUMIFS([1]raw_resource_build!$L:$L,[1]raw_resource_build!$B:$B,$C550,[1]raw_resource_build!$A:$A,U$539)</f>
        <v>#VALUE!</v>
      </c>
      <c r="V550" s="24" t="e">
        <f>SUMIFS([1]raw_resource_build!$L:$L,[1]raw_resource_build!$B:$B,$C550,[1]raw_resource_build!$A:$A,V$539)</f>
        <v>#VALUE!</v>
      </c>
      <c r="W550" s="24" t="e">
        <f>SUMIFS([1]raw_resource_build!$L:$L,[1]raw_resource_build!$B:$B,$C550,[1]raw_resource_build!$A:$A,W$539)</f>
        <v>#VALUE!</v>
      </c>
      <c r="X550" s="24" t="e">
        <f>SUMIFS([1]raw_resource_build!$L:$L,[1]raw_resource_build!$B:$B,$C550,[1]raw_resource_build!$A:$A,X$539)</f>
        <v>#VALUE!</v>
      </c>
      <c r="Y550" s="24" t="e">
        <f>SUMIFS([1]raw_resource_build!$L:$L,[1]raw_resource_build!$B:$B,$C550,[1]raw_resource_build!$A:$A,Y$539)</f>
        <v>#VALUE!</v>
      </c>
      <c r="Z550" s="24" t="e">
        <f>SUMIFS([1]raw_resource_build!$L:$L,[1]raw_resource_build!$B:$B,$C550,[1]raw_resource_build!$A:$A,Z$539)</f>
        <v>#VALUE!</v>
      </c>
      <c r="AA550" s="24" t="e">
        <f>SUMIFS([1]raw_resource_build!$L:$L,[1]raw_resource_build!$B:$B,$C550,[1]raw_resource_build!$A:$A,AA$539)</f>
        <v>#VALUE!</v>
      </c>
      <c r="AB550" s="24" t="e">
        <f>SUMIFS([1]raw_resource_build!$L:$L,[1]raw_resource_build!$B:$B,$C550,[1]raw_resource_build!$A:$A,AB$539)</f>
        <v>#VALUE!</v>
      </c>
      <c r="AC550" s="24" t="e">
        <f>SUMIFS([1]raw_resource_build!$L:$L,[1]raw_resource_build!$B:$B,$C550,[1]raw_resource_build!$A:$A,AC$539)</f>
        <v>#VALUE!</v>
      </c>
      <c r="AD550" s="24" t="e">
        <f>SUMIFS([1]raw_resource_build!$L:$L,[1]raw_resource_build!$B:$B,$C550,[1]raw_resource_build!$A:$A,AD$539)</f>
        <v>#VALUE!</v>
      </c>
      <c r="AE550" s="24" t="e">
        <f>SUMIFS([1]raw_resource_build!$L:$L,[1]raw_resource_build!$B:$B,$C550,[1]raw_resource_build!$A:$A,AE$539)</f>
        <v>#VALUE!</v>
      </c>
      <c r="AF550" s="24" t="e">
        <f>SUMIFS([1]raw_resource_build!$L:$L,[1]raw_resource_build!$B:$B,$C550,[1]raw_resource_build!$A:$A,AF$539)</f>
        <v>#VALUE!</v>
      </c>
      <c r="AG550" s="24" t="e">
        <f>SUMIFS([1]raw_resource_build!$L:$L,[1]raw_resource_build!$B:$B,$C550,[1]raw_resource_build!$A:$A,AG$539)</f>
        <v>#VALUE!</v>
      </c>
      <c r="AH550" s="24" t="e">
        <f>SUMIFS([1]raw_resource_build!$L:$L,[1]raw_resource_build!$B:$B,$C550,[1]raw_resource_build!$A:$A,AH$539)</f>
        <v>#VALUE!</v>
      </c>
      <c r="AI550" s="24" t="e">
        <f>SUMIFS([1]raw_resource_build!$L:$L,[1]raw_resource_build!$B:$B,$C550,[1]raw_resource_build!$A:$A,AI$539)</f>
        <v>#VALUE!</v>
      </c>
      <c r="AJ550" s="24" t="e">
        <f>SUMIFS([1]raw_resource_build!$L:$L,[1]raw_resource_build!$B:$B,$C550,[1]raw_resource_build!$A:$A,AJ$539)</f>
        <v>#VALUE!</v>
      </c>
      <c r="AK550" s="24" t="e">
        <f>SUMIFS([1]raw_resource_build!$L:$L,[1]raw_resource_build!$B:$B,$C550,[1]raw_resource_build!$A:$A,AK$539)</f>
        <v>#VALUE!</v>
      </c>
      <c r="AL550" s="24" t="e">
        <f>SUMIFS([1]raw_resource_build!$L:$L,[1]raw_resource_build!$B:$B,$C550,[1]raw_resource_build!$A:$A,AL$539)</f>
        <v>#VALUE!</v>
      </c>
      <c r="AM550" s="24" t="e">
        <f>SUMIFS([1]raw_resource_build!$L:$L,[1]raw_resource_build!$B:$B,$C550,[1]raw_resource_build!$A:$A,AM$539)</f>
        <v>#VALUE!</v>
      </c>
      <c r="AN550" s="24" t="e">
        <f>SUMIFS([1]raw_resource_build!$L:$L,[1]raw_resource_build!$B:$B,$C550,[1]raw_resource_build!$A:$A,AN$539)</f>
        <v>#VALUE!</v>
      </c>
      <c r="AO550" s="17"/>
    </row>
    <row r="551" spans="3:41" outlineLevel="1" x14ac:dyDescent="0.4">
      <c r="C551" s="17" t="s">
        <v>367</v>
      </c>
      <c r="D551" s="136" t="s">
        <v>366</v>
      </c>
      <c r="E551" s="24">
        <v>0</v>
      </c>
      <c r="F551" s="24">
        <v>0</v>
      </c>
      <c r="G551" s="24">
        <v>0</v>
      </c>
      <c r="H551" s="24">
        <v>0</v>
      </c>
      <c r="I551" s="24">
        <v>0</v>
      </c>
      <c r="J551" s="24">
        <v>0</v>
      </c>
      <c r="K551" s="24">
        <v>0</v>
      </c>
      <c r="L551" s="24">
        <v>0</v>
      </c>
      <c r="M551" s="24">
        <v>0</v>
      </c>
      <c r="N551" s="24">
        <v>0</v>
      </c>
      <c r="O551" s="24">
        <v>0</v>
      </c>
      <c r="P551" s="24">
        <v>0</v>
      </c>
      <c r="Q551" s="24">
        <v>0</v>
      </c>
      <c r="R551" s="24">
        <v>0</v>
      </c>
      <c r="S551" s="24">
        <v>0</v>
      </c>
      <c r="T551" s="24">
        <v>0</v>
      </c>
      <c r="U551" s="24" t="e">
        <f>SUMIFS([1]raw_resource_build!$L:$L,[1]raw_resource_build!$B:$B,$C551,[1]raw_resource_build!$A:$A,U$539)</f>
        <v>#VALUE!</v>
      </c>
      <c r="V551" s="24" t="e">
        <f>SUMIFS([1]raw_resource_build!$L:$L,[1]raw_resource_build!$B:$B,$C551,[1]raw_resource_build!$A:$A,V$539)</f>
        <v>#VALUE!</v>
      </c>
      <c r="W551" s="24" t="e">
        <f>SUMIFS([1]raw_resource_build!$L:$L,[1]raw_resource_build!$B:$B,$C551,[1]raw_resource_build!$A:$A,W$539)</f>
        <v>#VALUE!</v>
      </c>
      <c r="X551" s="24" t="e">
        <f>SUMIFS([1]raw_resource_build!$L:$L,[1]raw_resource_build!$B:$B,$C551,[1]raw_resource_build!$A:$A,X$539)</f>
        <v>#VALUE!</v>
      </c>
      <c r="Y551" s="24" t="e">
        <f>SUMIFS([1]raw_resource_build!$L:$L,[1]raw_resource_build!$B:$B,$C551,[1]raw_resource_build!$A:$A,Y$539)</f>
        <v>#VALUE!</v>
      </c>
      <c r="Z551" s="24" t="e">
        <f>SUMIFS([1]raw_resource_build!$L:$L,[1]raw_resource_build!$B:$B,$C551,[1]raw_resource_build!$A:$A,Z$539)</f>
        <v>#VALUE!</v>
      </c>
      <c r="AA551" s="24" t="e">
        <f>SUMIFS([1]raw_resource_build!$L:$L,[1]raw_resource_build!$B:$B,$C551,[1]raw_resource_build!$A:$A,AA$539)</f>
        <v>#VALUE!</v>
      </c>
      <c r="AB551" s="24" t="e">
        <f>SUMIFS([1]raw_resource_build!$L:$L,[1]raw_resource_build!$B:$B,$C551,[1]raw_resource_build!$A:$A,AB$539)</f>
        <v>#VALUE!</v>
      </c>
      <c r="AC551" s="24" t="e">
        <f>SUMIFS([1]raw_resource_build!$L:$L,[1]raw_resource_build!$B:$B,$C551,[1]raw_resource_build!$A:$A,AC$539)</f>
        <v>#VALUE!</v>
      </c>
      <c r="AD551" s="24" t="e">
        <f>SUMIFS([1]raw_resource_build!$L:$L,[1]raw_resource_build!$B:$B,$C551,[1]raw_resource_build!$A:$A,AD$539)</f>
        <v>#VALUE!</v>
      </c>
      <c r="AE551" s="24" t="e">
        <f>SUMIFS([1]raw_resource_build!$L:$L,[1]raw_resource_build!$B:$B,$C551,[1]raw_resource_build!$A:$A,AE$539)</f>
        <v>#VALUE!</v>
      </c>
      <c r="AF551" s="24" t="e">
        <f>SUMIFS([1]raw_resource_build!$L:$L,[1]raw_resource_build!$B:$B,$C551,[1]raw_resource_build!$A:$A,AF$539)</f>
        <v>#VALUE!</v>
      </c>
      <c r="AG551" s="24" t="e">
        <f>SUMIFS([1]raw_resource_build!$L:$L,[1]raw_resource_build!$B:$B,$C551,[1]raw_resource_build!$A:$A,AG$539)</f>
        <v>#VALUE!</v>
      </c>
      <c r="AH551" s="24" t="e">
        <f>SUMIFS([1]raw_resource_build!$L:$L,[1]raw_resource_build!$B:$B,$C551,[1]raw_resource_build!$A:$A,AH$539)</f>
        <v>#VALUE!</v>
      </c>
      <c r="AI551" s="24" t="e">
        <f>SUMIFS([1]raw_resource_build!$L:$L,[1]raw_resource_build!$B:$B,$C551,[1]raw_resource_build!$A:$A,AI$539)</f>
        <v>#VALUE!</v>
      </c>
      <c r="AJ551" s="24" t="e">
        <f>SUMIFS([1]raw_resource_build!$L:$L,[1]raw_resource_build!$B:$B,$C551,[1]raw_resource_build!$A:$A,AJ$539)</f>
        <v>#VALUE!</v>
      </c>
      <c r="AK551" s="24" t="e">
        <f>SUMIFS([1]raw_resource_build!$L:$L,[1]raw_resource_build!$B:$B,$C551,[1]raw_resource_build!$A:$A,AK$539)</f>
        <v>#VALUE!</v>
      </c>
      <c r="AL551" s="24" t="e">
        <f>SUMIFS([1]raw_resource_build!$L:$L,[1]raw_resource_build!$B:$B,$C551,[1]raw_resource_build!$A:$A,AL$539)</f>
        <v>#VALUE!</v>
      </c>
      <c r="AM551" s="24" t="e">
        <f>SUMIFS([1]raw_resource_build!$L:$L,[1]raw_resource_build!$B:$B,$C551,[1]raw_resource_build!$A:$A,AM$539)</f>
        <v>#VALUE!</v>
      </c>
      <c r="AN551" s="24" t="e">
        <f>SUMIFS([1]raw_resource_build!$L:$L,[1]raw_resource_build!$B:$B,$C551,[1]raw_resource_build!$A:$A,AN$539)</f>
        <v>#VALUE!</v>
      </c>
      <c r="AO551" s="17"/>
    </row>
    <row r="552" spans="3:41" outlineLevel="1" x14ac:dyDescent="0.4">
      <c r="C552" s="17" t="s">
        <v>368</v>
      </c>
      <c r="D552" s="136" t="s">
        <v>178</v>
      </c>
      <c r="E552" s="24">
        <v>0</v>
      </c>
      <c r="F552" s="24">
        <v>0</v>
      </c>
      <c r="G552" s="24">
        <v>0</v>
      </c>
      <c r="H552" s="24">
        <v>0</v>
      </c>
      <c r="I552" s="24">
        <v>0</v>
      </c>
      <c r="J552" s="24">
        <v>0</v>
      </c>
      <c r="K552" s="24">
        <v>0</v>
      </c>
      <c r="L552" s="24">
        <v>0</v>
      </c>
      <c r="M552" s="24">
        <v>0</v>
      </c>
      <c r="N552" s="24">
        <v>0</v>
      </c>
      <c r="O552" s="24">
        <v>0</v>
      </c>
      <c r="P552" s="24">
        <v>0</v>
      </c>
      <c r="Q552" s="24">
        <v>0</v>
      </c>
      <c r="R552" s="24">
        <v>0</v>
      </c>
      <c r="S552" s="24">
        <v>0</v>
      </c>
      <c r="T552" s="24">
        <v>0</v>
      </c>
      <c r="U552" s="24" t="e">
        <f>SUMIFS([1]raw_resource_build!$L:$L,[1]raw_resource_build!$B:$B,$C552,[1]raw_resource_build!$A:$A,U$539)</f>
        <v>#VALUE!</v>
      </c>
      <c r="V552" s="24" t="e">
        <f>SUMIFS([1]raw_resource_build!$L:$L,[1]raw_resource_build!$B:$B,$C552,[1]raw_resource_build!$A:$A,V$539)</f>
        <v>#VALUE!</v>
      </c>
      <c r="W552" s="24" t="e">
        <f>SUMIFS([1]raw_resource_build!$L:$L,[1]raw_resource_build!$B:$B,$C552,[1]raw_resource_build!$A:$A,W$539)</f>
        <v>#VALUE!</v>
      </c>
      <c r="X552" s="24" t="e">
        <f>SUMIFS([1]raw_resource_build!$L:$L,[1]raw_resource_build!$B:$B,$C552,[1]raw_resource_build!$A:$A,X$539)</f>
        <v>#VALUE!</v>
      </c>
      <c r="Y552" s="24" t="e">
        <f>SUMIFS([1]raw_resource_build!$L:$L,[1]raw_resource_build!$B:$B,$C552,[1]raw_resource_build!$A:$A,Y$539)</f>
        <v>#VALUE!</v>
      </c>
      <c r="Z552" s="24" t="e">
        <f>SUMIFS([1]raw_resource_build!$L:$L,[1]raw_resource_build!$B:$B,$C552,[1]raw_resource_build!$A:$A,Z$539)</f>
        <v>#VALUE!</v>
      </c>
      <c r="AA552" s="24" t="e">
        <f>SUMIFS([1]raw_resource_build!$L:$L,[1]raw_resource_build!$B:$B,$C552,[1]raw_resource_build!$A:$A,AA$539)</f>
        <v>#VALUE!</v>
      </c>
      <c r="AB552" s="24" t="e">
        <f>SUMIFS([1]raw_resource_build!$L:$L,[1]raw_resource_build!$B:$B,$C552,[1]raw_resource_build!$A:$A,AB$539)</f>
        <v>#VALUE!</v>
      </c>
      <c r="AC552" s="24" t="e">
        <f>SUMIFS([1]raw_resource_build!$L:$L,[1]raw_resource_build!$B:$B,$C552,[1]raw_resource_build!$A:$A,AC$539)</f>
        <v>#VALUE!</v>
      </c>
      <c r="AD552" s="24" t="e">
        <f>SUMIFS([1]raw_resource_build!$L:$L,[1]raw_resource_build!$B:$B,$C552,[1]raw_resource_build!$A:$A,AD$539)</f>
        <v>#VALUE!</v>
      </c>
      <c r="AE552" s="24" t="e">
        <f>SUMIFS([1]raw_resource_build!$L:$L,[1]raw_resource_build!$B:$B,$C552,[1]raw_resource_build!$A:$A,AE$539)</f>
        <v>#VALUE!</v>
      </c>
      <c r="AF552" s="24" t="e">
        <f>SUMIFS([1]raw_resource_build!$L:$L,[1]raw_resource_build!$B:$B,$C552,[1]raw_resource_build!$A:$A,AF$539)</f>
        <v>#VALUE!</v>
      </c>
      <c r="AG552" s="24" t="e">
        <f>SUMIFS([1]raw_resource_build!$L:$L,[1]raw_resource_build!$B:$B,$C552,[1]raw_resource_build!$A:$A,AG$539)</f>
        <v>#VALUE!</v>
      </c>
      <c r="AH552" s="24" t="e">
        <f>SUMIFS([1]raw_resource_build!$L:$L,[1]raw_resource_build!$B:$B,$C552,[1]raw_resource_build!$A:$A,AH$539)</f>
        <v>#VALUE!</v>
      </c>
      <c r="AI552" s="24" t="e">
        <f>SUMIFS([1]raw_resource_build!$L:$L,[1]raw_resource_build!$B:$B,$C552,[1]raw_resource_build!$A:$A,AI$539)</f>
        <v>#VALUE!</v>
      </c>
      <c r="AJ552" s="24" t="e">
        <f>SUMIFS([1]raw_resource_build!$L:$L,[1]raw_resource_build!$B:$B,$C552,[1]raw_resource_build!$A:$A,AJ$539)</f>
        <v>#VALUE!</v>
      </c>
      <c r="AK552" s="24" t="e">
        <f>SUMIFS([1]raw_resource_build!$L:$L,[1]raw_resource_build!$B:$B,$C552,[1]raw_resource_build!$A:$A,AK$539)</f>
        <v>#VALUE!</v>
      </c>
      <c r="AL552" s="24" t="e">
        <f>SUMIFS([1]raw_resource_build!$L:$L,[1]raw_resource_build!$B:$B,$C552,[1]raw_resource_build!$A:$A,AL$539)</f>
        <v>#VALUE!</v>
      </c>
      <c r="AM552" s="24" t="e">
        <f>SUMIFS([1]raw_resource_build!$L:$L,[1]raw_resource_build!$B:$B,$C552,[1]raw_resource_build!$A:$A,AM$539)</f>
        <v>#VALUE!</v>
      </c>
      <c r="AN552" s="24" t="e">
        <f>SUMIFS([1]raw_resource_build!$L:$L,[1]raw_resource_build!$B:$B,$C552,[1]raw_resource_build!$A:$A,AN$539)</f>
        <v>#VALUE!</v>
      </c>
      <c r="AO552" s="17"/>
    </row>
    <row r="553" spans="3:41" outlineLevel="1" x14ac:dyDescent="0.4">
      <c r="C553" s="17" t="s">
        <v>369</v>
      </c>
      <c r="D553" s="136" t="e">
        <v>#N/A</v>
      </c>
      <c r="E553" s="24">
        <v>0</v>
      </c>
      <c r="F553" s="24">
        <v>0</v>
      </c>
      <c r="G553" s="24">
        <v>0</v>
      </c>
      <c r="H553" s="24">
        <v>0</v>
      </c>
      <c r="I553" s="24">
        <v>0</v>
      </c>
      <c r="J553" s="24">
        <v>0</v>
      </c>
      <c r="K553" s="24">
        <v>0</v>
      </c>
      <c r="L553" s="24">
        <v>0</v>
      </c>
      <c r="M553" s="24">
        <v>0</v>
      </c>
      <c r="N553" s="24">
        <v>0</v>
      </c>
      <c r="O553" s="24">
        <v>0</v>
      </c>
      <c r="P553" s="24">
        <v>0</v>
      </c>
      <c r="Q553" s="24">
        <v>0</v>
      </c>
      <c r="R553" s="24">
        <v>0</v>
      </c>
      <c r="S553" s="24">
        <v>0</v>
      </c>
      <c r="T553" s="24">
        <v>0</v>
      </c>
      <c r="U553" s="24" t="e">
        <f>SUMIFS([1]raw_resource_build!$L:$L,[1]raw_resource_build!$B:$B,$C553,[1]raw_resource_build!$A:$A,U$539)</f>
        <v>#VALUE!</v>
      </c>
      <c r="V553" s="24" t="e">
        <f>SUMIFS([1]raw_resource_build!$L:$L,[1]raw_resource_build!$B:$B,$C553,[1]raw_resource_build!$A:$A,V$539)</f>
        <v>#VALUE!</v>
      </c>
      <c r="W553" s="24" t="e">
        <f>SUMIFS([1]raw_resource_build!$L:$L,[1]raw_resource_build!$B:$B,$C553,[1]raw_resource_build!$A:$A,W$539)</f>
        <v>#VALUE!</v>
      </c>
      <c r="X553" s="24" t="e">
        <f>SUMIFS([1]raw_resource_build!$L:$L,[1]raw_resource_build!$B:$B,$C553,[1]raw_resource_build!$A:$A,X$539)</f>
        <v>#VALUE!</v>
      </c>
      <c r="Y553" s="24" t="e">
        <f>SUMIFS([1]raw_resource_build!$L:$L,[1]raw_resource_build!$B:$B,$C553,[1]raw_resource_build!$A:$A,Y$539)</f>
        <v>#VALUE!</v>
      </c>
      <c r="Z553" s="24" t="e">
        <f>SUMIFS([1]raw_resource_build!$L:$L,[1]raw_resource_build!$B:$B,$C553,[1]raw_resource_build!$A:$A,Z$539)</f>
        <v>#VALUE!</v>
      </c>
      <c r="AA553" s="24" t="e">
        <f>SUMIFS([1]raw_resource_build!$L:$L,[1]raw_resource_build!$B:$B,$C553,[1]raw_resource_build!$A:$A,AA$539)</f>
        <v>#VALUE!</v>
      </c>
      <c r="AB553" s="24" t="e">
        <f>SUMIFS([1]raw_resource_build!$L:$L,[1]raw_resource_build!$B:$B,$C553,[1]raw_resource_build!$A:$A,AB$539)</f>
        <v>#VALUE!</v>
      </c>
      <c r="AC553" s="24" t="e">
        <f>SUMIFS([1]raw_resource_build!$L:$L,[1]raw_resource_build!$B:$B,$C553,[1]raw_resource_build!$A:$A,AC$539)</f>
        <v>#VALUE!</v>
      </c>
      <c r="AD553" s="24" t="e">
        <f>SUMIFS([1]raw_resource_build!$L:$L,[1]raw_resource_build!$B:$B,$C553,[1]raw_resource_build!$A:$A,AD$539)</f>
        <v>#VALUE!</v>
      </c>
      <c r="AE553" s="24" t="e">
        <f>SUMIFS([1]raw_resource_build!$L:$L,[1]raw_resource_build!$B:$B,$C553,[1]raw_resource_build!$A:$A,AE$539)</f>
        <v>#VALUE!</v>
      </c>
      <c r="AF553" s="24" t="e">
        <f>SUMIFS([1]raw_resource_build!$L:$L,[1]raw_resource_build!$B:$B,$C553,[1]raw_resource_build!$A:$A,AF$539)</f>
        <v>#VALUE!</v>
      </c>
      <c r="AG553" s="24" t="e">
        <f>SUMIFS([1]raw_resource_build!$L:$L,[1]raw_resource_build!$B:$B,$C553,[1]raw_resource_build!$A:$A,AG$539)</f>
        <v>#VALUE!</v>
      </c>
      <c r="AH553" s="24" t="e">
        <f>SUMIFS([1]raw_resource_build!$L:$L,[1]raw_resource_build!$B:$B,$C553,[1]raw_resource_build!$A:$A,AH$539)</f>
        <v>#VALUE!</v>
      </c>
      <c r="AI553" s="24" t="e">
        <f>SUMIFS([1]raw_resource_build!$L:$L,[1]raw_resource_build!$B:$B,$C553,[1]raw_resource_build!$A:$A,AI$539)</f>
        <v>#VALUE!</v>
      </c>
      <c r="AJ553" s="24" t="e">
        <f>SUMIFS([1]raw_resource_build!$L:$L,[1]raw_resource_build!$B:$B,$C553,[1]raw_resource_build!$A:$A,AJ$539)</f>
        <v>#VALUE!</v>
      </c>
      <c r="AK553" s="24" t="e">
        <f>SUMIFS([1]raw_resource_build!$L:$L,[1]raw_resource_build!$B:$B,$C553,[1]raw_resource_build!$A:$A,AK$539)</f>
        <v>#VALUE!</v>
      </c>
      <c r="AL553" s="24" t="e">
        <f>SUMIFS([1]raw_resource_build!$L:$L,[1]raw_resource_build!$B:$B,$C553,[1]raw_resource_build!$A:$A,AL$539)</f>
        <v>#VALUE!</v>
      </c>
      <c r="AM553" s="24" t="e">
        <f>SUMIFS([1]raw_resource_build!$L:$L,[1]raw_resource_build!$B:$B,$C553,[1]raw_resource_build!$A:$A,AM$539)</f>
        <v>#VALUE!</v>
      </c>
      <c r="AN553" s="24" t="e">
        <f>SUMIFS([1]raw_resource_build!$L:$L,[1]raw_resource_build!$B:$B,$C553,[1]raw_resource_build!$A:$A,AN$539)</f>
        <v>#VALUE!</v>
      </c>
      <c r="AO553" s="17"/>
    </row>
    <row r="554" spans="3:41" outlineLevel="1" x14ac:dyDescent="0.4">
      <c r="C554" s="17" t="s">
        <v>370</v>
      </c>
      <c r="D554" s="136" t="s">
        <v>350</v>
      </c>
      <c r="E554" s="24">
        <v>0</v>
      </c>
      <c r="F554" s="24">
        <v>0</v>
      </c>
      <c r="G554" s="24">
        <v>0</v>
      </c>
      <c r="H554" s="24">
        <v>0</v>
      </c>
      <c r="I554" s="24">
        <v>0</v>
      </c>
      <c r="J554" s="24">
        <v>0</v>
      </c>
      <c r="K554" s="24">
        <v>0</v>
      </c>
      <c r="L554" s="24">
        <v>0</v>
      </c>
      <c r="M554" s="24">
        <v>0</v>
      </c>
      <c r="N554" s="24">
        <v>0</v>
      </c>
      <c r="O554" s="24">
        <v>0</v>
      </c>
      <c r="P554" s="24">
        <v>1900</v>
      </c>
      <c r="Q554" s="24">
        <v>0</v>
      </c>
      <c r="R554" s="24">
        <v>0</v>
      </c>
      <c r="S554" s="24">
        <v>0</v>
      </c>
      <c r="T554" s="24">
        <v>1900</v>
      </c>
      <c r="U554" s="24" t="e">
        <f>SUMIFS([1]raw_resource_build!$L:$L,[1]raw_resource_build!$B:$B,$C554,[1]raw_resource_build!$A:$A,U$539)</f>
        <v>#VALUE!</v>
      </c>
      <c r="V554" s="24" t="e">
        <f>SUMIFS([1]raw_resource_build!$L:$L,[1]raw_resource_build!$B:$B,$C554,[1]raw_resource_build!$A:$A,V$539)</f>
        <v>#VALUE!</v>
      </c>
      <c r="W554" s="24" t="e">
        <f>SUMIFS([1]raw_resource_build!$L:$L,[1]raw_resource_build!$B:$B,$C554,[1]raw_resource_build!$A:$A,W$539)</f>
        <v>#VALUE!</v>
      </c>
      <c r="X554" s="24" t="e">
        <f>SUMIFS([1]raw_resource_build!$L:$L,[1]raw_resource_build!$B:$B,$C554,[1]raw_resource_build!$A:$A,X$539)</f>
        <v>#VALUE!</v>
      </c>
      <c r="Y554" s="24" t="e">
        <f>SUMIFS([1]raw_resource_build!$L:$L,[1]raw_resource_build!$B:$B,$C554,[1]raw_resource_build!$A:$A,Y$539)</f>
        <v>#VALUE!</v>
      </c>
      <c r="Z554" s="24" t="e">
        <f>SUMIFS([1]raw_resource_build!$L:$L,[1]raw_resource_build!$B:$B,$C554,[1]raw_resource_build!$A:$A,Z$539)</f>
        <v>#VALUE!</v>
      </c>
      <c r="AA554" s="24" t="e">
        <f>SUMIFS([1]raw_resource_build!$L:$L,[1]raw_resource_build!$B:$B,$C554,[1]raw_resource_build!$A:$A,AA$539)</f>
        <v>#VALUE!</v>
      </c>
      <c r="AB554" s="24" t="e">
        <f>SUMIFS([1]raw_resource_build!$L:$L,[1]raw_resource_build!$B:$B,$C554,[1]raw_resource_build!$A:$A,AB$539)</f>
        <v>#VALUE!</v>
      </c>
      <c r="AC554" s="24" t="e">
        <f>SUMIFS([1]raw_resource_build!$L:$L,[1]raw_resource_build!$B:$B,$C554,[1]raw_resource_build!$A:$A,AC$539)</f>
        <v>#VALUE!</v>
      </c>
      <c r="AD554" s="24" t="e">
        <f>SUMIFS([1]raw_resource_build!$L:$L,[1]raw_resource_build!$B:$B,$C554,[1]raw_resource_build!$A:$A,AD$539)</f>
        <v>#VALUE!</v>
      </c>
      <c r="AE554" s="24" t="e">
        <f>SUMIFS([1]raw_resource_build!$L:$L,[1]raw_resource_build!$B:$B,$C554,[1]raw_resource_build!$A:$A,AE$539)</f>
        <v>#VALUE!</v>
      </c>
      <c r="AF554" s="24" t="e">
        <f>SUMIFS([1]raw_resource_build!$L:$L,[1]raw_resource_build!$B:$B,$C554,[1]raw_resource_build!$A:$A,AF$539)</f>
        <v>#VALUE!</v>
      </c>
      <c r="AG554" s="24" t="e">
        <f>SUMIFS([1]raw_resource_build!$L:$L,[1]raw_resource_build!$B:$B,$C554,[1]raw_resource_build!$A:$A,AG$539)</f>
        <v>#VALUE!</v>
      </c>
      <c r="AH554" s="24" t="e">
        <f>SUMIFS([1]raw_resource_build!$L:$L,[1]raw_resource_build!$B:$B,$C554,[1]raw_resource_build!$A:$A,AH$539)</f>
        <v>#VALUE!</v>
      </c>
      <c r="AI554" s="24" t="e">
        <f>SUMIFS([1]raw_resource_build!$L:$L,[1]raw_resource_build!$B:$B,$C554,[1]raw_resource_build!$A:$A,AI$539)</f>
        <v>#VALUE!</v>
      </c>
      <c r="AJ554" s="24" t="e">
        <f>SUMIFS([1]raw_resource_build!$L:$L,[1]raw_resource_build!$B:$B,$C554,[1]raw_resource_build!$A:$A,AJ$539)</f>
        <v>#VALUE!</v>
      </c>
      <c r="AK554" s="24" t="e">
        <f>SUMIFS([1]raw_resource_build!$L:$L,[1]raw_resource_build!$B:$B,$C554,[1]raw_resource_build!$A:$A,AK$539)</f>
        <v>#VALUE!</v>
      </c>
      <c r="AL554" s="24" t="e">
        <f>SUMIFS([1]raw_resource_build!$L:$L,[1]raw_resource_build!$B:$B,$C554,[1]raw_resource_build!$A:$A,AL$539)</f>
        <v>#VALUE!</v>
      </c>
      <c r="AM554" s="24" t="e">
        <f>SUMIFS([1]raw_resource_build!$L:$L,[1]raw_resource_build!$B:$B,$C554,[1]raw_resource_build!$A:$A,AM$539)</f>
        <v>#VALUE!</v>
      </c>
      <c r="AN554" s="24" t="e">
        <f>SUMIFS([1]raw_resource_build!$L:$L,[1]raw_resource_build!$B:$B,$C554,[1]raw_resource_build!$A:$A,AN$539)</f>
        <v>#VALUE!</v>
      </c>
      <c r="AO554" s="17"/>
    </row>
    <row r="555" spans="3:41" outlineLevel="1" x14ac:dyDescent="0.4">
      <c r="C555" s="17" t="s">
        <v>371</v>
      </c>
      <c r="D555" s="136" t="s">
        <v>350</v>
      </c>
      <c r="E555" s="24">
        <v>0</v>
      </c>
      <c r="F555" s="24">
        <v>0</v>
      </c>
      <c r="G555" s="24">
        <v>0</v>
      </c>
      <c r="H555" s="24">
        <v>0</v>
      </c>
      <c r="I555" s="24">
        <v>0</v>
      </c>
      <c r="J555" s="24">
        <v>0</v>
      </c>
      <c r="K555" s="24">
        <v>0</v>
      </c>
      <c r="L555" s="24">
        <v>0</v>
      </c>
      <c r="M555" s="24">
        <v>0</v>
      </c>
      <c r="N555" s="24">
        <v>0</v>
      </c>
      <c r="O555" s="24">
        <v>0</v>
      </c>
      <c r="P555" s="24">
        <v>0</v>
      </c>
      <c r="Q555" s="24">
        <v>0</v>
      </c>
      <c r="R555" s="24">
        <v>0</v>
      </c>
      <c r="S555" s="24">
        <v>0</v>
      </c>
      <c r="T555" s="24">
        <v>0</v>
      </c>
      <c r="U555" s="24" t="e">
        <f>SUMIFS([1]raw_resource_build!$L:$L,[1]raw_resource_build!$B:$B,$C555,[1]raw_resource_build!$A:$A,U$539)</f>
        <v>#VALUE!</v>
      </c>
      <c r="V555" s="24" t="e">
        <f>SUMIFS([1]raw_resource_build!$L:$L,[1]raw_resource_build!$B:$B,$C555,[1]raw_resource_build!$A:$A,V$539)</f>
        <v>#VALUE!</v>
      </c>
      <c r="W555" s="24" t="e">
        <f>SUMIFS([1]raw_resource_build!$L:$L,[1]raw_resource_build!$B:$B,$C555,[1]raw_resource_build!$A:$A,W$539)</f>
        <v>#VALUE!</v>
      </c>
      <c r="X555" s="24" t="e">
        <f>SUMIFS([1]raw_resource_build!$L:$L,[1]raw_resource_build!$B:$B,$C555,[1]raw_resource_build!$A:$A,X$539)</f>
        <v>#VALUE!</v>
      </c>
      <c r="Y555" s="24" t="e">
        <f>SUMIFS([1]raw_resource_build!$L:$L,[1]raw_resource_build!$B:$B,$C555,[1]raw_resource_build!$A:$A,Y$539)</f>
        <v>#VALUE!</v>
      </c>
      <c r="Z555" s="24" t="e">
        <f>SUMIFS([1]raw_resource_build!$L:$L,[1]raw_resource_build!$B:$B,$C555,[1]raw_resource_build!$A:$A,Z$539)</f>
        <v>#VALUE!</v>
      </c>
      <c r="AA555" s="24" t="e">
        <f>SUMIFS([1]raw_resource_build!$L:$L,[1]raw_resource_build!$B:$B,$C555,[1]raw_resource_build!$A:$A,AA$539)</f>
        <v>#VALUE!</v>
      </c>
      <c r="AB555" s="24" t="e">
        <f>SUMIFS([1]raw_resource_build!$L:$L,[1]raw_resource_build!$B:$B,$C555,[1]raw_resource_build!$A:$A,AB$539)</f>
        <v>#VALUE!</v>
      </c>
      <c r="AC555" s="24" t="e">
        <f>SUMIFS([1]raw_resource_build!$L:$L,[1]raw_resource_build!$B:$B,$C555,[1]raw_resource_build!$A:$A,AC$539)</f>
        <v>#VALUE!</v>
      </c>
      <c r="AD555" s="24" t="e">
        <f>SUMIFS([1]raw_resource_build!$L:$L,[1]raw_resource_build!$B:$B,$C555,[1]raw_resource_build!$A:$A,AD$539)</f>
        <v>#VALUE!</v>
      </c>
      <c r="AE555" s="24" t="e">
        <f>SUMIFS([1]raw_resource_build!$L:$L,[1]raw_resource_build!$B:$B,$C555,[1]raw_resource_build!$A:$A,AE$539)</f>
        <v>#VALUE!</v>
      </c>
      <c r="AF555" s="24" t="e">
        <f>SUMIFS([1]raw_resource_build!$L:$L,[1]raw_resource_build!$B:$B,$C555,[1]raw_resource_build!$A:$A,AF$539)</f>
        <v>#VALUE!</v>
      </c>
      <c r="AG555" s="24" t="e">
        <f>SUMIFS([1]raw_resource_build!$L:$L,[1]raw_resource_build!$B:$B,$C555,[1]raw_resource_build!$A:$A,AG$539)</f>
        <v>#VALUE!</v>
      </c>
      <c r="AH555" s="24" t="e">
        <f>SUMIFS([1]raw_resource_build!$L:$L,[1]raw_resource_build!$B:$B,$C555,[1]raw_resource_build!$A:$A,AH$539)</f>
        <v>#VALUE!</v>
      </c>
      <c r="AI555" s="24" t="e">
        <f>SUMIFS([1]raw_resource_build!$L:$L,[1]raw_resource_build!$B:$B,$C555,[1]raw_resource_build!$A:$A,AI$539)</f>
        <v>#VALUE!</v>
      </c>
      <c r="AJ555" s="24" t="e">
        <f>SUMIFS([1]raw_resource_build!$L:$L,[1]raw_resource_build!$B:$B,$C555,[1]raw_resource_build!$A:$A,AJ$539)</f>
        <v>#VALUE!</v>
      </c>
      <c r="AK555" s="24" t="e">
        <f>SUMIFS([1]raw_resource_build!$L:$L,[1]raw_resource_build!$B:$B,$C555,[1]raw_resource_build!$A:$A,AK$539)</f>
        <v>#VALUE!</v>
      </c>
      <c r="AL555" s="24" t="e">
        <f>SUMIFS([1]raw_resource_build!$L:$L,[1]raw_resource_build!$B:$B,$C555,[1]raw_resource_build!$A:$A,AL$539)</f>
        <v>#VALUE!</v>
      </c>
      <c r="AM555" s="24" t="e">
        <f>SUMIFS([1]raw_resource_build!$L:$L,[1]raw_resource_build!$B:$B,$C555,[1]raw_resource_build!$A:$A,AM$539)</f>
        <v>#VALUE!</v>
      </c>
      <c r="AN555" s="24" t="e">
        <f>SUMIFS([1]raw_resource_build!$L:$L,[1]raw_resource_build!$B:$B,$C555,[1]raw_resource_build!$A:$A,AN$539)</f>
        <v>#VALUE!</v>
      </c>
      <c r="AO555" s="17"/>
    </row>
    <row r="556" spans="3:41" outlineLevel="1" x14ac:dyDescent="0.4">
      <c r="C556" s="17" t="s">
        <v>372</v>
      </c>
      <c r="D556" s="136" t="s">
        <v>155</v>
      </c>
      <c r="E556" s="24">
        <v>0</v>
      </c>
      <c r="F556" s="24">
        <v>0</v>
      </c>
      <c r="G556" s="24">
        <v>0</v>
      </c>
      <c r="H556" s="24">
        <v>0</v>
      </c>
      <c r="I556" s="24">
        <v>0</v>
      </c>
      <c r="J556" s="24">
        <v>0</v>
      </c>
      <c r="K556" s="24">
        <v>0</v>
      </c>
      <c r="L556" s="24">
        <v>0</v>
      </c>
      <c r="M556" s="24">
        <v>0</v>
      </c>
      <c r="N556" s="24">
        <v>0</v>
      </c>
      <c r="O556" s="24">
        <v>0</v>
      </c>
      <c r="P556" s="24">
        <v>0</v>
      </c>
      <c r="Q556" s="24">
        <v>0</v>
      </c>
      <c r="R556" s="24">
        <v>0</v>
      </c>
      <c r="S556" s="24">
        <v>0</v>
      </c>
      <c r="T556" s="24">
        <v>0</v>
      </c>
      <c r="U556" s="24" t="e">
        <f>SUMIFS([1]raw_resource_build!$L:$L,[1]raw_resource_build!$B:$B,$C556,[1]raw_resource_build!$A:$A,U$539)</f>
        <v>#VALUE!</v>
      </c>
      <c r="V556" s="24" t="e">
        <f>SUMIFS([1]raw_resource_build!$L:$L,[1]raw_resource_build!$B:$B,$C556,[1]raw_resource_build!$A:$A,V$539)</f>
        <v>#VALUE!</v>
      </c>
      <c r="W556" s="24" t="e">
        <f>SUMIFS([1]raw_resource_build!$L:$L,[1]raw_resource_build!$B:$B,$C556,[1]raw_resource_build!$A:$A,W$539)</f>
        <v>#VALUE!</v>
      </c>
      <c r="X556" s="24" t="e">
        <f>SUMIFS([1]raw_resource_build!$L:$L,[1]raw_resource_build!$B:$B,$C556,[1]raw_resource_build!$A:$A,X$539)</f>
        <v>#VALUE!</v>
      </c>
      <c r="Y556" s="24" t="e">
        <f>SUMIFS([1]raw_resource_build!$L:$L,[1]raw_resource_build!$B:$B,$C556,[1]raw_resource_build!$A:$A,Y$539)</f>
        <v>#VALUE!</v>
      </c>
      <c r="Z556" s="24" t="e">
        <f>SUMIFS([1]raw_resource_build!$L:$L,[1]raw_resource_build!$B:$B,$C556,[1]raw_resource_build!$A:$A,Z$539)</f>
        <v>#VALUE!</v>
      </c>
      <c r="AA556" s="24" t="e">
        <f>SUMIFS([1]raw_resource_build!$L:$L,[1]raw_resource_build!$B:$B,$C556,[1]raw_resource_build!$A:$A,AA$539)</f>
        <v>#VALUE!</v>
      </c>
      <c r="AB556" s="24" t="e">
        <f>SUMIFS([1]raw_resource_build!$L:$L,[1]raw_resource_build!$B:$B,$C556,[1]raw_resource_build!$A:$A,AB$539)</f>
        <v>#VALUE!</v>
      </c>
      <c r="AC556" s="24" t="e">
        <f>SUMIFS([1]raw_resource_build!$L:$L,[1]raw_resource_build!$B:$B,$C556,[1]raw_resource_build!$A:$A,AC$539)</f>
        <v>#VALUE!</v>
      </c>
      <c r="AD556" s="24" t="e">
        <f>SUMIFS([1]raw_resource_build!$L:$L,[1]raw_resource_build!$B:$B,$C556,[1]raw_resource_build!$A:$A,AD$539)</f>
        <v>#VALUE!</v>
      </c>
      <c r="AE556" s="24" t="e">
        <f>SUMIFS([1]raw_resource_build!$L:$L,[1]raw_resource_build!$B:$B,$C556,[1]raw_resource_build!$A:$A,AE$539)</f>
        <v>#VALUE!</v>
      </c>
      <c r="AF556" s="24" t="e">
        <f>SUMIFS([1]raw_resource_build!$L:$L,[1]raw_resource_build!$B:$B,$C556,[1]raw_resource_build!$A:$A,AF$539)</f>
        <v>#VALUE!</v>
      </c>
      <c r="AG556" s="24" t="e">
        <f>SUMIFS([1]raw_resource_build!$L:$L,[1]raw_resource_build!$B:$B,$C556,[1]raw_resource_build!$A:$A,AG$539)</f>
        <v>#VALUE!</v>
      </c>
      <c r="AH556" s="24" t="e">
        <f>SUMIFS([1]raw_resource_build!$L:$L,[1]raw_resource_build!$B:$B,$C556,[1]raw_resource_build!$A:$A,AH$539)</f>
        <v>#VALUE!</v>
      </c>
      <c r="AI556" s="24" t="e">
        <f>SUMIFS([1]raw_resource_build!$L:$L,[1]raw_resource_build!$B:$B,$C556,[1]raw_resource_build!$A:$A,AI$539)</f>
        <v>#VALUE!</v>
      </c>
      <c r="AJ556" s="24" t="e">
        <f>SUMIFS([1]raw_resource_build!$L:$L,[1]raw_resource_build!$B:$B,$C556,[1]raw_resource_build!$A:$A,AJ$539)</f>
        <v>#VALUE!</v>
      </c>
      <c r="AK556" s="24" t="e">
        <f>SUMIFS([1]raw_resource_build!$L:$L,[1]raw_resource_build!$B:$B,$C556,[1]raw_resource_build!$A:$A,AK$539)</f>
        <v>#VALUE!</v>
      </c>
      <c r="AL556" s="24" t="e">
        <f>SUMIFS([1]raw_resource_build!$L:$L,[1]raw_resource_build!$B:$B,$C556,[1]raw_resource_build!$A:$A,AL$539)</f>
        <v>#VALUE!</v>
      </c>
      <c r="AM556" s="24" t="e">
        <f>SUMIFS([1]raw_resource_build!$L:$L,[1]raw_resource_build!$B:$B,$C556,[1]raw_resource_build!$A:$A,AM$539)</f>
        <v>#VALUE!</v>
      </c>
      <c r="AN556" s="24" t="e">
        <f>SUMIFS([1]raw_resource_build!$L:$L,[1]raw_resource_build!$B:$B,$C556,[1]raw_resource_build!$A:$A,AN$539)</f>
        <v>#VALUE!</v>
      </c>
      <c r="AO556" s="17"/>
    </row>
    <row r="557" spans="3:41" outlineLevel="1" x14ac:dyDescent="0.4">
      <c r="C557" s="17" t="s">
        <v>373</v>
      </c>
      <c r="D557" s="136" t="s">
        <v>374</v>
      </c>
      <c r="E557" s="24">
        <v>0</v>
      </c>
      <c r="F557" s="24">
        <v>0</v>
      </c>
      <c r="G557" s="24">
        <v>0</v>
      </c>
      <c r="H557" s="24">
        <v>0</v>
      </c>
      <c r="I557" s="24">
        <v>0</v>
      </c>
      <c r="J557" s="24">
        <v>0</v>
      </c>
      <c r="K557" s="24">
        <v>34</v>
      </c>
      <c r="L557" s="24">
        <v>34</v>
      </c>
      <c r="M557" s="24">
        <v>34</v>
      </c>
      <c r="N557" s="24">
        <v>34</v>
      </c>
      <c r="O557" s="24">
        <v>0</v>
      </c>
      <c r="P557" s="24">
        <v>34</v>
      </c>
      <c r="Q557" s="24">
        <v>0</v>
      </c>
      <c r="R557" s="24">
        <v>0</v>
      </c>
      <c r="S557" s="24">
        <v>0</v>
      </c>
      <c r="T557" s="24">
        <v>34</v>
      </c>
      <c r="U557" s="24" t="e">
        <f>SUMIFS([1]raw_resource_build!$L:$L,[1]raw_resource_build!$B:$B,$C557,[1]raw_resource_build!$A:$A,U$539)</f>
        <v>#VALUE!</v>
      </c>
      <c r="V557" s="24" t="e">
        <f>SUMIFS([1]raw_resource_build!$L:$L,[1]raw_resource_build!$B:$B,$C557,[1]raw_resource_build!$A:$A,V$539)</f>
        <v>#VALUE!</v>
      </c>
      <c r="W557" s="24" t="e">
        <f>SUMIFS([1]raw_resource_build!$L:$L,[1]raw_resource_build!$B:$B,$C557,[1]raw_resource_build!$A:$A,W$539)</f>
        <v>#VALUE!</v>
      </c>
      <c r="X557" s="24" t="e">
        <f>SUMIFS([1]raw_resource_build!$L:$L,[1]raw_resource_build!$B:$B,$C557,[1]raw_resource_build!$A:$A,X$539)</f>
        <v>#VALUE!</v>
      </c>
      <c r="Y557" s="24" t="e">
        <f>SUMIFS([1]raw_resource_build!$L:$L,[1]raw_resource_build!$B:$B,$C557,[1]raw_resource_build!$A:$A,Y$539)</f>
        <v>#VALUE!</v>
      </c>
      <c r="Z557" s="24" t="e">
        <f>SUMIFS([1]raw_resource_build!$L:$L,[1]raw_resource_build!$B:$B,$C557,[1]raw_resource_build!$A:$A,Z$539)</f>
        <v>#VALUE!</v>
      </c>
      <c r="AA557" s="24" t="e">
        <f>SUMIFS([1]raw_resource_build!$L:$L,[1]raw_resource_build!$B:$B,$C557,[1]raw_resource_build!$A:$A,AA$539)</f>
        <v>#VALUE!</v>
      </c>
      <c r="AB557" s="24" t="e">
        <f>SUMIFS([1]raw_resource_build!$L:$L,[1]raw_resource_build!$B:$B,$C557,[1]raw_resource_build!$A:$A,AB$539)</f>
        <v>#VALUE!</v>
      </c>
      <c r="AC557" s="24" t="e">
        <f>SUMIFS([1]raw_resource_build!$L:$L,[1]raw_resource_build!$B:$B,$C557,[1]raw_resource_build!$A:$A,AC$539)</f>
        <v>#VALUE!</v>
      </c>
      <c r="AD557" s="24" t="e">
        <f>SUMIFS([1]raw_resource_build!$L:$L,[1]raw_resource_build!$B:$B,$C557,[1]raw_resource_build!$A:$A,AD$539)</f>
        <v>#VALUE!</v>
      </c>
      <c r="AE557" s="24" t="e">
        <f>SUMIFS([1]raw_resource_build!$L:$L,[1]raw_resource_build!$B:$B,$C557,[1]raw_resource_build!$A:$A,AE$539)</f>
        <v>#VALUE!</v>
      </c>
      <c r="AF557" s="24" t="e">
        <f>SUMIFS([1]raw_resource_build!$L:$L,[1]raw_resource_build!$B:$B,$C557,[1]raw_resource_build!$A:$A,AF$539)</f>
        <v>#VALUE!</v>
      </c>
      <c r="AG557" s="24" t="e">
        <f>SUMIFS([1]raw_resource_build!$L:$L,[1]raw_resource_build!$B:$B,$C557,[1]raw_resource_build!$A:$A,AG$539)</f>
        <v>#VALUE!</v>
      </c>
      <c r="AH557" s="24" t="e">
        <f>SUMIFS([1]raw_resource_build!$L:$L,[1]raw_resource_build!$B:$B,$C557,[1]raw_resource_build!$A:$A,AH$539)</f>
        <v>#VALUE!</v>
      </c>
      <c r="AI557" s="24" t="e">
        <f>SUMIFS([1]raw_resource_build!$L:$L,[1]raw_resource_build!$B:$B,$C557,[1]raw_resource_build!$A:$A,AI$539)</f>
        <v>#VALUE!</v>
      </c>
      <c r="AJ557" s="24" t="e">
        <f>SUMIFS([1]raw_resource_build!$L:$L,[1]raw_resource_build!$B:$B,$C557,[1]raw_resource_build!$A:$A,AJ$539)</f>
        <v>#VALUE!</v>
      </c>
      <c r="AK557" s="24" t="e">
        <f>SUMIFS([1]raw_resource_build!$L:$L,[1]raw_resource_build!$B:$B,$C557,[1]raw_resource_build!$A:$A,AK$539)</f>
        <v>#VALUE!</v>
      </c>
      <c r="AL557" s="24" t="e">
        <f>SUMIFS([1]raw_resource_build!$L:$L,[1]raw_resource_build!$B:$B,$C557,[1]raw_resource_build!$A:$A,AL$539)</f>
        <v>#VALUE!</v>
      </c>
      <c r="AM557" s="24" t="e">
        <f>SUMIFS([1]raw_resource_build!$L:$L,[1]raw_resource_build!$B:$B,$C557,[1]raw_resource_build!$A:$A,AM$539)</f>
        <v>#VALUE!</v>
      </c>
      <c r="AN557" s="24" t="e">
        <f>SUMIFS([1]raw_resource_build!$L:$L,[1]raw_resource_build!$B:$B,$C557,[1]raw_resource_build!$A:$A,AN$539)</f>
        <v>#VALUE!</v>
      </c>
      <c r="AO557" s="17"/>
    </row>
    <row r="558" spans="3:41" outlineLevel="1" x14ac:dyDescent="0.4">
      <c r="C558" s="17" t="s">
        <v>375</v>
      </c>
      <c r="D558" s="136" t="s">
        <v>352</v>
      </c>
      <c r="E558" s="24">
        <v>0</v>
      </c>
      <c r="F558" s="24">
        <v>0</v>
      </c>
      <c r="G558" s="24">
        <v>0</v>
      </c>
      <c r="H558" s="24">
        <v>0</v>
      </c>
      <c r="I558" s="24">
        <v>0</v>
      </c>
      <c r="J558" s="24">
        <v>0</v>
      </c>
      <c r="K558" s="24">
        <v>0</v>
      </c>
      <c r="L558" s="24">
        <v>0</v>
      </c>
      <c r="M558" s="24">
        <v>0</v>
      </c>
      <c r="N558" s="24">
        <v>0</v>
      </c>
      <c r="O558" s="24">
        <v>0</v>
      </c>
      <c r="P558" s="24">
        <v>0</v>
      </c>
      <c r="Q558" s="24">
        <v>0</v>
      </c>
      <c r="R558" s="24">
        <v>0</v>
      </c>
      <c r="S558" s="24">
        <v>0</v>
      </c>
      <c r="T558" s="24">
        <v>0</v>
      </c>
      <c r="U558" s="24" t="e">
        <f>SUMIFS([1]raw_resource_build!$L:$L,[1]raw_resource_build!$B:$B,$C558,[1]raw_resource_build!$A:$A,U$539)</f>
        <v>#VALUE!</v>
      </c>
      <c r="V558" s="24" t="e">
        <f>SUMIFS([1]raw_resource_build!$L:$L,[1]raw_resource_build!$B:$B,$C558,[1]raw_resource_build!$A:$A,V$539)</f>
        <v>#VALUE!</v>
      </c>
      <c r="W558" s="24" t="e">
        <f>SUMIFS([1]raw_resource_build!$L:$L,[1]raw_resource_build!$B:$B,$C558,[1]raw_resource_build!$A:$A,W$539)</f>
        <v>#VALUE!</v>
      </c>
      <c r="X558" s="24" t="e">
        <f>SUMIFS([1]raw_resource_build!$L:$L,[1]raw_resource_build!$B:$B,$C558,[1]raw_resource_build!$A:$A,X$539)</f>
        <v>#VALUE!</v>
      </c>
      <c r="Y558" s="24" t="e">
        <f>SUMIFS([1]raw_resource_build!$L:$L,[1]raw_resource_build!$B:$B,$C558,[1]raw_resource_build!$A:$A,Y$539)</f>
        <v>#VALUE!</v>
      </c>
      <c r="Z558" s="24" t="e">
        <f>SUMIFS([1]raw_resource_build!$L:$L,[1]raw_resource_build!$B:$B,$C558,[1]raw_resource_build!$A:$A,Z$539)</f>
        <v>#VALUE!</v>
      </c>
      <c r="AA558" s="24" t="e">
        <f>SUMIFS([1]raw_resource_build!$L:$L,[1]raw_resource_build!$B:$B,$C558,[1]raw_resource_build!$A:$A,AA$539)</f>
        <v>#VALUE!</v>
      </c>
      <c r="AB558" s="24" t="e">
        <f>SUMIFS([1]raw_resource_build!$L:$L,[1]raw_resource_build!$B:$B,$C558,[1]raw_resource_build!$A:$A,AB$539)</f>
        <v>#VALUE!</v>
      </c>
      <c r="AC558" s="24" t="e">
        <f>SUMIFS([1]raw_resource_build!$L:$L,[1]raw_resource_build!$B:$B,$C558,[1]raw_resource_build!$A:$A,AC$539)</f>
        <v>#VALUE!</v>
      </c>
      <c r="AD558" s="24" t="e">
        <f>SUMIFS([1]raw_resource_build!$L:$L,[1]raw_resource_build!$B:$B,$C558,[1]raw_resource_build!$A:$A,AD$539)</f>
        <v>#VALUE!</v>
      </c>
      <c r="AE558" s="24" t="e">
        <f>SUMIFS([1]raw_resource_build!$L:$L,[1]raw_resource_build!$B:$B,$C558,[1]raw_resource_build!$A:$A,AE$539)</f>
        <v>#VALUE!</v>
      </c>
      <c r="AF558" s="24" t="e">
        <f>SUMIFS([1]raw_resource_build!$L:$L,[1]raw_resource_build!$B:$B,$C558,[1]raw_resource_build!$A:$A,AF$539)</f>
        <v>#VALUE!</v>
      </c>
      <c r="AG558" s="24" t="e">
        <f>SUMIFS([1]raw_resource_build!$L:$L,[1]raw_resource_build!$B:$B,$C558,[1]raw_resource_build!$A:$A,AG$539)</f>
        <v>#VALUE!</v>
      </c>
      <c r="AH558" s="24" t="e">
        <f>SUMIFS([1]raw_resource_build!$L:$L,[1]raw_resource_build!$B:$B,$C558,[1]raw_resource_build!$A:$A,AH$539)</f>
        <v>#VALUE!</v>
      </c>
      <c r="AI558" s="24" t="e">
        <f>SUMIFS([1]raw_resource_build!$L:$L,[1]raw_resource_build!$B:$B,$C558,[1]raw_resource_build!$A:$A,AI$539)</f>
        <v>#VALUE!</v>
      </c>
      <c r="AJ558" s="24" t="e">
        <f>SUMIFS([1]raw_resource_build!$L:$L,[1]raw_resource_build!$B:$B,$C558,[1]raw_resource_build!$A:$A,AJ$539)</f>
        <v>#VALUE!</v>
      </c>
      <c r="AK558" s="24" t="e">
        <f>SUMIFS([1]raw_resource_build!$L:$L,[1]raw_resource_build!$B:$B,$C558,[1]raw_resource_build!$A:$A,AK$539)</f>
        <v>#VALUE!</v>
      </c>
      <c r="AL558" s="24" t="e">
        <f>SUMIFS([1]raw_resource_build!$L:$L,[1]raw_resource_build!$B:$B,$C558,[1]raw_resource_build!$A:$A,AL$539)</f>
        <v>#VALUE!</v>
      </c>
      <c r="AM558" s="24" t="e">
        <f>SUMIFS([1]raw_resource_build!$L:$L,[1]raw_resource_build!$B:$B,$C558,[1]raw_resource_build!$A:$A,AM$539)</f>
        <v>#VALUE!</v>
      </c>
      <c r="AN558" s="24" t="e">
        <f>SUMIFS([1]raw_resource_build!$L:$L,[1]raw_resource_build!$B:$B,$C558,[1]raw_resource_build!$A:$A,AN$539)</f>
        <v>#VALUE!</v>
      </c>
      <c r="AO558" s="17"/>
    </row>
    <row r="559" spans="3:41" outlineLevel="1" x14ac:dyDescent="0.4">
      <c r="C559" s="17" t="s">
        <v>376</v>
      </c>
      <c r="D559" s="136" t="s">
        <v>377</v>
      </c>
      <c r="E559" s="24">
        <v>0</v>
      </c>
      <c r="F559" s="24">
        <v>0</v>
      </c>
      <c r="G559" s="24">
        <v>0</v>
      </c>
      <c r="H559" s="24">
        <v>0</v>
      </c>
      <c r="I559" s="24">
        <v>0</v>
      </c>
      <c r="J559" s="24">
        <v>0</v>
      </c>
      <c r="K559" s="24">
        <v>0</v>
      </c>
      <c r="L559" s="24">
        <v>0</v>
      </c>
      <c r="M559" s="24">
        <v>0</v>
      </c>
      <c r="N559" s="24">
        <v>0</v>
      </c>
      <c r="O559" s="24">
        <v>0</v>
      </c>
      <c r="P559" s="24">
        <v>700</v>
      </c>
      <c r="Q559" s="24">
        <v>0</v>
      </c>
      <c r="R559" s="24">
        <v>0</v>
      </c>
      <c r="S559" s="24">
        <v>0</v>
      </c>
      <c r="T559" s="24">
        <v>700</v>
      </c>
      <c r="U559" s="24" t="e">
        <f>SUMIFS([1]raw_resource_build!$L:$L,[1]raw_resource_build!$B:$B,$C559,[1]raw_resource_build!$A:$A,U$539)</f>
        <v>#VALUE!</v>
      </c>
      <c r="V559" s="24" t="e">
        <f>SUMIFS([1]raw_resource_build!$L:$L,[1]raw_resource_build!$B:$B,$C559,[1]raw_resource_build!$A:$A,V$539)</f>
        <v>#VALUE!</v>
      </c>
      <c r="W559" s="24" t="e">
        <f>SUMIFS([1]raw_resource_build!$L:$L,[1]raw_resource_build!$B:$B,$C559,[1]raw_resource_build!$A:$A,W$539)</f>
        <v>#VALUE!</v>
      </c>
      <c r="X559" s="24" t="e">
        <f>SUMIFS([1]raw_resource_build!$L:$L,[1]raw_resource_build!$B:$B,$C559,[1]raw_resource_build!$A:$A,X$539)</f>
        <v>#VALUE!</v>
      </c>
      <c r="Y559" s="24" t="e">
        <f>SUMIFS([1]raw_resource_build!$L:$L,[1]raw_resource_build!$B:$B,$C559,[1]raw_resource_build!$A:$A,Y$539)</f>
        <v>#VALUE!</v>
      </c>
      <c r="Z559" s="24" t="e">
        <f>SUMIFS([1]raw_resource_build!$L:$L,[1]raw_resource_build!$B:$B,$C559,[1]raw_resource_build!$A:$A,Z$539)</f>
        <v>#VALUE!</v>
      </c>
      <c r="AA559" s="24" t="e">
        <f>SUMIFS([1]raw_resource_build!$L:$L,[1]raw_resource_build!$B:$B,$C559,[1]raw_resource_build!$A:$A,AA$539)</f>
        <v>#VALUE!</v>
      </c>
      <c r="AB559" s="24" t="e">
        <f>SUMIFS([1]raw_resource_build!$L:$L,[1]raw_resource_build!$B:$B,$C559,[1]raw_resource_build!$A:$A,AB$539)</f>
        <v>#VALUE!</v>
      </c>
      <c r="AC559" s="24" t="e">
        <f>SUMIFS([1]raw_resource_build!$L:$L,[1]raw_resource_build!$B:$B,$C559,[1]raw_resource_build!$A:$A,AC$539)</f>
        <v>#VALUE!</v>
      </c>
      <c r="AD559" s="24" t="e">
        <f>SUMIFS([1]raw_resource_build!$L:$L,[1]raw_resource_build!$B:$B,$C559,[1]raw_resource_build!$A:$A,AD$539)</f>
        <v>#VALUE!</v>
      </c>
      <c r="AE559" s="24" t="e">
        <f>SUMIFS([1]raw_resource_build!$L:$L,[1]raw_resource_build!$B:$B,$C559,[1]raw_resource_build!$A:$A,AE$539)</f>
        <v>#VALUE!</v>
      </c>
      <c r="AF559" s="24" t="e">
        <f>SUMIFS([1]raw_resource_build!$L:$L,[1]raw_resource_build!$B:$B,$C559,[1]raw_resource_build!$A:$A,AF$539)</f>
        <v>#VALUE!</v>
      </c>
      <c r="AG559" s="24" t="e">
        <f>SUMIFS([1]raw_resource_build!$L:$L,[1]raw_resource_build!$B:$B,$C559,[1]raw_resource_build!$A:$A,AG$539)</f>
        <v>#VALUE!</v>
      </c>
      <c r="AH559" s="24" t="e">
        <f>SUMIFS([1]raw_resource_build!$L:$L,[1]raw_resource_build!$B:$B,$C559,[1]raw_resource_build!$A:$A,AH$539)</f>
        <v>#VALUE!</v>
      </c>
      <c r="AI559" s="24" t="e">
        <f>SUMIFS([1]raw_resource_build!$L:$L,[1]raw_resource_build!$B:$B,$C559,[1]raw_resource_build!$A:$A,AI$539)</f>
        <v>#VALUE!</v>
      </c>
      <c r="AJ559" s="24" t="e">
        <f>SUMIFS([1]raw_resource_build!$L:$L,[1]raw_resource_build!$B:$B,$C559,[1]raw_resource_build!$A:$A,AJ$539)</f>
        <v>#VALUE!</v>
      </c>
      <c r="AK559" s="24" t="e">
        <f>SUMIFS([1]raw_resource_build!$L:$L,[1]raw_resource_build!$B:$B,$C559,[1]raw_resource_build!$A:$A,AK$539)</f>
        <v>#VALUE!</v>
      </c>
      <c r="AL559" s="24" t="e">
        <f>SUMIFS([1]raw_resource_build!$L:$L,[1]raw_resource_build!$B:$B,$C559,[1]raw_resource_build!$A:$A,AL$539)</f>
        <v>#VALUE!</v>
      </c>
      <c r="AM559" s="24" t="e">
        <f>SUMIFS([1]raw_resource_build!$L:$L,[1]raw_resource_build!$B:$B,$C559,[1]raw_resource_build!$A:$A,AM$539)</f>
        <v>#VALUE!</v>
      </c>
      <c r="AN559" s="24" t="e">
        <f>SUMIFS([1]raw_resource_build!$L:$L,[1]raw_resource_build!$B:$B,$C559,[1]raw_resource_build!$A:$A,AN$539)</f>
        <v>#VALUE!</v>
      </c>
      <c r="AO559" s="17"/>
    </row>
    <row r="560" spans="3:41" outlineLevel="1" x14ac:dyDescent="0.4">
      <c r="C560" s="17" t="s">
        <v>378</v>
      </c>
      <c r="D560" s="136" t="s">
        <v>377</v>
      </c>
      <c r="E560" s="24">
        <v>0</v>
      </c>
      <c r="F560" s="24">
        <v>0</v>
      </c>
      <c r="G560" s="24">
        <v>0</v>
      </c>
      <c r="H560" s="24">
        <v>0</v>
      </c>
      <c r="I560" s="24">
        <v>0</v>
      </c>
      <c r="J560" s="24">
        <v>0</v>
      </c>
      <c r="K560" s="24">
        <v>0</v>
      </c>
      <c r="L560" s="24">
        <v>0</v>
      </c>
      <c r="M560" s="24">
        <v>0</v>
      </c>
      <c r="N560" s="24">
        <v>0</v>
      </c>
      <c r="O560" s="24">
        <v>0</v>
      </c>
      <c r="P560" s="24">
        <v>0</v>
      </c>
      <c r="Q560" s="24">
        <v>0</v>
      </c>
      <c r="R560" s="24">
        <v>0</v>
      </c>
      <c r="S560" s="24">
        <v>0</v>
      </c>
      <c r="T560" s="24">
        <v>0</v>
      </c>
      <c r="U560" s="24" t="e">
        <f>SUMIFS([1]raw_resource_build!$L:$L,[1]raw_resource_build!$B:$B,$C560,[1]raw_resource_build!$A:$A,U$539)</f>
        <v>#VALUE!</v>
      </c>
      <c r="V560" s="24" t="e">
        <f>SUMIFS([1]raw_resource_build!$L:$L,[1]raw_resource_build!$B:$B,$C560,[1]raw_resource_build!$A:$A,V$539)</f>
        <v>#VALUE!</v>
      </c>
      <c r="W560" s="24" t="e">
        <f>SUMIFS([1]raw_resource_build!$L:$L,[1]raw_resource_build!$B:$B,$C560,[1]raw_resource_build!$A:$A,W$539)</f>
        <v>#VALUE!</v>
      </c>
      <c r="X560" s="24" t="e">
        <f>SUMIFS([1]raw_resource_build!$L:$L,[1]raw_resource_build!$B:$B,$C560,[1]raw_resource_build!$A:$A,X$539)</f>
        <v>#VALUE!</v>
      </c>
      <c r="Y560" s="24" t="e">
        <f>SUMIFS([1]raw_resource_build!$L:$L,[1]raw_resource_build!$B:$B,$C560,[1]raw_resource_build!$A:$A,Y$539)</f>
        <v>#VALUE!</v>
      </c>
      <c r="Z560" s="24" t="e">
        <f>SUMIFS([1]raw_resource_build!$L:$L,[1]raw_resource_build!$B:$B,$C560,[1]raw_resource_build!$A:$A,Z$539)</f>
        <v>#VALUE!</v>
      </c>
      <c r="AA560" s="24" t="e">
        <f>SUMIFS([1]raw_resource_build!$L:$L,[1]raw_resource_build!$B:$B,$C560,[1]raw_resource_build!$A:$A,AA$539)</f>
        <v>#VALUE!</v>
      </c>
      <c r="AB560" s="24" t="e">
        <f>SUMIFS([1]raw_resource_build!$L:$L,[1]raw_resource_build!$B:$B,$C560,[1]raw_resource_build!$A:$A,AB$539)</f>
        <v>#VALUE!</v>
      </c>
      <c r="AC560" s="24" t="e">
        <f>SUMIFS([1]raw_resource_build!$L:$L,[1]raw_resource_build!$B:$B,$C560,[1]raw_resource_build!$A:$A,AC$539)</f>
        <v>#VALUE!</v>
      </c>
      <c r="AD560" s="24" t="e">
        <f>SUMIFS([1]raw_resource_build!$L:$L,[1]raw_resource_build!$B:$B,$C560,[1]raw_resource_build!$A:$A,AD$539)</f>
        <v>#VALUE!</v>
      </c>
      <c r="AE560" s="24" t="e">
        <f>SUMIFS([1]raw_resource_build!$L:$L,[1]raw_resource_build!$B:$B,$C560,[1]raw_resource_build!$A:$A,AE$539)</f>
        <v>#VALUE!</v>
      </c>
      <c r="AF560" s="24" t="e">
        <f>SUMIFS([1]raw_resource_build!$L:$L,[1]raw_resource_build!$B:$B,$C560,[1]raw_resource_build!$A:$A,AF$539)</f>
        <v>#VALUE!</v>
      </c>
      <c r="AG560" s="24" t="e">
        <f>SUMIFS([1]raw_resource_build!$L:$L,[1]raw_resource_build!$B:$B,$C560,[1]raw_resource_build!$A:$A,AG$539)</f>
        <v>#VALUE!</v>
      </c>
      <c r="AH560" s="24" t="e">
        <f>SUMIFS([1]raw_resource_build!$L:$L,[1]raw_resource_build!$B:$B,$C560,[1]raw_resource_build!$A:$A,AH$539)</f>
        <v>#VALUE!</v>
      </c>
      <c r="AI560" s="24" t="e">
        <f>SUMIFS([1]raw_resource_build!$L:$L,[1]raw_resource_build!$B:$B,$C560,[1]raw_resource_build!$A:$A,AI$539)</f>
        <v>#VALUE!</v>
      </c>
      <c r="AJ560" s="24" t="e">
        <f>SUMIFS([1]raw_resource_build!$L:$L,[1]raw_resource_build!$B:$B,$C560,[1]raw_resource_build!$A:$A,AJ$539)</f>
        <v>#VALUE!</v>
      </c>
      <c r="AK560" s="24" t="e">
        <f>SUMIFS([1]raw_resource_build!$L:$L,[1]raw_resource_build!$B:$B,$C560,[1]raw_resource_build!$A:$A,AK$539)</f>
        <v>#VALUE!</v>
      </c>
      <c r="AL560" s="24" t="e">
        <f>SUMIFS([1]raw_resource_build!$L:$L,[1]raw_resource_build!$B:$B,$C560,[1]raw_resource_build!$A:$A,AL$539)</f>
        <v>#VALUE!</v>
      </c>
      <c r="AM560" s="24" t="e">
        <f>SUMIFS([1]raw_resource_build!$L:$L,[1]raw_resource_build!$B:$B,$C560,[1]raw_resource_build!$A:$A,AM$539)</f>
        <v>#VALUE!</v>
      </c>
      <c r="AN560" s="24" t="e">
        <f>SUMIFS([1]raw_resource_build!$L:$L,[1]raw_resource_build!$B:$B,$C560,[1]raw_resource_build!$A:$A,AN$539)</f>
        <v>#VALUE!</v>
      </c>
      <c r="AO560" s="17"/>
    </row>
    <row r="561" spans="3:41" outlineLevel="1" x14ac:dyDescent="0.4">
      <c r="C561" s="17" t="s">
        <v>379</v>
      </c>
      <c r="D561" s="136" t="s">
        <v>175</v>
      </c>
      <c r="E561" s="24">
        <v>0</v>
      </c>
      <c r="F561" s="24">
        <v>0</v>
      </c>
      <c r="G561" s="24">
        <v>0</v>
      </c>
      <c r="H561" s="24">
        <v>0</v>
      </c>
      <c r="I561" s="24">
        <v>0</v>
      </c>
      <c r="J561" s="24">
        <v>0</v>
      </c>
      <c r="K561" s="24">
        <v>0</v>
      </c>
      <c r="L561" s="24">
        <v>0</v>
      </c>
      <c r="M561" s="24">
        <v>0</v>
      </c>
      <c r="N561" s="24">
        <v>0</v>
      </c>
      <c r="O561" s="24">
        <v>0</v>
      </c>
      <c r="P561" s="24">
        <v>0</v>
      </c>
      <c r="Q561" s="24">
        <v>0</v>
      </c>
      <c r="R561" s="24">
        <v>0</v>
      </c>
      <c r="S561" s="24">
        <v>0</v>
      </c>
      <c r="T561" s="24">
        <v>0</v>
      </c>
      <c r="U561" s="24" t="e">
        <f>SUMIFS([1]raw_resource_build!$L:$L,[1]raw_resource_build!$B:$B,$C561,[1]raw_resource_build!$A:$A,U$539)</f>
        <v>#VALUE!</v>
      </c>
      <c r="V561" s="24" t="e">
        <f>SUMIFS([1]raw_resource_build!$L:$L,[1]raw_resource_build!$B:$B,$C561,[1]raw_resource_build!$A:$A,V$539)</f>
        <v>#VALUE!</v>
      </c>
      <c r="W561" s="24" t="e">
        <f>SUMIFS([1]raw_resource_build!$L:$L,[1]raw_resource_build!$B:$B,$C561,[1]raw_resource_build!$A:$A,W$539)</f>
        <v>#VALUE!</v>
      </c>
      <c r="X561" s="24" t="e">
        <f>SUMIFS([1]raw_resource_build!$L:$L,[1]raw_resource_build!$B:$B,$C561,[1]raw_resource_build!$A:$A,X$539)</f>
        <v>#VALUE!</v>
      </c>
      <c r="Y561" s="24" t="e">
        <f>SUMIFS([1]raw_resource_build!$L:$L,[1]raw_resource_build!$B:$B,$C561,[1]raw_resource_build!$A:$A,Y$539)</f>
        <v>#VALUE!</v>
      </c>
      <c r="Z561" s="24" t="e">
        <f>SUMIFS([1]raw_resource_build!$L:$L,[1]raw_resource_build!$B:$B,$C561,[1]raw_resource_build!$A:$A,Z$539)</f>
        <v>#VALUE!</v>
      </c>
      <c r="AA561" s="24" t="e">
        <f>SUMIFS([1]raw_resource_build!$L:$L,[1]raw_resource_build!$B:$B,$C561,[1]raw_resource_build!$A:$A,AA$539)</f>
        <v>#VALUE!</v>
      </c>
      <c r="AB561" s="24" t="e">
        <f>SUMIFS([1]raw_resource_build!$L:$L,[1]raw_resource_build!$B:$B,$C561,[1]raw_resource_build!$A:$A,AB$539)</f>
        <v>#VALUE!</v>
      </c>
      <c r="AC561" s="24" t="e">
        <f>SUMIFS([1]raw_resource_build!$L:$L,[1]raw_resource_build!$B:$B,$C561,[1]raw_resource_build!$A:$A,AC$539)</f>
        <v>#VALUE!</v>
      </c>
      <c r="AD561" s="24" t="e">
        <f>SUMIFS([1]raw_resource_build!$L:$L,[1]raw_resource_build!$B:$B,$C561,[1]raw_resource_build!$A:$A,AD$539)</f>
        <v>#VALUE!</v>
      </c>
      <c r="AE561" s="24" t="e">
        <f>SUMIFS([1]raw_resource_build!$L:$L,[1]raw_resource_build!$B:$B,$C561,[1]raw_resource_build!$A:$A,AE$539)</f>
        <v>#VALUE!</v>
      </c>
      <c r="AF561" s="24" t="e">
        <f>SUMIFS([1]raw_resource_build!$L:$L,[1]raw_resource_build!$B:$B,$C561,[1]raw_resource_build!$A:$A,AF$539)</f>
        <v>#VALUE!</v>
      </c>
      <c r="AG561" s="24" t="e">
        <f>SUMIFS([1]raw_resource_build!$L:$L,[1]raw_resource_build!$B:$B,$C561,[1]raw_resource_build!$A:$A,AG$539)</f>
        <v>#VALUE!</v>
      </c>
      <c r="AH561" s="24" t="e">
        <f>SUMIFS([1]raw_resource_build!$L:$L,[1]raw_resource_build!$B:$B,$C561,[1]raw_resource_build!$A:$A,AH$539)</f>
        <v>#VALUE!</v>
      </c>
      <c r="AI561" s="24" t="e">
        <f>SUMIFS([1]raw_resource_build!$L:$L,[1]raw_resource_build!$B:$B,$C561,[1]raw_resource_build!$A:$A,AI$539)</f>
        <v>#VALUE!</v>
      </c>
      <c r="AJ561" s="24" t="e">
        <f>SUMIFS([1]raw_resource_build!$L:$L,[1]raw_resource_build!$B:$B,$C561,[1]raw_resource_build!$A:$A,AJ$539)</f>
        <v>#VALUE!</v>
      </c>
      <c r="AK561" s="24" t="e">
        <f>SUMIFS([1]raw_resource_build!$L:$L,[1]raw_resource_build!$B:$B,$C561,[1]raw_resource_build!$A:$A,AK$539)</f>
        <v>#VALUE!</v>
      </c>
      <c r="AL561" s="24" t="e">
        <f>SUMIFS([1]raw_resource_build!$L:$L,[1]raw_resource_build!$B:$B,$C561,[1]raw_resource_build!$A:$A,AL$539)</f>
        <v>#VALUE!</v>
      </c>
      <c r="AM561" s="24" t="e">
        <f>SUMIFS([1]raw_resource_build!$L:$L,[1]raw_resource_build!$B:$B,$C561,[1]raw_resource_build!$A:$A,AM$539)</f>
        <v>#VALUE!</v>
      </c>
      <c r="AN561" s="24" t="e">
        <f>SUMIFS([1]raw_resource_build!$L:$L,[1]raw_resource_build!$B:$B,$C561,[1]raw_resource_build!$A:$A,AN$539)</f>
        <v>#VALUE!</v>
      </c>
      <c r="AO561" s="17"/>
    </row>
    <row r="562" spans="3:41" outlineLevel="1" x14ac:dyDescent="0.4">
      <c r="C562" s="17" t="s">
        <v>380</v>
      </c>
      <c r="D562" s="136" t="s">
        <v>175</v>
      </c>
      <c r="E562" s="24">
        <v>0</v>
      </c>
      <c r="F562" s="24">
        <v>0</v>
      </c>
      <c r="G562" s="24">
        <v>0</v>
      </c>
      <c r="H562" s="24">
        <v>0</v>
      </c>
      <c r="I562" s="24">
        <v>0</v>
      </c>
      <c r="J562" s="24">
        <v>0</v>
      </c>
      <c r="K562" s="24">
        <v>0</v>
      </c>
      <c r="L562" s="24">
        <v>0</v>
      </c>
      <c r="M562" s="24">
        <v>0</v>
      </c>
      <c r="N562" s="24">
        <v>0</v>
      </c>
      <c r="O562" s="24">
        <v>0</v>
      </c>
      <c r="P562" s="24">
        <v>0</v>
      </c>
      <c r="Q562" s="24">
        <v>0</v>
      </c>
      <c r="R562" s="24">
        <v>0</v>
      </c>
      <c r="S562" s="24">
        <v>0</v>
      </c>
      <c r="T562" s="24">
        <v>0</v>
      </c>
      <c r="U562" s="24" t="e">
        <f>SUMIFS([1]raw_resource_build!$L:$L,[1]raw_resource_build!$B:$B,$C562,[1]raw_resource_build!$A:$A,U$539)</f>
        <v>#VALUE!</v>
      </c>
      <c r="V562" s="24" t="e">
        <f>SUMIFS([1]raw_resource_build!$L:$L,[1]raw_resource_build!$B:$B,$C562,[1]raw_resource_build!$A:$A,V$539)</f>
        <v>#VALUE!</v>
      </c>
      <c r="W562" s="24" t="e">
        <f>SUMIFS([1]raw_resource_build!$L:$L,[1]raw_resource_build!$B:$B,$C562,[1]raw_resource_build!$A:$A,W$539)</f>
        <v>#VALUE!</v>
      </c>
      <c r="X562" s="24" t="e">
        <f>SUMIFS([1]raw_resource_build!$L:$L,[1]raw_resource_build!$B:$B,$C562,[1]raw_resource_build!$A:$A,X$539)</f>
        <v>#VALUE!</v>
      </c>
      <c r="Y562" s="24" t="e">
        <f>SUMIFS([1]raw_resource_build!$L:$L,[1]raw_resource_build!$B:$B,$C562,[1]raw_resource_build!$A:$A,Y$539)</f>
        <v>#VALUE!</v>
      </c>
      <c r="Z562" s="24" t="e">
        <f>SUMIFS([1]raw_resource_build!$L:$L,[1]raw_resource_build!$B:$B,$C562,[1]raw_resource_build!$A:$A,Z$539)</f>
        <v>#VALUE!</v>
      </c>
      <c r="AA562" s="24" t="e">
        <f>SUMIFS([1]raw_resource_build!$L:$L,[1]raw_resource_build!$B:$B,$C562,[1]raw_resource_build!$A:$A,AA$539)</f>
        <v>#VALUE!</v>
      </c>
      <c r="AB562" s="24" t="e">
        <f>SUMIFS([1]raw_resource_build!$L:$L,[1]raw_resource_build!$B:$B,$C562,[1]raw_resource_build!$A:$A,AB$539)</f>
        <v>#VALUE!</v>
      </c>
      <c r="AC562" s="24" t="e">
        <f>SUMIFS([1]raw_resource_build!$L:$L,[1]raw_resource_build!$B:$B,$C562,[1]raw_resource_build!$A:$A,AC$539)</f>
        <v>#VALUE!</v>
      </c>
      <c r="AD562" s="24" t="e">
        <f>SUMIFS([1]raw_resource_build!$L:$L,[1]raw_resource_build!$B:$B,$C562,[1]raw_resource_build!$A:$A,AD$539)</f>
        <v>#VALUE!</v>
      </c>
      <c r="AE562" s="24" t="e">
        <f>SUMIFS([1]raw_resource_build!$L:$L,[1]raw_resource_build!$B:$B,$C562,[1]raw_resource_build!$A:$A,AE$539)</f>
        <v>#VALUE!</v>
      </c>
      <c r="AF562" s="24" t="e">
        <f>SUMIFS([1]raw_resource_build!$L:$L,[1]raw_resource_build!$B:$B,$C562,[1]raw_resource_build!$A:$A,AF$539)</f>
        <v>#VALUE!</v>
      </c>
      <c r="AG562" s="24" t="e">
        <f>SUMIFS([1]raw_resource_build!$L:$L,[1]raw_resource_build!$B:$B,$C562,[1]raw_resource_build!$A:$A,AG$539)</f>
        <v>#VALUE!</v>
      </c>
      <c r="AH562" s="24" t="e">
        <f>SUMIFS([1]raw_resource_build!$L:$L,[1]raw_resource_build!$B:$B,$C562,[1]raw_resource_build!$A:$A,AH$539)</f>
        <v>#VALUE!</v>
      </c>
      <c r="AI562" s="24" t="e">
        <f>SUMIFS([1]raw_resource_build!$L:$L,[1]raw_resource_build!$B:$B,$C562,[1]raw_resource_build!$A:$A,AI$539)</f>
        <v>#VALUE!</v>
      </c>
      <c r="AJ562" s="24" t="e">
        <f>SUMIFS([1]raw_resource_build!$L:$L,[1]raw_resource_build!$B:$B,$C562,[1]raw_resource_build!$A:$A,AJ$539)</f>
        <v>#VALUE!</v>
      </c>
      <c r="AK562" s="24" t="e">
        <f>SUMIFS([1]raw_resource_build!$L:$L,[1]raw_resource_build!$B:$B,$C562,[1]raw_resource_build!$A:$A,AK$539)</f>
        <v>#VALUE!</v>
      </c>
      <c r="AL562" s="24" t="e">
        <f>SUMIFS([1]raw_resource_build!$L:$L,[1]raw_resource_build!$B:$B,$C562,[1]raw_resource_build!$A:$A,AL$539)</f>
        <v>#VALUE!</v>
      </c>
      <c r="AM562" s="24" t="e">
        <f>SUMIFS([1]raw_resource_build!$L:$L,[1]raw_resource_build!$B:$B,$C562,[1]raw_resource_build!$A:$A,AM$539)</f>
        <v>#VALUE!</v>
      </c>
      <c r="AN562" s="24" t="e">
        <f>SUMIFS([1]raw_resource_build!$L:$L,[1]raw_resource_build!$B:$B,$C562,[1]raw_resource_build!$A:$A,AN$539)</f>
        <v>#VALUE!</v>
      </c>
      <c r="AO562" s="17"/>
    </row>
    <row r="563" spans="3:41" outlineLevel="1" x14ac:dyDescent="0.4">
      <c r="C563" s="17" t="s">
        <v>381</v>
      </c>
      <c r="D563" s="136" t="s">
        <v>382</v>
      </c>
      <c r="E563" s="24">
        <v>0</v>
      </c>
      <c r="F563" s="24">
        <v>0</v>
      </c>
      <c r="G563" s="24">
        <v>0</v>
      </c>
      <c r="H563" s="24">
        <v>0</v>
      </c>
      <c r="I563" s="24">
        <v>0</v>
      </c>
      <c r="J563" s="24">
        <v>0</v>
      </c>
      <c r="K563" s="24">
        <v>0</v>
      </c>
      <c r="L563" s="24">
        <v>0</v>
      </c>
      <c r="M563" s="24">
        <v>0</v>
      </c>
      <c r="N563" s="24">
        <v>0</v>
      </c>
      <c r="O563" s="24">
        <v>0</v>
      </c>
      <c r="P563" s="24">
        <v>0</v>
      </c>
      <c r="Q563" s="24">
        <v>0</v>
      </c>
      <c r="R563" s="24">
        <v>0</v>
      </c>
      <c r="S563" s="24">
        <v>0</v>
      </c>
      <c r="T563" s="24">
        <v>0</v>
      </c>
      <c r="U563" s="24" t="e">
        <f>SUMIFS([1]raw_resource_build!$L:$L,[1]raw_resource_build!$B:$B,$C563,[1]raw_resource_build!$A:$A,U$539)</f>
        <v>#VALUE!</v>
      </c>
      <c r="V563" s="24" t="e">
        <f>SUMIFS([1]raw_resource_build!$L:$L,[1]raw_resource_build!$B:$B,$C563,[1]raw_resource_build!$A:$A,V$539)</f>
        <v>#VALUE!</v>
      </c>
      <c r="W563" s="24" t="e">
        <f>SUMIFS([1]raw_resource_build!$L:$L,[1]raw_resource_build!$B:$B,$C563,[1]raw_resource_build!$A:$A,W$539)</f>
        <v>#VALUE!</v>
      </c>
      <c r="X563" s="24" t="e">
        <f>SUMIFS([1]raw_resource_build!$L:$L,[1]raw_resource_build!$B:$B,$C563,[1]raw_resource_build!$A:$A,X$539)</f>
        <v>#VALUE!</v>
      </c>
      <c r="Y563" s="24" t="e">
        <f>SUMIFS([1]raw_resource_build!$L:$L,[1]raw_resource_build!$B:$B,$C563,[1]raw_resource_build!$A:$A,Y$539)</f>
        <v>#VALUE!</v>
      </c>
      <c r="Z563" s="24" t="e">
        <f>SUMIFS([1]raw_resource_build!$L:$L,[1]raw_resource_build!$B:$B,$C563,[1]raw_resource_build!$A:$A,Z$539)</f>
        <v>#VALUE!</v>
      </c>
      <c r="AA563" s="24" t="e">
        <f>SUMIFS([1]raw_resource_build!$L:$L,[1]raw_resource_build!$B:$B,$C563,[1]raw_resource_build!$A:$A,AA$539)</f>
        <v>#VALUE!</v>
      </c>
      <c r="AB563" s="24" t="e">
        <f>SUMIFS([1]raw_resource_build!$L:$L,[1]raw_resource_build!$B:$B,$C563,[1]raw_resource_build!$A:$A,AB$539)</f>
        <v>#VALUE!</v>
      </c>
      <c r="AC563" s="24" t="e">
        <f>SUMIFS([1]raw_resource_build!$L:$L,[1]raw_resource_build!$B:$B,$C563,[1]raw_resource_build!$A:$A,AC$539)</f>
        <v>#VALUE!</v>
      </c>
      <c r="AD563" s="24" t="e">
        <f>SUMIFS([1]raw_resource_build!$L:$L,[1]raw_resource_build!$B:$B,$C563,[1]raw_resource_build!$A:$A,AD$539)</f>
        <v>#VALUE!</v>
      </c>
      <c r="AE563" s="24" t="e">
        <f>SUMIFS([1]raw_resource_build!$L:$L,[1]raw_resource_build!$B:$B,$C563,[1]raw_resource_build!$A:$A,AE$539)</f>
        <v>#VALUE!</v>
      </c>
      <c r="AF563" s="24" t="e">
        <f>SUMIFS([1]raw_resource_build!$L:$L,[1]raw_resource_build!$B:$B,$C563,[1]raw_resource_build!$A:$A,AF$539)</f>
        <v>#VALUE!</v>
      </c>
      <c r="AG563" s="24" t="e">
        <f>SUMIFS([1]raw_resource_build!$L:$L,[1]raw_resource_build!$B:$B,$C563,[1]raw_resource_build!$A:$A,AG$539)</f>
        <v>#VALUE!</v>
      </c>
      <c r="AH563" s="24" t="e">
        <f>SUMIFS([1]raw_resource_build!$L:$L,[1]raw_resource_build!$B:$B,$C563,[1]raw_resource_build!$A:$A,AH$539)</f>
        <v>#VALUE!</v>
      </c>
      <c r="AI563" s="24" t="e">
        <f>SUMIFS([1]raw_resource_build!$L:$L,[1]raw_resource_build!$B:$B,$C563,[1]raw_resource_build!$A:$A,AI$539)</f>
        <v>#VALUE!</v>
      </c>
      <c r="AJ563" s="24" t="e">
        <f>SUMIFS([1]raw_resource_build!$L:$L,[1]raw_resource_build!$B:$B,$C563,[1]raw_resource_build!$A:$A,AJ$539)</f>
        <v>#VALUE!</v>
      </c>
      <c r="AK563" s="24" t="e">
        <f>SUMIFS([1]raw_resource_build!$L:$L,[1]raw_resource_build!$B:$B,$C563,[1]raw_resource_build!$A:$A,AK$539)</f>
        <v>#VALUE!</v>
      </c>
      <c r="AL563" s="24" t="e">
        <f>SUMIFS([1]raw_resource_build!$L:$L,[1]raw_resource_build!$B:$B,$C563,[1]raw_resource_build!$A:$A,AL$539)</f>
        <v>#VALUE!</v>
      </c>
      <c r="AM563" s="24" t="e">
        <f>SUMIFS([1]raw_resource_build!$L:$L,[1]raw_resource_build!$B:$B,$C563,[1]raw_resource_build!$A:$A,AM$539)</f>
        <v>#VALUE!</v>
      </c>
      <c r="AN563" s="24" t="e">
        <f>SUMIFS([1]raw_resource_build!$L:$L,[1]raw_resource_build!$B:$B,$C563,[1]raw_resource_build!$A:$A,AN$539)</f>
        <v>#VALUE!</v>
      </c>
      <c r="AO563" s="17"/>
    </row>
    <row r="564" spans="3:41" outlineLevel="1" x14ac:dyDescent="0.4">
      <c r="C564" s="17" t="s">
        <v>383</v>
      </c>
      <c r="D564" s="136" t="s">
        <v>172</v>
      </c>
      <c r="E564" s="24">
        <v>0</v>
      </c>
      <c r="F564" s="24">
        <v>0</v>
      </c>
      <c r="G564" s="24">
        <v>0</v>
      </c>
      <c r="H564" s="24">
        <v>0</v>
      </c>
      <c r="I564" s="24">
        <v>0</v>
      </c>
      <c r="J564" s="24">
        <v>0</v>
      </c>
      <c r="K564" s="24">
        <v>0</v>
      </c>
      <c r="L564" s="24">
        <v>0</v>
      </c>
      <c r="M564" s="24">
        <v>0</v>
      </c>
      <c r="N564" s="24">
        <v>0</v>
      </c>
      <c r="O564" s="24">
        <v>0</v>
      </c>
      <c r="P564" s="24">
        <v>0</v>
      </c>
      <c r="Q564" s="24">
        <v>0</v>
      </c>
      <c r="R564" s="24">
        <v>0</v>
      </c>
      <c r="S564" s="24">
        <v>0</v>
      </c>
      <c r="T564" s="24">
        <v>0</v>
      </c>
      <c r="U564" s="24" t="e">
        <f>SUMIFS([1]raw_resource_build!$L:$L,[1]raw_resource_build!$B:$B,$C564,[1]raw_resource_build!$A:$A,U$539)</f>
        <v>#VALUE!</v>
      </c>
      <c r="V564" s="24" t="e">
        <f>SUMIFS([1]raw_resource_build!$L:$L,[1]raw_resource_build!$B:$B,$C564,[1]raw_resource_build!$A:$A,V$539)</f>
        <v>#VALUE!</v>
      </c>
      <c r="W564" s="24" t="e">
        <f>SUMIFS([1]raw_resource_build!$L:$L,[1]raw_resource_build!$B:$B,$C564,[1]raw_resource_build!$A:$A,W$539)</f>
        <v>#VALUE!</v>
      </c>
      <c r="X564" s="24" t="e">
        <f>SUMIFS([1]raw_resource_build!$L:$L,[1]raw_resource_build!$B:$B,$C564,[1]raw_resource_build!$A:$A,X$539)</f>
        <v>#VALUE!</v>
      </c>
      <c r="Y564" s="24" t="e">
        <f>SUMIFS([1]raw_resource_build!$L:$L,[1]raw_resource_build!$B:$B,$C564,[1]raw_resource_build!$A:$A,Y$539)</f>
        <v>#VALUE!</v>
      </c>
      <c r="Z564" s="24" t="e">
        <f>SUMIFS([1]raw_resource_build!$L:$L,[1]raw_resource_build!$B:$B,$C564,[1]raw_resource_build!$A:$A,Z$539)</f>
        <v>#VALUE!</v>
      </c>
      <c r="AA564" s="24" t="e">
        <f>SUMIFS([1]raw_resource_build!$L:$L,[1]raw_resource_build!$B:$B,$C564,[1]raw_resource_build!$A:$A,AA$539)</f>
        <v>#VALUE!</v>
      </c>
      <c r="AB564" s="24" t="e">
        <f>SUMIFS([1]raw_resource_build!$L:$L,[1]raw_resource_build!$B:$B,$C564,[1]raw_resource_build!$A:$A,AB$539)</f>
        <v>#VALUE!</v>
      </c>
      <c r="AC564" s="24" t="e">
        <f>SUMIFS([1]raw_resource_build!$L:$L,[1]raw_resource_build!$B:$B,$C564,[1]raw_resource_build!$A:$A,AC$539)</f>
        <v>#VALUE!</v>
      </c>
      <c r="AD564" s="24" t="e">
        <f>SUMIFS([1]raw_resource_build!$L:$L,[1]raw_resource_build!$B:$B,$C564,[1]raw_resource_build!$A:$A,AD$539)</f>
        <v>#VALUE!</v>
      </c>
      <c r="AE564" s="24" t="e">
        <f>SUMIFS([1]raw_resource_build!$L:$L,[1]raw_resource_build!$B:$B,$C564,[1]raw_resource_build!$A:$A,AE$539)</f>
        <v>#VALUE!</v>
      </c>
      <c r="AF564" s="24" t="e">
        <f>SUMIFS([1]raw_resource_build!$L:$L,[1]raw_resource_build!$B:$B,$C564,[1]raw_resource_build!$A:$A,AF$539)</f>
        <v>#VALUE!</v>
      </c>
      <c r="AG564" s="24" t="e">
        <f>SUMIFS([1]raw_resource_build!$L:$L,[1]raw_resource_build!$B:$B,$C564,[1]raw_resource_build!$A:$A,AG$539)</f>
        <v>#VALUE!</v>
      </c>
      <c r="AH564" s="24" t="e">
        <f>SUMIFS([1]raw_resource_build!$L:$L,[1]raw_resource_build!$B:$B,$C564,[1]raw_resource_build!$A:$A,AH$539)</f>
        <v>#VALUE!</v>
      </c>
      <c r="AI564" s="24" t="e">
        <f>SUMIFS([1]raw_resource_build!$L:$L,[1]raw_resource_build!$B:$B,$C564,[1]raw_resource_build!$A:$A,AI$539)</f>
        <v>#VALUE!</v>
      </c>
      <c r="AJ564" s="24" t="e">
        <f>SUMIFS([1]raw_resource_build!$L:$L,[1]raw_resource_build!$B:$B,$C564,[1]raw_resource_build!$A:$A,AJ$539)</f>
        <v>#VALUE!</v>
      </c>
      <c r="AK564" s="24" t="e">
        <f>SUMIFS([1]raw_resource_build!$L:$L,[1]raw_resource_build!$B:$B,$C564,[1]raw_resource_build!$A:$A,AK$539)</f>
        <v>#VALUE!</v>
      </c>
      <c r="AL564" s="24" t="e">
        <f>SUMIFS([1]raw_resource_build!$L:$L,[1]raw_resource_build!$B:$B,$C564,[1]raw_resource_build!$A:$A,AL$539)</f>
        <v>#VALUE!</v>
      </c>
      <c r="AM564" s="24" t="e">
        <f>SUMIFS([1]raw_resource_build!$L:$L,[1]raw_resource_build!$B:$B,$C564,[1]raw_resource_build!$A:$A,AM$539)</f>
        <v>#VALUE!</v>
      </c>
      <c r="AN564" s="24" t="e">
        <f>SUMIFS([1]raw_resource_build!$L:$L,[1]raw_resource_build!$B:$B,$C564,[1]raw_resource_build!$A:$A,AN$539)</f>
        <v>#VALUE!</v>
      </c>
      <c r="AO564" s="17"/>
    </row>
    <row r="565" spans="3:41" outlineLevel="1" x14ac:dyDescent="0.4">
      <c r="C565" s="17" t="s">
        <v>384</v>
      </c>
      <c r="D565" s="136" t="s">
        <v>172</v>
      </c>
      <c r="E565" s="24">
        <v>0</v>
      </c>
      <c r="F565" s="24">
        <v>0</v>
      </c>
      <c r="G565" s="24">
        <v>0</v>
      </c>
      <c r="H565" s="24">
        <v>0</v>
      </c>
      <c r="I565" s="24">
        <v>0</v>
      </c>
      <c r="J565" s="24">
        <v>0</v>
      </c>
      <c r="K565" s="24">
        <v>0</v>
      </c>
      <c r="L565" s="24">
        <v>0</v>
      </c>
      <c r="M565" s="24">
        <v>0</v>
      </c>
      <c r="N565" s="24">
        <v>0</v>
      </c>
      <c r="O565" s="24">
        <v>0</v>
      </c>
      <c r="P565" s="24">
        <v>0</v>
      </c>
      <c r="Q565" s="24">
        <v>0</v>
      </c>
      <c r="R565" s="24">
        <v>0</v>
      </c>
      <c r="S565" s="24">
        <v>0</v>
      </c>
      <c r="T565" s="24">
        <v>0</v>
      </c>
      <c r="U565" s="24" t="e">
        <f>SUMIFS([1]raw_resource_build!$L:$L,[1]raw_resource_build!$B:$B,$C565,[1]raw_resource_build!$A:$A,U$539)</f>
        <v>#VALUE!</v>
      </c>
      <c r="V565" s="24" t="e">
        <f>SUMIFS([1]raw_resource_build!$L:$L,[1]raw_resource_build!$B:$B,$C565,[1]raw_resource_build!$A:$A,V$539)</f>
        <v>#VALUE!</v>
      </c>
      <c r="W565" s="24" t="e">
        <f>SUMIFS([1]raw_resource_build!$L:$L,[1]raw_resource_build!$B:$B,$C565,[1]raw_resource_build!$A:$A,W$539)</f>
        <v>#VALUE!</v>
      </c>
      <c r="X565" s="24" t="e">
        <f>SUMIFS([1]raw_resource_build!$L:$L,[1]raw_resource_build!$B:$B,$C565,[1]raw_resource_build!$A:$A,X$539)</f>
        <v>#VALUE!</v>
      </c>
      <c r="Y565" s="24" t="e">
        <f>SUMIFS([1]raw_resource_build!$L:$L,[1]raw_resource_build!$B:$B,$C565,[1]raw_resource_build!$A:$A,Y$539)</f>
        <v>#VALUE!</v>
      </c>
      <c r="Z565" s="24" t="e">
        <f>SUMIFS([1]raw_resource_build!$L:$L,[1]raw_resource_build!$B:$B,$C565,[1]raw_resource_build!$A:$A,Z$539)</f>
        <v>#VALUE!</v>
      </c>
      <c r="AA565" s="24" t="e">
        <f>SUMIFS([1]raw_resource_build!$L:$L,[1]raw_resource_build!$B:$B,$C565,[1]raw_resource_build!$A:$A,AA$539)</f>
        <v>#VALUE!</v>
      </c>
      <c r="AB565" s="24" t="e">
        <f>SUMIFS([1]raw_resource_build!$L:$L,[1]raw_resource_build!$B:$B,$C565,[1]raw_resource_build!$A:$A,AB$539)</f>
        <v>#VALUE!</v>
      </c>
      <c r="AC565" s="24" t="e">
        <f>SUMIFS([1]raw_resource_build!$L:$L,[1]raw_resource_build!$B:$B,$C565,[1]raw_resource_build!$A:$A,AC$539)</f>
        <v>#VALUE!</v>
      </c>
      <c r="AD565" s="24" t="e">
        <f>SUMIFS([1]raw_resource_build!$L:$L,[1]raw_resource_build!$B:$B,$C565,[1]raw_resource_build!$A:$A,AD$539)</f>
        <v>#VALUE!</v>
      </c>
      <c r="AE565" s="24" t="e">
        <f>SUMIFS([1]raw_resource_build!$L:$L,[1]raw_resource_build!$B:$B,$C565,[1]raw_resource_build!$A:$A,AE$539)</f>
        <v>#VALUE!</v>
      </c>
      <c r="AF565" s="24" t="e">
        <f>SUMIFS([1]raw_resource_build!$L:$L,[1]raw_resource_build!$B:$B,$C565,[1]raw_resource_build!$A:$A,AF$539)</f>
        <v>#VALUE!</v>
      </c>
      <c r="AG565" s="24" t="e">
        <f>SUMIFS([1]raw_resource_build!$L:$L,[1]raw_resource_build!$B:$B,$C565,[1]raw_resource_build!$A:$A,AG$539)</f>
        <v>#VALUE!</v>
      </c>
      <c r="AH565" s="24" t="e">
        <f>SUMIFS([1]raw_resource_build!$L:$L,[1]raw_resource_build!$B:$B,$C565,[1]raw_resource_build!$A:$A,AH$539)</f>
        <v>#VALUE!</v>
      </c>
      <c r="AI565" s="24" t="e">
        <f>SUMIFS([1]raw_resource_build!$L:$L,[1]raw_resource_build!$B:$B,$C565,[1]raw_resource_build!$A:$A,AI$539)</f>
        <v>#VALUE!</v>
      </c>
      <c r="AJ565" s="24" t="e">
        <f>SUMIFS([1]raw_resource_build!$L:$L,[1]raw_resource_build!$B:$B,$C565,[1]raw_resource_build!$A:$A,AJ$539)</f>
        <v>#VALUE!</v>
      </c>
      <c r="AK565" s="24" t="e">
        <f>SUMIFS([1]raw_resource_build!$L:$L,[1]raw_resource_build!$B:$B,$C565,[1]raw_resource_build!$A:$A,AK$539)</f>
        <v>#VALUE!</v>
      </c>
      <c r="AL565" s="24" t="e">
        <f>SUMIFS([1]raw_resource_build!$L:$L,[1]raw_resource_build!$B:$B,$C565,[1]raw_resource_build!$A:$A,AL$539)</f>
        <v>#VALUE!</v>
      </c>
      <c r="AM565" s="24" t="e">
        <f>SUMIFS([1]raw_resource_build!$L:$L,[1]raw_resource_build!$B:$B,$C565,[1]raw_resource_build!$A:$A,AM$539)</f>
        <v>#VALUE!</v>
      </c>
      <c r="AN565" s="24" t="e">
        <f>SUMIFS([1]raw_resource_build!$L:$L,[1]raw_resource_build!$B:$B,$C565,[1]raw_resource_build!$A:$A,AN$539)</f>
        <v>#VALUE!</v>
      </c>
      <c r="AO565" s="17"/>
    </row>
    <row r="566" spans="3:41" outlineLevel="1" x14ac:dyDescent="0.4">
      <c r="C566" s="17" t="s">
        <v>385</v>
      </c>
      <c r="D566" s="136" t="s">
        <v>159</v>
      </c>
      <c r="E566" s="24">
        <v>0</v>
      </c>
      <c r="F566" s="24">
        <v>0</v>
      </c>
      <c r="G566" s="24">
        <v>0</v>
      </c>
      <c r="H566" s="24">
        <v>0</v>
      </c>
      <c r="I566" s="24">
        <v>0</v>
      </c>
      <c r="J566" s="24">
        <v>0</v>
      </c>
      <c r="K566" s="24">
        <v>0</v>
      </c>
      <c r="L566" s="24">
        <v>0</v>
      </c>
      <c r="M566" s="24">
        <v>0</v>
      </c>
      <c r="N566" s="24">
        <v>0</v>
      </c>
      <c r="O566" s="24">
        <v>0</v>
      </c>
      <c r="P566" s="24">
        <v>0</v>
      </c>
      <c r="Q566" s="24">
        <v>0</v>
      </c>
      <c r="R566" s="24">
        <v>0</v>
      </c>
      <c r="S566" s="24">
        <v>0</v>
      </c>
      <c r="T566" s="24">
        <v>0</v>
      </c>
      <c r="U566" s="24" t="e">
        <f>SUMIFS([1]raw_resource_build!$L:$L,[1]raw_resource_build!$B:$B,$C566,[1]raw_resource_build!$A:$A,U$539)</f>
        <v>#VALUE!</v>
      </c>
      <c r="V566" s="24" t="e">
        <f>SUMIFS([1]raw_resource_build!$L:$L,[1]raw_resource_build!$B:$B,$C566,[1]raw_resource_build!$A:$A,V$539)</f>
        <v>#VALUE!</v>
      </c>
      <c r="W566" s="24" t="e">
        <f>SUMIFS([1]raw_resource_build!$L:$L,[1]raw_resource_build!$B:$B,$C566,[1]raw_resource_build!$A:$A,W$539)</f>
        <v>#VALUE!</v>
      </c>
      <c r="X566" s="24" t="e">
        <f>SUMIFS([1]raw_resource_build!$L:$L,[1]raw_resource_build!$B:$B,$C566,[1]raw_resource_build!$A:$A,X$539)</f>
        <v>#VALUE!</v>
      </c>
      <c r="Y566" s="24" t="e">
        <f>SUMIFS([1]raw_resource_build!$L:$L,[1]raw_resource_build!$B:$B,$C566,[1]raw_resource_build!$A:$A,Y$539)</f>
        <v>#VALUE!</v>
      </c>
      <c r="Z566" s="24" t="e">
        <f>SUMIFS([1]raw_resource_build!$L:$L,[1]raw_resource_build!$B:$B,$C566,[1]raw_resource_build!$A:$A,Z$539)</f>
        <v>#VALUE!</v>
      </c>
      <c r="AA566" s="24" t="e">
        <f>SUMIFS([1]raw_resource_build!$L:$L,[1]raw_resource_build!$B:$B,$C566,[1]raw_resource_build!$A:$A,AA$539)</f>
        <v>#VALUE!</v>
      </c>
      <c r="AB566" s="24" t="e">
        <f>SUMIFS([1]raw_resource_build!$L:$L,[1]raw_resource_build!$B:$B,$C566,[1]raw_resource_build!$A:$A,AB$539)</f>
        <v>#VALUE!</v>
      </c>
      <c r="AC566" s="24" t="e">
        <f>SUMIFS([1]raw_resource_build!$L:$L,[1]raw_resource_build!$B:$B,$C566,[1]raw_resource_build!$A:$A,AC$539)</f>
        <v>#VALUE!</v>
      </c>
      <c r="AD566" s="24" t="e">
        <f>SUMIFS([1]raw_resource_build!$L:$L,[1]raw_resource_build!$B:$B,$C566,[1]raw_resource_build!$A:$A,AD$539)</f>
        <v>#VALUE!</v>
      </c>
      <c r="AE566" s="24" t="e">
        <f>SUMIFS([1]raw_resource_build!$L:$L,[1]raw_resource_build!$B:$B,$C566,[1]raw_resource_build!$A:$A,AE$539)</f>
        <v>#VALUE!</v>
      </c>
      <c r="AF566" s="24" t="e">
        <f>SUMIFS([1]raw_resource_build!$L:$L,[1]raw_resource_build!$B:$B,$C566,[1]raw_resource_build!$A:$A,AF$539)</f>
        <v>#VALUE!</v>
      </c>
      <c r="AG566" s="24" t="e">
        <f>SUMIFS([1]raw_resource_build!$L:$L,[1]raw_resource_build!$B:$B,$C566,[1]raw_resource_build!$A:$A,AG$539)</f>
        <v>#VALUE!</v>
      </c>
      <c r="AH566" s="24" t="e">
        <f>SUMIFS([1]raw_resource_build!$L:$L,[1]raw_resource_build!$B:$B,$C566,[1]raw_resource_build!$A:$A,AH$539)</f>
        <v>#VALUE!</v>
      </c>
      <c r="AI566" s="24" t="e">
        <f>SUMIFS([1]raw_resource_build!$L:$L,[1]raw_resource_build!$B:$B,$C566,[1]raw_resource_build!$A:$A,AI$539)</f>
        <v>#VALUE!</v>
      </c>
      <c r="AJ566" s="24" t="e">
        <f>SUMIFS([1]raw_resource_build!$L:$L,[1]raw_resource_build!$B:$B,$C566,[1]raw_resource_build!$A:$A,AJ$539)</f>
        <v>#VALUE!</v>
      </c>
      <c r="AK566" s="24" t="e">
        <f>SUMIFS([1]raw_resource_build!$L:$L,[1]raw_resource_build!$B:$B,$C566,[1]raw_resource_build!$A:$A,AK$539)</f>
        <v>#VALUE!</v>
      </c>
      <c r="AL566" s="24" t="e">
        <f>SUMIFS([1]raw_resource_build!$L:$L,[1]raw_resource_build!$B:$B,$C566,[1]raw_resource_build!$A:$A,AL$539)</f>
        <v>#VALUE!</v>
      </c>
      <c r="AM566" s="24" t="e">
        <f>SUMIFS([1]raw_resource_build!$L:$L,[1]raw_resource_build!$B:$B,$C566,[1]raw_resource_build!$A:$A,AM$539)</f>
        <v>#VALUE!</v>
      </c>
      <c r="AN566" s="24" t="e">
        <f>SUMIFS([1]raw_resource_build!$L:$L,[1]raw_resource_build!$B:$B,$C566,[1]raw_resource_build!$A:$A,AN$539)</f>
        <v>#VALUE!</v>
      </c>
      <c r="AO566" s="17"/>
    </row>
    <row r="567" spans="3:41" outlineLevel="1" x14ac:dyDescent="0.4">
      <c r="C567" s="17" t="s">
        <v>386</v>
      </c>
      <c r="D567" s="136" t="s">
        <v>357</v>
      </c>
      <c r="E567" s="24">
        <v>0</v>
      </c>
      <c r="F567" s="24">
        <v>0</v>
      </c>
      <c r="G567" s="24">
        <v>0</v>
      </c>
      <c r="H567" s="24">
        <v>0</v>
      </c>
      <c r="I567" s="24">
        <v>0</v>
      </c>
      <c r="J567" s="24">
        <v>0</v>
      </c>
      <c r="K567" s="24">
        <v>0</v>
      </c>
      <c r="L567" s="24">
        <v>0</v>
      </c>
      <c r="M567" s="24">
        <v>0</v>
      </c>
      <c r="N567" s="24">
        <v>0</v>
      </c>
      <c r="O567" s="24">
        <v>0</v>
      </c>
      <c r="P567" s="24">
        <v>1050</v>
      </c>
      <c r="Q567" s="24">
        <v>0</v>
      </c>
      <c r="R567" s="24">
        <v>0</v>
      </c>
      <c r="S567" s="24">
        <v>0</v>
      </c>
      <c r="T567" s="24">
        <v>1050</v>
      </c>
      <c r="U567" s="24" t="e">
        <f>SUMIFS([1]raw_resource_build!$L:$L,[1]raw_resource_build!$B:$B,$C567,[1]raw_resource_build!$A:$A,U$539)</f>
        <v>#VALUE!</v>
      </c>
      <c r="V567" s="24" t="e">
        <f>SUMIFS([1]raw_resource_build!$L:$L,[1]raw_resource_build!$B:$B,$C567,[1]raw_resource_build!$A:$A,V$539)</f>
        <v>#VALUE!</v>
      </c>
      <c r="W567" s="24" t="e">
        <f>SUMIFS([1]raw_resource_build!$L:$L,[1]raw_resource_build!$B:$B,$C567,[1]raw_resource_build!$A:$A,W$539)</f>
        <v>#VALUE!</v>
      </c>
      <c r="X567" s="24" t="e">
        <f>SUMIFS([1]raw_resource_build!$L:$L,[1]raw_resource_build!$B:$B,$C567,[1]raw_resource_build!$A:$A,X$539)</f>
        <v>#VALUE!</v>
      </c>
      <c r="Y567" s="24" t="e">
        <f>SUMIFS([1]raw_resource_build!$L:$L,[1]raw_resource_build!$B:$B,$C567,[1]raw_resource_build!$A:$A,Y$539)</f>
        <v>#VALUE!</v>
      </c>
      <c r="Z567" s="24" t="e">
        <f>SUMIFS([1]raw_resource_build!$L:$L,[1]raw_resource_build!$B:$B,$C567,[1]raw_resource_build!$A:$A,Z$539)</f>
        <v>#VALUE!</v>
      </c>
      <c r="AA567" s="24" t="e">
        <f>SUMIFS([1]raw_resource_build!$L:$L,[1]raw_resource_build!$B:$B,$C567,[1]raw_resource_build!$A:$A,AA$539)</f>
        <v>#VALUE!</v>
      </c>
      <c r="AB567" s="24" t="e">
        <f>SUMIFS([1]raw_resource_build!$L:$L,[1]raw_resource_build!$B:$B,$C567,[1]raw_resource_build!$A:$A,AB$539)</f>
        <v>#VALUE!</v>
      </c>
      <c r="AC567" s="24" t="e">
        <f>SUMIFS([1]raw_resource_build!$L:$L,[1]raw_resource_build!$B:$B,$C567,[1]raw_resource_build!$A:$A,AC$539)</f>
        <v>#VALUE!</v>
      </c>
      <c r="AD567" s="24" t="e">
        <f>SUMIFS([1]raw_resource_build!$L:$L,[1]raw_resource_build!$B:$B,$C567,[1]raw_resource_build!$A:$A,AD$539)</f>
        <v>#VALUE!</v>
      </c>
      <c r="AE567" s="24" t="e">
        <f>SUMIFS([1]raw_resource_build!$L:$L,[1]raw_resource_build!$B:$B,$C567,[1]raw_resource_build!$A:$A,AE$539)</f>
        <v>#VALUE!</v>
      </c>
      <c r="AF567" s="24" t="e">
        <f>SUMIFS([1]raw_resource_build!$L:$L,[1]raw_resource_build!$B:$B,$C567,[1]raw_resource_build!$A:$A,AF$539)</f>
        <v>#VALUE!</v>
      </c>
      <c r="AG567" s="24" t="e">
        <f>SUMIFS([1]raw_resource_build!$L:$L,[1]raw_resource_build!$B:$B,$C567,[1]raw_resource_build!$A:$A,AG$539)</f>
        <v>#VALUE!</v>
      </c>
      <c r="AH567" s="24" t="e">
        <f>SUMIFS([1]raw_resource_build!$L:$L,[1]raw_resource_build!$B:$B,$C567,[1]raw_resource_build!$A:$A,AH$539)</f>
        <v>#VALUE!</v>
      </c>
      <c r="AI567" s="24" t="e">
        <f>SUMIFS([1]raw_resource_build!$L:$L,[1]raw_resource_build!$B:$B,$C567,[1]raw_resource_build!$A:$A,AI$539)</f>
        <v>#VALUE!</v>
      </c>
      <c r="AJ567" s="24" t="e">
        <f>SUMIFS([1]raw_resource_build!$L:$L,[1]raw_resource_build!$B:$B,$C567,[1]raw_resource_build!$A:$A,AJ$539)</f>
        <v>#VALUE!</v>
      </c>
      <c r="AK567" s="24" t="e">
        <f>SUMIFS([1]raw_resource_build!$L:$L,[1]raw_resource_build!$B:$B,$C567,[1]raw_resource_build!$A:$A,AK$539)</f>
        <v>#VALUE!</v>
      </c>
      <c r="AL567" s="24" t="e">
        <f>SUMIFS([1]raw_resource_build!$L:$L,[1]raw_resource_build!$B:$B,$C567,[1]raw_resource_build!$A:$A,AL$539)</f>
        <v>#VALUE!</v>
      </c>
      <c r="AM567" s="24" t="e">
        <f>SUMIFS([1]raw_resource_build!$L:$L,[1]raw_resource_build!$B:$B,$C567,[1]raw_resource_build!$A:$A,AM$539)</f>
        <v>#VALUE!</v>
      </c>
      <c r="AN567" s="24" t="e">
        <f>SUMIFS([1]raw_resource_build!$L:$L,[1]raw_resource_build!$B:$B,$C567,[1]raw_resource_build!$A:$A,AN$539)</f>
        <v>#VALUE!</v>
      </c>
      <c r="AO567" s="17"/>
    </row>
    <row r="568" spans="3:41" outlineLevel="1" x14ac:dyDescent="0.4">
      <c r="C568" s="17" t="s">
        <v>387</v>
      </c>
      <c r="D568" s="136" t="s">
        <v>159</v>
      </c>
      <c r="E568" s="24">
        <v>0</v>
      </c>
      <c r="F568" s="24">
        <v>0</v>
      </c>
      <c r="G568" s="24">
        <v>0</v>
      </c>
      <c r="H568" s="24">
        <v>0</v>
      </c>
      <c r="I568" s="24">
        <v>0</v>
      </c>
      <c r="J568" s="24">
        <v>0</v>
      </c>
      <c r="K568" s="24">
        <v>0</v>
      </c>
      <c r="L568" s="24">
        <v>0</v>
      </c>
      <c r="M568" s="24">
        <v>0</v>
      </c>
      <c r="N568" s="24">
        <v>0</v>
      </c>
      <c r="O568" s="24">
        <v>0</v>
      </c>
      <c r="P568" s="24">
        <v>0</v>
      </c>
      <c r="Q568" s="24">
        <v>0</v>
      </c>
      <c r="R568" s="24">
        <v>0</v>
      </c>
      <c r="S568" s="24">
        <v>0</v>
      </c>
      <c r="T568" s="24">
        <v>1866</v>
      </c>
      <c r="U568" s="24" t="e">
        <f>SUMIFS([1]raw_resource_build!$L:$L,[1]raw_resource_build!$B:$B,$C568,[1]raw_resource_build!$A:$A,U$539)</f>
        <v>#VALUE!</v>
      </c>
      <c r="V568" s="24" t="e">
        <f>SUMIFS([1]raw_resource_build!$L:$L,[1]raw_resource_build!$B:$B,$C568,[1]raw_resource_build!$A:$A,V$539)</f>
        <v>#VALUE!</v>
      </c>
      <c r="W568" s="24" t="e">
        <f>SUMIFS([1]raw_resource_build!$L:$L,[1]raw_resource_build!$B:$B,$C568,[1]raw_resource_build!$A:$A,W$539)</f>
        <v>#VALUE!</v>
      </c>
      <c r="X568" s="24" t="e">
        <f>SUMIFS([1]raw_resource_build!$L:$L,[1]raw_resource_build!$B:$B,$C568,[1]raw_resource_build!$A:$A,X$539)</f>
        <v>#VALUE!</v>
      </c>
      <c r="Y568" s="24" t="e">
        <f>SUMIFS([1]raw_resource_build!$L:$L,[1]raw_resource_build!$B:$B,$C568,[1]raw_resource_build!$A:$A,Y$539)</f>
        <v>#VALUE!</v>
      </c>
      <c r="Z568" s="24" t="e">
        <f>SUMIFS([1]raw_resource_build!$L:$L,[1]raw_resource_build!$B:$B,$C568,[1]raw_resource_build!$A:$A,Z$539)</f>
        <v>#VALUE!</v>
      </c>
      <c r="AA568" s="24" t="e">
        <f>SUMIFS([1]raw_resource_build!$L:$L,[1]raw_resource_build!$B:$B,$C568,[1]raw_resource_build!$A:$A,AA$539)</f>
        <v>#VALUE!</v>
      </c>
      <c r="AB568" s="24" t="e">
        <f>SUMIFS([1]raw_resource_build!$L:$L,[1]raw_resource_build!$B:$B,$C568,[1]raw_resource_build!$A:$A,AB$539)</f>
        <v>#VALUE!</v>
      </c>
      <c r="AC568" s="24" t="e">
        <f>SUMIFS([1]raw_resource_build!$L:$L,[1]raw_resource_build!$B:$B,$C568,[1]raw_resource_build!$A:$A,AC$539)</f>
        <v>#VALUE!</v>
      </c>
      <c r="AD568" s="24" t="e">
        <f>SUMIFS([1]raw_resource_build!$L:$L,[1]raw_resource_build!$B:$B,$C568,[1]raw_resource_build!$A:$A,AD$539)</f>
        <v>#VALUE!</v>
      </c>
      <c r="AE568" s="24" t="e">
        <f>SUMIFS([1]raw_resource_build!$L:$L,[1]raw_resource_build!$B:$B,$C568,[1]raw_resource_build!$A:$A,AE$539)</f>
        <v>#VALUE!</v>
      </c>
      <c r="AF568" s="24" t="e">
        <f>SUMIFS([1]raw_resource_build!$L:$L,[1]raw_resource_build!$B:$B,$C568,[1]raw_resource_build!$A:$A,AF$539)</f>
        <v>#VALUE!</v>
      </c>
      <c r="AG568" s="24" t="e">
        <f>SUMIFS([1]raw_resource_build!$L:$L,[1]raw_resource_build!$B:$B,$C568,[1]raw_resource_build!$A:$A,AG$539)</f>
        <v>#VALUE!</v>
      </c>
      <c r="AH568" s="24" t="e">
        <f>SUMIFS([1]raw_resource_build!$L:$L,[1]raw_resource_build!$B:$B,$C568,[1]raw_resource_build!$A:$A,AH$539)</f>
        <v>#VALUE!</v>
      </c>
      <c r="AI568" s="24" t="e">
        <f>SUMIFS([1]raw_resource_build!$L:$L,[1]raw_resource_build!$B:$B,$C568,[1]raw_resource_build!$A:$A,AI$539)</f>
        <v>#VALUE!</v>
      </c>
      <c r="AJ568" s="24" t="e">
        <f>SUMIFS([1]raw_resource_build!$L:$L,[1]raw_resource_build!$B:$B,$C568,[1]raw_resource_build!$A:$A,AJ$539)</f>
        <v>#VALUE!</v>
      </c>
      <c r="AK568" s="24" t="e">
        <f>SUMIFS([1]raw_resource_build!$L:$L,[1]raw_resource_build!$B:$B,$C568,[1]raw_resource_build!$A:$A,AK$539)</f>
        <v>#VALUE!</v>
      </c>
      <c r="AL568" s="24" t="e">
        <f>SUMIFS([1]raw_resource_build!$L:$L,[1]raw_resource_build!$B:$B,$C568,[1]raw_resource_build!$A:$A,AL$539)</f>
        <v>#VALUE!</v>
      </c>
      <c r="AM568" s="24" t="e">
        <f>SUMIFS([1]raw_resource_build!$L:$L,[1]raw_resource_build!$B:$B,$C568,[1]raw_resource_build!$A:$A,AM$539)</f>
        <v>#VALUE!</v>
      </c>
      <c r="AN568" s="24" t="e">
        <f>SUMIFS([1]raw_resource_build!$L:$L,[1]raw_resource_build!$B:$B,$C568,[1]raw_resource_build!$A:$A,AN$539)</f>
        <v>#VALUE!</v>
      </c>
      <c r="AO568" s="17"/>
    </row>
    <row r="569" spans="3:41" outlineLevel="1" x14ac:dyDescent="0.4">
      <c r="C569" s="17" t="s">
        <v>388</v>
      </c>
      <c r="D569" s="136" t="s">
        <v>355</v>
      </c>
      <c r="E569" s="24">
        <v>0</v>
      </c>
      <c r="F569" s="24">
        <v>0</v>
      </c>
      <c r="G569" s="24">
        <v>0</v>
      </c>
      <c r="H569" s="24">
        <v>0</v>
      </c>
      <c r="I569" s="24">
        <v>0</v>
      </c>
      <c r="J569" s="24">
        <v>0</v>
      </c>
      <c r="K569" s="24">
        <v>0</v>
      </c>
      <c r="L569" s="24">
        <v>0</v>
      </c>
      <c r="M569" s="24">
        <v>0</v>
      </c>
      <c r="N569" s="24">
        <v>0</v>
      </c>
      <c r="O569" s="24">
        <v>0</v>
      </c>
      <c r="P569" s="24">
        <v>0</v>
      </c>
      <c r="Q569" s="24">
        <v>0</v>
      </c>
      <c r="R569" s="24">
        <v>0</v>
      </c>
      <c r="S569" s="24">
        <v>0</v>
      </c>
      <c r="T569" s="24">
        <v>0</v>
      </c>
      <c r="U569" s="24" t="e">
        <f>SUMIFS([1]raw_resource_build!$L:$L,[1]raw_resource_build!$B:$B,$C569,[1]raw_resource_build!$A:$A,U$539)</f>
        <v>#VALUE!</v>
      </c>
      <c r="V569" s="24" t="e">
        <f>SUMIFS([1]raw_resource_build!$L:$L,[1]raw_resource_build!$B:$B,$C569,[1]raw_resource_build!$A:$A,V$539)</f>
        <v>#VALUE!</v>
      </c>
      <c r="W569" s="24" t="e">
        <f>SUMIFS([1]raw_resource_build!$L:$L,[1]raw_resource_build!$B:$B,$C569,[1]raw_resource_build!$A:$A,W$539)</f>
        <v>#VALUE!</v>
      </c>
      <c r="X569" s="24" t="e">
        <f>SUMIFS([1]raw_resource_build!$L:$L,[1]raw_resource_build!$B:$B,$C569,[1]raw_resource_build!$A:$A,X$539)</f>
        <v>#VALUE!</v>
      </c>
      <c r="Y569" s="24" t="e">
        <f>SUMIFS([1]raw_resource_build!$L:$L,[1]raw_resource_build!$B:$B,$C569,[1]raw_resource_build!$A:$A,Y$539)</f>
        <v>#VALUE!</v>
      </c>
      <c r="Z569" s="24" t="e">
        <f>SUMIFS([1]raw_resource_build!$L:$L,[1]raw_resource_build!$B:$B,$C569,[1]raw_resource_build!$A:$A,Z$539)</f>
        <v>#VALUE!</v>
      </c>
      <c r="AA569" s="24" t="e">
        <f>SUMIFS([1]raw_resource_build!$L:$L,[1]raw_resource_build!$B:$B,$C569,[1]raw_resource_build!$A:$A,AA$539)</f>
        <v>#VALUE!</v>
      </c>
      <c r="AB569" s="24" t="e">
        <f>SUMIFS([1]raw_resource_build!$L:$L,[1]raw_resource_build!$B:$B,$C569,[1]raw_resource_build!$A:$A,AB$539)</f>
        <v>#VALUE!</v>
      </c>
      <c r="AC569" s="24" t="e">
        <f>SUMIFS([1]raw_resource_build!$L:$L,[1]raw_resource_build!$B:$B,$C569,[1]raw_resource_build!$A:$A,AC$539)</f>
        <v>#VALUE!</v>
      </c>
      <c r="AD569" s="24" t="e">
        <f>SUMIFS([1]raw_resource_build!$L:$L,[1]raw_resource_build!$B:$B,$C569,[1]raw_resource_build!$A:$A,AD$539)</f>
        <v>#VALUE!</v>
      </c>
      <c r="AE569" s="24" t="e">
        <f>SUMIFS([1]raw_resource_build!$L:$L,[1]raw_resource_build!$B:$B,$C569,[1]raw_resource_build!$A:$A,AE$539)</f>
        <v>#VALUE!</v>
      </c>
      <c r="AF569" s="24" t="e">
        <f>SUMIFS([1]raw_resource_build!$L:$L,[1]raw_resource_build!$B:$B,$C569,[1]raw_resource_build!$A:$A,AF$539)</f>
        <v>#VALUE!</v>
      </c>
      <c r="AG569" s="24" t="e">
        <f>SUMIFS([1]raw_resource_build!$L:$L,[1]raw_resource_build!$B:$B,$C569,[1]raw_resource_build!$A:$A,AG$539)</f>
        <v>#VALUE!</v>
      </c>
      <c r="AH569" s="24" t="e">
        <f>SUMIFS([1]raw_resource_build!$L:$L,[1]raw_resource_build!$B:$B,$C569,[1]raw_resource_build!$A:$A,AH$539)</f>
        <v>#VALUE!</v>
      </c>
      <c r="AI569" s="24" t="e">
        <f>SUMIFS([1]raw_resource_build!$L:$L,[1]raw_resource_build!$B:$B,$C569,[1]raw_resource_build!$A:$A,AI$539)</f>
        <v>#VALUE!</v>
      </c>
      <c r="AJ569" s="24" t="e">
        <f>SUMIFS([1]raw_resource_build!$L:$L,[1]raw_resource_build!$B:$B,$C569,[1]raw_resource_build!$A:$A,AJ$539)</f>
        <v>#VALUE!</v>
      </c>
      <c r="AK569" s="24" t="e">
        <f>SUMIFS([1]raw_resource_build!$L:$L,[1]raw_resource_build!$B:$B,$C569,[1]raw_resource_build!$A:$A,AK$539)</f>
        <v>#VALUE!</v>
      </c>
      <c r="AL569" s="24" t="e">
        <f>SUMIFS([1]raw_resource_build!$L:$L,[1]raw_resource_build!$B:$B,$C569,[1]raw_resource_build!$A:$A,AL$539)</f>
        <v>#VALUE!</v>
      </c>
      <c r="AM569" s="24" t="e">
        <f>SUMIFS([1]raw_resource_build!$L:$L,[1]raw_resource_build!$B:$B,$C569,[1]raw_resource_build!$A:$A,AM$539)</f>
        <v>#VALUE!</v>
      </c>
      <c r="AN569" s="24" t="e">
        <f>SUMIFS([1]raw_resource_build!$L:$L,[1]raw_resource_build!$B:$B,$C569,[1]raw_resource_build!$A:$A,AN$539)</f>
        <v>#VALUE!</v>
      </c>
      <c r="AO569" s="17"/>
    </row>
    <row r="570" spans="3:41" outlineLevel="1" x14ac:dyDescent="0.4">
      <c r="C570" s="17" t="s">
        <v>389</v>
      </c>
      <c r="D570" s="136" t="s">
        <v>166</v>
      </c>
      <c r="E570" s="24">
        <v>0</v>
      </c>
      <c r="F570" s="24">
        <v>0</v>
      </c>
      <c r="G570" s="24">
        <v>0</v>
      </c>
      <c r="H570" s="24">
        <v>0</v>
      </c>
      <c r="I570" s="24">
        <v>0</v>
      </c>
      <c r="J570" s="24">
        <v>0</v>
      </c>
      <c r="K570" s="24">
        <v>0</v>
      </c>
      <c r="L570" s="24">
        <v>0</v>
      </c>
      <c r="M570" s="24">
        <v>0</v>
      </c>
      <c r="N570" s="24">
        <v>0</v>
      </c>
      <c r="O570" s="24">
        <v>0</v>
      </c>
      <c r="P570" s="24">
        <v>2150</v>
      </c>
      <c r="Q570" s="24">
        <v>0</v>
      </c>
      <c r="R570" s="24">
        <v>0</v>
      </c>
      <c r="S570" s="24">
        <v>0</v>
      </c>
      <c r="T570" s="24">
        <v>2150</v>
      </c>
      <c r="U570" s="24" t="e">
        <f>SUMIFS([1]raw_resource_build!$L:$L,[1]raw_resource_build!$B:$B,$C570,[1]raw_resource_build!$A:$A,U$539)</f>
        <v>#VALUE!</v>
      </c>
      <c r="V570" s="24" t="e">
        <f>SUMIFS([1]raw_resource_build!$L:$L,[1]raw_resource_build!$B:$B,$C570,[1]raw_resource_build!$A:$A,V$539)</f>
        <v>#VALUE!</v>
      </c>
      <c r="W570" s="24" t="e">
        <f>SUMIFS([1]raw_resource_build!$L:$L,[1]raw_resource_build!$B:$B,$C570,[1]raw_resource_build!$A:$A,W$539)</f>
        <v>#VALUE!</v>
      </c>
      <c r="X570" s="24" t="e">
        <f>SUMIFS([1]raw_resource_build!$L:$L,[1]raw_resource_build!$B:$B,$C570,[1]raw_resource_build!$A:$A,X$539)</f>
        <v>#VALUE!</v>
      </c>
      <c r="Y570" s="24" t="e">
        <f>SUMIFS([1]raw_resource_build!$L:$L,[1]raw_resource_build!$B:$B,$C570,[1]raw_resource_build!$A:$A,Y$539)</f>
        <v>#VALUE!</v>
      </c>
      <c r="Z570" s="24" t="e">
        <f>SUMIFS([1]raw_resource_build!$L:$L,[1]raw_resource_build!$B:$B,$C570,[1]raw_resource_build!$A:$A,Z$539)</f>
        <v>#VALUE!</v>
      </c>
      <c r="AA570" s="24" t="e">
        <f>SUMIFS([1]raw_resource_build!$L:$L,[1]raw_resource_build!$B:$B,$C570,[1]raw_resource_build!$A:$A,AA$539)</f>
        <v>#VALUE!</v>
      </c>
      <c r="AB570" s="24" t="e">
        <f>SUMIFS([1]raw_resource_build!$L:$L,[1]raw_resource_build!$B:$B,$C570,[1]raw_resource_build!$A:$A,AB$539)</f>
        <v>#VALUE!</v>
      </c>
      <c r="AC570" s="24" t="e">
        <f>SUMIFS([1]raw_resource_build!$L:$L,[1]raw_resource_build!$B:$B,$C570,[1]raw_resource_build!$A:$A,AC$539)</f>
        <v>#VALUE!</v>
      </c>
      <c r="AD570" s="24" t="e">
        <f>SUMIFS([1]raw_resource_build!$L:$L,[1]raw_resource_build!$B:$B,$C570,[1]raw_resource_build!$A:$A,AD$539)</f>
        <v>#VALUE!</v>
      </c>
      <c r="AE570" s="24" t="e">
        <f>SUMIFS([1]raw_resource_build!$L:$L,[1]raw_resource_build!$B:$B,$C570,[1]raw_resource_build!$A:$A,AE$539)</f>
        <v>#VALUE!</v>
      </c>
      <c r="AF570" s="24" t="e">
        <f>SUMIFS([1]raw_resource_build!$L:$L,[1]raw_resource_build!$B:$B,$C570,[1]raw_resource_build!$A:$A,AF$539)</f>
        <v>#VALUE!</v>
      </c>
      <c r="AG570" s="24" t="e">
        <f>SUMIFS([1]raw_resource_build!$L:$L,[1]raw_resource_build!$B:$B,$C570,[1]raw_resource_build!$A:$A,AG$539)</f>
        <v>#VALUE!</v>
      </c>
      <c r="AH570" s="24" t="e">
        <f>SUMIFS([1]raw_resource_build!$L:$L,[1]raw_resource_build!$B:$B,$C570,[1]raw_resource_build!$A:$A,AH$539)</f>
        <v>#VALUE!</v>
      </c>
      <c r="AI570" s="24" t="e">
        <f>SUMIFS([1]raw_resource_build!$L:$L,[1]raw_resource_build!$B:$B,$C570,[1]raw_resource_build!$A:$A,AI$539)</f>
        <v>#VALUE!</v>
      </c>
      <c r="AJ570" s="24" t="e">
        <f>SUMIFS([1]raw_resource_build!$L:$L,[1]raw_resource_build!$B:$B,$C570,[1]raw_resource_build!$A:$A,AJ$539)</f>
        <v>#VALUE!</v>
      </c>
      <c r="AK570" s="24" t="e">
        <f>SUMIFS([1]raw_resource_build!$L:$L,[1]raw_resource_build!$B:$B,$C570,[1]raw_resource_build!$A:$A,AK$539)</f>
        <v>#VALUE!</v>
      </c>
      <c r="AL570" s="24" t="e">
        <f>SUMIFS([1]raw_resource_build!$L:$L,[1]raw_resource_build!$B:$B,$C570,[1]raw_resource_build!$A:$A,AL$539)</f>
        <v>#VALUE!</v>
      </c>
      <c r="AM570" s="24" t="e">
        <f>SUMIFS([1]raw_resource_build!$L:$L,[1]raw_resource_build!$B:$B,$C570,[1]raw_resource_build!$A:$A,AM$539)</f>
        <v>#VALUE!</v>
      </c>
      <c r="AN570" s="24" t="e">
        <f>SUMIFS([1]raw_resource_build!$L:$L,[1]raw_resource_build!$B:$B,$C570,[1]raw_resource_build!$A:$A,AN$539)</f>
        <v>#VALUE!</v>
      </c>
      <c r="AO570" s="17"/>
    </row>
    <row r="571" spans="3:41" outlineLevel="1" x14ac:dyDescent="0.4">
      <c r="C571" s="17" t="s">
        <v>390</v>
      </c>
      <c r="D571" s="136" t="s">
        <v>166</v>
      </c>
      <c r="E571" s="24">
        <v>0</v>
      </c>
      <c r="F571" s="24">
        <v>0</v>
      </c>
      <c r="G571" s="24">
        <v>0</v>
      </c>
      <c r="H571" s="24">
        <v>0</v>
      </c>
      <c r="I571" s="24">
        <v>0</v>
      </c>
      <c r="J571" s="24">
        <v>0</v>
      </c>
      <c r="K571" s="24">
        <v>0</v>
      </c>
      <c r="L571" s="24">
        <v>0</v>
      </c>
      <c r="M571" s="24">
        <v>0</v>
      </c>
      <c r="N571" s="24">
        <v>0</v>
      </c>
      <c r="O571" s="24">
        <v>0</v>
      </c>
      <c r="P571" s="24">
        <v>0</v>
      </c>
      <c r="Q571" s="24">
        <v>0</v>
      </c>
      <c r="R571" s="24">
        <v>0</v>
      </c>
      <c r="S571" s="24">
        <v>0</v>
      </c>
      <c r="T571" s="24">
        <v>0</v>
      </c>
      <c r="U571" s="24" t="e">
        <f>SUMIFS([1]raw_resource_build!$L:$L,[1]raw_resource_build!$B:$B,$C571,[1]raw_resource_build!$A:$A,U$539)</f>
        <v>#VALUE!</v>
      </c>
      <c r="V571" s="24" t="e">
        <f>SUMIFS([1]raw_resource_build!$L:$L,[1]raw_resource_build!$B:$B,$C571,[1]raw_resource_build!$A:$A,V$539)</f>
        <v>#VALUE!</v>
      </c>
      <c r="W571" s="24" t="e">
        <f>SUMIFS([1]raw_resource_build!$L:$L,[1]raw_resource_build!$B:$B,$C571,[1]raw_resource_build!$A:$A,W$539)</f>
        <v>#VALUE!</v>
      </c>
      <c r="X571" s="24" t="e">
        <f>SUMIFS([1]raw_resource_build!$L:$L,[1]raw_resource_build!$B:$B,$C571,[1]raw_resource_build!$A:$A,X$539)</f>
        <v>#VALUE!</v>
      </c>
      <c r="Y571" s="24" t="e">
        <f>SUMIFS([1]raw_resource_build!$L:$L,[1]raw_resource_build!$B:$B,$C571,[1]raw_resource_build!$A:$A,Y$539)</f>
        <v>#VALUE!</v>
      </c>
      <c r="Z571" s="24" t="e">
        <f>SUMIFS([1]raw_resource_build!$L:$L,[1]raw_resource_build!$B:$B,$C571,[1]raw_resource_build!$A:$A,Z$539)</f>
        <v>#VALUE!</v>
      </c>
      <c r="AA571" s="24" t="e">
        <f>SUMIFS([1]raw_resource_build!$L:$L,[1]raw_resource_build!$B:$B,$C571,[1]raw_resource_build!$A:$A,AA$539)</f>
        <v>#VALUE!</v>
      </c>
      <c r="AB571" s="24" t="e">
        <f>SUMIFS([1]raw_resource_build!$L:$L,[1]raw_resource_build!$B:$B,$C571,[1]raw_resource_build!$A:$A,AB$539)</f>
        <v>#VALUE!</v>
      </c>
      <c r="AC571" s="24" t="e">
        <f>SUMIFS([1]raw_resource_build!$L:$L,[1]raw_resource_build!$B:$B,$C571,[1]raw_resource_build!$A:$A,AC$539)</f>
        <v>#VALUE!</v>
      </c>
      <c r="AD571" s="24" t="e">
        <f>SUMIFS([1]raw_resource_build!$L:$L,[1]raw_resource_build!$B:$B,$C571,[1]raw_resource_build!$A:$A,AD$539)</f>
        <v>#VALUE!</v>
      </c>
      <c r="AE571" s="24" t="e">
        <f>SUMIFS([1]raw_resource_build!$L:$L,[1]raw_resource_build!$B:$B,$C571,[1]raw_resource_build!$A:$A,AE$539)</f>
        <v>#VALUE!</v>
      </c>
      <c r="AF571" s="24" t="e">
        <f>SUMIFS([1]raw_resource_build!$L:$L,[1]raw_resource_build!$B:$B,$C571,[1]raw_resource_build!$A:$A,AF$539)</f>
        <v>#VALUE!</v>
      </c>
      <c r="AG571" s="24" t="e">
        <f>SUMIFS([1]raw_resource_build!$L:$L,[1]raw_resource_build!$B:$B,$C571,[1]raw_resource_build!$A:$A,AG$539)</f>
        <v>#VALUE!</v>
      </c>
      <c r="AH571" s="24" t="e">
        <f>SUMIFS([1]raw_resource_build!$L:$L,[1]raw_resource_build!$B:$B,$C571,[1]raw_resource_build!$A:$A,AH$539)</f>
        <v>#VALUE!</v>
      </c>
      <c r="AI571" s="24" t="e">
        <f>SUMIFS([1]raw_resource_build!$L:$L,[1]raw_resource_build!$B:$B,$C571,[1]raw_resource_build!$A:$A,AI$539)</f>
        <v>#VALUE!</v>
      </c>
      <c r="AJ571" s="24" t="e">
        <f>SUMIFS([1]raw_resource_build!$L:$L,[1]raw_resource_build!$B:$B,$C571,[1]raw_resource_build!$A:$A,AJ$539)</f>
        <v>#VALUE!</v>
      </c>
      <c r="AK571" s="24" t="e">
        <f>SUMIFS([1]raw_resource_build!$L:$L,[1]raw_resource_build!$B:$B,$C571,[1]raw_resource_build!$A:$A,AK$539)</f>
        <v>#VALUE!</v>
      </c>
      <c r="AL571" s="24" t="e">
        <f>SUMIFS([1]raw_resource_build!$L:$L,[1]raw_resource_build!$B:$B,$C571,[1]raw_resource_build!$A:$A,AL$539)</f>
        <v>#VALUE!</v>
      </c>
      <c r="AM571" s="24" t="e">
        <f>SUMIFS([1]raw_resource_build!$L:$L,[1]raw_resource_build!$B:$B,$C571,[1]raw_resource_build!$A:$A,AM$539)</f>
        <v>#VALUE!</v>
      </c>
      <c r="AN571" s="24" t="e">
        <f>SUMIFS([1]raw_resource_build!$L:$L,[1]raw_resource_build!$B:$B,$C571,[1]raw_resource_build!$A:$A,AN$539)</f>
        <v>#VALUE!</v>
      </c>
      <c r="AO571" s="17"/>
    </row>
    <row r="572" spans="3:41" outlineLevel="1" x14ac:dyDescent="0.4">
      <c r="C572" s="17" t="s">
        <v>391</v>
      </c>
      <c r="D572" s="136" t="s">
        <v>359</v>
      </c>
      <c r="E572" s="24">
        <v>0</v>
      </c>
      <c r="F572" s="24">
        <v>0</v>
      </c>
      <c r="G572" s="24">
        <v>0</v>
      </c>
      <c r="H572" s="24">
        <v>0</v>
      </c>
      <c r="I572" s="24">
        <v>0</v>
      </c>
      <c r="J572" s="24">
        <v>0</v>
      </c>
      <c r="K572" s="24">
        <v>0</v>
      </c>
      <c r="L572" s="24">
        <v>0</v>
      </c>
      <c r="M572" s="24">
        <v>0</v>
      </c>
      <c r="N572" s="24">
        <v>0</v>
      </c>
      <c r="O572" s="24">
        <v>0</v>
      </c>
      <c r="P572" s="24">
        <v>0</v>
      </c>
      <c r="Q572" s="24">
        <v>0</v>
      </c>
      <c r="R572" s="24">
        <v>0</v>
      </c>
      <c r="S572" s="24">
        <v>0</v>
      </c>
      <c r="T572" s="24">
        <v>700</v>
      </c>
      <c r="U572" s="24" t="e">
        <f>SUMIFS([1]raw_resource_build!$L:$L,[1]raw_resource_build!$B:$B,$C572,[1]raw_resource_build!$A:$A,U$539)</f>
        <v>#VALUE!</v>
      </c>
      <c r="V572" s="24" t="e">
        <f>SUMIFS([1]raw_resource_build!$L:$L,[1]raw_resource_build!$B:$B,$C572,[1]raw_resource_build!$A:$A,V$539)</f>
        <v>#VALUE!</v>
      </c>
      <c r="W572" s="24" t="e">
        <f>SUMIFS([1]raw_resource_build!$L:$L,[1]raw_resource_build!$B:$B,$C572,[1]raw_resource_build!$A:$A,W$539)</f>
        <v>#VALUE!</v>
      </c>
      <c r="X572" s="24" t="e">
        <f>SUMIFS([1]raw_resource_build!$L:$L,[1]raw_resource_build!$B:$B,$C572,[1]raw_resource_build!$A:$A,X$539)</f>
        <v>#VALUE!</v>
      </c>
      <c r="Y572" s="24" t="e">
        <f>SUMIFS([1]raw_resource_build!$L:$L,[1]raw_resource_build!$B:$B,$C572,[1]raw_resource_build!$A:$A,Y$539)</f>
        <v>#VALUE!</v>
      </c>
      <c r="Z572" s="24" t="e">
        <f>SUMIFS([1]raw_resource_build!$L:$L,[1]raw_resource_build!$B:$B,$C572,[1]raw_resource_build!$A:$A,Z$539)</f>
        <v>#VALUE!</v>
      </c>
      <c r="AA572" s="24" t="e">
        <f>SUMIFS([1]raw_resource_build!$L:$L,[1]raw_resource_build!$B:$B,$C572,[1]raw_resource_build!$A:$A,AA$539)</f>
        <v>#VALUE!</v>
      </c>
      <c r="AB572" s="24" t="e">
        <f>SUMIFS([1]raw_resource_build!$L:$L,[1]raw_resource_build!$B:$B,$C572,[1]raw_resource_build!$A:$A,AB$539)</f>
        <v>#VALUE!</v>
      </c>
      <c r="AC572" s="24" t="e">
        <f>SUMIFS([1]raw_resource_build!$L:$L,[1]raw_resource_build!$B:$B,$C572,[1]raw_resource_build!$A:$A,AC$539)</f>
        <v>#VALUE!</v>
      </c>
      <c r="AD572" s="24" t="e">
        <f>SUMIFS([1]raw_resource_build!$L:$L,[1]raw_resource_build!$B:$B,$C572,[1]raw_resource_build!$A:$A,AD$539)</f>
        <v>#VALUE!</v>
      </c>
      <c r="AE572" s="24" t="e">
        <f>SUMIFS([1]raw_resource_build!$L:$L,[1]raw_resource_build!$B:$B,$C572,[1]raw_resource_build!$A:$A,AE$539)</f>
        <v>#VALUE!</v>
      </c>
      <c r="AF572" s="24" t="e">
        <f>SUMIFS([1]raw_resource_build!$L:$L,[1]raw_resource_build!$B:$B,$C572,[1]raw_resource_build!$A:$A,AF$539)</f>
        <v>#VALUE!</v>
      </c>
      <c r="AG572" s="24" t="e">
        <f>SUMIFS([1]raw_resource_build!$L:$L,[1]raw_resource_build!$B:$B,$C572,[1]raw_resource_build!$A:$A,AG$539)</f>
        <v>#VALUE!</v>
      </c>
      <c r="AH572" s="24" t="e">
        <f>SUMIFS([1]raw_resource_build!$L:$L,[1]raw_resource_build!$B:$B,$C572,[1]raw_resource_build!$A:$A,AH$539)</f>
        <v>#VALUE!</v>
      </c>
      <c r="AI572" s="24" t="e">
        <f>SUMIFS([1]raw_resource_build!$L:$L,[1]raw_resource_build!$B:$B,$C572,[1]raw_resource_build!$A:$A,AI$539)</f>
        <v>#VALUE!</v>
      </c>
      <c r="AJ572" s="24" t="e">
        <f>SUMIFS([1]raw_resource_build!$L:$L,[1]raw_resource_build!$B:$B,$C572,[1]raw_resource_build!$A:$A,AJ$539)</f>
        <v>#VALUE!</v>
      </c>
      <c r="AK572" s="24" t="e">
        <f>SUMIFS([1]raw_resource_build!$L:$L,[1]raw_resource_build!$B:$B,$C572,[1]raw_resource_build!$A:$A,AK$539)</f>
        <v>#VALUE!</v>
      </c>
      <c r="AL572" s="24" t="e">
        <f>SUMIFS([1]raw_resource_build!$L:$L,[1]raw_resource_build!$B:$B,$C572,[1]raw_resource_build!$A:$A,AL$539)</f>
        <v>#VALUE!</v>
      </c>
      <c r="AM572" s="24" t="e">
        <f>SUMIFS([1]raw_resource_build!$L:$L,[1]raw_resource_build!$B:$B,$C572,[1]raw_resource_build!$A:$A,AM$539)</f>
        <v>#VALUE!</v>
      </c>
      <c r="AN572" s="24" t="e">
        <f>SUMIFS([1]raw_resource_build!$L:$L,[1]raw_resource_build!$B:$B,$C572,[1]raw_resource_build!$A:$A,AN$539)</f>
        <v>#VALUE!</v>
      </c>
      <c r="AO572" s="17"/>
    </row>
    <row r="573" spans="3:41" outlineLevel="1" x14ac:dyDescent="0.4">
      <c r="C573" s="17" t="s">
        <v>392</v>
      </c>
      <c r="D573" s="136" t="s">
        <v>393</v>
      </c>
      <c r="E573" s="24">
        <v>0</v>
      </c>
      <c r="F573" s="24">
        <v>0</v>
      </c>
      <c r="G573" s="24">
        <v>0</v>
      </c>
      <c r="H573" s="24">
        <v>0</v>
      </c>
      <c r="I573" s="24">
        <v>0</v>
      </c>
      <c r="J573" s="24">
        <v>0</v>
      </c>
      <c r="K573" s="24">
        <v>0</v>
      </c>
      <c r="L573" s="24">
        <v>0</v>
      </c>
      <c r="M573" s="24">
        <v>0</v>
      </c>
      <c r="N573" s="24">
        <v>0</v>
      </c>
      <c r="O573" s="24">
        <v>0</v>
      </c>
      <c r="P573" s="24">
        <v>0</v>
      </c>
      <c r="Q573" s="24">
        <v>0</v>
      </c>
      <c r="R573" s="24">
        <v>0</v>
      </c>
      <c r="S573" s="24">
        <v>0</v>
      </c>
      <c r="T573" s="24">
        <v>0</v>
      </c>
      <c r="U573" s="24" t="e">
        <f>SUMIFS([1]raw_resource_build!$L:$L,[1]raw_resource_build!$B:$B,$C573,[1]raw_resource_build!$A:$A,U$539)</f>
        <v>#VALUE!</v>
      </c>
      <c r="V573" s="24" t="e">
        <f>SUMIFS([1]raw_resource_build!$L:$L,[1]raw_resource_build!$B:$B,$C573,[1]raw_resource_build!$A:$A,V$539)</f>
        <v>#VALUE!</v>
      </c>
      <c r="W573" s="24" t="e">
        <f>SUMIFS([1]raw_resource_build!$L:$L,[1]raw_resource_build!$B:$B,$C573,[1]raw_resource_build!$A:$A,W$539)</f>
        <v>#VALUE!</v>
      </c>
      <c r="X573" s="24" t="e">
        <f>SUMIFS([1]raw_resource_build!$L:$L,[1]raw_resource_build!$B:$B,$C573,[1]raw_resource_build!$A:$A,X$539)</f>
        <v>#VALUE!</v>
      </c>
      <c r="Y573" s="24" t="e">
        <f>SUMIFS([1]raw_resource_build!$L:$L,[1]raw_resource_build!$B:$B,$C573,[1]raw_resource_build!$A:$A,Y$539)</f>
        <v>#VALUE!</v>
      </c>
      <c r="Z573" s="24" t="e">
        <f>SUMIFS([1]raw_resource_build!$L:$L,[1]raw_resource_build!$B:$B,$C573,[1]raw_resource_build!$A:$A,Z$539)</f>
        <v>#VALUE!</v>
      </c>
      <c r="AA573" s="24" t="e">
        <f>SUMIFS([1]raw_resource_build!$L:$L,[1]raw_resource_build!$B:$B,$C573,[1]raw_resource_build!$A:$A,AA$539)</f>
        <v>#VALUE!</v>
      </c>
      <c r="AB573" s="24" t="e">
        <f>SUMIFS([1]raw_resource_build!$L:$L,[1]raw_resource_build!$B:$B,$C573,[1]raw_resource_build!$A:$A,AB$539)</f>
        <v>#VALUE!</v>
      </c>
      <c r="AC573" s="24" t="e">
        <f>SUMIFS([1]raw_resource_build!$L:$L,[1]raw_resource_build!$B:$B,$C573,[1]raw_resource_build!$A:$A,AC$539)</f>
        <v>#VALUE!</v>
      </c>
      <c r="AD573" s="24" t="e">
        <f>SUMIFS([1]raw_resource_build!$L:$L,[1]raw_resource_build!$B:$B,$C573,[1]raw_resource_build!$A:$A,AD$539)</f>
        <v>#VALUE!</v>
      </c>
      <c r="AE573" s="24" t="e">
        <f>SUMIFS([1]raw_resource_build!$L:$L,[1]raw_resource_build!$B:$B,$C573,[1]raw_resource_build!$A:$A,AE$539)</f>
        <v>#VALUE!</v>
      </c>
      <c r="AF573" s="24" t="e">
        <f>SUMIFS([1]raw_resource_build!$L:$L,[1]raw_resource_build!$B:$B,$C573,[1]raw_resource_build!$A:$A,AF$539)</f>
        <v>#VALUE!</v>
      </c>
      <c r="AG573" s="24" t="e">
        <f>SUMIFS([1]raw_resource_build!$L:$L,[1]raw_resource_build!$B:$B,$C573,[1]raw_resource_build!$A:$A,AG$539)</f>
        <v>#VALUE!</v>
      </c>
      <c r="AH573" s="24" t="e">
        <f>SUMIFS([1]raw_resource_build!$L:$L,[1]raw_resource_build!$B:$B,$C573,[1]raw_resource_build!$A:$A,AH$539)</f>
        <v>#VALUE!</v>
      </c>
      <c r="AI573" s="24" t="e">
        <f>SUMIFS([1]raw_resource_build!$L:$L,[1]raw_resource_build!$B:$B,$C573,[1]raw_resource_build!$A:$A,AI$539)</f>
        <v>#VALUE!</v>
      </c>
      <c r="AJ573" s="24" t="e">
        <f>SUMIFS([1]raw_resource_build!$L:$L,[1]raw_resource_build!$B:$B,$C573,[1]raw_resource_build!$A:$A,AJ$539)</f>
        <v>#VALUE!</v>
      </c>
      <c r="AK573" s="24" t="e">
        <f>SUMIFS([1]raw_resource_build!$L:$L,[1]raw_resource_build!$B:$B,$C573,[1]raw_resource_build!$A:$A,AK$539)</f>
        <v>#VALUE!</v>
      </c>
      <c r="AL573" s="24" t="e">
        <f>SUMIFS([1]raw_resource_build!$L:$L,[1]raw_resource_build!$B:$B,$C573,[1]raw_resource_build!$A:$A,AL$539)</f>
        <v>#VALUE!</v>
      </c>
      <c r="AM573" s="24" t="e">
        <f>SUMIFS([1]raw_resource_build!$L:$L,[1]raw_resource_build!$B:$B,$C573,[1]raw_resource_build!$A:$A,AM$539)</f>
        <v>#VALUE!</v>
      </c>
      <c r="AN573" s="24" t="e">
        <f>SUMIFS([1]raw_resource_build!$L:$L,[1]raw_resource_build!$B:$B,$C573,[1]raw_resource_build!$A:$A,AN$539)</f>
        <v>#VALUE!</v>
      </c>
      <c r="AO573" s="17"/>
    </row>
    <row r="574" spans="3:41" outlineLevel="1" x14ac:dyDescent="0.4">
      <c r="C574" s="17" t="s">
        <v>394</v>
      </c>
      <c r="D574" s="136" t="s">
        <v>393</v>
      </c>
      <c r="E574" s="24">
        <v>0</v>
      </c>
      <c r="F574" s="24">
        <v>0</v>
      </c>
      <c r="G574" s="24">
        <v>0</v>
      </c>
      <c r="H574" s="24">
        <v>0</v>
      </c>
      <c r="I574" s="24">
        <v>0</v>
      </c>
      <c r="J574" s="24">
        <v>0</v>
      </c>
      <c r="K574" s="24">
        <v>0</v>
      </c>
      <c r="L574" s="24">
        <v>0</v>
      </c>
      <c r="M574" s="24">
        <v>0</v>
      </c>
      <c r="N574" s="24">
        <v>0</v>
      </c>
      <c r="O574" s="24">
        <v>0</v>
      </c>
      <c r="P574" s="24">
        <v>0</v>
      </c>
      <c r="Q574" s="24">
        <v>0</v>
      </c>
      <c r="R574" s="24">
        <v>0</v>
      </c>
      <c r="S574" s="24">
        <v>0</v>
      </c>
      <c r="T574" s="24">
        <v>0</v>
      </c>
      <c r="U574" s="24" t="e">
        <f>SUMIFS([1]raw_resource_build!$L:$L,[1]raw_resource_build!$B:$B,$C574,[1]raw_resource_build!$A:$A,U$539)</f>
        <v>#VALUE!</v>
      </c>
      <c r="V574" s="24" t="e">
        <f>SUMIFS([1]raw_resource_build!$L:$L,[1]raw_resource_build!$B:$B,$C574,[1]raw_resource_build!$A:$A,V$539)</f>
        <v>#VALUE!</v>
      </c>
      <c r="W574" s="24" t="e">
        <f>SUMIFS([1]raw_resource_build!$L:$L,[1]raw_resource_build!$B:$B,$C574,[1]raw_resource_build!$A:$A,W$539)</f>
        <v>#VALUE!</v>
      </c>
      <c r="X574" s="24" t="e">
        <f>SUMIFS([1]raw_resource_build!$L:$L,[1]raw_resource_build!$B:$B,$C574,[1]raw_resource_build!$A:$A,X$539)</f>
        <v>#VALUE!</v>
      </c>
      <c r="Y574" s="24" t="e">
        <f>SUMIFS([1]raw_resource_build!$L:$L,[1]raw_resource_build!$B:$B,$C574,[1]raw_resource_build!$A:$A,Y$539)</f>
        <v>#VALUE!</v>
      </c>
      <c r="Z574" s="24" t="e">
        <f>SUMIFS([1]raw_resource_build!$L:$L,[1]raw_resource_build!$B:$B,$C574,[1]raw_resource_build!$A:$A,Z$539)</f>
        <v>#VALUE!</v>
      </c>
      <c r="AA574" s="24" t="e">
        <f>SUMIFS([1]raw_resource_build!$L:$L,[1]raw_resource_build!$B:$B,$C574,[1]raw_resource_build!$A:$A,AA$539)</f>
        <v>#VALUE!</v>
      </c>
      <c r="AB574" s="24" t="e">
        <f>SUMIFS([1]raw_resource_build!$L:$L,[1]raw_resource_build!$B:$B,$C574,[1]raw_resource_build!$A:$A,AB$539)</f>
        <v>#VALUE!</v>
      </c>
      <c r="AC574" s="24" t="e">
        <f>SUMIFS([1]raw_resource_build!$L:$L,[1]raw_resource_build!$B:$B,$C574,[1]raw_resource_build!$A:$A,AC$539)</f>
        <v>#VALUE!</v>
      </c>
      <c r="AD574" s="24" t="e">
        <f>SUMIFS([1]raw_resource_build!$L:$L,[1]raw_resource_build!$B:$B,$C574,[1]raw_resource_build!$A:$A,AD$539)</f>
        <v>#VALUE!</v>
      </c>
      <c r="AE574" s="24" t="e">
        <f>SUMIFS([1]raw_resource_build!$L:$L,[1]raw_resource_build!$B:$B,$C574,[1]raw_resource_build!$A:$A,AE$539)</f>
        <v>#VALUE!</v>
      </c>
      <c r="AF574" s="24" t="e">
        <f>SUMIFS([1]raw_resource_build!$L:$L,[1]raw_resource_build!$B:$B,$C574,[1]raw_resource_build!$A:$A,AF$539)</f>
        <v>#VALUE!</v>
      </c>
      <c r="AG574" s="24" t="e">
        <f>SUMIFS([1]raw_resource_build!$L:$L,[1]raw_resource_build!$B:$B,$C574,[1]raw_resource_build!$A:$A,AG$539)</f>
        <v>#VALUE!</v>
      </c>
      <c r="AH574" s="24" t="e">
        <f>SUMIFS([1]raw_resource_build!$L:$L,[1]raw_resource_build!$B:$B,$C574,[1]raw_resource_build!$A:$A,AH$539)</f>
        <v>#VALUE!</v>
      </c>
      <c r="AI574" s="24" t="e">
        <f>SUMIFS([1]raw_resource_build!$L:$L,[1]raw_resource_build!$B:$B,$C574,[1]raw_resource_build!$A:$A,AI$539)</f>
        <v>#VALUE!</v>
      </c>
      <c r="AJ574" s="24" t="e">
        <f>SUMIFS([1]raw_resource_build!$L:$L,[1]raw_resource_build!$B:$B,$C574,[1]raw_resource_build!$A:$A,AJ$539)</f>
        <v>#VALUE!</v>
      </c>
      <c r="AK574" s="24" t="e">
        <f>SUMIFS([1]raw_resource_build!$L:$L,[1]raw_resource_build!$B:$B,$C574,[1]raw_resource_build!$A:$A,AK$539)</f>
        <v>#VALUE!</v>
      </c>
      <c r="AL574" s="24" t="e">
        <f>SUMIFS([1]raw_resource_build!$L:$L,[1]raw_resource_build!$B:$B,$C574,[1]raw_resource_build!$A:$A,AL$539)</f>
        <v>#VALUE!</v>
      </c>
      <c r="AM574" s="24" t="e">
        <f>SUMIFS([1]raw_resource_build!$L:$L,[1]raw_resource_build!$B:$B,$C574,[1]raw_resource_build!$A:$A,AM$539)</f>
        <v>#VALUE!</v>
      </c>
      <c r="AN574" s="24" t="e">
        <f>SUMIFS([1]raw_resource_build!$L:$L,[1]raw_resource_build!$B:$B,$C574,[1]raw_resource_build!$A:$A,AN$539)</f>
        <v>#VALUE!</v>
      </c>
      <c r="AO574" s="17"/>
    </row>
    <row r="575" spans="3:41" outlineLevel="1" x14ac:dyDescent="0.4">
      <c r="C575" s="17" t="s">
        <v>395</v>
      </c>
      <c r="D575" s="136" t="s">
        <v>359</v>
      </c>
      <c r="E575" s="24">
        <v>0</v>
      </c>
      <c r="F575" s="24">
        <v>0</v>
      </c>
      <c r="G575" s="24">
        <v>0</v>
      </c>
      <c r="H575" s="24">
        <v>0</v>
      </c>
      <c r="I575" s="24">
        <v>0</v>
      </c>
      <c r="J575" s="24">
        <v>0</v>
      </c>
      <c r="K575" s="24">
        <v>0</v>
      </c>
      <c r="L575" s="24">
        <v>0</v>
      </c>
      <c r="M575" s="24">
        <v>0</v>
      </c>
      <c r="N575" s="24">
        <v>0</v>
      </c>
      <c r="O575" s="24">
        <v>0</v>
      </c>
      <c r="P575" s="24">
        <v>0</v>
      </c>
      <c r="Q575" s="24">
        <v>0</v>
      </c>
      <c r="R575" s="24">
        <v>0</v>
      </c>
      <c r="S575" s="24">
        <v>0</v>
      </c>
      <c r="T575" s="24">
        <v>0</v>
      </c>
      <c r="U575" s="24" t="e">
        <f>SUMIFS([1]raw_resource_build!$L:$L,[1]raw_resource_build!$B:$B,$C575,[1]raw_resource_build!$A:$A,U$539)</f>
        <v>#VALUE!</v>
      </c>
      <c r="V575" s="24" t="e">
        <f>SUMIFS([1]raw_resource_build!$L:$L,[1]raw_resource_build!$B:$B,$C575,[1]raw_resource_build!$A:$A,V$539)</f>
        <v>#VALUE!</v>
      </c>
      <c r="W575" s="24" t="e">
        <f>SUMIFS([1]raw_resource_build!$L:$L,[1]raw_resource_build!$B:$B,$C575,[1]raw_resource_build!$A:$A,W$539)</f>
        <v>#VALUE!</v>
      </c>
      <c r="X575" s="24" t="e">
        <f>SUMIFS([1]raw_resource_build!$L:$L,[1]raw_resource_build!$B:$B,$C575,[1]raw_resource_build!$A:$A,X$539)</f>
        <v>#VALUE!</v>
      </c>
      <c r="Y575" s="24" t="e">
        <f>SUMIFS([1]raw_resource_build!$L:$L,[1]raw_resource_build!$B:$B,$C575,[1]raw_resource_build!$A:$A,Y$539)</f>
        <v>#VALUE!</v>
      </c>
      <c r="Z575" s="24" t="e">
        <f>SUMIFS([1]raw_resource_build!$L:$L,[1]raw_resource_build!$B:$B,$C575,[1]raw_resource_build!$A:$A,Z$539)</f>
        <v>#VALUE!</v>
      </c>
      <c r="AA575" s="24" t="e">
        <f>SUMIFS([1]raw_resource_build!$L:$L,[1]raw_resource_build!$B:$B,$C575,[1]raw_resource_build!$A:$A,AA$539)</f>
        <v>#VALUE!</v>
      </c>
      <c r="AB575" s="24" t="e">
        <f>SUMIFS([1]raw_resource_build!$L:$L,[1]raw_resource_build!$B:$B,$C575,[1]raw_resource_build!$A:$A,AB$539)</f>
        <v>#VALUE!</v>
      </c>
      <c r="AC575" s="24" t="e">
        <f>SUMIFS([1]raw_resource_build!$L:$L,[1]raw_resource_build!$B:$B,$C575,[1]raw_resource_build!$A:$A,AC$539)</f>
        <v>#VALUE!</v>
      </c>
      <c r="AD575" s="24" t="e">
        <f>SUMIFS([1]raw_resource_build!$L:$L,[1]raw_resource_build!$B:$B,$C575,[1]raw_resource_build!$A:$A,AD$539)</f>
        <v>#VALUE!</v>
      </c>
      <c r="AE575" s="24" t="e">
        <f>SUMIFS([1]raw_resource_build!$L:$L,[1]raw_resource_build!$B:$B,$C575,[1]raw_resource_build!$A:$A,AE$539)</f>
        <v>#VALUE!</v>
      </c>
      <c r="AF575" s="24" t="e">
        <f>SUMIFS([1]raw_resource_build!$L:$L,[1]raw_resource_build!$B:$B,$C575,[1]raw_resource_build!$A:$A,AF$539)</f>
        <v>#VALUE!</v>
      </c>
      <c r="AG575" s="24" t="e">
        <f>SUMIFS([1]raw_resource_build!$L:$L,[1]raw_resource_build!$B:$B,$C575,[1]raw_resource_build!$A:$A,AG$539)</f>
        <v>#VALUE!</v>
      </c>
      <c r="AH575" s="24" t="e">
        <f>SUMIFS([1]raw_resource_build!$L:$L,[1]raw_resource_build!$B:$B,$C575,[1]raw_resource_build!$A:$A,AH$539)</f>
        <v>#VALUE!</v>
      </c>
      <c r="AI575" s="24" t="e">
        <f>SUMIFS([1]raw_resource_build!$L:$L,[1]raw_resource_build!$B:$B,$C575,[1]raw_resource_build!$A:$A,AI$539)</f>
        <v>#VALUE!</v>
      </c>
      <c r="AJ575" s="24" t="e">
        <f>SUMIFS([1]raw_resource_build!$L:$L,[1]raw_resource_build!$B:$B,$C575,[1]raw_resource_build!$A:$A,AJ$539)</f>
        <v>#VALUE!</v>
      </c>
      <c r="AK575" s="24" t="e">
        <f>SUMIFS([1]raw_resource_build!$L:$L,[1]raw_resource_build!$B:$B,$C575,[1]raw_resource_build!$A:$A,AK$539)</f>
        <v>#VALUE!</v>
      </c>
      <c r="AL575" s="24" t="e">
        <f>SUMIFS([1]raw_resource_build!$L:$L,[1]raw_resource_build!$B:$B,$C575,[1]raw_resource_build!$A:$A,AL$539)</f>
        <v>#VALUE!</v>
      </c>
      <c r="AM575" s="24" t="e">
        <f>SUMIFS([1]raw_resource_build!$L:$L,[1]raw_resource_build!$B:$B,$C575,[1]raw_resource_build!$A:$A,AM$539)</f>
        <v>#VALUE!</v>
      </c>
      <c r="AN575" s="24" t="e">
        <f>SUMIFS([1]raw_resource_build!$L:$L,[1]raw_resource_build!$B:$B,$C575,[1]raw_resource_build!$A:$A,AN$539)</f>
        <v>#VALUE!</v>
      </c>
      <c r="AO575" s="28"/>
    </row>
    <row r="576" spans="3:41" outlineLevel="1" x14ac:dyDescent="0.4">
      <c r="C576" s="17" t="s">
        <v>396</v>
      </c>
      <c r="D576" s="136" t="s">
        <v>176</v>
      </c>
      <c r="E576" s="24">
        <v>0</v>
      </c>
      <c r="F576" s="24">
        <v>0</v>
      </c>
      <c r="G576" s="24">
        <v>0</v>
      </c>
      <c r="H576" s="24">
        <v>0</v>
      </c>
      <c r="I576" s="24">
        <v>0</v>
      </c>
      <c r="J576" s="24">
        <v>0</v>
      </c>
      <c r="K576" s="24">
        <v>0</v>
      </c>
      <c r="L576" s="24">
        <v>0</v>
      </c>
      <c r="M576" s="24">
        <v>0</v>
      </c>
      <c r="N576" s="24">
        <v>0</v>
      </c>
      <c r="O576" s="24">
        <v>0</v>
      </c>
      <c r="P576" s="24">
        <v>0</v>
      </c>
      <c r="Q576" s="24">
        <v>0</v>
      </c>
      <c r="R576" s="24">
        <v>0</v>
      </c>
      <c r="S576" s="24">
        <v>0</v>
      </c>
      <c r="T576" s="24">
        <v>0</v>
      </c>
      <c r="U576" s="24" t="e">
        <f>SUMIFS([1]raw_resource_build!$L:$L,[1]raw_resource_build!$B:$B,$C576,[1]raw_resource_build!$A:$A,U$539)</f>
        <v>#VALUE!</v>
      </c>
      <c r="V576" s="24" t="e">
        <f>SUMIFS([1]raw_resource_build!$L:$L,[1]raw_resource_build!$B:$B,$C576,[1]raw_resource_build!$A:$A,V$539)</f>
        <v>#VALUE!</v>
      </c>
      <c r="W576" s="24" t="e">
        <f>SUMIFS([1]raw_resource_build!$L:$L,[1]raw_resource_build!$B:$B,$C576,[1]raw_resource_build!$A:$A,W$539)</f>
        <v>#VALUE!</v>
      </c>
      <c r="X576" s="24" t="e">
        <f>SUMIFS([1]raw_resource_build!$L:$L,[1]raw_resource_build!$B:$B,$C576,[1]raw_resource_build!$A:$A,X$539)</f>
        <v>#VALUE!</v>
      </c>
      <c r="Y576" s="24" t="e">
        <f>SUMIFS([1]raw_resource_build!$L:$L,[1]raw_resource_build!$B:$B,$C576,[1]raw_resource_build!$A:$A,Y$539)</f>
        <v>#VALUE!</v>
      </c>
      <c r="Z576" s="24" t="e">
        <f>SUMIFS([1]raw_resource_build!$L:$L,[1]raw_resource_build!$B:$B,$C576,[1]raw_resource_build!$A:$A,Z$539)</f>
        <v>#VALUE!</v>
      </c>
      <c r="AA576" s="24" t="e">
        <f>SUMIFS([1]raw_resource_build!$L:$L,[1]raw_resource_build!$B:$B,$C576,[1]raw_resource_build!$A:$A,AA$539)</f>
        <v>#VALUE!</v>
      </c>
      <c r="AB576" s="24" t="e">
        <f>SUMIFS([1]raw_resource_build!$L:$L,[1]raw_resource_build!$B:$B,$C576,[1]raw_resource_build!$A:$A,AB$539)</f>
        <v>#VALUE!</v>
      </c>
      <c r="AC576" s="24" t="e">
        <f>SUMIFS([1]raw_resource_build!$L:$L,[1]raw_resource_build!$B:$B,$C576,[1]raw_resource_build!$A:$A,AC$539)</f>
        <v>#VALUE!</v>
      </c>
      <c r="AD576" s="24" t="e">
        <f>SUMIFS([1]raw_resource_build!$L:$L,[1]raw_resource_build!$B:$B,$C576,[1]raw_resource_build!$A:$A,AD$539)</f>
        <v>#VALUE!</v>
      </c>
      <c r="AE576" s="24" t="e">
        <f>SUMIFS([1]raw_resource_build!$L:$L,[1]raw_resource_build!$B:$B,$C576,[1]raw_resource_build!$A:$A,AE$539)</f>
        <v>#VALUE!</v>
      </c>
      <c r="AF576" s="24" t="e">
        <f>SUMIFS([1]raw_resource_build!$L:$L,[1]raw_resource_build!$B:$B,$C576,[1]raw_resource_build!$A:$A,AF$539)</f>
        <v>#VALUE!</v>
      </c>
      <c r="AG576" s="24" t="e">
        <f>SUMIFS([1]raw_resource_build!$L:$L,[1]raw_resource_build!$B:$B,$C576,[1]raw_resource_build!$A:$A,AG$539)</f>
        <v>#VALUE!</v>
      </c>
      <c r="AH576" s="24" t="e">
        <f>SUMIFS([1]raw_resource_build!$L:$L,[1]raw_resource_build!$B:$B,$C576,[1]raw_resource_build!$A:$A,AH$539)</f>
        <v>#VALUE!</v>
      </c>
      <c r="AI576" s="24" t="e">
        <f>SUMIFS([1]raw_resource_build!$L:$L,[1]raw_resource_build!$B:$B,$C576,[1]raw_resource_build!$A:$A,AI$539)</f>
        <v>#VALUE!</v>
      </c>
      <c r="AJ576" s="24" t="e">
        <f>SUMIFS([1]raw_resource_build!$L:$L,[1]raw_resource_build!$B:$B,$C576,[1]raw_resource_build!$A:$A,AJ$539)</f>
        <v>#VALUE!</v>
      </c>
      <c r="AK576" s="24" t="e">
        <f>SUMIFS([1]raw_resource_build!$L:$L,[1]raw_resource_build!$B:$B,$C576,[1]raw_resource_build!$A:$A,AK$539)</f>
        <v>#VALUE!</v>
      </c>
      <c r="AL576" s="24" t="e">
        <f>SUMIFS([1]raw_resource_build!$L:$L,[1]raw_resource_build!$B:$B,$C576,[1]raw_resource_build!$A:$A,AL$539)</f>
        <v>#VALUE!</v>
      </c>
      <c r="AM576" s="24" t="e">
        <f>SUMIFS([1]raw_resource_build!$L:$L,[1]raw_resource_build!$B:$B,$C576,[1]raw_resource_build!$A:$A,AM$539)</f>
        <v>#VALUE!</v>
      </c>
      <c r="AN576" s="24" t="e">
        <f>SUMIFS([1]raw_resource_build!$L:$L,[1]raw_resource_build!$B:$B,$C576,[1]raw_resource_build!$A:$A,AN$539)</f>
        <v>#VALUE!</v>
      </c>
      <c r="AO576" s="28"/>
    </row>
    <row r="577" spans="3:41" outlineLevel="1" x14ac:dyDescent="0.4">
      <c r="C577" s="17" t="s">
        <v>397</v>
      </c>
      <c r="D577" s="136" t="s">
        <v>176</v>
      </c>
      <c r="E577" s="24">
        <v>0</v>
      </c>
      <c r="F577" s="24">
        <v>0</v>
      </c>
      <c r="G577" s="24">
        <v>0</v>
      </c>
      <c r="H577" s="24">
        <v>0</v>
      </c>
      <c r="I577" s="24">
        <v>0</v>
      </c>
      <c r="J577" s="24">
        <v>0</v>
      </c>
      <c r="K577" s="24">
        <v>0</v>
      </c>
      <c r="L577" s="24">
        <v>0</v>
      </c>
      <c r="M577" s="24">
        <v>0</v>
      </c>
      <c r="N577" s="24">
        <v>0</v>
      </c>
      <c r="O577" s="24">
        <v>0</v>
      </c>
      <c r="P577" s="24">
        <v>0</v>
      </c>
      <c r="Q577" s="24">
        <v>0</v>
      </c>
      <c r="R577" s="24">
        <v>0</v>
      </c>
      <c r="S577" s="24">
        <v>0</v>
      </c>
      <c r="T577" s="24">
        <v>0</v>
      </c>
      <c r="U577" s="24" t="e">
        <f>SUMIFS([1]raw_resource_build!$L:$L,[1]raw_resource_build!$B:$B,$C577,[1]raw_resource_build!$A:$A,U$539)</f>
        <v>#VALUE!</v>
      </c>
      <c r="V577" s="24" t="e">
        <f>SUMIFS([1]raw_resource_build!$L:$L,[1]raw_resource_build!$B:$B,$C577,[1]raw_resource_build!$A:$A,V$539)</f>
        <v>#VALUE!</v>
      </c>
      <c r="W577" s="24" t="e">
        <f>SUMIFS([1]raw_resource_build!$L:$L,[1]raw_resource_build!$B:$B,$C577,[1]raw_resource_build!$A:$A,W$539)</f>
        <v>#VALUE!</v>
      </c>
      <c r="X577" s="24" t="e">
        <f>SUMIFS([1]raw_resource_build!$L:$L,[1]raw_resource_build!$B:$B,$C577,[1]raw_resource_build!$A:$A,X$539)</f>
        <v>#VALUE!</v>
      </c>
      <c r="Y577" s="24" t="e">
        <f>SUMIFS([1]raw_resource_build!$L:$L,[1]raw_resource_build!$B:$B,$C577,[1]raw_resource_build!$A:$A,Y$539)</f>
        <v>#VALUE!</v>
      </c>
      <c r="Z577" s="24" t="e">
        <f>SUMIFS([1]raw_resource_build!$L:$L,[1]raw_resource_build!$B:$B,$C577,[1]raw_resource_build!$A:$A,Z$539)</f>
        <v>#VALUE!</v>
      </c>
      <c r="AA577" s="24" t="e">
        <f>SUMIFS([1]raw_resource_build!$L:$L,[1]raw_resource_build!$B:$B,$C577,[1]raw_resource_build!$A:$A,AA$539)</f>
        <v>#VALUE!</v>
      </c>
      <c r="AB577" s="24" t="e">
        <f>SUMIFS([1]raw_resource_build!$L:$L,[1]raw_resource_build!$B:$B,$C577,[1]raw_resource_build!$A:$A,AB$539)</f>
        <v>#VALUE!</v>
      </c>
      <c r="AC577" s="24" t="e">
        <f>SUMIFS([1]raw_resource_build!$L:$L,[1]raw_resource_build!$B:$B,$C577,[1]raw_resource_build!$A:$A,AC$539)</f>
        <v>#VALUE!</v>
      </c>
      <c r="AD577" s="24" t="e">
        <f>SUMIFS([1]raw_resource_build!$L:$L,[1]raw_resource_build!$B:$B,$C577,[1]raw_resource_build!$A:$A,AD$539)</f>
        <v>#VALUE!</v>
      </c>
      <c r="AE577" s="24" t="e">
        <f>SUMIFS([1]raw_resource_build!$L:$L,[1]raw_resource_build!$B:$B,$C577,[1]raw_resource_build!$A:$A,AE$539)</f>
        <v>#VALUE!</v>
      </c>
      <c r="AF577" s="24" t="e">
        <f>SUMIFS([1]raw_resource_build!$L:$L,[1]raw_resource_build!$B:$B,$C577,[1]raw_resource_build!$A:$A,AF$539)</f>
        <v>#VALUE!</v>
      </c>
      <c r="AG577" s="24" t="e">
        <f>SUMIFS([1]raw_resource_build!$L:$L,[1]raw_resource_build!$B:$B,$C577,[1]raw_resource_build!$A:$A,AG$539)</f>
        <v>#VALUE!</v>
      </c>
      <c r="AH577" s="24" t="e">
        <f>SUMIFS([1]raw_resource_build!$L:$L,[1]raw_resource_build!$B:$B,$C577,[1]raw_resource_build!$A:$A,AH$539)</f>
        <v>#VALUE!</v>
      </c>
      <c r="AI577" s="24" t="e">
        <f>SUMIFS([1]raw_resource_build!$L:$L,[1]raw_resource_build!$B:$B,$C577,[1]raw_resource_build!$A:$A,AI$539)</f>
        <v>#VALUE!</v>
      </c>
      <c r="AJ577" s="24" t="e">
        <f>SUMIFS([1]raw_resource_build!$L:$L,[1]raw_resource_build!$B:$B,$C577,[1]raw_resource_build!$A:$A,AJ$539)</f>
        <v>#VALUE!</v>
      </c>
      <c r="AK577" s="24" t="e">
        <f>SUMIFS([1]raw_resource_build!$L:$L,[1]raw_resource_build!$B:$B,$C577,[1]raw_resource_build!$A:$A,AK$539)</f>
        <v>#VALUE!</v>
      </c>
      <c r="AL577" s="24" t="e">
        <f>SUMIFS([1]raw_resource_build!$L:$L,[1]raw_resource_build!$B:$B,$C577,[1]raw_resource_build!$A:$A,AL$539)</f>
        <v>#VALUE!</v>
      </c>
      <c r="AM577" s="24" t="e">
        <f>SUMIFS([1]raw_resource_build!$L:$L,[1]raw_resource_build!$B:$B,$C577,[1]raw_resource_build!$A:$A,AM$539)</f>
        <v>#VALUE!</v>
      </c>
      <c r="AN577" s="24" t="e">
        <f>SUMIFS([1]raw_resource_build!$L:$L,[1]raw_resource_build!$B:$B,$C577,[1]raw_resource_build!$A:$A,AN$539)</f>
        <v>#VALUE!</v>
      </c>
      <c r="AO577" s="28"/>
    </row>
    <row r="578" spans="3:41" outlineLevel="1" x14ac:dyDescent="0.4">
      <c r="C578" s="17" t="s">
        <v>398</v>
      </c>
      <c r="D578" s="136" t="s">
        <v>399</v>
      </c>
      <c r="E578" s="24">
        <v>0</v>
      </c>
      <c r="F578" s="24">
        <v>0</v>
      </c>
      <c r="G578" s="24">
        <v>0</v>
      </c>
      <c r="H578" s="24">
        <v>0</v>
      </c>
      <c r="I578" s="24">
        <v>0</v>
      </c>
      <c r="J578" s="24">
        <v>0</v>
      </c>
      <c r="K578" s="24">
        <v>0</v>
      </c>
      <c r="L578" s="24">
        <v>0</v>
      </c>
      <c r="M578" s="24">
        <v>0</v>
      </c>
      <c r="N578" s="24">
        <v>0</v>
      </c>
      <c r="O578" s="24">
        <v>0</v>
      </c>
      <c r="P578" s="24">
        <v>0</v>
      </c>
      <c r="Q578" s="24">
        <v>0</v>
      </c>
      <c r="R578" s="24">
        <v>0</v>
      </c>
      <c r="S578" s="24">
        <v>0</v>
      </c>
      <c r="T578" s="24">
        <v>0</v>
      </c>
      <c r="U578" s="24" t="e">
        <f>SUMIFS([1]raw_resource_build!$L:$L,[1]raw_resource_build!$B:$B,$C578,[1]raw_resource_build!$A:$A,U$539)</f>
        <v>#VALUE!</v>
      </c>
      <c r="V578" s="24" t="e">
        <f>SUMIFS([1]raw_resource_build!$L:$L,[1]raw_resource_build!$B:$B,$C578,[1]raw_resource_build!$A:$A,V$539)</f>
        <v>#VALUE!</v>
      </c>
      <c r="W578" s="24" t="e">
        <f>SUMIFS([1]raw_resource_build!$L:$L,[1]raw_resource_build!$B:$B,$C578,[1]raw_resource_build!$A:$A,W$539)</f>
        <v>#VALUE!</v>
      </c>
      <c r="X578" s="24" t="e">
        <f>SUMIFS([1]raw_resource_build!$L:$L,[1]raw_resource_build!$B:$B,$C578,[1]raw_resource_build!$A:$A,X$539)</f>
        <v>#VALUE!</v>
      </c>
      <c r="Y578" s="24" t="e">
        <f>SUMIFS([1]raw_resource_build!$L:$L,[1]raw_resource_build!$B:$B,$C578,[1]raw_resource_build!$A:$A,Y$539)</f>
        <v>#VALUE!</v>
      </c>
      <c r="Z578" s="24" t="e">
        <f>SUMIFS([1]raw_resource_build!$L:$L,[1]raw_resource_build!$B:$B,$C578,[1]raw_resource_build!$A:$A,Z$539)</f>
        <v>#VALUE!</v>
      </c>
      <c r="AA578" s="24" t="e">
        <f>SUMIFS([1]raw_resource_build!$L:$L,[1]raw_resource_build!$B:$B,$C578,[1]raw_resource_build!$A:$A,AA$539)</f>
        <v>#VALUE!</v>
      </c>
      <c r="AB578" s="24" t="e">
        <f>SUMIFS([1]raw_resource_build!$L:$L,[1]raw_resource_build!$B:$B,$C578,[1]raw_resource_build!$A:$A,AB$539)</f>
        <v>#VALUE!</v>
      </c>
      <c r="AC578" s="24" t="e">
        <f>SUMIFS([1]raw_resource_build!$L:$L,[1]raw_resource_build!$B:$B,$C578,[1]raw_resource_build!$A:$A,AC$539)</f>
        <v>#VALUE!</v>
      </c>
      <c r="AD578" s="24" t="e">
        <f>SUMIFS([1]raw_resource_build!$L:$L,[1]raw_resource_build!$B:$B,$C578,[1]raw_resource_build!$A:$A,AD$539)</f>
        <v>#VALUE!</v>
      </c>
      <c r="AE578" s="24" t="e">
        <f>SUMIFS([1]raw_resource_build!$L:$L,[1]raw_resource_build!$B:$B,$C578,[1]raw_resource_build!$A:$A,AE$539)</f>
        <v>#VALUE!</v>
      </c>
      <c r="AF578" s="24" t="e">
        <f>SUMIFS([1]raw_resource_build!$L:$L,[1]raw_resource_build!$B:$B,$C578,[1]raw_resource_build!$A:$A,AF$539)</f>
        <v>#VALUE!</v>
      </c>
      <c r="AG578" s="24" t="e">
        <f>SUMIFS([1]raw_resource_build!$L:$L,[1]raw_resource_build!$B:$B,$C578,[1]raw_resource_build!$A:$A,AG$539)</f>
        <v>#VALUE!</v>
      </c>
      <c r="AH578" s="24" t="e">
        <f>SUMIFS([1]raw_resource_build!$L:$L,[1]raw_resource_build!$B:$B,$C578,[1]raw_resource_build!$A:$A,AH$539)</f>
        <v>#VALUE!</v>
      </c>
      <c r="AI578" s="24" t="e">
        <f>SUMIFS([1]raw_resource_build!$L:$L,[1]raw_resource_build!$B:$B,$C578,[1]raw_resource_build!$A:$A,AI$539)</f>
        <v>#VALUE!</v>
      </c>
      <c r="AJ578" s="24" t="e">
        <f>SUMIFS([1]raw_resource_build!$L:$L,[1]raw_resource_build!$B:$B,$C578,[1]raw_resource_build!$A:$A,AJ$539)</f>
        <v>#VALUE!</v>
      </c>
      <c r="AK578" s="24" t="e">
        <f>SUMIFS([1]raw_resource_build!$L:$L,[1]raw_resource_build!$B:$B,$C578,[1]raw_resource_build!$A:$A,AK$539)</f>
        <v>#VALUE!</v>
      </c>
      <c r="AL578" s="24" t="e">
        <f>SUMIFS([1]raw_resource_build!$L:$L,[1]raw_resource_build!$B:$B,$C578,[1]raw_resource_build!$A:$A,AL$539)</f>
        <v>#VALUE!</v>
      </c>
      <c r="AM578" s="24" t="e">
        <f>SUMIFS([1]raw_resource_build!$L:$L,[1]raw_resource_build!$B:$B,$C578,[1]raw_resource_build!$A:$A,AM$539)</f>
        <v>#VALUE!</v>
      </c>
      <c r="AN578" s="24" t="e">
        <f>SUMIFS([1]raw_resource_build!$L:$L,[1]raw_resource_build!$B:$B,$C578,[1]raw_resource_build!$A:$A,AN$539)</f>
        <v>#VALUE!</v>
      </c>
      <c r="AO578" s="28"/>
    </row>
    <row r="579" spans="3:41" outlineLevel="1" x14ac:dyDescent="0.4">
      <c r="C579" s="17" t="s">
        <v>400</v>
      </c>
      <c r="D579" s="136" t="s">
        <v>399</v>
      </c>
      <c r="E579" s="24">
        <v>0</v>
      </c>
      <c r="F579" s="24">
        <v>0</v>
      </c>
      <c r="G579" s="24">
        <v>0</v>
      </c>
      <c r="H579" s="24">
        <v>0</v>
      </c>
      <c r="I579" s="24">
        <v>0</v>
      </c>
      <c r="J579" s="24">
        <v>0</v>
      </c>
      <c r="K579" s="24">
        <v>0</v>
      </c>
      <c r="L579" s="24">
        <v>0</v>
      </c>
      <c r="M579" s="24">
        <v>0</v>
      </c>
      <c r="N579" s="24">
        <v>0</v>
      </c>
      <c r="O579" s="24">
        <v>0</v>
      </c>
      <c r="P579" s="24">
        <v>0</v>
      </c>
      <c r="Q579" s="24">
        <v>0</v>
      </c>
      <c r="R579" s="24">
        <v>0</v>
      </c>
      <c r="S579" s="24">
        <v>0</v>
      </c>
      <c r="T579" s="24">
        <v>0</v>
      </c>
      <c r="U579" s="24" t="e">
        <f>SUMIFS([1]raw_resource_build!$L:$L,[1]raw_resource_build!$B:$B,$C579,[1]raw_resource_build!$A:$A,U$539)</f>
        <v>#VALUE!</v>
      </c>
      <c r="V579" s="24" t="e">
        <f>SUMIFS([1]raw_resource_build!$L:$L,[1]raw_resource_build!$B:$B,$C579,[1]raw_resource_build!$A:$A,V$539)</f>
        <v>#VALUE!</v>
      </c>
      <c r="W579" s="24" t="e">
        <f>SUMIFS([1]raw_resource_build!$L:$L,[1]raw_resource_build!$B:$B,$C579,[1]raw_resource_build!$A:$A,W$539)</f>
        <v>#VALUE!</v>
      </c>
      <c r="X579" s="24" t="e">
        <f>SUMIFS([1]raw_resource_build!$L:$L,[1]raw_resource_build!$B:$B,$C579,[1]raw_resource_build!$A:$A,X$539)</f>
        <v>#VALUE!</v>
      </c>
      <c r="Y579" s="24" t="e">
        <f>SUMIFS([1]raw_resource_build!$L:$L,[1]raw_resource_build!$B:$B,$C579,[1]raw_resource_build!$A:$A,Y$539)</f>
        <v>#VALUE!</v>
      </c>
      <c r="Z579" s="24" t="e">
        <f>SUMIFS([1]raw_resource_build!$L:$L,[1]raw_resource_build!$B:$B,$C579,[1]raw_resource_build!$A:$A,Z$539)</f>
        <v>#VALUE!</v>
      </c>
      <c r="AA579" s="24" t="e">
        <f>SUMIFS([1]raw_resource_build!$L:$L,[1]raw_resource_build!$B:$B,$C579,[1]raw_resource_build!$A:$A,AA$539)</f>
        <v>#VALUE!</v>
      </c>
      <c r="AB579" s="24" t="e">
        <f>SUMIFS([1]raw_resource_build!$L:$L,[1]raw_resource_build!$B:$B,$C579,[1]raw_resource_build!$A:$A,AB$539)</f>
        <v>#VALUE!</v>
      </c>
      <c r="AC579" s="24" t="e">
        <f>SUMIFS([1]raw_resource_build!$L:$L,[1]raw_resource_build!$B:$B,$C579,[1]raw_resource_build!$A:$A,AC$539)</f>
        <v>#VALUE!</v>
      </c>
      <c r="AD579" s="24" t="e">
        <f>SUMIFS([1]raw_resource_build!$L:$L,[1]raw_resource_build!$B:$B,$C579,[1]raw_resource_build!$A:$A,AD$539)</f>
        <v>#VALUE!</v>
      </c>
      <c r="AE579" s="24" t="e">
        <f>SUMIFS([1]raw_resource_build!$L:$L,[1]raw_resource_build!$B:$B,$C579,[1]raw_resource_build!$A:$A,AE$539)</f>
        <v>#VALUE!</v>
      </c>
      <c r="AF579" s="24" t="e">
        <f>SUMIFS([1]raw_resource_build!$L:$L,[1]raw_resource_build!$B:$B,$C579,[1]raw_resource_build!$A:$A,AF$539)</f>
        <v>#VALUE!</v>
      </c>
      <c r="AG579" s="24" t="e">
        <f>SUMIFS([1]raw_resource_build!$L:$L,[1]raw_resource_build!$B:$B,$C579,[1]raw_resource_build!$A:$A,AG$539)</f>
        <v>#VALUE!</v>
      </c>
      <c r="AH579" s="24" t="e">
        <f>SUMIFS([1]raw_resource_build!$L:$L,[1]raw_resource_build!$B:$B,$C579,[1]raw_resource_build!$A:$A,AH$539)</f>
        <v>#VALUE!</v>
      </c>
      <c r="AI579" s="24" t="e">
        <f>SUMIFS([1]raw_resource_build!$L:$L,[1]raw_resource_build!$B:$B,$C579,[1]raw_resource_build!$A:$A,AI$539)</f>
        <v>#VALUE!</v>
      </c>
      <c r="AJ579" s="24" t="e">
        <f>SUMIFS([1]raw_resource_build!$L:$L,[1]raw_resource_build!$B:$B,$C579,[1]raw_resource_build!$A:$A,AJ$539)</f>
        <v>#VALUE!</v>
      </c>
      <c r="AK579" s="24" t="e">
        <f>SUMIFS([1]raw_resource_build!$L:$L,[1]raw_resource_build!$B:$B,$C579,[1]raw_resource_build!$A:$A,AK$539)</f>
        <v>#VALUE!</v>
      </c>
      <c r="AL579" s="24" t="e">
        <f>SUMIFS([1]raw_resource_build!$L:$L,[1]raw_resource_build!$B:$B,$C579,[1]raw_resource_build!$A:$A,AL$539)</f>
        <v>#VALUE!</v>
      </c>
      <c r="AM579" s="24" t="e">
        <f>SUMIFS([1]raw_resource_build!$L:$L,[1]raw_resource_build!$B:$B,$C579,[1]raw_resource_build!$A:$A,AM$539)</f>
        <v>#VALUE!</v>
      </c>
      <c r="AN579" s="24" t="e">
        <f>SUMIFS([1]raw_resource_build!$L:$L,[1]raw_resource_build!$B:$B,$C579,[1]raw_resource_build!$A:$A,AN$539)</f>
        <v>#VALUE!</v>
      </c>
      <c r="AO579" s="28"/>
    </row>
    <row r="580" spans="3:41" outlineLevel="1" x14ac:dyDescent="0.4">
      <c r="C580" s="17" t="s">
        <v>401</v>
      </c>
      <c r="D580" s="136" t="s">
        <v>357</v>
      </c>
      <c r="E580" s="24">
        <v>0</v>
      </c>
      <c r="F580" s="24">
        <v>0</v>
      </c>
      <c r="G580" s="24">
        <v>0</v>
      </c>
      <c r="H580" s="24">
        <v>0</v>
      </c>
      <c r="I580" s="24">
        <v>0</v>
      </c>
      <c r="J580" s="24">
        <v>0</v>
      </c>
      <c r="K580" s="24">
        <v>0</v>
      </c>
      <c r="L580" s="24">
        <v>0</v>
      </c>
      <c r="M580" s="24">
        <v>0</v>
      </c>
      <c r="N580" s="24">
        <v>0</v>
      </c>
      <c r="O580" s="24">
        <v>0</v>
      </c>
      <c r="P580" s="24">
        <v>0</v>
      </c>
      <c r="Q580" s="24">
        <v>0</v>
      </c>
      <c r="R580" s="24">
        <v>0</v>
      </c>
      <c r="S580" s="24">
        <v>0</v>
      </c>
      <c r="T580" s="24">
        <v>0</v>
      </c>
      <c r="U580" s="24" t="e">
        <f>SUMIFS([1]raw_resource_build!$L:$L,[1]raw_resource_build!$B:$B,$C580,[1]raw_resource_build!$A:$A,U$539)</f>
        <v>#VALUE!</v>
      </c>
      <c r="V580" s="24" t="e">
        <f>SUMIFS([1]raw_resource_build!$L:$L,[1]raw_resource_build!$B:$B,$C580,[1]raw_resource_build!$A:$A,V$539)</f>
        <v>#VALUE!</v>
      </c>
      <c r="W580" s="24" t="e">
        <f>SUMIFS([1]raw_resource_build!$L:$L,[1]raw_resource_build!$B:$B,$C580,[1]raw_resource_build!$A:$A,W$539)</f>
        <v>#VALUE!</v>
      </c>
      <c r="X580" s="24" t="e">
        <f>SUMIFS([1]raw_resource_build!$L:$L,[1]raw_resource_build!$B:$B,$C580,[1]raw_resource_build!$A:$A,X$539)</f>
        <v>#VALUE!</v>
      </c>
      <c r="Y580" s="24" t="e">
        <f>SUMIFS([1]raw_resource_build!$L:$L,[1]raw_resource_build!$B:$B,$C580,[1]raw_resource_build!$A:$A,Y$539)</f>
        <v>#VALUE!</v>
      </c>
      <c r="Z580" s="24" t="e">
        <f>SUMIFS([1]raw_resource_build!$L:$L,[1]raw_resource_build!$B:$B,$C580,[1]raw_resource_build!$A:$A,Z$539)</f>
        <v>#VALUE!</v>
      </c>
      <c r="AA580" s="24" t="e">
        <f>SUMIFS([1]raw_resource_build!$L:$L,[1]raw_resource_build!$B:$B,$C580,[1]raw_resource_build!$A:$A,AA$539)</f>
        <v>#VALUE!</v>
      </c>
      <c r="AB580" s="24" t="e">
        <f>SUMIFS([1]raw_resource_build!$L:$L,[1]raw_resource_build!$B:$B,$C580,[1]raw_resource_build!$A:$A,AB$539)</f>
        <v>#VALUE!</v>
      </c>
      <c r="AC580" s="24" t="e">
        <f>SUMIFS([1]raw_resource_build!$L:$L,[1]raw_resource_build!$B:$B,$C580,[1]raw_resource_build!$A:$A,AC$539)</f>
        <v>#VALUE!</v>
      </c>
      <c r="AD580" s="24" t="e">
        <f>SUMIFS([1]raw_resource_build!$L:$L,[1]raw_resource_build!$B:$B,$C580,[1]raw_resource_build!$A:$A,AD$539)</f>
        <v>#VALUE!</v>
      </c>
      <c r="AE580" s="24" t="e">
        <f>SUMIFS([1]raw_resource_build!$L:$L,[1]raw_resource_build!$B:$B,$C580,[1]raw_resource_build!$A:$A,AE$539)</f>
        <v>#VALUE!</v>
      </c>
      <c r="AF580" s="24" t="e">
        <f>SUMIFS([1]raw_resource_build!$L:$L,[1]raw_resource_build!$B:$B,$C580,[1]raw_resource_build!$A:$A,AF$539)</f>
        <v>#VALUE!</v>
      </c>
      <c r="AG580" s="24" t="e">
        <f>SUMIFS([1]raw_resource_build!$L:$L,[1]raw_resource_build!$B:$B,$C580,[1]raw_resource_build!$A:$A,AG$539)</f>
        <v>#VALUE!</v>
      </c>
      <c r="AH580" s="24" t="e">
        <f>SUMIFS([1]raw_resource_build!$L:$L,[1]raw_resource_build!$B:$B,$C580,[1]raw_resource_build!$A:$A,AH$539)</f>
        <v>#VALUE!</v>
      </c>
      <c r="AI580" s="24" t="e">
        <f>SUMIFS([1]raw_resource_build!$L:$L,[1]raw_resource_build!$B:$B,$C580,[1]raw_resource_build!$A:$A,AI$539)</f>
        <v>#VALUE!</v>
      </c>
      <c r="AJ580" s="24" t="e">
        <f>SUMIFS([1]raw_resource_build!$L:$L,[1]raw_resource_build!$B:$B,$C580,[1]raw_resource_build!$A:$A,AJ$539)</f>
        <v>#VALUE!</v>
      </c>
      <c r="AK580" s="24" t="e">
        <f>SUMIFS([1]raw_resource_build!$L:$L,[1]raw_resource_build!$B:$B,$C580,[1]raw_resource_build!$A:$A,AK$539)</f>
        <v>#VALUE!</v>
      </c>
      <c r="AL580" s="24" t="e">
        <f>SUMIFS([1]raw_resource_build!$L:$L,[1]raw_resource_build!$B:$B,$C580,[1]raw_resource_build!$A:$A,AL$539)</f>
        <v>#VALUE!</v>
      </c>
      <c r="AM580" s="24" t="e">
        <f>SUMIFS([1]raw_resource_build!$L:$L,[1]raw_resource_build!$B:$B,$C580,[1]raw_resource_build!$A:$A,AM$539)</f>
        <v>#VALUE!</v>
      </c>
      <c r="AN580" s="24" t="e">
        <f>SUMIFS([1]raw_resource_build!$L:$L,[1]raw_resource_build!$B:$B,$C580,[1]raw_resource_build!$A:$A,AN$539)</f>
        <v>#VALUE!</v>
      </c>
      <c r="AO580" s="28"/>
    </row>
    <row r="581" spans="3:41" outlineLevel="1" x14ac:dyDescent="0.4">
      <c r="C581" s="17" t="s">
        <v>402</v>
      </c>
      <c r="D581" s="136" t="s">
        <v>171</v>
      </c>
      <c r="E581" s="24">
        <v>0</v>
      </c>
      <c r="F581" s="24">
        <v>0</v>
      </c>
      <c r="G581" s="24">
        <v>0</v>
      </c>
      <c r="H581" s="24">
        <v>0</v>
      </c>
      <c r="I581" s="24">
        <v>0</v>
      </c>
      <c r="J581" s="24">
        <v>0</v>
      </c>
      <c r="K581" s="24">
        <v>0</v>
      </c>
      <c r="L581" s="24">
        <v>0</v>
      </c>
      <c r="M581" s="24">
        <v>0</v>
      </c>
      <c r="N581" s="24">
        <v>0</v>
      </c>
      <c r="O581" s="24">
        <v>0</v>
      </c>
      <c r="P581" s="24">
        <v>399</v>
      </c>
      <c r="Q581" s="24">
        <v>0</v>
      </c>
      <c r="R581" s="24">
        <v>0</v>
      </c>
      <c r="S581" s="24">
        <v>0</v>
      </c>
      <c r="T581" s="24">
        <v>399</v>
      </c>
      <c r="U581" s="24" t="e">
        <f>SUMIFS([1]raw_resource_build!$L:$L,[1]raw_resource_build!$B:$B,$C581,[1]raw_resource_build!$A:$A,U$539)</f>
        <v>#VALUE!</v>
      </c>
      <c r="V581" s="24" t="e">
        <f>SUMIFS([1]raw_resource_build!$L:$L,[1]raw_resource_build!$B:$B,$C581,[1]raw_resource_build!$A:$A,V$539)</f>
        <v>#VALUE!</v>
      </c>
      <c r="W581" s="24" t="e">
        <f>SUMIFS([1]raw_resource_build!$L:$L,[1]raw_resource_build!$B:$B,$C581,[1]raw_resource_build!$A:$A,W$539)</f>
        <v>#VALUE!</v>
      </c>
      <c r="X581" s="24" t="e">
        <f>SUMIFS([1]raw_resource_build!$L:$L,[1]raw_resource_build!$B:$B,$C581,[1]raw_resource_build!$A:$A,X$539)</f>
        <v>#VALUE!</v>
      </c>
      <c r="Y581" s="24" t="e">
        <f>SUMIFS([1]raw_resource_build!$L:$L,[1]raw_resource_build!$B:$B,$C581,[1]raw_resource_build!$A:$A,Y$539)</f>
        <v>#VALUE!</v>
      </c>
      <c r="Z581" s="24" t="e">
        <f>SUMIFS([1]raw_resource_build!$L:$L,[1]raw_resource_build!$B:$B,$C581,[1]raw_resource_build!$A:$A,Z$539)</f>
        <v>#VALUE!</v>
      </c>
      <c r="AA581" s="24" t="e">
        <f>SUMIFS([1]raw_resource_build!$L:$L,[1]raw_resource_build!$B:$B,$C581,[1]raw_resource_build!$A:$A,AA$539)</f>
        <v>#VALUE!</v>
      </c>
      <c r="AB581" s="24" t="e">
        <f>SUMIFS([1]raw_resource_build!$L:$L,[1]raw_resource_build!$B:$B,$C581,[1]raw_resource_build!$A:$A,AB$539)</f>
        <v>#VALUE!</v>
      </c>
      <c r="AC581" s="24" t="e">
        <f>SUMIFS([1]raw_resource_build!$L:$L,[1]raw_resource_build!$B:$B,$C581,[1]raw_resource_build!$A:$A,AC$539)</f>
        <v>#VALUE!</v>
      </c>
      <c r="AD581" s="24" t="e">
        <f>SUMIFS([1]raw_resource_build!$L:$L,[1]raw_resource_build!$B:$B,$C581,[1]raw_resource_build!$A:$A,AD$539)</f>
        <v>#VALUE!</v>
      </c>
      <c r="AE581" s="24" t="e">
        <f>SUMIFS([1]raw_resource_build!$L:$L,[1]raw_resource_build!$B:$B,$C581,[1]raw_resource_build!$A:$A,AE$539)</f>
        <v>#VALUE!</v>
      </c>
      <c r="AF581" s="24" t="e">
        <f>SUMIFS([1]raw_resource_build!$L:$L,[1]raw_resource_build!$B:$B,$C581,[1]raw_resource_build!$A:$A,AF$539)</f>
        <v>#VALUE!</v>
      </c>
      <c r="AG581" s="24" t="e">
        <f>SUMIFS([1]raw_resource_build!$L:$L,[1]raw_resource_build!$B:$B,$C581,[1]raw_resource_build!$A:$A,AG$539)</f>
        <v>#VALUE!</v>
      </c>
      <c r="AH581" s="24" t="e">
        <f>SUMIFS([1]raw_resource_build!$L:$L,[1]raw_resource_build!$B:$B,$C581,[1]raw_resource_build!$A:$A,AH$539)</f>
        <v>#VALUE!</v>
      </c>
      <c r="AI581" s="24" t="e">
        <f>SUMIFS([1]raw_resource_build!$L:$L,[1]raw_resource_build!$B:$B,$C581,[1]raw_resource_build!$A:$A,AI$539)</f>
        <v>#VALUE!</v>
      </c>
      <c r="AJ581" s="24" t="e">
        <f>SUMIFS([1]raw_resource_build!$L:$L,[1]raw_resource_build!$B:$B,$C581,[1]raw_resource_build!$A:$A,AJ$539)</f>
        <v>#VALUE!</v>
      </c>
      <c r="AK581" s="24" t="e">
        <f>SUMIFS([1]raw_resource_build!$L:$L,[1]raw_resource_build!$B:$B,$C581,[1]raw_resource_build!$A:$A,AK$539)</f>
        <v>#VALUE!</v>
      </c>
      <c r="AL581" s="24" t="e">
        <f>SUMIFS([1]raw_resource_build!$L:$L,[1]raw_resource_build!$B:$B,$C581,[1]raw_resource_build!$A:$A,AL$539)</f>
        <v>#VALUE!</v>
      </c>
      <c r="AM581" s="24" t="e">
        <f>SUMIFS([1]raw_resource_build!$L:$L,[1]raw_resource_build!$B:$B,$C581,[1]raw_resource_build!$A:$A,AM$539)</f>
        <v>#VALUE!</v>
      </c>
      <c r="AN581" s="24" t="e">
        <f>SUMIFS([1]raw_resource_build!$L:$L,[1]raw_resource_build!$B:$B,$C581,[1]raw_resource_build!$A:$A,AN$539)</f>
        <v>#VALUE!</v>
      </c>
      <c r="AO581" s="28"/>
    </row>
    <row r="582" spans="3:41" outlineLevel="1" x14ac:dyDescent="0.4">
      <c r="C582" s="17" t="s">
        <v>403</v>
      </c>
      <c r="D582" s="136" t="s">
        <v>174</v>
      </c>
      <c r="E582" s="24">
        <v>0</v>
      </c>
      <c r="F582" s="24">
        <v>0</v>
      </c>
      <c r="G582" s="24">
        <v>0</v>
      </c>
      <c r="H582" s="24">
        <v>0</v>
      </c>
      <c r="I582" s="24">
        <v>0</v>
      </c>
      <c r="J582" s="24">
        <v>0</v>
      </c>
      <c r="K582" s="24">
        <v>0</v>
      </c>
      <c r="L582" s="24">
        <v>0</v>
      </c>
      <c r="M582" s="24">
        <v>0</v>
      </c>
      <c r="N582" s="24">
        <v>0</v>
      </c>
      <c r="O582" s="24">
        <v>0</v>
      </c>
      <c r="P582" s="24">
        <v>0</v>
      </c>
      <c r="Q582" s="24">
        <v>0</v>
      </c>
      <c r="R582" s="24">
        <v>0</v>
      </c>
      <c r="S582" s="24">
        <v>0</v>
      </c>
      <c r="T582" s="24">
        <v>0</v>
      </c>
      <c r="U582" s="24" t="e">
        <f>SUMIFS([1]raw_resource_build!$L:$L,[1]raw_resource_build!$B:$B,$C582,[1]raw_resource_build!$A:$A,U$539)</f>
        <v>#VALUE!</v>
      </c>
      <c r="V582" s="24" t="e">
        <f>SUMIFS([1]raw_resource_build!$L:$L,[1]raw_resource_build!$B:$B,$C582,[1]raw_resource_build!$A:$A,V$539)</f>
        <v>#VALUE!</v>
      </c>
      <c r="W582" s="24" t="e">
        <f>SUMIFS([1]raw_resource_build!$L:$L,[1]raw_resource_build!$B:$B,$C582,[1]raw_resource_build!$A:$A,W$539)</f>
        <v>#VALUE!</v>
      </c>
      <c r="X582" s="24" t="e">
        <f>SUMIFS([1]raw_resource_build!$L:$L,[1]raw_resource_build!$B:$B,$C582,[1]raw_resource_build!$A:$A,X$539)</f>
        <v>#VALUE!</v>
      </c>
      <c r="Y582" s="24" t="e">
        <f>SUMIFS([1]raw_resource_build!$L:$L,[1]raw_resource_build!$B:$B,$C582,[1]raw_resource_build!$A:$A,Y$539)</f>
        <v>#VALUE!</v>
      </c>
      <c r="Z582" s="24" t="e">
        <f>SUMIFS([1]raw_resource_build!$L:$L,[1]raw_resource_build!$B:$B,$C582,[1]raw_resource_build!$A:$A,Z$539)</f>
        <v>#VALUE!</v>
      </c>
      <c r="AA582" s="24" t="e">
        <f>SUMIFS([1]raw_resource_build!$L:$L,[1]raw_resource_build!$B:$B,$C582,[1]raw_resource_build!$A:$A,AA$539)</f>
        <v>#VALUE!</v>
      </c>
      <c r="AB582" s="24" t="e">
        <f>SUMIFS([1]raw_resource_build!$L:$L,[1]raw_resource_build!$B:$B,$C582,[1]raw_resource_build!$A:$A,AB$539)</f>
        <v>#VALUE!</v>
      </c>
      <c r="AC582" s="24" t="e">
        <f>SUMIFS([1]raw_resource_build!$L:$L,[1]raw_resource_build!$B:$B,$C582,[1]raw_resource_build!$A:$A,AC$539)</f>
        <v>#VALUE!</v>
      </c>
      <c r="AD582" s="24" t="e">
        <f>SUMIFS([1]raw_resource_build!$L:$L,[1]raw_resource_build!$B:$B,$C582,[1]raw_resource_build!$A:$A,AD$539)</f>
        <v>#VALUE!</v>
      </c>
      <c r="AE582" s="24" t="e">
        <f>SUMIFS([1]raw_resource_build!$L:$L,[1]raw_resource_build!$B:$B,$C582,[1]raw_resource_build!$A:$A,AE$539)</f>
        <v>#VALUE!</v>
      </c>
      <c r="AF582" s="24" t="e">
        <f>SUMIFS([1]raw_resource_build!$L:$L,[1]raw_resource_build!$B:$B,$C582,[1]raw_resource_build!$A:$A,AF$539)</f>
        <v>#VALUE!</v>
      </c>
      <c r="AG582" s="24" t="e">
        <f>SUMIFS([1]raw_resource_build!$L:$L,[1]raw_resource_build!$B:$B,$C582,[1]raw_resource_build!$A:$A,AG$539)</f>
        <v>#VALUE!</v>
      </c>
      <c r="AH582" s="24" t="e">
        <f>SUMIFS([1]raw_resource_build!$L:$L,[1]raw_resource_build!$B:$B,$C582,[1]raw_resource_build!$A:$A,AH$539)</f>
        <v>#VALUE!</v>
      </c>
      <c r="AI582" s="24" t="e">
        <f>SUMIFS([1]raw_resource_build!$L:$L,[1]raw_resource_build!$B:$B,$C582,[1]raw_resource_build!$A:$A,AI$539)</f>
        <v>#VALUE!</v>
      </c>
      <c r="AJ582" s="24" t="e">
        <f>SUMIFS([1]raw_resource_build!$L:$L,[1]raw_resource_build!$B:$B,$C582,[1]raw_resource_build!$A:$A,AJ$539)</f>
        <v>#VALUE!</v>
      </c>
      <c r="AK582" s="24" t="e">
        <f>SUMIFS([1]raw_resource_build!$L:$L,[1]raw_resource_build!$B:$B,$C582,[1]raw_resource_build!$A:$A,AK$539)</f>
        <v>#VALUE!</v>
      </c>
      <c r="AL582" s="24" t="e">
        <f>SUMIFS([1]raw_resource_build!$L:$L,[1]raw_resource_build!$B:$B,$C582,[1]raw_resource_build!$A:$A,AL$539)</f>
        <v>#VALUE!</v>
      </c>
      <c r="AM582" s="24" t="e">
        <f>SUMIFS([1]raw_resource_build!$L:$L,[1]raw_resource_build!$B:$B,$C582,[1]raw_resource_build!$A:$A,AM$539)</f>
        <v>#VALUE!</v>
      </c>
      <c r="AN582" s="24" t="e">
        <f>SUMIFS([1]raw_resource_build!$L:$L,[1]raw_resource_build!$B:$B,$C582,[1]raw_resource_build!$A:$A,AN$539)</f>
        <v>#VALUE!</v>
      </c>
      <c r="AO582" s="28"/>
    </row>
    <row r="583" spans="3:41" outlineLevel="1" x14ac:dyDescent="0.4">
      <c r="C583" s="17" t="s">
        <v>404</v>
      </c>
      <c r="D583" s="136" t="s">
        <v>171</v>
      </c>
      <c r="E583" s="24">
        <v>0</v>
      </c>
      <c r="F583" s="24">
        <v>0</v>
      </c>
      <c r="G583" s="24">
        <v>0</v>
      </c>
      <c r="H583" s="24">
        <v>0</v>
      </c>
      <c r="I583" s="24">
        <v>0</v>
      </c>
      <c r="J583" s="24">
        <v>0</v>
      </c>
      <c r="K583" s="24">
        <v>0</v>
      </c>
      <c r="L583" s="24">
        <v>0</v>
      </c>
      <c r="M583" s="24">
        <v>0</v>
      </c>
      <c r="N583" s="24">
        <v>0</v>
      </c>
      <c r="O583" s="24">
        <v>0</v>
      </c>
      <c r="P583" s="24">
        <v>0</v>
      </c>
      <c r="Q583" s="24">
        <v>0</v>
      </c>
      <c r="R583" s="24">
        <v>0</v>
      </c>
      <c r="S583" s="24">
        <v>0</v>
      </c>
      <c r="T583" s="24">
        <v>0</v>
      </c>
      <c r="U583" s="24" t="e">
        <f>SUMIFS([1]raw_resource_build!$L:$L,[1]raw_resource_build!$B:$B,$C583,[1]raw_resource_build!$A:$A,U$539)</f>
        <v>#VALUE!</v>
      </c>
      <c r="V583" s="24" t="e">
        <f>SUMIFS([1]raw_resource_build!$L:$L,[1]raw_resource_build!$B:$B,$C583,[1]raw_resource_build!$A:$A,V$539)</f>
        <v>#VALUE!</v>
      </c>
      <c r="W583" s="24" t="e">
        <f>SUMIFS([1]raw_resource_build!$L:$L,[1]raw_resource_build!$B:$B,$C583,[1]raw_resource_build!$A:$A,W$539)</f>
        <v>#VALUE!</v>
      </c>
      <c r="X583" s="24" t="e">
        <f>SUMIFS([1]raw_resource_build!$L:$L,[1]raw_resource_build!$B:$B,$C583,[1]raw_resource_build!$A:$A,X$539)</f>
        <v>#VALUE!</v>
      </c>
      <c r="Y583" s="24" t="e">
        <f>SUMIFS([1]raw_resource_build!$L:$L,[1]raw_resource_build!$B:$B,$C583,[1]raw_resource_build!$A:$A,Y$539)</f>
        <v>#VALUE!</v>
      </c>
      <c r="Z583" s="24" t="e">
        <f>SUMIFS([1]raw_resource_build!$L:$L,[1]raw_resource_build!$B:$B,$C583,[1]raw_resource_build!$A:$A,Z$539)</f>
        <v>#VALUE!</v>
      </c>
      <c r="AA583" s="24" t="e">
        <f>SUMIFS([1]raw_resource_build!$L:$L,[1]raw_resource_build!$B:$B,$C583,[1]raw_resource_build!$A:$A,AA$539)</f>
        <v>#VALUE!</v>
      </c>
      <c r="AB583" s="24" t="e">
        <f>SUMIFS([1]raw_resource_build!$L:$L,[1]raw_resource_build!$B:$B,$C583,[1]raw_resource_build!$A:$A,AB$539)</f>
        <v>#VALUE!</v>
      </c>
      <c r="AC583" s="24" t="e">
        <f>SUMIFS([1]raw_resource_build!$L:$L,[1]raw_resource_build!$B:$B,$C583,[1]raw_resource_build!$A:$A,AC$539)</f>
        <v>#VALUE!</v>
      </c>
      <c r="AD583" s="24" t="e">
        <f>SUMIFS([1]raw_resource_build!$L:$L,[1]raw_resource_build!$B:$B,$C583,[1]raw_resource_build!$A:$A,AD$539)</f>
        <v>#VALUE!</v>
      </c>
      <c r="AE583" s="24" t="e">
        <f>SUMIFS([1]raw_resource_build!$L:$L,[1]raw_resource_build!$B:$B,$C583,[1]raw_resource_build!$A:$A,AE$539)</f>
        <v>#VALUE!</v>
      </c>
      <c r="AF583" s="24" t="e">
        <f>SUMIFS([1]raw_resource_build!$L:$L,[1]raw_resource_build!$B:$B,$C583,[1]raw_resource_build!$A:$A,AF$539)</f>
        <v>#VALUE!</v>
      </c>
      <c r="AG583" s="24" t="e">
        <f>SUMIFS([1]raw_resource_build!$L:$L,[1]raw_resource_build!$B:$B,$C583,[1]raw_resource_build!$A:$A,AG$539)</f>
        <v>#VALUE!</v>
      </c>
      <c r="AH583" s="24" t="e">
        <f>SUMIFS([1]raw_resource_build!$L:$L,[1]raw_resource_build!$B:$B,$C583,[1]raw_resource_build!$A:$A,AH$539)</f>
        <v>#VALUE!</v>
      </c>
      <c r="AI583" s="24" t="e">
        <f>SUMIFS([1]raw_resource_build!$L:$L,[1]raw_resource_build!$B:$B,$C583,[1]raw_resource_build!$A:$A,AI$539)</f>
        <v>#VALUE!</v>
      </c>
      <c r="AJ583" s="24" t="e">
        <f>SUMIFS([1]raw_resource_build!$L:$L,[1]raw_resource_build!$B:$B,$C583,[1]raw_resource_build!$A:$A,AJ$539)</f>
        <v>#VALUE!</v>
      </c>
      <c r="AK583" s="24" t="e">
        <f>SUMIFS([1]raw_resource_build!$L:$L,[1]raw_resource_build!$B:$B,$C583,[1]raw_resource_build!$A:$A,AK$539)</f>
        <v>#VALUE!</v>
      </c>
      <c r="AL583" s="24" t="e">
        <f>SUMIFS([1]raw_resource_build!$L:$L,[1]raw_resource_build!$B:$B,$C583,[1]raw_resource_build!$A:$A,AL$539)</f>
        <v>#VALUE!</v>
      </c>
      <c r="AM583" s="24" t="e">
        <f>SUMIFS([1]raw_resource_build!$L:$L,[1]raw_resource_build!$B:$B,$C583,[1]raw_resource_build!$A:$A,AM$539)</f>
        <v>#VALUE!</v>
      </c>
      <c r="AN583" s="24" t="e">
        <f>SUMIFS([1]raw_resource_build!$L:$L,[1]raw_resource_build!$B:$B,$C583,[1]raw_resource_build!$A:$A,AN$539)</f>
        <v>#VALUE!</v>
      </c>
      <c r="AO583" s="28"/>
    </row>
    <row r="584" spans="3:41" outlineLevel="1" x14ac:dyDescent="0.4">
      <c r="C584" s="17" t="s">
        <v>405</v>
      </c>
      <c r="D584" s="136" t="s">
        <v>173</v>
      </c>
      <c r="E584" s="24">
        <v>0</v>
      </c>
      <c r="F584" s="24">
        <v>0</v>
      </c>
      <c r="G584" s="24">
        <v>0</v>
      </c>
      <c r="H584" s="24">
        <v>0</v>
      </c>
      <c r="I584" s="24">
        <v>0</v>
      </c>
      <c r="J584" s="24">
        <v>0</v>
      </c>
      <c r="K584" s="24">
        <v>0</v>
      </c>
      <c r="L584" s="24">
        <v>0</v>
      </c>
      <c r="M584" s="24">
        <v>0</v>
      </c>
      <c r="N584" s="24">
        <v>0</v>
      </c>
      <c r="O584" s="24">
        <v>0</v>
      </c>
      <c r="P584" s="24">
        <v>0</v>
      </c>
      <c r="Q584" s="24">
        <v>0</v>
      </c>
      <c r="R584" s="24">
        <v>0</v>
      </c>
      <c r="S584" s="24">
        <v>0</v>
      </c>
      <c r="T584" s="24">
        <v>0</v>
      </c>
      <c r="U584" s="24" t="e">
        <f>SUMIFS([1]raw_resource_build!$L:$L,[1]raw_resource_build!$B:$B,$C584,[1]raw_resource_build!$A:$A,U$539)</f>
        <v>#VALUE!</v>
      </c>
      <c r="V584" s="24" t="e">
        <f>SUMIFS([1]raw_resource_build!$L:$L,[1]raw_resource_build!$B:$B,$C584,[1]raw_resource_build!$A:$A,V$539)</f>
        <v>#VALUE!</v>
      </c>
      <c r="W584" s="24" t="e">
        <f>SUMIFS([1]raw_resource_build!$L:$L,[1]raw_resource_build!$B:$B,$C584,[1]raw_resource_build!$A:$A,W$539)</f>
        <v>#VALUE!</v>
      </c>
      <c r="X584" s="24" t="e">
        <f>SUMIFS([1]raw_resource_build!$L:$L,[1]raw_resource_build!$B:$B,$C584,[1]raw_resource_build!$A:$A,X$539)</f>
        <v>#VALUE!</v>
      </c>
      <c r="Y584" s="24" t="e">
        <f>SUMIFS([1]raw_resource_build!$L:$L,[1]raw_resource_build!$B:$B,$C584,[1]raw_resource_build!$A:$A,Y$539)</f>
        <v>#VALUE!</v>
      </c>
      <c r="Z584" s="24" t="e">
        <f>SUMIFS([1]raw_resource_build!$L:$L,[1]raw_resource_build!$B:$B,$C584,[1]raw_resource_build!$A:$A,Z$539)</f>
        <v>#VALUE!</v>
      </c>
      <c r="AA584" s="24" t="e">
        <f>SUMIFS([1]raw_resource_build!$L:$L,[1]raw_resource_build!$B:$B,$C584,[1]raw_resource_build!$A:$A,AA$539)</f>
        <v>#VALUE!</v>
      </c>
      <c r="AB584" s="24" t="e">
        <f>SUMIFS([1]raw_resource_build!$L:$L,[1]raw_resource_build!$B:$B,$C584,[1]raw_resource_build!$A:$A,AB$539)</f>
        <v>#VALUE!</v>
      </c>
      <c r="AC584" s="24" t="e">
        <f>SUMIFS([1]raw_resource_build!$L:$L,[1]raw_resource_build!$B:$B,$C584,[1]raw_resource_build!$A:$A,AC$539)</f>
        <v>#VALUE!</v>
      </c>
      <c r="AD584" s="24" t="e">
        <f>SUMIFS([1]raw_resource_build!$L:$L,[1]raw_resource_build!$B:$B,$C584,[1]raw_resource_build!$A:$A,AD$539)</f>
        <v>#VALUE!</v>
      </c>
      <c r="AE584" s="24" t="e">
        <f>SUMIFS([1]raw_resource_build!$L:$L,[1]raw_resource_build!$B:$B,$C584,[1]raw_resource_build!$A:$A,AE$539)</f>
        <v>#VALUE!</v>
      </c>
      <c r="AF584" s="24" t="e">
        <f>SUMIFS([1]raw_resource_build!$L:$L,[1]raw_resource_build!$B:$B,$C584,[1]raw_resource_build!$A:$A,AF$539)</f>
        <v>#VALUE!</v>
      </c>
      <c r="AG584" s="24" t="e">
        <f>SUMIFS([1]raw_resource_build!$L:$L,[1]raw_resource_build!$B:$B,$C584,[1]raw_resource_build!$A:$A,AG$539)</f>
        <v>#VALUE!</v>
      </c>
      <c r="AH584" s="24" t="e">
        <f>SUMIFS([1]raw_resource_build!$L:$L,[1]raw_resource_build!$B:$B,$C584,[1]raw_resource_build!$A:$A,AH$539)</f>
        <v>#VALUE!</v>
      </c>
      <c r="AI584" s="24" t="e">
        <f>SUMIFS([1]raw_resource_build!$L:$L,[1]raw_resource_build!$B:$B,$C584,[1]raw_resource_build!$A:$A,AI$539)</f>
        <v>#VALUE!</v>
      </c>
      <c r="AJ584" s="24" t="e">
        <f>SUMIFS([1]raw_resource_build!$L:$L,[1]raw_resource_build!$B:$B,$C584,[1]raw_resource_build!$A:$A,AJ$539)</f>
        <v>#VALUE!</v>
      </c>
      <c r="AK584" s="24" t="e">
        <f>SUMIFS([1]raw_resource_build!$L:$L,[1]raw_resource_build!$B:$B,$C584,[1]raw_resource_build!$A:$A,AK$539)</f>
        <v>#VALUE!</v>
      </c>
      <c r="AL584" s="24" t="e">
        <f>SUMIFS([1]raw_resource_build!$L:$L,[1]raw_resource_build!$B:$B,$C584,[1]raw_resource_build!$A:$A,AL$539)</f>
        <v>#VALUE!</v>
      </c>
      <c r="AM584" s="24" t="e">
        <f>SUMIFS([1]raw_resource_build!$L:$L,[1]raw_resource_build!$B:$B,$C584,[1]raw_resource_build!$A:$A,AM$539)</f>
        <v>#VALUE!</v>
      </c>
      <c r="AN584" s="24" t="e">
        <f>SUMIFS([1]raw_resource_build!$L:$L,[1]raw_resource_build!$B:$B,$C584,[1]raw_resource_build!$A:$A,AN$539)</f>
        <v>#VALUE!</v>
      </c>
      <c r="AO584" s="28"/>
    </row>
    <row r="585" spans="3:41" outlineLevel="1" x14ac:dyDescent="0.4">
      <c r="C585" s="17" t="s">
        <v>406</v>
      </c>
      <c r="D585" s="136" t="s">
        <v>355</v>
      </c>
      <c r="E585" s="24">
        <v>0</v>
      </c>
      <c r="F585" s="24">
        <v>0</v>
      </c>
      <c r="G585" s="24">
        <v>0</v>
      </c>
      <c r="H585" s="24">
        <v>0</v>
      </c>
      <c r="I585" s="24">
        <v>0</v>
      </c>
      <c r="J585" s="24">
        <v>0</v>
      </c>
      <c r="K585" s="24">
        <v>0</v>
      </c>
      <c r="L585" s="24">
        <v>0</v>
      </c>
      <c r="M585" s="24">
        <v>0</v>
      </c>
      <c r="N585" s="24">
        <v>0</v>
      </c>
      <c r="O585" s="24">
        <v>0</v>
      </c>
      <c r="P585" s="24">
        <v>0</v>
      </c>
      <c r="Q585" s="24">
        <v>0</v>
      </c>
      <c r="R585" s="24">
        <v>0</v>
      </c>
      <c r="S585" s="24">
        <v>0</v>
      </c>
      <c r="T585" s="24">
        <v>0</v>
      </c>
      <c r="U585" s="24" t="e">
        <f>SUMIFS([1]raw_resource_build!$L:$L,[1]raw_resource_build!$B:$B,$C585,[1]raw_resource_build!$A:$A,U$539)</f>
        <v>#VALUE!</v>
      </c>
      <c r="V585" s="24" t="e">
        <f>SUMIFS([1]raw_resource_build!$L:$L,[1]raw_resource_build!$B:$B,$C585,[1]raw_resource_build!$A:$A,V$539)</f>
        <v>#VALUE!</v>
      </c>
      <c r="W585" s="24" t="e">
        <f>SUMIFS([1]raw_resource_build!$L:$L,[1]raw_resource_build!$B:$B,$C585,[1]raw_resource_build!$A:$A,W$539)</f>
        <v>#VALUE!</v>
      </c>
      <c r="X585" s="24" t="e">
        <f>SUMIFS([1]raw_resource_build!$L:$L,[1]raw_resource_build!$B:$B,$C585,[1]raw_resource_build!$A:$A,X$539)</f>
        <v>#VALUE!</v>
      </c>
      <c r="Y585" s="24" t="e">
        <f>SUMIFS([1]raw_resource_build!$L:$L,[1]raw_resource_build!$B:$B,$C585,[1]raw_resource_build!$A:$A,Y$539)</f>
        <v>#VALUE!</v>
      </c>
      <c r="Z585" s="24" t="e">
        <f>SUMIFS([1]raw_resource_build!$L:$L,[1]raw_resource_build!$B:$B,$C585,[1]raw_resource_build!$A:$A,Z$539)</f>
        <v>#VALUE!</v>
      </c>
      <c r="AA585" s="24" t="e">
        <f>SUMIFS([1]raw_resource_build!$L:$L,[1]raw_resource_build!$B:$B,$C585,[1]raw_resource_build!$A:$A,AA$539)</f>
        <v>#VALUE!</v>
      </c>
      <c r="AB585" s="24" t="e">
        <f>SUMIFS([1]raw_resource_build!$L:$L,[1]raw_resource_build!$B:$B,$C585,[1]raw_resource_build!$A:$A,AB$539)</f>
        <v>#VALUE!</v>
      </c>
      <c r="AC585" s="24" t="e">
        <f>SUMIFS([1]raw_resource_build!$L:$L,[1]raw_resource_build!$B:$B,$C585,[1]raw_resource_build!$A:$A,AC$539)</f>
        <v>#VALUE!</v>
      </c>
      <c r="AD585" s="24" t="e">
        <f>SUMIFS([1]raw_resource_build!$L:$L,[1]raw_resource_build!$B:$B,$C585,[1]raw_resource_build!$A:$A,AD$539)</f>
        <v>#VALUE!</v>
      </c>
      <c r="AE585" s="24" t="e">
        <f>SUMIFS([1]raw_resource_build!$L:$L,[1]raw_resource_build!$B:$B,$C585,[1]raw_resource_build!$A:$A,AE$539)</f>
        <v>#VALUE!</v>
      </c>
      <c r="AF585" s="24" t="e">
        <f>SUMIFS([1]raw_resource_build!$L:$L,[1]raw_resource_build!$B:$B,$C585,[1]raw_resource_build!$A:$A,AF$539)</f>
        <v>#VALUE!</v>
      </c>
      <c r="AG585" s="24" t="e">
        <f>SUMIFS([1]raw_resource_build!$L:$L,[1]raw_resource_build!$B:$B,$C585,[1]raw_resource_build!$A:$A,AG$539)</f>
        <v>#VALUE!</v>
      </c>
      <c r="AH585" s="24" t="e">
        <f>SUMIFS([1]raw_resource_build!$L:$L,[1]raw_resource_build!$B:$B,$C585,[1]raw_resource_build!$A:$A,AH$539)</f>
        <v>#VALUE!</v>
      </c>
      <c r="AI585" s="24" t="e">
        <f>SUMIFS([1]raw_resource_build!$L:$L,[1]raw_resource_build!$B:$B,$C585,[1]raw_resource_build!$A:$A,AI$539)</f>
        <v>#VALUE!</v>
      </c>
      <c r="AJ585" s="24" t="e">
        <f>SUMIFS([1]raw_resource_build!$L:$L,[1]raw_resource_build!$B:$B,$C585,[1]raw_resource_build!$A:$A,AJ$539)</f>
        <v>#VALUE!</v>
      </c>
      <c r="AK585" s="24" t="e">
        <f>SUMIFS([1]raw_resource_build!$L:$L,[1]raw_resource_build!$B:$B,$C585,[1]raw_resource_build!$A:$A,AK$539)</f>
        <v>#VALUE!</v>
      </c>
      <c r="AL585" s="24" t="e">
        <f>SUMIFS([1]raw_resource_build!$L:$L,[1]raw_resource_build!$B:$B,$C585,[1]raw_resource_build!$A:$A,AL$539)</f>
        <v>#VALUE!</v>
      </c>
      <c r="AM585" s="24" t="e">
        <f>SUMIFS([1]raw_resource_build!$L:$L,[1]raw_resource_build!$B:$B,$C585,[1]raw_resource_build!$A:$A,AM$539)</f>
        <v>#VALUE!</v>
      </c>
      <c r="AN585" s="24" t="e">
        <f>SUMIFS([1]raw_resource_build!$L:$L,[1]raw_resource_build!$B:$B,$C585,[1]raw_resource_build!$A:$A,AN$539)</f>
        <v>#VALUE!</v>
      </c>
      <c r="AO585" s="28"/>
    </row>
    <row r="586" spans="3:41" outlineLevel="1" x14ac:dyDescent="0.4">
      <c r="C586" s="17" t="s">
        <v>407</v>
      </c>
      <c r="D586" s="136" t="s">
        <v>366</v>
      </c>
      <c r="E586" s="24">
        <v>0</v>
      </c>
      <c r="F586" s="24">
        <v>0</v>
      </c>
      <c r="G586" s="24">
        <v>0</v>
      </c>
      <c r="H586" s="24">
        <v>0</v>
      </c>
      <c r="I586" s="24">
        <v>0</v>
      </c>
      <c r="J586" s="24">
        <v>0</v>
      </c>
      <c r="K586" s="24">
        <v>0</v>
      </c>
      <c r="L586" s="24">
        <v>0</v>
      </c>
      <c r="M586" s="24">
        <v>0</v>
      </c>
      <c r="N586" s="24">
        <v>0</v>
      </c>
      <c r="O586" s="24">
        <v>0</v>
      </c>
      <c r="P586" s="24">
        <v>0</v>
      </c>
      <c r="Q586" s="24">
        <v>0</v>
      </c>
      <c r="R586" s="24">
        <v>0</v>
      </c>
      <c r="S586" s="24">
        <v>0</v>
      </c>
      <c r="T586" s="24">
        <v>0</v>
      </c>
      <c r="U586" s="24" t="e">
        <f>SUMIFS([1]raw_resource_build!$L:$L,[1]raw_resource_build!$B:$B,$C586,[1]raw_resource_build!$A:$A,U$539)</f>
        <v>#VALUE!</v>
      </c>
      <c r="V586" s="24" t="e">
        <f>SUMIFS([1]raw_resource_build!$L:$L,[1]raw_resource_build!$B:$B,$C586,[1]raw_resource_build!$A:$A,V$539)</f>
        <v>#VALUE!</v>
      </c>
      <c r="W586" s="24" t="e">
        <f>SUMIFS([1]raw_resource_build!$L:$L,[1]raw_resource_build!$B:$B,$C586,[1]raw_resource_build!$A:$A,W$539)</f>
        <v>#VALUE!</v>
      </c>
      <c r="X586" s="24" t="e">
        <f>SUMIFS([1]raw_resource_build!$L:$L,[1]raw_resource_build!$B:$B,$C586,[1]raw_resource_build!$A:$A,X$539)</f>
        <v>#VALUE!</v>
      </c>
      <c r="Y586" s="24" t="e">
        <f>SUMIFS([1]raw_resource_build!$L:$L,[1]raw_resource_build!$B:$B,$C586,[1]raw_resource_build!$A:$A,Y$539)</f>
        <v>#VALUE!</v>
      </c>
      <c r="Z586" s="24" t="e">
        <f>SUMIFS([1]raw_resource_build!$L:$L,[1]raw_resource_build!$B:$B,$C586,[1]raw_resource_build!$A:$A,Z$539)</f>
        <v>#VALUE!</v>
      </c>
      <c r="AA586" s="24" t="e">
        <f>SUMIFS([1]raw_resource_build!$L:$L,[1]raw_resource_build!$B:$B,$C586,[1]raw_resource_build!$A:$A,AA$539)</f>
        <v>#VALUE!</v>
      </c>
      <c r="AB586" s="24" t="e">
        <f>SUMIFS([1]raw_resource_build!$L:$L,[1]raw_resource_build!$B:$B,$C586,[1]raw_resource_build!$A:$A,AB$539)</f>
        <v>#VALUE!</v>
      </c>
      <c r="AC586" s="24" t="e">
        <f>SUMIFS([1]raw_resource_build!$L:$L,[1]raw_resource_build!$B:$B,$C586,[1]raw_resource_build!$A:$A,AC$539)</f>
        <v>#VALUE!</v>
      </c>
      <c r="AD586" s="24" t="e">
        <f>SUMIFS([1]raw_resource_build!$L:$L,[1]raw_resource_build!$B:$B,$C586,[1]raw_resource_build!$A:$A,AD$539)</f>
        <v>#VALUE!</v>
      </c>
      <c r="AE586" s="24" t="e">
        <f>SUMIFS([1]raw_resource_build!$L:$L,[1]raw_resource_build!$B:$B,$C586,[1]raw_resource_build!$A:$A,AE$539)</f>
        <v>#VALUE!</v>
      </c>
      <c r="AF586" s="24" t="e">
        <f>SUMIFS([1]raw_resource_build!$L:$L,[1]raw_resource_build!$B:$B,$C586,[1]raw_resource_build!$A:$A,AF$539)</f>
        <v>#VALUE!</v>
      </c>
      <c r="AG586" s="24" t="e">
        <f>SUMIFS([1]raw_resource_build!$L:$L,[1]raw_resource_build!$B:$B,$C586,[1]raw_resource_build!$A:$A,AG$539)</f>
        <v>#VALUE!</v>
      </c>
      <c r="AH586" s="24" t="e">
        <f>SUMIFS([1]raw_resource_build!$L:$L,[1]raw_resource_build!$B:$B,$C586,[1]raw_resource_build!$A:$A,AH$539)</f>
        <v>#VALUE!</v>
      </c>
      <c r="AI586" s="24" t="e">
        <f>SUMIFS([1]raw_resource_build!$L:$L,[1]raw_resource_build!$B:$B,$C586,[1]raw_resource_build!$A:$A,AI$539)</f>
        <v>#VALUE!</v>
      </c>
      <c r="AJ586" s="24" t="e">
        <f>SUMIFS([1]raw_resource_build!$L:$L,[1]raw_resource_build!$B:$B,$C586,[1]raw_resource_build!$A:$A,AJ$539)</f>
        <v>#VALUE!</v>
      </c>
      <c r="AK586" s="24" t="e">
        <f>SUMIFS([1]raw_resource_build!$L:$L,[1]raw_resource_build!$B:$B,$C586,[1]raw_resource_build!$A:$A,AK$539)</f>
        <v>#VALUE!</v>
      </c>
      <c r="AL586" s="24" t="e">
        <f>SUMIFS([1]raw_resource_build!$L:$L,[1]raw_resource_build!$B:$B,$C586,[1]raw_resource_build!$A:$A,AL$539)</f>
        <v>#VALUE!</v>
      </c>
      <c r="AM586" s="24" t="e">
        <f>SUMIFS([1]raw_resource_build!$L:$L,[1]raw_resource_build!$B:$B,$C586,[1]raw_resource_build!$A:$A,AM$539)</f>
        <v>#VALUE!</v>
      </c>
      <c r="AN586" s="24" t="e">
        <f>SUMIFS([1]raw_resource_build!$L:$L,[1]raw_resource_build!$B:$B,$C586,[1]raw_resource_build!$A:$A,AN$539)</f>
        <v>#VALUE!</v>
      </c>
      <c r="AO586" s="17"/>
    </row>
    <row r="587" spans="3:41" outlineLevel="1" x14ac:dyDescent="0.4">
      <c r="C587" s="17" t="s">
        <v>408</v>
      </c>
      <c r="D587" s="136" t="s">
        <v>355</v>
      </c>
      <c r="E587" s="24">
        <v>0</v>
      </c>
      <c r="F587" s="24">
        <v>0</v>
      </c>
      <c r="G587" s="24">
        <v>0</v>
      </c>
      <c r="H587" s="24">
        <v>0</v>
      </c>
      <c r="I587" s="24">
        <v>0</v>
      </c>
      <c r="J587" s="24">
        <v>0</v>
      </c>
      <c r="K587" s="24">
        <v>0</v>
      </c>
      <c r="L587" s="24">
        <v>0</v>
      </c>
      <c r="M587" s="24">
        <v>0</v>
      </c>
      <c r="N587" s="24">
        <v>0</v>
      </c>
      <c r="O587" s="24">
        <v>0</v>
      </c>
      <c r="P587" s="24">
        <v>0</v>
      </c>
      <c r="Q587" s="24">
        <v>0</v>
      </c>
      <c r="R587" s="24">
        <v>0</v>
      </c>
      <c r="S587" s="24">
        <v>0</v>
      </c>
      <c r="T587" s="24">
        <v>0</v>
      </c>
      <c r="U587" s="24" t="e">
        <f>SUMIFS([1]raw_resource_build!$L:$L,[1]raw_resource_build!$B:$B,$C587,[1]raw_resource_build!$A:$A,U$539)</f>
        <v>#VALUE!</v>
      </c>
      <c r="V587" s="24" t="e">
        <f>SUMIFS([1]raw_resource_build!$L:$L,[1]raw_resource_build!$B:$B,$C587,[1]raw_resource_build!$A:$A,V$539)</f>
        <v>#VALUE!</v>
      </c>
      <c r="W587" s="24" t="e">
        <f>SUMIFS([1]raw_resource_build!$L:$L,[1]raw_resource_build!$B:$B,$C587,[1]raw_resource_build!$A:$A,W$539)</f>
        <v>#VALUE!</v>
      </c>
      <c r="X587" s="24" t="e">
        <f>SUMIFS([1]raw_resource_build!$L:$L,[1]raw_resource_build!$B:$B,$C587,[1]raw_resource_build!$A:$A,X$539)</f>
        <v>#VALUE!</v>
      </c>
      <c r="Y587" s="24" t="e">
        <f>SUMIFS([1]raw_resource_build!$L:$L,[1]raw_resource_build!$B:$B,$C587,[1]raw_resource_build!$A:$A,Y$539)</f>
        <v>#VALUE!</v>
      </c>
      <c r="Z587" s="24" t="e">
        <f>SUMIFS([1]raw_resource_build!$L:$L,[1]raw_resource_build!$B:$B,$C587,[1]raw_resource_build!$A:$A,Z$539)</f>
        <v>#VALUE!</v>
      </c>
      <c r="AA587" s="24" t="e">
        <f>SUMIFS([1]raw_resource_build!$L:$L,[1]raw_resource_build!$B:$B,$C587,[1]raw_resource_build!$A:$A,AA$539)</f>
        <v>#VALUE!</v>
      </c>
      <c r="AB587" s="24" t="e">
        <f>SUMIFS([1]raw_resource_build!$L:$L,[1]raw_resource_build!$B:$B,$C587,[1]raw_resource_build!$A:$A,AB$539)</f>
        <v>#VALUE!</v>
      </c>
      <c r="AC587" s="24" t="e">
        <f>SUMIFS([1]raw_resource_build!$L:$L,[1]raw_resource_build!$B:$B,$C587,[1]raw_resource_build!$A:$A,AC$539)</f>
        <v>#VALUE!</v>
      </c>
      <c r="AD587" s="24" t="e">
        <f>SUMIFS([1]raw_resource_build!$L:$L,[1]raw_resource_build!$B:$B,$C587,[1]raw_resource_build!$A:$A,AD$539)</f>
        <v>#VALUE!</v>
      </c>
      <c r="AE587" s="24" t="e">
        <f>SUMIFS([1]raw_resource_build!$L:$L,[1]raw_resource_build!$B:$B,$C587,[1]raw_resource_build!$A:$A,AE$539)</f>
        <v>#VALUE!</v>
      </c>
      <c r="AF587" s="24" t="e">
        <f>SUMIFS([1]raw_resource_build!$L:$L,[1]raw_resource_build!$B:$B,$C587,[1]raw_resource_build!$A:$A,AF$539)</f>
        <v>#VALUE!</v>
      </c>
      <c r="AG587" s="24" t="e">
        <f>SUMIFS([1]raw_resource_build!$L:$L,[1]raw_resource_build!$B:$B,$C587,[1]raw_resource_build!$A:$A,AG$539)</f>
        <v>#VALUE!</v>
      </c>
      <c r="AH587" s="24" t="e">
        <f>SUMIFS([1]raw_resource_build!$L:$L,[1]raw_resource_build!$B:$B,$C587,[1]raw_resource_build!$A:$A,AH$539)</f>
        <v>#VALUE!</v>
      </c>
      <c r="AI587" s="24" t="e">
        <f>SUMIFS([1]raw_resource_build!$L:$L,[1]raw_resource_build!$B:$B,$C587,[1]raw_resource_build!$A:$A,AI$539)</f>
        <v>#VALUE!</v>
      </c>
      <c r="AJ587" s="24" t="e">
        <f>SUMIFS([1]raw_resource_build!$L:$L,[1]raw_resource_build!$B:$B,$C587,[1]raw_resource_build!$A:$A,AJ$539)</f>
        <v>#VALUE!</v>
      </c>
      <c r="AK587" s="24" t="e">
        <f>SUMIFS([1]raw_resource_build!$L:$L,[1]raw_resource_build!$B:$B,$C587,[1]raw_resource_build!$A:$A,AK$539)</f>
        <v>#VALUE!</v>
      </c>
      <c r="AL587" s="24" t="e">
        <f>SUMIFS([1]raw_resource_build!$L:$L,[1]raw_resource_build!$B:$B,$C587,[1]raw_resource_build!$A:$A,AL$539)</f>
        <v>#VALUE!</v>
      </c>
      <c r="AM587" s="24" t="e">
        <f>SUMIFS([1]raw_resource_build!$L:$L,[1]raw_resource_build!$B:$B,$C587,[1]raw_resource_build!$A:$A,AM$539)</f>
        <v>#VALUE!</v>
      </c>
      <c r="AN587" s="24" t="e">
        <f>SUMIFS([1]raw_resource_build!$L:$L,[1]raw_resource_build!$B:$B,$C587,[1]raw_resource_build!$A:$A,AN$539)</f>
        <v>#VALUE!</v>
      </c>
      <c r="AO587" s="17"/>
    </row>
    <row r="588" spans="3:41" outlineLevel="1" x14ac:dyDescent="0.4">
      <c r="C588" s="17" t="s">
        <v>409</v>
      </c>
      <c r="D588" s="136" t="s">
        <v>355</v>
      </c>
      <c r="E588" s="24">
        <v>0</v>
      </c>
      <c r="F588" s="24">
        <v>0</v>
      </c>
      <c r="G588" s="24">
        <v>0</v>
      </c>
      <c r="H588" s="24">
        <v>0</v>
      </c>
      <c r="I588" s="24">
        <v>0</v>
      </c>
      <c r="J588" s="24">
        <v>0</v>
      </c>
      <c r="K588" s="24">
        <v>0</v>
      </c>
      <c r="L588" s="24">
        <v>0</v>
      </c>
      <c r="M588" s="24">
        <v>0</v>
      </c>
      <c r="N588" s="24">
        <v>0</v>
      </c>
      <c r="O588" s="24">
        <v>0</v>
      </c>
      <c r="P588" s="24">
        <v>0</v>
      </c>
      <c r="Q588" s="24">
        <v>0</v>
      </c>
      <c r="R588" s="24">
        <v>0</v>
      </c>
      <c r="S588" s="24">
        <v>0</v>
      </c>
      <c r="T588" s="24">
        <v>0</v>
      </c>
      <c r="U588" s="24" t="e">
        <f>SUMIFS([1]raw_resource_build!$L:$L,[1]raw_resource_build!$B:$B,$C588,[1]raw_resource_build!$A:$A,U$539)</f>
        <v>#VALUE!</v>
      </c>
      <c r="V588" s="24" t="e">
        <f>SUMIFS([1]raw_resource_build!$L:$L,[1]raw_resource_build!$B:$B,$C588,[1]raw_resource_build!$A:$A,V$539)</f>
        <v>#VALUE!</v>
      </c>
      <c r="W588" s="24" t="e">
        <f>SUMIFS([1]raw_resource_build!$L:$L,[1]raw_resource_build!$B:$B,$C588,[1]raw_resource_build!$A:$A,W$539)</f>
        <v>#VALUE!</v>
      </c>
      <c r="X588" s="24" t="e">
        <f>SUMIFS([1]raw_resource_build!$L:$L,[1]raw_resource_build!$B:$B,$C588,[1]raw_resource_build!$A:$A,X$539)</f>
        <v>#VALUE!</v>
      </c>
      <c r="Y588" s="24" t="e">
        <f>SUMIFS([1]raw_resource_build!$L:$L,[1]raw_resource_build!$B:$B,$C588,[1]raw_resource_build!$A:$A,Y$539)</f>
        <v>#VALUE!</v>
      </c>
      <c r="Z588" s="24" t="e">
        <f>SUMIFS([1]raw_resource_build!$L:$L,[1]raw_resource_build!$B:$B,$C588,[1]raw_resource_build!$A:$A,Z$539)</f>
        <v>#VALUE!</v>
      </c>
      <c r="AA588" s="24" t="e">
        <f>SUMIFS([1]raw_resource_build!$L:$L,[1]raw_resource_build!$B:$B,$C588,[1]raw_resource_build!$A:$A,AA$539)</f>
        <v>#VALUE!</v>
      </c>
      <c r="AB588" s="24" t="e">
        <f>SUMIFS([1]raw_resource_build!$L:$L,[1]raw_resource_build!$B:$B,$C588,[1]raw_resource_build!$A:$A,AB$539)</f>
        <v>#VALUE!</v>
      </c>
      <c r="AC588" s="24" t="e">
        <f>SUMIFS([1]raw_resource_build!$L:$L,[1]raw_resource_build!$B:$B,$C588,[1]raw_resource_build!$A:$A,AC$539)</f>
        <v>#VALUE!</v>
      </c>
      <c r="AD588" s="24" t="e">
        <f>SUMIFS([1]raw_resource_build!$L:$L,[1]raw_resource_build!$B:$B,$C588,[1]raw_resource_build!$A:$A,AD$539)</f>
        <v>#VALUE!</v>
      </c>
      <c r="AE588" s="24" t="e">
        <f>SUMIFS([1]raw_resource_build!$L:$L,[1]raw_resource_build!$B:$B,$C588,[1]raw_resource_build!$A:$A,AE$539)</f>
        <v>#VALUE!</v>
      </c>
      <c r="AF588" s="24" t="e">
        <f>SUMIFS([1]raw_resource_build!$L:$L,[1]raw_resource_build!$B:$B,$C588,[1]raw_resource_build!$A:$A,AF$539)</f>
        <v>#VALUE!</v>
      </c>
      <c r="AG588" s="24" t="e">
        <f>SUMIFS([1]raw_resource_build!$L:$L,[1]raw_resource_build!$B:$B,$C588,[1]raw_resource_build!$A:$A,AG$539)</f>
        <v>#VALUE!</v>
      </c>
      <c r="AH588" s="24" t="e">
        <f>SUMIFS([1]raw_resource_build!$L:$L,[1]raw_resource_build!$B:$B,$C588,[1]raw_resource_build!$A:$A,AH$539)</f>
        <v>#VALUE!</v>
      </c>
      <c r="AI588" s="24" t="e">
        <f>SUMIFS([1]raw_resource_build!$L:$L,[1]raw_resource_build!$B:$B,$C588,[1]raw_resource_build!$A:$A,AI$539)</f>
        <v>#VALUE!</v>
      </c>
      <c r="AJ588" s="24" t="e">
        <f>SUMIFS([1]raw_resource_build!$L:$L,[1]raw_resource_build!$B:$B,$C588,[1]raw_resource_build!$A:$A,AJ$539)</f>
        <v>#VALUE!</v>
      </c>
      <c r="AK588" s="24" t="e">
        <f>SUMIFS([1]raw_resource_build!$L:$L,[1]raw_resource_build!$B:$B,$C588,[1]raw_resource_build!$A:$A,AK$539)</f>
        <v>#VALUE!</v>
      </c>
      <c r="AL588" s="24" t="e">
        <f>SUMIFS([1]raw_resource_build!$L:$L,[1]raw_resource_build!$B:$B,$C588,[1]raw_resource_build!$A:$A,AL$539)</f>
        <v>#VALUE!</v>
      </c>
      <c r="AM588" s="24" t="e">
        <f>SUMIFS([1]raw_resource_build!$L:$L,[1]raw_resource_build!$B:$B,$C588,[1]raw_resource_build!$A:$A,AM$539)</f>
        <v>#VALUE!</v>
      </c>
      <c r="AN588" s="24" t="e">
        <f>SUMIFS([1]raw_resource_build!$L:$L,[1]raw_resource_build!$B:$B,$C588,[1]raw_resource_build!$A:$A,AN$539)</f>
        <v>#VALUE!</v>
      </c>
      <c r="AO588" s="17"/>
    </row>
    <row r="589" spans="3:41" outlineLevel="1" x14ac:dyDescent="0.4">
      <c r="C589" s="17" t="s">
        <v>410</v>
      </c>
      <c r="D589" s="136" t="s">
        <v>355</v>
      </c>
      <c r="E589" s="24"/>
      <c r="F589" s="24"/>
      <c r="G589" s="24"/>
      <c r="H589" s="24"/>
      <c r="I589" s="24"/>
      <c r="J589" s="24">
        <v>0</v>
      </c>
      <c r="K589" s="24">
        <v>0</v>
      </c>
      <c r="L589" s="24">
        <v>0</v>
      </c>
      <c r="M589" s="24">
        <v>0</v>
      </c>
      <c r="N589" s="24">
        <v>0</v>
      </c>
      <c r="O589" s="24">
        <v>0</v>
      </c>
      <c r="P589" s="24">
        <v>0</v>
      </c>
      <c r="Q589" s="24">
        <v>0</v>
      </c>
      <c r="R589" s="24">
        <v>0</v>
      </c>
      <c r="S589" s="24">
        <v>0</v>
      </c>
      <c r="T589" s="24">
        <v>0</v>
      </c>
      <c r="U589" s="24" t="e">
        <f>SUMIFS([1]raw_resource_build!$L:$L,[1]raw_resource_build!$B:$B,$C589,[1]raw_resource_build!$A:$A,U$539)</f>
        <v>#VALUE!</v>
      </c>
      <c r="V589" s="24" t="e">
        <f>SUMIFS([1]raw_resource_build!$L:$L,[1]raw_resource_build!$B:$B,$C589,[1]raw_resource_build!$A:$A,V$539)</f>
        <v>#VALUE!</v>
      </c>
      <c r="W589" s="24" t="e">
        <f>SUMIFS([1]raw_resource_build!$L:$L,[1]raw_resource_build!$B:$B,$C589,[1]raw_resource_build!$A:$A,W$539)</f>
        <v>#VALUE!</v>
      </c>
      <c r="X589" s="24" t="e">
        <f>SUMIFS([1]raw_resource_build!$L:$L,[1]raw_resource_build!$B:$B,$C589,[1]raw_resource_build!$A:$A,X$539)</f>
        <v>#VALUE!</v>
      </c>
      <c r="Y589" s="24" t="e">
        <f>SUMIFS([1]raw_resource_build!$L:$L,[1]raw_resource_build!$B:$B,$C589,[1]raw_resource_build!$A:$A,Y$539)</f>
        <v>#VALUE!</v>
      </c>
      <c r="Z589" s="24" t="e">
        <f>SUMIFS([1]raw_resource_build!$L:$L,[1]raw_resource_build!$B:$B,$C589,[1]raw_resource_build!$A:$A,Z$539)</f>
        <v>#VALUE!</v>
      </c>
      <c r="AA589" s="24" t="e">
        <f>SUMIFS([1]raw_resource_build!$L:$L,[1]raw_resource_build!$B:$B,$C589,[1]raw_resource_build!$A:$A,AA$539)</f>
        <v>#VALUE!</v>
      </c>
      <c r="AB589" s="24" t="e">
        <f>SUMIFS([1]raw_resource_build!$L:$L,[1]raw_resource_build!$B:$B,$C589,[1]raw_resource_build!$A:$A,AB$539)</f>
        <v>#VALUE!</v>
      </c>
      <c r="AC589" s="24" t="e">
        <f>SUMIFS([1]raw_resource_build!$L:$L,[1]raw_resource_build!$B:$B,$C589,[1]raw_resource_build!$A:$A,AC$539)</f>
        <v>#VALUE!</v>
      </c>
      <c r="AD589" s="24" t="e">
        <f>SUMIFS([1]raw_resource_build!$L:$L,[1]raw_resource_build!$B:$B,$C589,[1]raw_resource_build!$A:$A,AD$539)</f>
        <v>#VALUE!</v>
      </c>
      <c r="AE589" s="24" t="e">
        <f>SUMIFS([1]raw_resource_build!$L:$L,[1]raw_resource_build!$B:$B,$C589,[1]raw_resource_build!$A:$A,AE$539)</f>
        <v>#VALUE!</v>
      </c>
      <c r="AF589" s="24" t="e">
        <f>SUMIFS([1]raw_resource_build!$L:$L,[1]raw_resource_build!$B:$B,$C589,[1]raw_resource_build!$A:$A,AF$539)</f>
        <v>#VALUE!</v>
      </c>
      <c r="AG589" s="24" t="e">
        <f>SUMIFS([1]raw_resource_build!$L:$L,[1]raw_resource_build!$B:$B,$C589,[1]raw_resource_build!$A:$A,AG$539)</f>
        <v>#VALUE!</v>
      </c>
      <c r="AH589" s="24" t="e">
        <f>SUMIFS([1]raw_resource_build!$L:$L,[1]raw_resource_build!$B:$B,$C589,[1]raw_resource_build!$A:$A,AH$539)</f>
        <v>#VALUE!</v>
      </c>
      <c r="AI589" s="24" t="e">
        <f>SUMIFS([1]raw_resource_build!$L:$L,[1]raw_resource_build!$B:$B,$C589,[1]raw_resource_build!$A:$A,AI$539)</f>
        <v>#VALUE!</v>
      </c>
      <c r="AJ589" s="24" t="e">
        <f>SUMIFS([1]raw_resource_build!$L:$L,[1]raw_resource_build!$B:$B,$C589,[1]raw_resource_build!$A:$A,AJ$539)</f>
        <v>#VALUE!</v>
      </c>
      <c r="AK589" s="24" t="e">
        <f>SUMIFS([1]raw_resource_build!$L:$L,[1]raw_resource_build!$B:$B,$C589,[1]raw_resource_build!$A:$A,AK$539)</f>
        <v>#VALUE!</v>
      </c>
      <c r="AL589" s="24" t="e">
        <f>SUMIFS([1]raw_resource_build!$L:$L,[1]raw_resource_build!$B:$B,$C589,[1]raw_resource_build!$A:$A,AL$539)</f>
        <v>#VALUE!</v>
      </c>
      <c r="AM589" s="24" t="e">
        <f>SUMIFS([1]raw_resource_build!$L:$L,[1]raw_resource_build!$B:$B,$C589,[1]raw_resource_build!$A:$A,AM$539)</f>
        <v>#VALUE!</v>
      </c>
      <c r="AN589" s="24" t="e">
        <f>SUMIFS([1]raw_resource_build!$L:$L,[1]raw_resource_build!$B:$B,$C589,[1]raw_resource_build!$A:$A,AN$539)</f>
        <v>#VALUE!</v>
      </c>
      <c r="AO589" s="17"/>
    </row>
    <row r="590" spans="3:41" outlineLevel="1" x14ac:dyDescent="0.4">
      <c r="C590" s="17" t="s">
        <v>411</v>
      </c>
      <c r="D590" s="136" t="s">
        <v>355</v>
      </c>
      <c r="E590" s="24">
        <v>0</v>
      </c>
      <c r="F590" s="24">
        <v>0</v>
      </c>
      <c r="G590" s="24">
        <v>0</v>
      </c>
      <c r="H590" s="24">
        <v>0</v>
      </c>
      <c r="I590" s="24">
        <v>0</v>
      </c>
      <c r="J590" s="24">
        <v>0</v>
      </c>
      <c r="K590" s="24">
        <v>0</v>
      </c>
      <c r="L590" s="24">
        <v>0</v>
      </c>
      <c r="M590" s="24">
        <v>0</v>
      </c>
      <c r="N590" s="24">
        <v>0</v>
      </c>
      <c r="O590" s="24">
        <v>0</v>
      </c>
      <c r="P590" s="24">
        <v>0</v>
      </c>
      <c r="Q590" s="24">
        <v>0</v>
      </c>
      <c r="R590" s="24">
        <v>0</v>
      </c>
      <c r="S590" s="24">
        <v>0</v>
      </c>
      <c r="T590" s="24">
        <v>0</v>
      </c>
      <c r="U590" s="24" t="e">
        <f>SUMIFS([1]raw_resource_build!$L:$L,[1]raw_resource_build!$B:$B,$C590,[1]raw_resource_build!$A:$A,U$539)</f>
        <v>#VALUE!</v>
      </c>
      <c r="V590" s="24" t="e">
        <f>SUMIFS([1]raw_resource_build!$L:$L,[1]raw_resource_build!$B:$B,$C590,[1]raw_resource_build!$A:$A,V$539)</f>
        <v>#VALUE!</v>
      </c>
      <c r="W590" s="24" t="e">
        <f>SUMIFS([1]raw_resource_build!$L:$L,[1]raw_resource_build!$B:$B,$C590,[1]raw_resource_build!$A:$A,W$539)</f>
        <v>#VALUE!</v>
      </c>
      <c r="X590" s="24" t="e">
        <f>SUMIFS([1]raw_resource_build!$L:$L,[1]raw_resource_build!$B:$B,$C590,[1]raw_resource_build!$A:$A,X$539)</f>
        <v>#VALUE!</v>
      </c>
      <c r="Y590" s="24" t="e">
        <f>SUMIFS([1]raw_resource_build!$L:$L,[1]raw_resource_build!$B:$B,$C590,[1]raw_resource_build!$A:$A,Y$539)</f>
        <v>#VALUE!</v>
      </c>
      <c r="Z590" s="24" t="e">
        <f>SUMIFS([1]raw_resource_build!$L:$L,[1]raw_resource_build!$B:$B,$C590,[1]raw_resource_build!$A:$A,Z$539)</f>
        <v>#VALUE!</v>
      </c>
      <c r="AA590" s="24" t="e">
        <f>SUMIFS([1]raw_resource_build!$L:$L,[1]raw_resource_build!$B:$B,$C590,[1]raw_resource_build!$A:$A,AA$539)</f>
        <v>#VALUE!</v>
      </c>
      <c r="AB590" s="24" t="e">
        <f>SUMIFS([1]raw_resource_build!$L:$L,[1]raw_resource_build!$B:$B,$C590,[1]raw_resource_build!$A:$A,AB$539)</f>
        <v>#VALUE!</v>
      </c>
      <c r="AC590" s="24" t="e">
        <f>SUMIFS([1]raw_resource_build!$L:$L,[1]raw_resource_build!$B:$B,$C590,[1]raw_resource_build!$A:$A,AC$539)</f>
        <v>#VALUE!</v>
      </c>
      <c r="AD590" s="24" t="e">
        <f>SUMIFS([1]raw_resource_build!$L:$L,[1]raw_resource_build!$B:$B,$C590,[1]raw_resource_build!$A:$A,AD$539)</f>
        <v>#VALUE!</v>
      </c>
      <c r="AE590" s="24" t="e">
        <f>SUMIFS([1]raw_resource_build!$L:$L,[1]raw_resource_build!$B:$B,$C590,[1]raw_resource_build!$A:$A,AE$539)</f>
        <v>#VALUE!</v>
      </c>
      <c r="AF590" s="24" t="e">
        <f>SUMIFS([1]raw_resource_build!$L:$L,[1]raw_resource_build!$B:$B,$C590,[1]raw_resource_build!$A:$A,AF$539)</f>
        <v>#VALUE!</v>
      </c>
      <c r="AG590" s="24" t="e">
        <f>SUMIFS([1]raw_resource_build!$L:$L,[1]raw_resource_build!$B:$B,$C590,[1]raw_resource_build!$A:$A,AG$539)</f>
        <v>#VALUE!</v>
      </c>
      <c r="AH590" s="24" t="e">
        <f>SUMIFS([1]raw_resource_build!$L:$L,[1]raw_resource_build!$B:$B,$C590,[1]raw_resource_build!$A:$A,AH$539)</f>
        <v>#VALUE!</v>
      </c>
      <c r="AI590" s="24" t="e">
        <f>SUMIFS([1]raw_resource_build!$L:$L,[1]raw_resource_build!$B:$B,$C590,[1]raw_resource_build!$A:$A,AI$539)</f>
        <v>#VALUE!</v>
      </c>
      <c r="AJ590" s="24" t="e">
        <f>SUMIFS([1]raw_resource_build!$L:$L,[1]raw_resource_build!$B:$B,$C590,[1]raw_resource_build!$A:$A,AJ$539)</f>
        <v>#VALUE!</v>
      </c>
      <c r="AK590" s="24" t="e">
        <f>SUMIFS([1]raw_resource_build!$L:$L,[1]raw_resource_build!$B:$B,$C590,[1]raw_resource_build!$A:$A,AK$539)</f>
        <v>#VALUE!</v>
      </c>
      <c r="AL590" s="24" t="e">
        <f>SUMIFS([1]raw_resource_build!$L:$L,[1]raw_resource_build!$B:$B,$C590,[1]raw_resource_build!$A:$A,AL$539)</f>
        <v>#VALUE!</v>
      </c>
      <c r="AM590" s="24" t="e">
        <f>SUMIFS([1]raw_resource_build!$L:$L,[1]raw_resource_build!$B:$B,$C590,[1]raw_resource_build!$A:$A,AM$539)</f>
        <v>#VALUE!</v>
      </c>
      <c r="AN590" s="24" t="e">
        <f>SUMIFS([1]raw_resource_build!$L:$L,[1]raw_resource_build!$B:$B,$C590,[1]raw_resource_build!$A:$A,AN$539)</f>
        <v>#VALUE!</v>
      </c>
      <c r="AO590" s="17"/>
    </row>
    <row r="591" spans="3:41" outlineLevel="1" x14ac:dyDescent="0.4">
      <c r="C591" s="17" t="s">
        <v>412</v>
      </c>
      <c r="D591" s="136" t="s">
        <v>355</v>
      </c>
      <c r="E591" s="24">
        <v>0</v>
      </c>
      <c r="F591" s="24">
        <v>0</v>
      </c>
      <c r="G591" s="24">
        <v>0</v>
      </c>
      <c r="H591" s="24">
        <v>0</v>
      </c>
      <c r="I591" s="24">
        <v>0</v>
      </c>
      <c r="J591" s="24">
        <v>0</v>
      </c>
      <c r="K591" s="24">
        <v>0</v>
      </c>
      <c r="L591" s="24">
        <v>0</v>
      </c>
      <c r="M591" s="24">
        <v>0</v>
      </c>
      <c r="N591" s="24">
        <v>0</v>
      </c>
      <c r="O591" s="24">
        <v>0</v>
      </c>
      <c r="P591" s="24">
        <v>0</v>
      </c>
      <c r="Q591" s="24">
        <v>0</v>
      </c>
      <c r="R591" s="24">
        <v>0</v>
      </c>
      <c r="S591" s="24">
        <v>0</v>
      </c>
      <c r="T591" s="24">
        <v>0</v>
      </c>
      <c r="U591" s="24" t="e">
        <f>SUMIFS([1]raw_resource_build!$L:$L,[1]raw_resource_build!$B:$B,$C591,[1]raw_resource_build!$A:$A,U$539)</f>
        <v>#VALUE!</v>
      </c>
      <c r="V591" s="24" t="e">
        <f>SUMIFS([1]raw_resource_build!$L:$L,[1]raw_resource_build!$B:$B,$C591,[1]raw_resource_build!$A:$A,V$539)</f>
        <v>#VALUE!</v>
      </c>
      <c r="W591" s="24" t="e">
        <f>SUMIFS([1]raw_resource_build!$L:$L,[1]raw_resource_build!$B:$B,$C591,[1]raw_resource_build!$A:$A,W$539)</f>
        <v>#VALUE!</v>
      </c>
      <c r="X591" s="24" t="e">
        <f>SUMIFS([1]raw_resource_build!$L:$L,[1]raw_resource_build!$B:$B,$C591,[1]raw_resource_build!$A:$A,X$539)</f>
        <v>#VALUE!</v>
      </c>
      <c r="Y591" s="24" t="e">
        <f>SUMIFS([1]raw_resource_build!$L:$L,[1]raw_resource_build!$B:$B,$C591,[1]raw_resource_build!$A:$A,Y$539)</f>
        <v>#VALUE!</v>
      </c>
      <c r="Z591" s="24" t="e">
        <f>SUMIFS([1]raw_resource_build!$L:$L,[1]raw_resource_build!$B:$B,$C591,[1]raw_resource_build!$A:$A,Z$539)</f>
        <v>#VALUE!</v>
      </c>
      <c r="AA591" s="24" t="e">
        <f>SUMIFS([1]raw_resource_build!$L:$L,[1]raw_resource_build!$B:$B,$C591,[1]raw_resource_build!$A:$A,AA$539)</f>
        <v>#VALUE!</v>
      </c>
      <c r="AB591" s="24" t="e">
        <f>SUMIFS([1]raw_resource_build!$L:$L,[1]raw_resource_build!$B:$B,$C591,[1]raw_resource_build!$A:$A,AB$539)</f>
        <v>#VALUE!</v>
      </c>
      <c r="AC591" s="24" t="e">
        <f>SUMIFS([1]raw_resource_build!$L:$L,[1]raw_resource_build!$B:$B,$C591,[1]raw_resource_build!$A:$A,AC$539)</f>
        <v>#VALUE!</v>
      </c>
      <c r="AD591" s="24" t="e">
        <f>SUMIFS([1]raw_resource_build!$L:$L,[1]raw_resource_build!$B:$B,$C591,[1]raw_resource_build!$A:$A,AD$539)</f>
        <v>#VALUE!</v>
      </c>
      <c r="AE591" s="24" t="e">
        <f>SUMIFS([1]raw_resource_build!$L:$L,[1]raw_resource_build!$B:$B,$C591,[1]raw_resource_build!$A:$A,AE$539)</f>
        <v>#VALUE!</v>
      </c>
      <c r="AF591" s="24" t="e">
        <f>SUMIFS([1]raw_resource_build!$L:$L,[1]raw_resource_build!$B:$B,$C591,[1]raw_resource_build!$A:$A,AF$539)</f>
        <v>#VALUE!</v>
      </c>
      <c r="AG591" s="24" t="e">
        <f>SUMIFS([1]raw_resource_build!$L:$L,[1]raw_resource_build!$B:$B,$C591,[1]raw_resource_build!$A:$A,AG$539)</f>
        <v>#VALUE!</v>
      </c>
      <c r="AH591" s="24" t="e">
        <f>SUMIFS([1]raw_resource_build!$L:$L,[1]raw_resource_build!$B:$B,$C591,[1]raw_resource_build!$A:$A,AH$539)</f>
        <v>#VALUE!</v>
      </c>
      <c r="AI591" s="24" t="e">
        <f>SUMIFS([1]raw_resource_build!$L:$L,[1]raw_resource_build!$B:$B,$C591,[1]raw_resource_build!$A:$A,AI$539)</f>
        <v>#VALUE!</v>
      </c>
      <c r="AJ591" s="24" t="e">
        <f>SUMIFS([1]raw_resource_build!$L:$L,[1]raw_resource_build!$B:$B,$C591,[1]raw_resource_build!$A:$A,AJ$539)</f>
        <v>#VALUE!</v>
      </c>
      <c r="AK591" s="24" t="e">
        <f>SUMIFS([1]raw_resource_build!$L:$L,[1]raw_resource_build!$B:$B,$C591,[1]raw_resource_build!$A:$A,AK$539)</f>
        <v>#VALUE!</v>
      </c>
      <c r="AL591" s="24" t="e">
        <f>SUMIFS([1]raw_resource_build!$L:$L,[1]raw_resource_build!$B:$B,$C591,[1]raw_resource_build!$A:$A,AL$539)</f>
        <v>#VALUE!</v>
      </c>
      <c r="AM591" s="24" t="e">
        <f>SUMIFS([1]raw_resource_build!$L:$L,[1]raw_resource_build!$B:$B,$C591,[1]raw_resource_build!$A:$A,AM$539)</f>
        <v>#VALUE!</v>
      </c>
      <c r="AN591" s="24" t="e">
        <f>SUMIFS([1]raw_resource_build!$L:$L,[1]raw_resource_build!$B:$B,$C591,[1]raw_resource_build!$A:$A,AN$539)</f>
        <v>#VALUE!</v>
      </c>
      <c r="AO591" s="17"/>
    </row>
    <row r="592" spans="3:41" outlineLevel="1" x14ac:dyDescent="0.4">
      <c r="C592" s="17" t="s">
        <v>413</v>
      </c>
      <c r="D592" s="136" t="s">
        <v>355</v>
      </c>
      <c r="E592" s="24">
        <v>0</v>
      </c>
      <c r="F592" s="24">
        <v>0</v>
      </c>
      <c r="G592" s="24">
        <v>0</v>
      </c>
      <c r="H592" s="24">
        <v>0</v>
      </c>
      <c r="I592" s="24">
        <v>0</v>
      </c>
      <c r="J592" s="24">
        <v>0</v>
      </c>
      <c r="K592" s="24">
        <v>0</v>
      </c>
      <c r="L592" s="24">
        <v>0</v>
      </c>
      <c r="M592" s="24">
        <v>0</v>
      </c>
      <c r="N592" s="24">
        <v>0</v>
      </c>
      <c r="O592" s="24">
        <v>0</v>
      </c>
      <c r="P592" s="24">
        <v>0</v>
      </c>
      <c r="Q592" s="24">
        <v>0</v>
      </c>
      <c r="R592" s="24">
        <v>0</v>
      </c>
      <c r="S592" s="24">
        <v>0</v>
      </c>
      <c r="T592" s="24">
        <v>0</v>
      </c>
      <c r="U592" s="24" t="e">
        <f>SUMIFS([1]raw_resource_build!$L:$L,[1]raw_resource_build!$B:$B,$C592,[1]raw_resource_build!$A:$A,U$539)</f>
        <v>#VALUE!</v>
      </c>
      <c r="V592" s="24" t="e">
        <f>SUMIFS([1]raw_resource_build!$L:$L,[1]raw_resource_build!$B:$B,$C592,[1]raw_resource_build!$A:$A,V$539)</f>
        <v>#VALUE!</v>
      </c>
      <c r="W592" s="24" t="e">
        <f>SUMIFS([1]raw_resource_build!$L:$L,[1]raw_resource_build!$B:$B,$C592,[1]raw_resource_build!$A:$A,W$539)</f>
        <v>#VALUE!</v>
      </c>
      <c r="X592" s="24" t="e">
        <f>SUMIFS([1]raw_resource_build!$L:$L,[1]raw_resource_build!$B:$B,$C592,[1]raw_resource_build!$A:$A,X$539)</f>
        <v>#VALUE!</v>
      </c>
      <c r="Y592" s="24" t="e">
        <f>SUMIFS([1]raw_resource_build!$L:$L,[1]raw_resource_build!$B:$B,$C592,[1]raw_resource_build!$A:$A,Y$539)</f>
        <v>#VALUE!</v>
      </c>
      <c r="Z592" s="24" t="e">
        <f>SUMIFS([1]raw_resource_build!$L:$L,[1]raw_resource_build!$B:$B,$C592,[1]raw_resource_build!$A:$A,Z$539)</f>
        <v>#VALUE!</v>
      </c>
      <c r="AA592" s="24" t="e">
        <f>SUMIFS([1]raw_resource_build!$L:$L,[1]raw_resource_build!$B:$B,$C592,[1]raw_resource_build!$A:$A,AA$539)</f>
        <v>#VALUE!</v>
      </c>
      <c r="AB592" s="24" t="e">
        <f>SUMIFS([1]raw_resource_build!$L:$L,[1]raw_resource_build!$B:$B,$C592,[1]raw_resource_build!$A:$A,AB$539)</f>
        <v>#VALUE!</v>
      </c>
      <c r="AC592" s="24" t="e">
        <f>SUMIFS([1]raw_resource_build!$L:$L,[1]raw_resource_build!$B:$B,$C592,[1]raw_resource_build!$A:$A,AC$539)</f>
        <v>#VALUE!</v>
      </c>
      <c r="AD592" s="24" t="e">
        <f>SUMIFS([1]raw_resource_build!$L:$L,[1]raw_resource_build!$B:$B,$C592,[1]raw_resource_build!$A:$A,AD$539)</f>
        <v>#VALUE!</v>
      </c>
      <c r="AE592" s="24" t="e">
        <f>SUMIFS([1]raw_resource_build!$L:$L,[1]raw_resource_build!$B:$B,$C592,[1]raw_resource_build!$A:$A,AE$539)</f>
        <v>#VALUE!</v>
      </c>
      <c r="AF592" s="24" t="e">
        <f>SUMIFS([1]raw_resource_build!$L:$L,[1]raw_resource_build!$B:$B,$C592,[1]raw_resource_build!$A:$A,AF$539)</f>
        <v>#VALUE!</v>
      </c>
      <c r="AG592" s="24" t="e">
        <f>SUMIFS([1]raw_resource_build!$L:$L,[1]raw_resource_build!$B:$B,$C592,[1]raw_resource_build!$A:$A,AG$539)</f>
        <v>#VALUE!</v>
      </c>
      <c r="AH592" s="24" t="e">
        <f>SUMIFS([1]raw_resource_build!$L:$L,[1]raw_resource_build!$B:$B,$C592,[1]raw_resource_build!$A:$A,AH$539)</f>
        <v>#VALUE!</v>
      </c>
      <c r="AI592" s="24" t="e">
        <f>SUMIFS([1]raw_resource_build!$L:$L,[1]raw_resource_build!$B:$B,$C592,[1]raw_resource_build!$A:$A,AI$539)</f>
        <v>#VALUE!</v>
      </c>
      <c r="AJ592" s="24" t="e">
        <f>SUMIFS([1]raw_resource_build!$L:$L,[1]raw_resource_build!$B:$B,$C592,[1]raw_resource_build!$A:$A,AJ$539)</f>
        <v>#VALUE!</v>
      </c>
      <c r="AK592" s="24" t="e">
        <f>SUMIFS([1]raw_resource_build!$L:$L,[1]raw_resource_build!$B:$B,$C592,[1]raw_resource_build!$A:$A,AK$539)</f>
        <v>#VALUE!</v>
      </c>
      <c r="AL592" s="24" t="e">
        <f>SUMIFS([1]raw_resource_build!$L:$L,[1]raw_resource_build!$B:$B,$C592,[1]raw_resource_build!$A:$A,AL$539)</f>
        <v>#VALUE!</v>
      </c>
      <c r="AM592" s="24" t="e">
        <f>SUMIFS([1]raw_resource_build!$L:$L,[1]raw_resource_build!$B:$B,$C592,[1]raw_resource_build!$A:$A,AM$539)</f>
        <v>#VALUE!</v>
      </c>
      <c r="AN592" s="24" t="e">
        <f>SUMIFS([1]raw_resource_build!$L:$L,[1]raw_resource_build!$B:$B,$C592,[1]raw_resource_build!$A:$A,AN$539)</f>
        <v>#VALUE!</v>
      </c>
      <c r="AO592" s="17"/>
    </row>
    <row r="593" spans="1:46" outlineLevel="1" x14ac:dyDescent="0.4">
      <c r="C593" s="17" t="s">
        <v>414</v>
      </c>
      <c r="D593" s="136" t="s">
        <v>355</v>
      </c>
      <c r="E593" s="24">
        <v>0</v>
      </c>
      <c r="F593" s="24">
        <v>0</v>
      </c>
      <c r="G593" s="24">
        <v>0</v>
      </c>
      <c r="H593" s="24">
        <v>0</v>
      </c>
      <c r="I593" s="24">
        <v>0</v>
      </c>
      <c r="J593" s="24">
        <v>0</v>
      </c>
      <c r="K593" s="24">
        <v>0</v>
      </c>
      <c r="L593" s="24">
        <v>0</v>
      </c>
      <c r="M593" s="24">
        <v>0</v>
      </c>
      <c r="N593" s="24">
        <v>0</v>
      </c>
      <c r="O593" s="24">
        <v>0</v>
      </c>
      <c r="P593" s="24">
        <v>0</v>
      </c>
      <c r="Q593" s="24">
        <v>0</v>
      </c>
      <c r="R593" s="24">
        <v>0</v>
      </c>
      <c r="S593" s="24">
        <v>0</v>
      </c>
      <c r="T593" s="24">
        <v>0</v>
      </c>
      <c r="U593" s="24" t="e">
        <f>SUMIFS([1]raw_resource_build!$L:$L,[1]raw_resource_build!$B:$B,$C593,[1]raw_resource_build!$A:$A,U$539)</f>
        <v>#VALUE!</v>
      </c>
      <c r="V593" s="24" t="e">
        <f>SUMIFS([1]raw_resource_build!$L:$L,[1]raw_resource_build!$B:$B,$C593,[1]raw_resource_build!$A:$A,V$539)</f>
        <v>#VALUE!</v>
      </c>
      <c r="W593" s="24" t="e">
        <f>SUMIFS([1]raw_resource_build!$L:$L,[1]raw_resource_build!$B:$B,$C593,[1]raw_resource_build!$A:$A,W$539)</f>
        <v>#VALUE!</v>
      </c>
      <c r="X593" s="24" t="e">
        <f>SUMIFS([1]raw_resource_build!$L:$L,[1]raw_resource_build!$B:$B,$C593,[1]raw_resource_build!$A:$A,X$539)</f>
        <v>#VALUE!</v>
      </c>
      <c r="Y593" s="24" t="e">
        <f>SUMIFS([1]raw_resource_build!$L:$L,[1]raw_resource_build!$B:$B,$C593,[1]raw_resource_build!$A:$A,Y$539)</f>
        <v>#VALUE!</v>
      </c>
      <c r="Z593" s="24" t="e">
        <f>SUMIFS([1]raw_resource_build!$L:$L,[1]raw_resource_build!$B:$B,$C593,[1]raw_resource_build!$A:$A,Z$539)</f>
        <v>#VALUE!</v>
      </c>
      <c r="AA593" s="24" t="e">
        <f>SUMIFS([1]raw_resource_build!$L:$L,[1]raw_resource_build!$B:$B,$C593,[1]raw_resource_build!$A:$A,AA$539)</f>
        <v>#VALUE!</v>
      </c>
      <c r="AB593" s="24" t="e">
        <f>SUMIFS([1]raw_resource_build!$L:$L,[1]raw_resource_build!$B:$B,$C593,[1]raw_resource_build!$A:$A,AB$539)</f>
        <v>#VALUE!</v>
      </c>
      <c r="AC593" s="24" t="e">
        <f>SUMIFS([1]raw_resource_build!$L:$L,[1]raw_resource_build!$B:$B,$C593,[1]raw_resource_build!$A:$A,AC$539)</f>
        <v>#VALUE!</v>
      </c>
      <c r="AD593" s="24" t="e">
        <f>SUMIFS([1]raw_resource_build!$L:$L,[1]raw_resource_build!$B:$B,$C593,[1]raw_resource_build!$A:$A,AD$539)</f>
        <v>#VALUE!</v>
      </c>
      <c r="AE593" s="24" t="e">
        <f>SUMIFS([1]raw_resource_build!$L:$L,[1]raw_resource_build!$B:$B,$C593,[1]raw_resource_build!$A:$A,AE$539)</f>
        <v>#VALUE!</v>
      </c>
      <c r="AF593" s="24" t="e">
        <f>SUMIFS([1]raw_resource_build!$L:$L,[1]raw_resource_build!$B:$B,$C593,[1]raw_resource_build!$A:$A,AF$539)</f>
        <v>#VALUE!</v>
      </c>
      <c r="AG593" s="24" t="e">
        <f>SUMIFS([1]raw_resource_build!$L:$L,[1]raw_resource_build!$B:$B,$C593,[1]raw_resource_build!$A:$A,AG$539)</f>
        <v>#VALUE!</v>
      </c>
      <c r="AH593" s="24" t="e">
        <f>SUMIFS([1]raw_resource_build!$L:$L,[1]raw_resource_build!$B:$B,$C593,[1]raw_resource_build!$A:$A,AH$539)</f>
        <v>#VALUE!</v>
      </c>
      <c r="AI593" s="24" t="e">
        <f>SUMIFS([1]raw_resource_build!$L:$L,[1]raw_resource_build!$B:$B,$C593,[1]raw_resource_build!$A:$A,AI$539)</f>
        <v>#VALUE!</v>
      </c>
      <c r="AJ593" s="24" t="e">
        <f>SUMIFS([1]raw_resource_build!$L:$L,[1]raw_resource_build!$B:$B,$C593,[1]raw_resource_build!$A:$A,AJ$539)</f>
        <v>#VALUE!</v>
      </c>
      <c r="AK593" s="24" t="e">
        <f>SUMIFS([1]raw_resource_build!$L:$L,[1]raw_resource_build!$B:$B,$C593,[1]raw_resource_build!$A:$A,AK$539)</f>
        <v>#VALUE!</v>
      </c>
      <c r="AL593" s="24" t="e">
        <f>SUMIFS([1]raw_resource_build!$L:$L,[1]raw_resource_build!$B:$B,$C593,[1]raw_resource_build!$A:$A,AL$539)</f>
        <v>#VALUE!</v>
      </c>
      <c r="AM593" s="24" t="e">
        <f>SUMIFS([1]raw_resource_build!$L:$L,[1]raw_resource_build!$B:$B,$C593,[1]raw_resource_build!$A:$A,AM$539)</f>
        <v>#VALUE!</v>
      </c>
      <c r="AN593" s="24" t="e">
        <f>SUMIFS([1]raw_resource_build!$L:$L,[1]raw_resource_build!$B:$B,$C593,[1]raw_resource_build!$A:$A,AN$539)</f>
        <v>#VALUE!</v>
      </c>
      <c r="AO593" s="17"/>
    </row>
    <row r="594" spans="1:46" outlineLevel="1" x14ac:dyDescent="0.4">
      <c r="C594" s="17" t="s">
        <v>415</v>
      </c>
      <c r="D594" s="136" t="s">
        <v>355</v>
      </c>
      <c r="E594" s="24">
        <v>0</v>
      </c>
      <c r="F594" s="24">
        <v>0</v>
      </c>
      <c r="G594" s="24">
        <v>0</v>
      </c>
      <c r="H594" s="24">
        <v>0</v>
      </c>
      <c r="I594" s="24">
        <v>0</v>
      </c>
      <c r="J594" s="24">
        <v>0</v>
      </c>
      <c r="K594" s="24">
        <v>0</v>
      </c>
      <c r="L594" s="24">
        <v>0</v>
      </c>
      <c r="M594" s="24">
        <v>0</v>
      </c>
      <c r="N594" s="24">
        <v>0</v>
      </c>
      <c r="O594" s="24">
        <v>0</v>
      </c>
      <c r="P594" s="24">
        <v>0</v>
      </c>
      <c r="Q594" s="24">
        <v>0</v>
      </c>
      <c r="R594" s="24">
        <v>0</v>
      </c>
      <c r="S594" s="24">
        <v>0</v>
      </c>
      <c r="T594" s="24">
        <v>0</v>
      </c>
      <c r="U594" s="24" t="e">
        <f>SUMIFS([1]raw_resource_build!$L:$L,[1]raw_resource_build!$B:$B,$C594,[1]raw_resource_build!$A:$A,U$539)</f>
        <v>#VALUE!</v>
      </c>
      <c r="V594" s="24" t="e">
        <f>SUMIFS([1]raw_resource_build!$L:$L,[1]raw_resource_build!$B:$B,$C594,[1]raw_resource_build!$A:$A,V$539)</f>
        <v>#VALUE!</v>
      </c>
      <c r="W594" s="24" t="e">
        <f>SUMIFS([1]raw_resource_build!$L:$L,[1]raw_resource_build!$B:$B,$C594,[1]raw_resource_build!$A:$A,W$539)</f>
        <v>#VALUE!</v>
      </c>
      <c r="X594" s="24" t="e">
        <f>SUMIFS([1]raw_resource_build!$L:$L,[1]raw_resource_build!$B:$B,$C594,[1]raw_resource_build!$A:$A,X$539)</f>
        <v>#VALUE!</v>
      </c>
      <c r="Y594" s="24" t="e">
        <f>SUMIFS([1]raw_resource_build!$L:$L,[1]raw_resource_build!$B:$B,$C594,[1]raw_resource_build!$A:$A,Y$539)</f>
        <v>#VALUE!</v>
      </c>
      <c r="Z594" s="24" t="e">
        <f>SUMIFS([1]raw_resource_build!$L:$L,[1]raw_resource_build!$B:$B,$C594,[1]raw_resource_build!$A:$A,Z$539)</f>
        <v>#VALUE!</v>
      </c>
      <c r="AA594" s="24" t="e">
        <f>SUMIFS([1]raw_resource_build!$L:$L,[1]raw_resource_build!$B:$B,$C594,[1]raw_resource_build!$A:$A,AA$539)</f>
        <v>#VALUE!</v>
      </c>
      <c r="AB594" s="24" t="e">
        <f>SUMIFS([1]raw_resource_build!$L:$L,[1]raw_resource_build!$B:$B,$C594,[1]raw_resource_build!$A:$A,AB$539)</f>
        <v>#VALUE!</v>
      </c>
      <c r="AC594" s="24" t="e">
        <f>SUMIFS([1]raw_resource_build!$L:$L,[1]raw_resource_build!$B:$B,$C594,[1]raw_resource_build!$A:$A,AC$539)</f>
        <v>#VALUE!</v>
      </c>
      <c r="AD594" s="24" t="e">
        <f>SUMIFS([1]raw_resource_build!$L:$L,[1]raw_resource_build!$B:$B,$C594,[1]raw_resource_build!$A:$A,AD$539)</f>
        <v>#VALUE!</v>
      </c>
      <c r="AE594" s="24" t="e">
        <f>SUMIFS([1]raw_resource_build!$L:$L,[1]raw_resource_build!$B:$B,$C594,[1]raw_resource_build!$A:$A,AE$539)</f>
        <v>#VALUE!</v>
      </c>
      <c r="AF594" s="24" t="e">
        <f>SUMIFS([1]raw_resource_build!$L:$L,[1]raw_resource_build!$B:$B,$C594,[1]raw_resource_build!$A:$A,AF$539)</f>
        <v>#VALUE!</v>
      </c>
      <c r="AG594" s="24" t="e">
        <f>SUMIFS([1]raw_resource_build!$L:$L,[1]raw_resource_build!$B:$B,$C594,[1]raw_resource_build!$A:$A,AG$539)</f>
        <v>#VALUE!</v>
      </c>
      <c r="AH594" s="24" t="e">
        <f>SUMIFS([1]raw_resource_build!$L:$L,[1]raw_resource_build!$B:$B,$C594,[1]raw_resource_build!$A:$A,AH$539)</f>
        <v>#VALUE!</v>
      </c>
      <c r="AI594" s="24" t="e">
        <f>SUMIFS([1]raw_resource_build!$L:$L,[1]raw_resource_build!$B:$B,$C594,[1]raw_resource_build!$A:$A,AI$539)</f>
        <v>#VALUE!</v>
      </c>
      <c r="AJ594" s="24" t="e">
        <f>SUMIFS([1]raw_resource_build!$L:$L,[1]raw_resource_build!$B:$B,$C594,[1]raw_resource_build!$A:$A,AJ$539)</f>
        <v>#VALUE!</v>
      </c>
      <c r="AK594" s="24" t="e">
        <f>SUMIFS([1]raw_resource_build!$L:$L,[1]raw_resource_build!$B:$B,$C594,[1]raw_resource_build!$A:$A,AK$539)</f>
        <v>#VALUE!</v>
      </c>
      <c r="AL594" s="24" t="e">
        <f>SUMIFS([1]raw_resource_build!$L:$L,[1]raw_resource_build!$B:$B,$C594,[1]raw_resource_build!$A:$A,AL$539)</f>
        <v>#VALUE!</v>
      </c>
      <c r="AM594" s="24" t="e">
        <f>SUMIFS([1]raw_resource_build!$L:$L,[1]raw_resource_build!$B:$B,$C594,[1]raw_resource_build!$A:$A,AM$539)</f>
        <v>#VALUE!</v>
      </c>
      <c r="AN594" s="24" t="e">
        <f>SUMIFS([1]raw_resource_build!$L:$L,[1]raw_resource_build!$B:$B,$C594,[1]raw_resource_build!$A:$A,AN$539)</f>
        <v>#VALUE!</v>
      </c>
      <c r="AO594" s="17"/>
    </row>
    <row r="595" spans="1:46" outlineLevel="1" x14ac:dyDescent="0.4">
      <c r="C595" s="17" t="s">
        <v>416</v>
      </c>
      <c r="D595" s="136" t="s">
        <v>355</v>
      </c>
      <c r="E595" s="24">
        <v>0</v>
      </c>
      <c r="F595" s="24">
        <v>0</v>
      </c>
      <c r="G595" s="24">
        <v>0</v>
      </c>
      <c r="H595" s="24">
        <v>0</v>
      </c>
      <c r="I595" s="24">
        <v>0</v>
      </c>
      <c r="J595" s="24">
        <v>0</v>
      </c>
      <c r="K595" s="24">
        <v>0</v>
      </c>
      <c r="L595" s="24">
        <v>0</v>
      </c>
      <c r="M595" s="24">
        <v>0</v>
      </c>
      <c r="N595" s="24">
        <v>0</v>
      </c>
      <c r="O595" s="24">
        <v>0</v>
      </c>
      <c r="P595" s="24">
        <v>0</v>
      </c>
      <c r="Q595" s="24">
        <v>0</v>
      </c>
      <c r="R595" s="24">
        <v>0</v>
      </c>
      <c r="S595" s="24">
        <v>0</v>
      </c>
      <c r="T595" s="24">
        <v>0</v>
      </c>
      <c r="U595" s="24" t="e">
        <f>SUMIFS([1]raw_resource_build!$L:$L,[1]raw_resource_build!$B:$B,$C595,[1]raw_resource_build!$A:$A,U$539)</f>
        <v>#VALUE!</v>
      </c>
      <c r="V595" s="24" t="e">
        <f>SUMIFS([1]raw_resource_build!$L:$L,[1]raw_resource_build!$B:$B,$C595,[1]raw_resource_build!$A:$A,V$539)</f>
        <v>#VALUE!</v>
      </c>
      <c r="W595" s="24" t="e">
        <f>SUMIFS([1]raw_resource_build!$L:$L,[1]raw_resource_build!$B:$B,$C595,[1]raw_resource_build!$A:$A,W$539)</f>
        <v>#VALUE!</v>
      </c>
      <c r="X595" s="24" t="e">
        <f>SUMIFS([1]raw_resource_build!$L:$L,[1]raw_resource_build!$B:$B,$C595,[1]raw_resource_build!$A:$A,X$539)</f>
        <v>#VALUE!</v>
      </c>
      <c r="Y595" s="24" t="e">
        <f>SUMIFS([1]raw_resource_build!$L:$L,[1]raw_resource_build!$B:$B,$C595,[1]raw_resource_build!$A:$A,Y$539)</f>
        <v>#VALUE!</v>
      </c>
      <c r="Z595" s="24" t="e">
        <f>SUMIFS([1]raw_resource_build!$L:$L,[1]raw_resource_build!$B:$B,$C595,[1]raw_resource_build!$A:$A,Z$539)</f>
        <v>#VALUE!</v>
      </c>
      <c r="AA595" s="24" t="e">
        <f>SUMIFS([1]raw_resource_build!$L:$L,[1]raw_resource_build!$B:$B,$C595,[1]raw_resource_build!$A:$A,AA$539)</f>
        <v>#VALUE!</v>
      </c>
      <c r="AB595" s="24" t="e">
        <f>SUMIFS([1]raw_resource_build!$L:$L,[1]raw_resource_build!$B:$B,$C595,[1]raw_resource_build!$A:$A,AB$539)</f>
        <v>#VALUE!</v>
      </c>
      <c r="AC595" s="24" t="e">
        <f>SUMIFS([1]raw_resource_build!$L:$L,[1]raw_resource_build!$B:$B,$C595,[1]raw_resource_build!$A:$A,AC$539)</f>
        <v>#VALUE!</v>
      </c>
      <c r="AD595" s="24" t="e">
        <f>SUMIFS([1]raw_resource_build!$L:$L,[1]raw_resource_build!$B:$B,$C595,[1]raw_resource_build!$A:$A,AD$539)</f>
        <v>#VALUE!</v>
      </c>
      <c r="AE595" s="24" t="e">
        <f>SUMIFS([1]raw_resource_build!$L:$L,[1]raw_resource_build!$B:$B,$C595,[1]raw_resource_build!$A:$A,AE$539)</f>
        <v>#VALUE!</v>
      </c>
      <c r="AF595" s="24" t="e">
        <f>SUMIFS([1]raw_resource_build!$L:$L,[1]raw_resource_build!$B:$B,$C595,[1]raw_resource_build!$A:$A,AF$539)</f>
        <v>#VALUE!</v>
      </c>
      <c r="AG595" s="24" t="e">
        <f>SUMIFS([1]raw_resource_build!$L:$L,[1]raw_resource_build!$B:$B,$C595,[1]raw_resource_build!$A:$A,AG$539)</f>
        <v>#VALUE!</v>
      </c>
      <c r="AH595" s="24" t="e">
        <f>SUMIFS([1]raw_resource_build!$L:$L,[1]raw_resource_build!$B:$B,$C595,[1]raw_resource_build!$A:$A,AH$539)</f>
        <v>#VALUE!</v>
      </c>
      <c r="AI595" s="24" t="e">
        <f>SUMIFS([1]raw_resource_build!$L:$L,[1]raw_resource_build!$B:$B,$C595,[1]raw_resource_build!$A:$A,AI$539)</f>
        <v>#VALUE!</v>
      </c>
      <c r="AJ595" s="24" t="e">
        <f>SUMIFS([1]raw_resource_build!$L:$L,[1]raw_resource_build!$B:$B,$C595,[1]raw_resource_build!$A:$A,AJ$539)</f>
        <v>#VALUE!</v>
      </c>
      <c r="AK595" s="24" t="e">
        <f>SUMIFS([1]raw_resource_build!$L:$L,[1]raw_resource_build!$B:$B,$C595,[1]raw_resource_build!$A:$A,AK$539)</f>
        <v>#VALUE!</v>
      </c>
      <c r="AL595" s="24" t="e">
        <f>SUMIFS([1]raw_resource_build!$L:$L,[1]raw_resource_build!$B:$B,$C595,[1]raw_resource_build!$A:$A,AL$539)</f>
        <v>#VALUE!</v>
      </c>
      <c r="AM595" s="24" t="e">
        <f>SUMIFS([1]raw_resource_build!$L:$L,[1]raw_resource_build!$B:$B,$C595,[1]raw_resource_build!$A:$A,AM$539)</f>
        <v>#VALUE!</v>
      </c>
      <c r="AN595" s="24" t="e">
        <f>SUMIFS([1]raw_resource_build!$L:$L,[1]raw_resource_build!$B:$B,$C595,[1]raw_resource_build!$A:$A,AN$539)</f>
        <v>#VALUE!</v>
      </c>
      <c r="AO595" s="17"/>
    </row>
    <row r="596" spans="1:46" outlineLevel="1" x14ac:dyDescent="0.4">
      <c r="C596" s="17" t="s">
        <v>417</v>
      </c>
      <c r="D596" s="136" t="s">
        <v>355</v>
      </c>
      <c r="E596" s="24">
        <v>0</v>
      </c>
      <c r="F596" s="24">
        <v>0</v>
      </c>
      <c r="G596" s="24">
        <v>0</v>
      </c>
      <c r="H596" s="24">
        <v>0</v>
      </c>
      <c r="I596" s="24">
        <v>0</v>
      </c>
      <c r="J596" s="24">
        <v>0</v>
      </c>
      <c r="K596" s="24">
        <v>0</v>
      </c>
      <c r="L596" s="24">
        <v>0</v>
      </c>
      <c r="M596" s="24">
        <v>0</v>
      </c>
      <c r="N596" s="24">
        <v>0</v>
      </c>
      <c r="O596" s="24">
        <v>0</v>
      </c>
      <c r="P596" s="24">
        <v>0</v>
      </c>
      <c r="Q596" s="24">
        <v>0</v>
      </c>
      <c r="R596" s="24">
        <v>0</v>
      </c>
      <c r="S596" s="24">
        <v>0</v>
      </c>
      <c r="T596" s="24">
        <v>0</v>
      </c>
      <c r="U596" s="24" t="e">
        <f>SUMIFS([1]raw_resource_build!$L:$L,[1]raw_resource_build!$B:$B,$C596,[1]raw_resource_build!$A:$A,U$539)</f>
        <v>#VALUE!</v>
      </c>
      <c r="V596" s="24" t="e">
        <f>SUMIFS([1]raw_resource_build!$L:$L,[1]raw_resource_build!$B:$B,$C596,[1]raw_resource_build!$A:$A,V$539)</f>
        <v>#VALUE!</v>
      </c>
      <c r="W596" s="24" t="e">
        <f>SUMIFS([1]raw_resource_build!$L:$L,[1]raw_resource_build!$B:$B,$C596,[1]raw_resource_build!$A:$A,W$539)</f>
        <v>#VALUE!</v>
      </c>
      <c r="X596" s="24" t="e">
        <f>SUMIFS([1]raw_resource_build!$L:$L,[1]raw_resource_build!$B:$B,$C596,[1]raw_resource_build!$A:$A,X$539)</f>
        <v>#VALUE!</v>
      </c>
      <c r="Y596" s="24" t="e">
        <f>SUMIFS([1]raw_resource_build!$L:$L,[1]raw_resource_build!$B:$B,$C596,[1]raw_resource_build!$A:$A,Y$539)</f>
        <v>#VALUE!</v>
      </c>
      <c r="Z596" s="24" t="e">
        <f>SUMIFS([1]raw_resource_build!$L:$L,[1]raw_resource_build!$B:$B,$C596,[1]raw_resource_build!$A:$A,Z$539)</f>
        <v>#VALUE!</v>
      </c>
      <c r="AA596" s="24" t="e">
        <f>SUMIFS([1]raw_resource_build!$L:$L,[1]raw_resource_build!$B:$B,$C596,[1]raw_resource_build!$A:$A,AA$539)</f>
        <v>#VALUE!</v>
      </c>
      <c r="AB596" s="24" t="e">
        <f>SUMIFS([1]raw_resource_build!$L:$L,[1]raw_resource_build!$B:$B,$C596,[1]raw_resource_build!$A:$A,AB$539)</f>
        <v>#VALUE!</v>
      </c>
      <c r="AC596" s="24" t="e">
        <f>SUMIFS([1]raw_resource_build!$L:$L,[1]raw_resource_build!$B:$B,$C596,[1]raw_resource_build!$A:$A,AC$539)</f>
        <v>#VALUE!</v>
      </c>
      <c r="AD596" s="24" t="e">
        <f>SUMIFS([1]raw_resource_build!$L:$L,[1]raw_resource_build!$B:$B,$C596,[1]raw_resource_build!$A:$A,AD$539)</f>
        <v>#VALUE!</v>
      </c>
      <c r="AE596" s="24" t="e">
        <f>SUMIFS([1]raw_resource_build!$L:$L,[1]raw_resource_build!$B:$B,$C596,[1]raw_resource_build!$A:$A,AE$539)</f>
        <v>#VALUE!</v>
      </c>
      <c r="AF596" s="24" t="e">
        <f>SUMIFS([1]raw_resource_build!$L:$L,[1]raw_resource_build!$B:$B,$C596,[1]raw_resource_build!$A:$A,AF$539)</f>
        <v>#VALUE!</v>
      </c>
      <c r="AG596" s="24" t="e">
        <f>SUMIFS([1]raw_resource_build!$L:$L,[1]raw_resource_build!$B:$B,$C596,[1]raw_resource_build!$A:$A,AG$539)</f>
        <v>#VALUE!</v>
      </c>
      <c r="AH596" s="24" t="e">
        <f>SUMIFS([1]raw_resource_build!$L:$L,[1]raw_resource_build!$B:$B,$C596,[1]raw_resource_build!$A:$A,AH$539)</f>
        <v>#VALUE!</v>
      </c>
      <c r="AI596" s="24" t="e">
        <f>SUMIFS([1]raw_resource_build!$L:$L,[1]raw_resource_build!$B:$B,$C596,[1]raw_resource_build!$A:$A,AI$539)</f>
        <v>#VALUE!</v>
      </c>
      <c r="AJ596" s="24" t="e">
        <f>SUMIFS([1]raw_resource_build!$L:$L,[1]raw_resource_build!$B:$B,$C596,[1]raw_resource_build!$A:$A,AJ$539)</f>
        <v>#VALUE!</v>
      </c>
      <c r="AK596" s="24" t="e">
        <f>SUMIFS([1]raw_resource_build!$L:$L,[1]raw_resource_build!$B:$B,$C596,[1]raw_resource_build!$A:$A,AK$539)</f>
        <v>#VALUE!</v>
      </c>
      <c r="AL596" s="24" t="e">
        <f>SUMIFS([1]raw_resource_build!$L:$L,[1]raw_resource_build!$B:$B,$C596,[1]raw_resource_build!$A:$A,AL$539)</f>
        <v>#VALUE!</v>
      </c>
      <c r="AM596" s="24" t="e">
        <f>SUMIFS([1]raw_resource_build!$L:$L,[1]raw_resource_build!$B:$B,$C596,[1]raw_resource_build!$A:$A,AM$539)</f>
        <v>#VALUE!</v>
      </c>
      <c r="AN596" s="24" t="e">
        <f>SUMIFS([1]raw_resource_build!$L:$L,[1]raw_resource_build!$B:$B,$C596,[1]raw_resource_build!$A:$A,AN$539)</f>
        <v>#VALUE!</v>
      </c>
      <c r="AO596" s="17"/>
    </row>
    <row r="597" spans="1:46" outlineLevel="1" x14ac:dyDescent="0.4">
      <c r="C597" s="17" t="s">
        <v>418</v>
      </c>
      <c r="D597" s="136" t="s">
        <v>350</v>
      </c>
      <c r="E597" s="24">
        <v>0</v>
      </c>
      <c r="F597" s="24">
        <v>0</v>
      </c>
      <c r="G597" s="24">
        <v>0</v>
      </c>
      <c r="H597" s="24">
        <v>0</v>
      </c>
      <c r="I597" s="24">
        <v>0</v>
      </c>
      <c r="J597" s="24">
        <v>0</v>
      </c>
      <c r="K597" s="24">
        <v>0</v>
      </c>
      <c r="L597" s="24">
        <v>0</v>
      </c>
      <c r="M597" s="24">
        <v>0</v>
      </c>
      <c r="N597" s="24">
        <v>0</v>
      </c>
      <c r="O597" s="24">
        <v>0</v>
      </c>
      <c r="P597" s="24">
        <v>0</v>
      </c>
      <c r="Q597" s="24">
        <v>0</v>
      </c>
      <c r="R597" s="24">
        <v>0</v>
      </c>
      <c r="S597" s="24">
        <v>0</v>
      </c>
      <c r="T597" s="24">
        <v>0</v>
      </c>
      <c r="U597" s="24" t="e">
        <f>SUMIFS([1]raw_resource_build!$L:$L,[1]raw_resource_build!$B:$B,$C597,[1]raw_resource_build!$A:$A,U$539)</f>
        <v>#VALUE!</v>
      </c>
      <c r="V597" s="24" t="e">
        <f>SUMIFS([1]raw_resource_build!$L:$L,[1]raw_resource_build!$B:$B,$C597,[1]raw_resource_build!$A:$A,V$539)</f>
        <v>#VALUE!</v>
      </c>
      <c r="W597" s="24" t="e">
        <f>SUMIFS([1]raw_resource_build!$L:$L,[1]raw_resource_build!$B:$B,$C597,[1]raw_resource_build!$A:$A,W$539)</f>
        <v>#VALUE!</v>
      </c>
      <c r="X597" s="24" t="e">
        <f>SUMIFS([1]raw_resource_build!$L:$L,[1]raw_resource_build!$B:$B,$C597,[1]raw_resource_build!$A:$A,X$539)</f>
        <v>#VALUE!</v>
      </c>
      <c r="Y597" s="24" t="e">
        <f>SUMIFS([1]raw_resource_build!$L:$L,[1]raw_resource_build!$B:$B,$C597,[1]raw_resource_build!$A:$A,Y$539)</f>
        <v>#VALUE!</v>
      </c>
      <c r="Z597" s="24" t="e">
        <f>SUMIFS([1]raw_resource_build!$L:$L,[1]raw_resource_build!$B:$B,$C597,[1]raw_resource_build!$A:$A,Z$539)</f>
        <v>#VALUE!</v>
      </c>
      <c r="AA597" s="24" t="e">
        <f>SUMIFS([1]raw_resource_build!$L:$L,[1]raw_resource_build!$B:$B,$C597,[1]raw_resource_build!$A:$A,AA$539)</f>
        <v>#VALUE!</v>
      </c>
      <c r="AB597" s="24" t="e">
        <f>SUMIFS([1]raw_resource_build!$L:$L,[1]raw_resource_build!$B:$B,$C597,[1]raw_resource_build!$A:$A,AB$539)</f>
        <v>#VALUE!</v>
      </c>
      <c r="AC597" s="24" t="e">
        <f>SUMIFS([1]raw_resource_build!$L:$L,[1]raw_resource_build!$B:$B,$C597,[1]raw_resource_build!$A:$A,AC$539)</f>
        <v>#VALUE!</v>
      </c>
      <c r="AD597" s="24" t="e">
        <f>SUMIFS([1]raw_resource_build!$L:$L,[1]raw_resource_build!$B:$B,$C597,[1]raw_resource_build!$A:$A,AD$539)</f>
        <v>#VALUE!</v>
      </c>
      <c r="AE597" s="24" t="e">
        <f>SUMIFS([1]raw_resource_build!$L:$L,[1]raw_resource_build!$B:$B,$C597,[1]raw_resource_build!$A:$A,AE$539)</f>
        <v>#VALUE!</v>
      </c>
      <c r="AF597" s="24" t="e">
        <f>SUMIFS([1]raw_resource_build!$L:$L,[1]raw_resource_build!$B:$B,$C597,[1]raw_resource_build!$A:$A,AF$539)</f>
        <v>#VALUE!</v>
      </c>
      <c r="AG597" s="24" t="e">
        <f>SUMIFS([1]raw_resource_build!$L:$L,[1]raw_resource_build!$B:$B,$C597,[1]raw_resource_build!$A:$A,AG$539)</f>
        <v>#VALUE!</v>
      </c>
      <c r="AH597" s="24" t="e">
        <f>SUMIFS([1]raw_resource_build!$L:$L,[1]raw_resource_build!$B:$B,$C597,[1]raw_resource_build!$A:$A,AH$539)</f>
        <v>#VALUE!</v>
      </c>
      <c r="AI597" s="24" t="e">
        <f>SUMIFS([1]raw_resource_build!$L:$L,[1]raw_resource_build!$B:$B,$C597,[1]raw_resource_build!$A:$A,AI$539)</f>
        <v>#VALUE!</v>
      </c>
      <c r="AJ597" s="24" t="e">
        <f>SUMIFS([1]raw_resource_build!$L:$L,[1]raw_resource_build!$B:$B,$C597,[1]raw_resource_build!$A:$A,AJ$539)</f>
        <v>#VALUE!</v>
      </c>
      <c r="AK597" s="24" t="e">
        <f>SUMIFS([1]raw_resource_build!$L:$L,[1]raw_resource_build!$B:$B,$C597,[1]raw_resource_build!$A:$A,AK$539)</f>
        <v>#VALUE!</v>
      </c>
      <c r="AL597" s="24" t="e">
        <f>SUMIFS([1]raw_resource_build!$L:$L,[1]raw_resource_build!$B:$B,$C597,[1]raw_resource_build!$A:$A,AL$539)</f>
        <v>#VALUE!</v>
      </c>
      <c r="AM597" s="24" t="e">
        <f>SUMIFS([1]raw_resource_build!$L:$L,[1]raw_resource_build!$B:$B,$C597,[1]raw_resource_build!$A:$A,AM$539)</f>
        <v>#VALUE!</v>
      </c>
      <c r="AN597" s="24" t="e">
        <f>SUMIFS([1]raw_resource_build!$L:$L,[1]raw_resource_build!$B:$B,$C597,[1]raw_resource_build!$A:$A,AN$539)</f>
        <v>#VALUE!</v>
      </c>
      <c r="AO597" s="17"/>
    </row>
    <row r="598" spans="1:46" outlineLevel="1" x14ac:dyDescent="0.4">
      <c r="C598" s="17" t="s">
        <v>419</v>
      </c>
      <c r="D598" s="136" t="s">
        <v>355</v>
      </c>
      <c r="E598" s="24">
        <v>0</v>
      </c>
      <c r="F598" s="24">
        <v>0</v>
      </c>
      <c r="G598" s="24">
        <v>0</v>
      </c>
      <c r="H598" s="24">
        <v>0</v>
      </c>
      <c r="I598" s="24">
        <v>0</v>
      </c>
      <c r="J598" s="24">
        <v>0</v>
      </c>
      <c r="K598" s="24">
        <v>0</v>
      </c>
      <c r="L598" s="24">
        <v>0</v>
      </c>
      <c r="M598" s="24">
        <v>0</v>
      </c>
      <c r="N598" s="24">
        <v>0</v>
      </c>
      <c r="O598" s="24">
        <v>0</v>
      </c>
      <c r="P598" s="24">
        <v>0</v>
      </c>
      <c r="Q598" s="24">
        <v>0</v>
      </c>
      <c r="R598" s="24">
        <v>0</v>
      </c>
      <c r="S598" s="24">
        <v>0</v>
      </c>
      <c r="T598" s="24">
        <v>0</v>
      </c>
      <c r="U598" s="24" t="e">
        <f>SUMIFS([1]raw_resource_build!$L:$L,[1]raw_resource_build!$B:$B,$C598,[1]raw_resource_build!$A:$A,U$539)</f>
        <v>#VALUE!</v>
      </c>
      <c r="V598" s="24" t="e">
        <f>SUMIFS([1]raw_resource_build!$L:$L,[1]raw_resource_build!$B:$B,$C598,[1]raw_resource_build!$A:$A,V$539)</f>
        <v>#VALUE!</v>
      </c>
      <c r="W598" s="24" t="e">
        <f>SUMIFS([1]raw_resource_build!$L:$L,[1]raw_resource_build!$B:$B,$C598,[1]raw_resource_build!$A:$A,W$539)</f>
        <v>#VALUE!</v>
      </c>
      <c r="X598" s="24" t="e">
        <f>SUMIFS([1]raw_resource_build!$L:$L,[1]raw_resource_build!$B:$B,$C598,[1]raw_resource_build!$A:$A,X$539)</f>
        <v>#VALUE!</v>
      </c>
      <c r="Y598" s="24" t="e">
        <f>SUMIFS([1]raw_resource_build!$L:$L,[1]raw_resource_build!$B:$B,$C598,[1]raw_resource_build!$A:$A,Y$539)</f>
        <v>#VALUE!</v>
      </c>
      <c r="Z598" s="24" t="e">
        <f>SUMIFS([1]raw_resource_build!$L:$L,[1]raw_resource_build!$B:$B,$C598,[1]raw_resource_build!$A:$A,Z$539)</f>
        <v>#VALUE!</v>
      </c>
      <c r="AA598" s="24" t="e">
        <f>SUMIFS([1]raw_resource_build!$L:$L,[1]raw_resource_build!$B:$B,$C598,[1]raw_resource_build!$A:$A,AA$539)</f>
        <v>#VALUE!</v>
      </c>
      <c r="AB598" s="24" t="e">
        <f>SUMIFS([1]raw_resource_build!$L:$L,[1]raw_resource_build!$B:$B,$C598,[1]raw_resource_build!$A:$A,AB$539)</f>
        <v>#VALUE!</v>
      </c>
      <c r="AC598" s="24" t="e">
        <f>SUMIFS([1]raw_resource_build!$L:$L,[1]raw_resource_build!$B:$B,$C598,[1]raw_resource_build!$A:$A,AC$539)</f>
        <v>#VALUE!</v>
      </c>
      <c r="AD598" s="24" t="e">
        <f>SUMIFS([1]raw_resource_build!$L:$L,[1]raw_resource_build!$B:$B,$C598,[1]raw_resource_build!$A:$A,AD$539)</f>
        <v>#VALUE!</v>
      </c>
      <c r="AE598" s="24" t="e">
        <f>SUMIFS([1]raw_resource_build!$L:$L,[1]raw_resource_build!$B:$B,$C598,[1]raw_resource_build!$A:$A,AE$539)</f>
        <v>#VALUE!</v>
      </c>
      <c r="AF598" s="24" t="e">
        <f>SUMIFS([1]raw_resource_build!$L:$L,[1]raw_resource_build!$B:$B,$C598,[1]raw_resource_build!$A:$A,AF$539)</f>
        <v>#VALUE!</v>
      </c>
      <c r="AG598" s="24" t="e">
        <f>SUMIFS([1]raw_resource_build!$L:$L,[1]raw_resource_build!$B:$B,$C598,[1]raw_resource_build!$A:$A,AG$539)</f>
        <v>#VALUE!</v>
      </c>
      <c r="AH598" s="24" t="e">
        <f>SUMIFS([1]raw_resource_build!$L:$L,[1]raw_resource_build!$B:$B,$C598,[1]raw_resource_build!$A:$A,AH$539)</f>
        <v>#VALUE!</v>
      </c>
      <c r="AI598" s="24" t="e">
        <f>SUMIFS([1]raw_resource_build!$L:$L,[1]raw_resource_build!$B:$B,$C598,[1]raw_resource_build!$A:$A,AI$539)</f>
        <v>#VALUE!</v>
      </c>
      <c r="AJ598" s="24" t="e">
        <f>SUMIFS([1]raw_resource_build!$L:$L,[1]raw_resource_build!$B:$B,$C598,[1]raw_resource_build!$A:$A,AJ$539)</f>
        <v>#VALUE!</v>
      </c>
      <c r="AK598" s="24" t="e">
        <f>SUMIFS([1]raw_resource_build!$L:$L,[1]raw_resource_build!$B:$B,$C598,[1]raw_resource_build!$A:$A,AK$539)</f>
        <v>#VALUE!</v>
      </c>
      <c r="AL598" s="24" t="e">
        <f>SUMIFS([1]raw_resource_build!$L:$L,[1]raw_resource_build!$B:$B,$C598,[1]raw_resource_build!$A:$A,AL$539)</f>
        <v>#VALUE!</v>
      </c>
      <c r="AM598" s="24" t="e">
        <f>SUMIFS([1]raw_resource_build!$L:$L,[1]raw_resource_build!$B:$B,$C598,[1]raw_resource_build!$A:$A,AM$539)</f>
        <v>#VALUE!</v>
      </c>
      <c r="AN598" s="24" t="e">
        <f>SUMIFS([1]raw_resource_build!$L:$L,[1]raw_resource_build!$B:$B,$C598,[1]raw_resource_build!$A:$A,AN$539)</f>
        <v>#VALUE!</v>
      </c>
      <c r="AO598" s="17"/>
    </row>
    <row r="599" spans="1:46" outlineLevel="1" x14ac:dyDescent="0.4">
      <c r="C599" s="17" t="s">
        <v>420</v>
      </c>
      <c r="D599" s="136" t="s">
        <v>355</v>
      </c>
      <c r="E599" s="24">
        <v>0</v>
      </c>
      <c r="F599" s="24">
        <v>0</v>
      </c>
      <c r="G599" s="24">
        <v>0</v>
      </c>
      <c r="H599" s="24">
        <v>0</v>
      </c>
      <c r="I599" s="24">
        <v>0</v>
      </c>
      <c r="J599" s="24">
        <v>0</v>
      </c>
      <c r="K599" s="24">
        <v>0</v>
      </c>
      <c r="L599" s="24">
        <v>0</v>
      </c>
      <c r="M599" s="24">
        <v>0</v>
      </c>
      <c r="N599" s="24">
        <v>0</v>
      </c>
      <c r="O599" s="24">
        <v>0</v>
      </c>
      <c r="P599" s="24">
        <v>0</v>
      </c>
      <c r="Q599" s="24">
        <v>0</v>
      </c>
      <c r="R599" s="24">
        <v>0</v>
      </c>
      <c r="S599" s="24">
        <v>0</v>
      </c>
      <c r="T599" s="24">
        <v>0</v>
      </c>
      <c r="U599" s="24" t="e">
        <f>SUMIFS([1]raw_resource_build!$L:$L,[1]raw_resource_build!$B:$B,$C599,[1]raw_resource_build!$A:$A,U$539)</f>
        <v>#VALUE!</v>
      </c>
      <c r="V599" s="24" t="e">
        <f>SUMIFS([1]raw_resource_build!$L:$L,[1]raw_resource_build!$B:$B,$C599,[1]raw_resource_build!$A:$A,V$539)</f>
        <v>#VALUE!</v>
      </c>
      <c r="W599" s="24" t="e">
        <f>SUMIFS([1]raw_resource_build!$L:$L,[1]raw_resource_build!$B:$B,$C599,[1]raw_resource_build!$A:$A,W$539)</f>
        <v>#VALUE!</v>
      </c>
      <c r="X599" s="24" t="e">
        <f>SUMIFS([1]raw_resource_build!$L:$L,[1]raw_resource_build!$B:$B,$C599,[1]raw_resource_build!$A:$A,X$539)</f>
        <v>#VALUE!</v>
      </c>
      <c r="Y599" s="24" t="e">
        <f>SUMIFS([1]raw_resource_build!$L:$L,[1]raw_resource_build!$B:$B,$C599,[1]raw_resource_build!$A:$A,Y$539)</f>
        <v>#VALUE!</v>
      </c>
      <c r="Z599" s="24" t="e">
        <f>SUMIFS([1]raw_resource_build!$L:$L,[1]raw_resource_build!$B:$B,$C599,[1]raw_resource_build!$A:$A,Z$539)</f>
        <v>#VALUE!</v>
      </c>
      <c r="AA599" s="24" t="e">
        <f>SUMIFS([1]raw_resource_build!$L:$L,[1]raw_resource_build!$B:$B,$C599,[1]raw_resource_build!$A:$A,AA$539)</f>
        <v>#VALUE!</v>
      </c>
      <c r="AB599" s="24" t="e">
        <f>SUMIFS([1]raw_resource_build!$L:$L,[1]raw_resource_build!$B:$B,$C599,[1]raw_resource_build!$A:$A,AB$539)</f>
        <v>#VALUE!</v>
      </c>
      <c r="AC599" s="24" t="e">
        <f>SUMIFS([1]raw_resource_build!$L:$L,[1]raw_resource_build!$B:$B,$C599,[1]raw_resource_build!$A:$A,AC$539)</f>
        <v>#VALUE!</v>
      </c>
      <c r="AD599" s="24" t="e">
        <f>SUMIFS([1]raw_resource_build!$L:$L,[1]raw_resource_build!$B:$B,$C599,[1]raw_resource_build!$A:$A,AD$539)</f>
        <v>#VALUE!</v>
      </c>
      <c r="AE599" s="24" t="e">
        <f>SUMIFS([1]raw_resource_build!$L:$L,[1]raw_resource_build!$B:$B,$C599,[1]raw_resource_build!$A:$A,AE$539)</f>
        <v>#VALUE!</v>
      </c>
      <c r="AF599" s="24" t="e">
        <f>SUMIFS([1]raw_resource_build!$L:$L,[1]raw_resource_build!$B:$B,$C599,[1]raw_resource_build!$A:$A,AF$539)</f>
        <v>#VALUE!</v>
      </c>
      <c r="AG599" s="24" t="e">
        <f>SUMIFS([1]raw_resource_build!$L:$L,[1]raw_resource_build!$B:$B,$C599,[1]raw_resource_build!$A:$A,AG$539)</f>
        <v>#VALUE!</v>
      </c>
      <c r="AH599" s="24" t="e">
        <f>SUMIFS([1]raw_resource_build!$L:$L,[1]raw_resource_build!$B:$B,$C599,[1]raw_resource_build!$A:$A,AH$539)</f>
        <v>#VALUE!</v>
      </c>
      <c r="AI599" s="24" t="e">
        <f>SUMIFS([1]raw_resource_build!$L:$L,[1]raw_resource_build!$B:$B,$C599,[1]raw_resource_build!$A:$A,AI$539)</f>
        <v>#VALUE!</v>
      </c>
      <c r="AJ599" s="24" t="e">
        <f>SUMIFS([1]raw_resource_build!$L:$L,[1]raw_resource_build!$B:$B,$C599,[1]raw_resource_build!$A:$A,AJ$539)</f>
        <v>#VALUE!</v>
      </c>
      <c r="AK599" s="24" t="e">
        <f>SUMIFS([1]raw_resource_build!$L:$L,[1]raw_resource_build!$B:$B,$C599,[1]raw_resource_build!$A:$A,AK$539)</f>
        <v>#VALUE!</v>
      </c>
      <c r="AL599" s="24" t="e">
        <f>SUMIFS([1]raw_resource_build!$L:$L,[1]raw_resource_build!$B:$B,$C599,[1]raw_resource_build!$A:$A,AL$539)</f>
        <v>#VALUE!</v>
      </c>
      <c r="AM599" s="24" t="e">
        <f>SUMIFS([1]raw_resource_build!$L:$L,[1]raw_resource_build!$B:$B,$C599,[1]raw_resource_build!$A:$A,AM$539)</f>
        <v>#VALUE!</v>
      </c>
      <c r="AN599" s="24" t="e">
        <f>SUMIFS([1]raw_resource_build!$L:$L,[1]raw_resource_build!$B:$B,$C599,[1]raw_resource_build!$A:$A,AN$539)</f>
        <v>#VALUE!</v>
      </c>
      <c r="AO599" s="17"/>
    </row>
    <row r="600" spans="1:46" outlineLevel="1" x14ac:dyDescent="0.4">
      <c r="C600" s="17" t="s">
        <v>421</v>
      </c>
      <c r="D600" s="136" t="s">
        <v>355</v>
      </c>
      <c r="E600" s="24">
        <v>0</v>
      </c>
      <c r="F600" s="24">
        <v>0</v>
      </c>
      <c r="G600" s="24">
        <v>0</v>
      </c>
      <c r="H600" s="24">
        <v>0</v>
      </c>
      <c r="I600" s="24">
        <v>0</v>
      </c>
      <c r="J600" s="24">
        <v>0</v>
      </c>
      <c r="K600" s="24">
        <v>0</v>
      </c>
      <c r="L600" s="24">
        <v>0</v>
      </c>
      <c r="M600" s="24">
        <v>0</v>
      </c>
      <c r="N600" s="24">
        <v>0</v>
      </c>
      <c r="O600" s="24">
        <v>0</v>
      </c>
      <c r="P600" s="24">
        <v>0</v>
      </c>
      <c r="Q600" s="24">
        <v>0</v>
      </c>
      <c r="R600" s="24">
        <v>0</v>
      </c>
      <c r="S600" s="24">
        <v>0</v>
      </c>
      <c r="T600" s="24">
        <v>0</v>
      </c>
      <c r="U600" s="24" t="e">
        <f>SUMIFS([1]raw_resource_build!$L:$L,[1]raw_resource_build!$B:$B,$C600,[1]raw_resource_build!$A:$A,U$539)</f>
        <v>#VALUE!</v>
      </c>
      <c r="V600" s="24" t="e">
        <f>SUMIFS([1]raw_resource_build!$L:$L,[1]raw_resource_build!$B:$B,$C600,[1]raw_resource_build!$A:$A,V$539)</f>
        <v>#VALUE!</v>
      </c>
      <c r="W600" s="24" t="e">
        <f>SUMIFS([1]raw_resource_build!$L:$L,[1]raw_resource_build!$B:$B,$C600,[1]raw_resource_build!$A:$A,W$539)</f>
        <v>#VALUE!</v>
      </c>
      <c r="X600" s="24" t="e">
        <f>SUMIFS([1]raw_resource_build!$L:$L,[1]raw_resource_build!$B:$B,$C600,[1]raw_resource_build!$A:$A,X$539)</f>
        <v>#VALUE!</v>
      </c>
      <c r="Y600" s="24" t="e">
        <f>SUMIFS([1]raw_resource_build!$L:$L,[1]raw_resource_build!$B:$B,$C600,[1]raw_resource_build!$A:$A,Y$539)</f>
        <v>#VALUE!</v>
      </c>
      <c r="Z600" s="24" t="e">
        <f>SUMIFS([1]raw_resource_build!$L:$L,[1]raw_resource_build!$B:$B,$C600,[1]raw_resource_build!$A:$A,Z$539)</f>
        <v>#VALUE!</v>
      </c>
      <c r="AA600" s="24" t="e">
        <f>SUMIFS([1]raw_resource_build!$L:$L,[1]raw_resource_build!$B:$B,$C600,[1]raw_resource_build!$A:$A,AA$539)</f>
        <v>#VALUE!</v>
      </c>
      <c r="AB600" s="24" t="e">
        <f>SUMIFS([1]raw_resource_build!$L:$L,[1]raw_resource_build!$B:$B,$C600,[1]raw_resource_build!$A:$A,AB$539)</f>
        <v>#VALUE!</v>
      </c>
      <c r="AC600" s="24" t="e">
        <f>SUMIFS([1]raw_resource_build!$L:$L,[1]raw_resource_build!$B:$B,$C600,[1]raw_resource_build!$A:$A,AC$539)</f>
        <v>#VALUE!</v>
      </c>
      <c r="AD600" s="24" t="e">
        <f>SUMIFS([1]raw_resource_build!$L:$L,[1]raw_resource_build!$B:$B,$C600,[1]raw_resource_build!$A:$A,AD$539)</f>
        <v>#VALUE!</v>
      </c>
      <c r="AE600" s="24" t="e">
        <f>SUMIFS([1]raw_resource_build!$L:$L,[1]raw_resource_build!$B:$B,$C600,[1]raw_resource_build!$A:$A,AE$539)</f>
        <v>#VALUE!</v>
      </c>
      <c r="AF600" s="24" t="e">
        <f>SUMIFS([1]raw_resource_build!$L:$L,[1]raw_resource_build!$B:$B,$C600,[1]raw_resource_build!$A:$A,AF$539)</f>
        <v>#VALUE!</v>
      </c>
      <c r="AG600" s="24" t="e">
        <f>SUMIFS([1]raw_resource_build!$L:$L,[1]raw_resource_build!$B:$B,$C600,[1]raw_resource_build!$A:$A,AG$539)</f>
        <v>#VALUE!</v>
      </c>
      <c r="AH600" s="24" t="e">
        <f>SUMIFS([1]raw_resource_build!$L:$L,[1]raw_resource_build!$B:$B,$C600,[1]raw_resource_build!$A:$A,AH$539)</f>
        <v>#VALUE!</v>
      </c>
      <c r="AI600" s="24" t="e">
        <f>SUMIFS([1]raw_resource_build!$L:$L,[1]raw_resource_build!$B:$B,$C600,[1]raw_resource_build!$A:$A,AI$539)</f>
        <v>#VALUE!</v>
      </c>
      <c r="AJ600" s="24" t="e">
        <f>SUMIFS([1]raw_resource_build!$L:$L,[1]raw_resource_build!$B:$B,$C600,[1]raw_resource_build!$A:$A,AJ$539)</f>
        <v>#VALUE!</v>
      </c>
      <c r="AK600" s="24" t="e">
        <f>SUMIFS([1]raw_resource_build!$L:$L,[1]raw_resource_build!$B:$B,$C600,[1]raw_resource_build!$A:$A,AK$539)</f>
        <v>#VALUE!</v>
      </c>
      <c r="AL600" s="24" t="e">
        <f>SUMIFS([1]raw_resource_build!$L:$L,[1]raw_resource_build!$B:$B,$C600,[1]raw_resource_build!$A:$A,AL$539)</f>
        <v>#VALUE!</v>
      </c>
      <c r="AM600" s="24" t="e">
        <f>SUMIFS([1]raw_resource_build!$L:$L,[1]raw_resource_build!$B:$B,$C600,[1]raw_resource_build!$A:$A,AM$539)</f>
        <v>#VALUE!</v>
      </c>
      <c r="AN600" s="24" t="e">
        <f>SUMIFS([1]raw_resource_build!$L:$L,[1]raw_resource_build!$B:$B,$C600,[1]raw_resource_build!$A:$A,AN$539)</f>
        <v>#VALUE!</v>
      </c>
      <c r="AO600" s="17"/>
    </row>
    <row r="601" spans="1:46" outlineLevel="1" x14ac:dyDescent="0.4">
      <c r="C601" s="17" t="s">
        <v>422</v>
      </c>
      <c r="D601" s="136" t="s">
        <v>361</v>
      </c>
      <c r="E601" s="24">
        <v>0</v>
      </c>
      <c r="F601" s="24">
        <v>0</v>
      </c>
      <c r="G601" s="24">
        <v>0</v>
      </c>
      <c r="H601" s="24">
        <v>0</v>
      </c>
      <c r="I601" s="24">
        <v>0</v>
      </c>
      <c r="J601" s="24">
        <v>0</v>
      </c>
      <c r="K601" s="24">
        <v>0</v>
      </c>
      <c r="L601" s="24">
        <v>0</v>
      </c>
      <c r="M601" s="24">
        <v>0</v>
      </c>
      <c r="N601" s="24">
        <v>0</v>
      </c>
      <c r="O601" s="24">
        <v>0</v>
      </c>
      <c r="P601" s="24">
        <v>0</v>
      </c>
      <c r="Q601" s="24">
        <v>0</v>
      </c>
      <c r="R601" s="24">
        <v>0</v>
      </c>
      <c r="S601" s="24">
        <v>0</v>
      </c>
      <c r="T601" s="24">
        <v>0</v>
      </c>
      <c r="U601" s="24" t="e">
        <f>SUMIFS([1]raw_resource_build!$L:$L,[1]raw_resource_build!$B:$B,$C601,[1]raw_resource_build!$A:$A,U$539)</f>
        <v>#VALUE!</v>
      </c>
      <c r="V601" s="24" t="e">
        <f>SUMIFS([1]raw_resource_build!$L:$L,[1]raw_resource_build!$B:$B,$C601,[1]raw_resource_build!$A:$A,V$539)</f>
        <v>#VALUE!</v>
      </c>
      <c r="W601" s="24" t="e">
        <f>SUMIFS([1]raw_resource_build!$L:$L,[1]raw_resource_build!$B:$B,$C601,[1]raw_resource_build!$A:$A,W$539)</f>
        <v>#VALUE!</v>
      </c>
      <c r="X601" s="24" t="e">
        <f>SUMIFS([1]raw_resource_build!$L:$L,[1]raw_resource_build!$B:$B,$C601,[1]raw_resource_build!$A:$A,X$539)</f>
        <v>#VALUE!</v>
      </c>
      <c r="Y601" s="24" t="e">
        <f>SUMIFS([1]raw_resource_build!$L:$L,[1]raw_resource_build!$B:$B,$C601,[1]raw_resource_build!$A:$A,Y$539)</f>
        <v>#VALUE!</v>
      </c>
      <c r="Z601" s="24" t="e">
        <f>SUMIFS([1]raw_resource_build!$L:$L,[1]raw_resource_build!$B:$B,$C601,[1]raw_resource_build!$A:$A,Z$539)</f>
        <v>#VALUE!</v>
      </c>
      <c r="AA601" s="24" t="e">
        <f>SUMIFS([1]raw_resource_build!$L:$L,[1]raw_resource_build!$B:$B,$C601,[1]raw_resource_build!$A:$A,AA$539)</f>
        <v>#VALUE!</v>
      </c>
      <c r="AB601" s="24" t="e">
        <f>SUMIFS([1]raw_resource_build!$L:$L,[1]raw_resource_build!$B:$B,$C601,[1]raw_resource_build!$A:$A,AB$539)</f>
        <v>#VALUE!</v>
      </c>
      <c r="AC601" s="24" t="e">
        <f>SUMIFS([1]raw_resource_build!$L:$L,[1]raw_resource_build!$B:$B,$C601,[1]raw_resource_build!$A:$A,AC$539)</f>
        <v>#VALUE!</v>
      </c>
      <c r="AD601" s="24" t="e">
        <f>SUMIFS([1]raw_resource_build!$L:$L,[1]raw_resource_build!$B:$B,$C601,[1]raw_resource_build!$A:$A,AD$539)</f>
        <v>#VALUE!</v>
      </c>
      <c r="AE601" s="24" t="e">
        <f>SUMIFS([1]raw_resource_build!$L:$L,[1]raw_resource_build!$B:$B,$C601,[1]raw_resource_build!$A:$A,AE$539)</f>
        <v>#VALUE!</v>
      </c>
      <c r="AF601" s="24" t="e">
        <f>SUMIFS([1]raw_resource_build!$L:$L,[1]raw_resource_build!$B:$B,$C601,[1]raw_resource_build!$A:$A,AF$539)</f>
        <v>#VALUE!</v>
      </c>
      <c r="AG601" s="24" t="e">
        <f>SUMIFS([1]raw_resource_build!$L:$L,[1]raw_resource_build!$B:$B,$C601,[1]raw_resource_build!$A:$A,AG$539)</f>
        <v>#VALUE!</v>
      </c>
      <c r="AH601" s="24" t="e">
        <f>SUMIFS([1]raw_resource_build!$L:$L,[1]raw_resource_build!$B:$B,$C601,[1]raw_resource_build!$A:$A,AH$539)</f>
        <v>#VALUE!</v>
      </c>
      <c r="AI601" s="24" t="e">
        <f>SUMIFS([1]raw_resource_build!$L:$L,[1]raw_resource_build!$B:$B,$C601,[1]raw_resource_build!$A:$A,AI$539)</f>
        <v>#VALUE!</v>
      </c>
      <c r="AJ601" s="24" t="e">
        <f>SUMIFS([1]raw_resource_build!$L:$L,[1]raw_resource_build!$B:$B,$C601,[1]raw_resource_build!$A:$A,AJ$539)</f>
        <v>#VALUE!</v>
      </c>
      <c r="AK601" s="24" t="e">
        <f>SUMIFS([1]raw_resource_build!$L:$L,[1]raw_resource_build!$B:$B,$C601,[1]raw_resource_build!$A:$A,AK$539)</f>
        <v>#VALUE!</v>
      </c>
      <c r="AL601" s="24" t="e">
        <f>SUMIFS([1]raw_resource_build!$L:$L,[1]raw_resource_build!$B:$B,$C601,[1]raw_resource_build!$A:$A,AL$539)</f>
        <v>#VALUE!</v>
      </c>
      <c r="AM601" s="24" t="e">
        <f>SUMIFS([1]raw_resource_build!$L:$L,[1]raw_resource_build!$B:$B,$C601,[1]raw_resource_build!$A:$A,AM$539)</f>
        <v>#VALUE!</v>
      </c>
      <c r="AN601" s="24" t="e">
        <f>SUMIFS([1]raw_resource_build!$L:$L,[1]raw_resource_build!$B:$B,$C601,[1]raw_resource_build!$A:$A,AN$539)</f>
        <v>#VALUE!</v>
      </c>
      <c r="AO601" s="17"/>
    </row>
    <row r="602" spans="1:46" outlineLevel="1" x14ac:dyDescent="0.4">
      <c r="C602" s="17" t="s">
        <v>423</v>
      </c>
      <c r="D602" s="136" t="s">
        <v>355</v>
      </c>
      <c r="E602" s="24">
        <v>0</v>
      </c>
      <c r="F602" s="24">
        <v>0</v>
      </c>
      <c r="G602" s="24">
        <v>0</v>
      </c>
      <c r="H602" s="24">
        <v>0</v>
      </c>
      <c r="I602" s="24">
        <v>0</v>
      </c>
      <c r="J602" s="24">
        <v>0</v>
      </c>
      <c r="K602" s="24">
        <v>0</v>
      </c>
      <c r="L602" s="24">
        <v>0</v>
      </c>
      <c r="M602" s="24">
        <v>0</v>
      </c>
      <c r="N602" s="24">
        <v>0</v>
      </c>
      <c r="O602" s="24">
        <v>0</v>
      </c>
      <c r="P602" s="24">
        <v>0</v>
      </c>
      <c r="Q602" s="24">
        <v>0</v>
      </c>
      <c r="R602" s="24">
        <v>0</v>
      </c>
      <c r="S602" s="24">
        <v>0</v>
      </c>
      <c r="T602" s="24">
        <v>0</v>
      </c>
      <c r="U602" s="24" t="e">
        <f>SUMIFS([1]raw_resource_build!$L:$L,[1]raw_resource_build!$B:$B,$C602,[1]raw_resource_build!$A:$A,U$539)</f>
        <v>#VALUE!</v>
      </c>
      <c r="V602" s="24" t="e">
        <f>SUMIFS([1]raw_resource_build!$L:$L,[1]raw_resource_build!$B:$B,$C602,[1]raw_resource_build!$A:$A,V$539)</f>
        <v>#VALUE!</v>
      </c>
      <c r="W602" s="24" t="e">
        <f>SUMIFS([1]raw_resource_build!$L:$L,[1]raw_resource_build!$B:$B,$C602,[1]raw_resource_build!$A:$A,W$539)</f>
        <v>#VALUE!</v>
      </c>
      <c r="X602" s="24" t="e">
        <f>SUMIFS([1]raw_resource_build!$L:$L,[1]raw_resource_build!$B:$B,$C602,[1]raw_resource_build!$A:$A,X$539)</f>
        <v>#VALUE!</v>
      </c>
      <c r="Y602" s="24" t="e">
        <f>SUMIFS([1]raw_resource_build!$L:$L,[1]raw_resource_build!$B:$B,$C602,[1]raw_resource_build!$A:$A,Y$539)</f>
        <v>#VALUE!</v>
      </c>
      <c r="Z602" s="24" t="e">
        <f>SUMIFS([1]raw_resource_build!$L:$L,[1]raw_resource_build!$B:$B,$C602,[1]raw_resource_build!$A:$A,Z$539)</f>
        <v>#VALUE!</v>
      </c>
      <c r="AA602" s="24" t="e">
        <f>SUMIFS([1]raw_resource_build!$L:$L,[1]raw_resource_build!$B:$B,$C602,[1]raw_resource_build!$A:$A,AA$539)</f>
        <v>#VALUE!</v>
      </c>
      <c r="AB602" s="24" t="e">
        <f>SUMIFS([1]raw_resource_build!$L:$L,[1]raw_resource_build!$B:$B,$C602,[1]raw_resource_build!$A:$A,AB$539)</f>
        <v>#VALUE!</v>
      </c>
      <c r="AC602" s="24" t="e">
        <f>SUMIFS([1]raw_resource_build!$L:$L,[1]raw_resource_build!$B:$B,$C602,[1]raw_resource_build!$A:$A,AC$539)</f>
        <v>#VALUE!</v>
      </c>
      <c r="AD602" s="24" t="e">
        <f>SUMIFS([1]raw_resource_build!$L:$L,[1]raw_resource_build!$B:$B,$C602,[1]raw_resource_build!$A:$A,AD$539)</f>
        <v>#VALUE!</v>
      </c>
      <c r="AE602" s="24" t="e">
        <f>SUMIFS([1]raw_resource_build!$L:$L,[1]raw_resource_build!$B:$B,$C602,[1]raw_resource_build!$A:$A,AE$539)</f>
        <v>#VALUE!</v>
      </c>
      <c r="AF602" s="24" t="e">
        <f>SUMIFS([1]raw_resource_build!$L:$L,[1]raw_resource_build!$B:$B,$C602,[1]raw_resource_build!$A:$A,AF$539)</f>
        <v>#VALUE!</v>
      </c>
      <c r="AG602" s="24" t="e">
        <f>SUMIFS([1]raw_resource_build!$L:$L,[1]raw_resource_build!$B:$B,$C602,[1]raw_resource_build!$A:$A,AG$539)</f>
        <v>#VALUE!</v>
      </c>
      <c r="AH602" s="24" t="e">
        <f>SUMIFS([1]raw_resource_build!$L:$L,[1]raw_resource_build!$B:$B,$C602,[1]raw_resource_build!$A:$A,AH$539)</f>
        <v>#VALUE!</v>
      </c>
      <c r="AI602" s="24" t="e">
        <f>SUMIFS([1]raw_resource_build!$L:$L,[1]raw_resource_build!$B:$B,$C602,[1]raw_resource_build!$A:$A,AI$539)</f>
        <v>#VALUE!</v>
      </c>
      <c r="AJ602" s="24" t="e">
        <f>SUMIFS([1]raw_resource_build!$L:$L,[1]raw_resource_build!$B:$B,$C602,[1]raw_resource_build!$A:$A,AJ$539)</f>
        <v>#VALUE!</v>
      </c>
      <c r="AK602" s="24" t="e">
        <f>SUMIFS([1]raw_resource_build!$L:$L,[1]raw_resource_build!$B:$B,$C602,[1]raw_resource_build!$A:$A,AK$539)</f>
        <v>#VALUE!</v>
      </c>
      <c r="AL602" s="24" t="e">
        <f>SUMIFS([1]raw_resource_build!$L:$L,[1]raw_resource_build!$B:$B,$C602,[1]raw_resource_build!$A:$A,AL$539)</f>
        <v>#VALUE!</v>
      </c>
      <c r="AM602" s="24" t="e">
        <f>SUMIFS([1]raw_resource_build!$L:$L,[1]raw_resource_build!$B:$B,$C602,[1]raw_resource_build!$A:$A,AM$539)</f>
        <v>#VALUE!</v>
      </c>
      <c r="AN602" s="24" t="e">
        <f>SUMIFS([1]raw_resource_build!$L:$L,[1]raw_resource_build!$B:$B,$C602,[1]raw_resource_build!$A:$A,AN$539)</f>
        <v>#VALUE!</v>
      </c>
      <c r="AO602" s="17"/>
    </row>
    <row r="603" spans="1:46" outlineLevel="1" x14ac:dyDescent="0.4">
      <c r="C603" s="17" t="s">
        <v>424</v>
      </c>
      <c r="D603" s="136" t="s">
        <v>357</v>
      </c>
      <c r="E603" s="24">
        <v>0</v>
      </c>
      <c r="F603" s="24">
        <v>0</v>
      </c>
      <c r="G603" s="24">
        <v>0</v>
      </c>
      <c r="H603" s="24">
        <v>0</v>
      </c>
      <c r="I603" s="24">
        <v>0</v>
      </c>
      <c r="J603" s="24">
        <v>0</v>
      </c>
      <c r="K603" s="24">
        <v>0</v>
      </c>
      <c r="L603" s="24">
        <v>0</v>
      </c>
      <c r="M603" s="24">
        <v>0</v>
      </c>
      <c r="N603" s="24">
        <v>0</v>
      </c>
      <c r="O603" s="24">
        <v>0</v>
      </c>
      <c r="P603" s="24">
        <v>0</v>
      </c>
      <c r="Q603" s="24">
        <v>0</v>
      </c>
      <c r="R603" s="24">
        <v>0</v>
      </c>
      <c r="S603" s="24">
        <v>0</v>
      </c>
      <c r="T603" s="24">
        <v>1500</v>
      </c>
      <c r="U603" s="24" t="e">
        <f>SUMIFS([1]raw_resource_build!$L:$L,[1]raw_resource_build!$B:$B,$C603,[1]raw_resource_build!$A:$A,U$539)</f>
        <v>#VALUE!</v>
      </c>
      <c r="V603" s="24" t="e">
        <f>SUMIFS([1]raw_resource_build!$L:$L,[1]raw_resource_build!$B:$B,$C603,[1]raw_resource_build!$A:$A,V$539)</f>
        <v>#VALUE!</v>
      </c>
      <c r="W603" s="24" t="e">
        <f>SUMIFS([1]raw_resource_build!$L:$L,[1]raw_resource_build!$B:$B,$C603,[1]raw_resource_build!$A:$A,W$539)</f>
        <v>#VALUE!</v>
      </c>
      <c r="X603" s="24" t="e">
        <f>SUMIFS([1]raw_resource_build!$L:$L,[1]raw_resource_build!$B:$B,$C603,[1]raw_resource_build!$A:$A,X$539)</f>
        <v>#VALUE!</v>
      </c>
      <c r="Y603" s="24" t="e">
        <f>SUMIFS([1]raw_resource_build!$L:$L,[1]raw_resource_build!$B:$B,$C603,[1]raw_resource_build!$A:$A,Y$539)</f>
        <v>#VALUE!</v>
      </c>
      <c r="Z603" s="24" t="e">
        <f>SUMIFS([1]raw_resource_build!$L:$L,[1]raw_resource_build!$B:$B,$C603,[1]raw_resource_build!$A:$A,Z$539)</f>
        <v>#VALUE!</v>
      </c>
      <c r="AA603" s="24" t="e">
        <f>SUMIFS([1]raw_resource_build!$L:$L,[1]raw_resource_build!$B:$B,$C603,[1]raw_resource_build!$A:$A,AA$539)</f>
        <v>#VALUE!</v>
      </c>
      <c r="AB603" s="24" t="e">
        <f>SUMIFS([1]raw_resource_build!$L:$L,[1]raw_resource_build!$B:$B,$C603,[1]raw_resource_build!$A:$A,AB$539)</f>
        <v>#VALUE!</v>
      </c>
      <c r="AC603" s="24" t="e">
        <f>SUMIFS([1]raw_resource_build!$L:$L,[1]raw_resource_build!$B:$B,$C603,[1]raw_resource_build!$A:$A,AC$539)</f>
        <v>#VALUE!</v>
      </c>
      <c r="AD603" s="24" t="e">
        <f>SUMIFS([1]raw_resource_build!$L:$L,[1]raw_resource_build!$B:$B,$C603,[1]raw_resource_build!$A:$A,AD$539)</f>
        <v>#VALUE!</v>
      </c>
      <c r="AE603" s="24" t="e">
        <f>SUMIFS([1]raw_resource_build!$L:$L,[1]raw_resource_build!$B:$B,$C603,[1]raw_resource_build!$A:$A,AE$539)</f>
        <v>#VALUE!</v>
      </c>
      <c r="AF603" s="24" t="e">
        <f>SUMIFS([1]raw_resource_build!$L:$L,[1]raw_resource_build!$B:$B,$C603,[1]raw_resource_build!$A:$A,AF$539)</f>
        <v>#VALUE!</v>
      </c>
      <c r="AG603" s="24" t="e">
        <f>SUMIFS([1]raw_resource_build!$L:$L,[1]raw_resource_build!$B:$B,$C603,[1]raw_resource_build!$A:$A,AG$539)</f>
        <v>#VALUE!</v>
      </c>
      <c r="AH603" s="24" t="e">
        <f>SUMIFS([1]raw_resource_build!$L:$L,[1]raw_resource_build!$B:$B,$C603,[1]raw_resource_build!$A:$A,AH$539)</f>
        <v>#VALUE!</v>
      </c>
      <c r="AI603" s="24" t="e">
        <f>SUMIFS([1]raw_resource_build!$L:$L,[1]raw_resource_build!$B:$B,$C603,[1]raw_resource_build!$A:$A,AI$539)</f>
        <v>#VALUE!</v>
      </c>
      <c r="AJ603" s="24" t="e">
        <f>SUMIFS([1]raw_resource_build!$L:$L,[1]raw_resource_build!$B:$B,$C603,[1]raw_resource_build!$A:$A,AJ$539)</f>
        <v>#VALUE!</v>
      </c>
      <c r="AK603" s="24" t="e">
        <f>SUMIFS([1]raw_resource_build!$L:$L,[1]raw_resource_build!$B:$B,$C603,[1]raw_resource_build!$A:$A,AK$539)</f>
        <v>#VALUE!</v>
      </c>
      <c r="AL603" s="24" t="e">
        <f>SUMIFS([1]raw_resource_build!$L:$L,[1]raw_resource_build!$B:$B,$C603,[1]raw_resource_build!$A:$A,AL$539)</f>
        <v>#VALUE!</v>
      </c>
      <c r="AM603" s="24" t="e">
        <f>SUMIFS([1]raw_resource_build!$L:$L,[1]raw_resource_build!$B:$B,$C603,[1]raw_resource_build!$A:$A,AM$539)</f>
        <v>#VALUE!</v>
      </c>
      <c r="AN603" s="24" t="e">
        <f>SUMIFS([1]raw_resource_build!$L:$L,[1]raw_resource_build!$B:$B,$C603,[1]raw_resource_build!$A:$A,AN$539)</f>
        <v>#VALUE!</v>
      </c>
      <c r="AO603" s="17"/>
    </row>
    <row r="604" spans="1:46" outlineLevel="1" x14ac:dyDescent="0.4">
      <c r="C604" s="21" t="s">
        <v>146</v>
      </c>
      <c r="D604" s="142"/>
      <c r="E604" s="23">
        <v>0</v>
      </c>
      <c r="F604" s="23">
        <v>0</v>
      </c>
      <c r="G604" s="23">
        <v>0</v>
      </c>
      <c r="H604" s="23">
        <v>0</v>
      </c>
      <c r="I604" s="23">
        <v>0</v>
      </c>
      <c r="J604" s="23">
        <v>0</v>
      </c>
      <c r="K604" s="23">
        <v>34</v>
      </c>
      <c r="L604" s="23">
        <v>34</v>
      </c>
      <c r="M604" s="23">
        <v>34</v>
      </c>
      <c r="N604" s="23">
        <v>34</v>
      </c>
      <c r="O604" s="23">
        <v>0</v>
      </c>
      <c r="P604" s="23">
        <v>6233</v>
      </c>
      <c r="Q604" s="23">
        <v>0</v>
      </c>
      <c r="R604" s="23">
        <v>0</v>
      </c>
      <c r="S604" s="23">
        <v>0</v>
      </c>
      <c r="T604" s="23">
        <v>8799</v>
      </c>
      <c r="U604" s="23" t="e">
        <f>SUMIFS(U$540:U$603,[1]Lists!$C$35:$C$98,$C604)</f>
        <v>#VALUE!</v>
      </c>
      <c r="V604" s="23" t="e">
        <f>SUMIFS(V$540:V$603,[1]Lists!$C$35:$C$98,$C604)</f>
        <v>#VALUE!</v>
      </c>
      <c r="W604" s="23" t="e">
        <f>SUMIFS(W$540:W$603,[1]Lists!$C$35:$C$98,$C604)</f>
        <v>#VALUE!</v>
      </c>
      <c r="X604" s="23" t="e">
        <f>SUMIFS(X$540:X$603,[1]Lists!$C$35:$C$98,$C604)</f>
        <v>#VALUE!</v>
      </c>
      <c r="Y604" s="23" t="e">
        <f>SUMIFS(Y$540:Y$603,[1]Lists!$C$35:$C$98,$C604)</f>
        <v>#VALUE!</v>
      </c>
      <c r="Z604" s="23" t="e">
        <f>SUMIFS(Z$540:Z$603,[1]Lists!$C$35:$C$98,$C604)</f>
        <v>#VALUE!</v>
      </c>
      <c r="AA604" s="23" t="e">
        <f>SUMIFS(AA$540:AA$603,[1]Lists!$C$35:$C$98,$C604)</f>
        <v>#VALUE!</v>
      </c>
      <c r="AB604" s="23" t="e">
        <f>SUMIFS(AB$540:AB$603,[1]Lists!$C$35:$C$98,$C604)</f>
        <v>#VALUE!</v>
      </c>
      <c r="AC604" s="23" t="e">
        <f>SUMIFS(AC$540:AC$603,[1]Lists!$C$35:$C$98,$C604)</f>
        <v>#VALUE!</v>
      </c>
      <c r="AD604" s="23" t="e">
        <f>SUMIFS(AD$540:AD$603,[1]Lists!$C$35:$C$98,$C604)</f>
        <v>#VALUE!</v>
      </c>
      <c r="AE604" s="23" t="e">
        <f>SUMIFS(AE$540:AE$603,[1]Lists!$C$35:$C$98,$C604)</f>
        <v>#VALUE!</v>
      </c>
      <c r="AF604" s="23" t="e">
        <f>SUMIFS(AF$540:AF$603,[1]Lists!$C$35:$C$98,$C604)</f>
        <v>#VALUE!</v>
      </c>
      <c r="AG604" s="23" t="e">
        <f>SUMIFS(AG$540:AG$603,[1]Lists!$C$35:$C$98,$C604)</f>
        <v>#VALUE!</v>
      </c>
      <c r="AH604" s="23" t="e">
        <f>SUMIFS(AH$540:AH$603,[1]Lists!$C$35:$C$98,$C604)</f>
        <v>#VALUE!</v>
      </c>
      <c r="AI604" s="23" t="e">
        <f>SUMIFS(AI$540:AI$603,[1]Lists!$C$35:$C$98,$C604)</f>
        <v>#VALUE!</v>
      </c>
      <c r="AJ604" s="23" t="e">
        <f>SUMIFS(AJ$540:AJ$603,[1]Lists!$C$35:$C$98,$C604)</f>
        <v>#VALUE!</v>
      </c>
      <c r="AK604" s="23" t="e">
        <f>SUMIFS(AK$540:AK$603,[1]Lists!$C$35:$C$98,$C604)</f>
        <v>#VALUE!</v>
      </c>
      <c r="AL604" s="23" t="e">
        <f>SUMIFS(AL$540:AL$603,[1]Lists!$C$35:$C$98,$C604)</f>
        <v>#VALUE!</v>
      </c>
      <c r="AM604" s="23" t="e">
        <f>SUMIFS(AM$540:AM$603,[1]Lists!$C$35:$C$98,$C604)</f>
        <v>#VALUE!</v>
      </c>
      <c r="AN604" s="143" t="e">
        <f>SUMIFS(AN$540:AN$603,[1]Lists!$C$35:$C$98,$C604)</f>
        <v>#VALUE!</v>
      </c>
      <c r="AO604" s="17"/>
    </row>
    <row r="605" spans="1:46" outlineLevel="1" x14ac:dyDescent="0.4">
      <c r="C605" s="77" t="s">
        <v>147</v>
      </c>
      <c r="D605" s="141"/>
      <c r="E605" s="117">
        <v>0</v>
      </c>
      <c r="F605" s="117">
        <v>0</v>
      </c>
      <c r="G605" s="117">
        <v>0</v>
      </c>
      <c r="H605" s="117">
        <v>0</v>
      </c>
      <c r="I605" s="117">
        <v>0</v>
      </c>
      <c r="J605" s="117">
        <v>0</v>
      </c>
      <c r="K605" s="117">
        <v>0</v>
      </c>
      <c r="L605" s="117">
        <v>0</v>
      </c>
      <c r="M605" s="117">
        <v>0</v>
      </c>
      <c r="N605" s="117">
        <v>0</v>
      </c>
      <c r="O605" s="117">
        <v>0</v>
      </c>
      <c r="P605" s="117">
        <v>0</v>
      </c>
      <c r="Q605" s="117">
        <v>0</v>
      </c>
      <c r="R605" s="117">
        <v>0</v>
      </c>
      <c r="S605" s="117">
        <v>0</v>
      </c>
      <c r="T605" s="117">
        <v>1500</v>
      </c>
      <c r="U605" s="117" t="e">
        <f>SUMIFS(U$540:U$603,[1]Lists!$C$35:$C$98,$C605)</f>
        <v>#VALUE!</v>
      </c>
      <c r="V605" s="117" t="e">
        <f>SUMIFS(V$540:V$603,[1]Lists!$C$35:$C$98,$C605)</f>
        <v>#VALUE!</v>
      </c>
      <c r="W605" s="117" t="e">
        <f>SUMIFS(W$540:W$603,[1]Lists!$C$35:$C$98,$C605)</f>
        <v>#VALUE!</v>
      </c>
      <c r="X605" s="117" t="e">
        <f>SUMIFS(X$540:X$603,[1]Lists!$C$35:$C$98,$C605)</f>
        <v>#VALUE!</v>
      </c>
      <c r="Y605" s="117" t="e">
        <f>SUMIFS(Y$540:Y$603,[1]Lists!$C$35:$C$98,$C605)</f>
        <v>#VALUE!</v>
      </c>
      <c r="Z605" s="117" t="e">
        <f>SUMIFS(Z$540:Z$603,[1]Lists!$C$35:$C$98,$C605)</f>
        <v>#VALUE!</v>
      </c>
      <c r="AA605" s="117" t="e">
        <f>SUMIFS(AA$540:AA$603,[1]Lists!$C$35:$C$98,$C605)</f>
        <v>#VALUE!</v>
      </c>
      <c r="AB605" s="117" t="e">
        <f>SUMIFS(AB$540:AB$603,[1]Lists!$C$35:$C$98,$C605)</f>
        <v>#VALUE!</v>
      </c>
      <c r="AC605" s="117" t="e">
        <f>SUMIFS(AC$540:AC$603,[1]Lists!$C$35:$C$98,$C605)</f>
        <v>#VALUE!</v>
      </c>
      <c r="AD605" s="117" t="e">
        <f>SUMIFS(AD$540:AD$603,[1]Lists!$C$35:$C$98,$C605)</f>
        <v>#VALUE!</v>
      </c>
      <c r="AE605" s="117" t="e">
        <f>SUMIFS(AE$540:AE$603,[1]Lists!$C$35:$C$98,$C605)</f>
        <v>#VALUE!</v>
      </c>
      <c r="AF605" s="117" t="e">
        <f>SUMIFS(AF$540:AF$603,[1]Lists!$C$35:$C$98,$C605)</f>
        <v>#VALUE!</v>
      </c>
      <c r="AG605" s="117" t="e">
        <f>SUMIFS(AG$540:AG$603,[1]Lists!$C$35:$C$98,$C605)</f>
        <v>#VALUE!</v>
      </c>
      <c r="AH605" s="117" t="e">
        <f>SUMIFS(AH$540:AH$603,[1]Lists!$C$35:$C$98,$C605)</f>
        <v>#VALUE!</v>
      </c>
      <c r="AI605" s="117" t="e">
        <f>SUMIFS(AI$540:AI$603,[1]Lists!$C$35:$C$98,$C605)</f>
        <v>#VALUE!</v>
      </c>
      <c r="AJ605" s="117" t="e">
        <f>SUMIFS(AJ$540:AJ$603,[1]Lists!$C$35:$C$98,$C605)</f>
        <v>#VALUE!</v>
      </c>
      <c r="AK605" s="117" t="e">
        <f>SUMIFS(AK$540:AK$603,[1]Lists!$C$35:$C$98,$C605)</f>
        <v>#VALUE!</v>
      </c>
      <c r="AL605" s="117" t="e">
        <f>SUMIFS(AL$540:AL$603,[1]Lists!$C$35:$C$98,$C605)</f>
        <v>#VALUE!</v>
      </c>
      <c r="AM605" s="117" t="e">
        <f>SUMIFS(AM$540:AM$603,[1]Lists!$C$35:$C$98,$C605)</f>
        <v>#VALUE!</v>
      </c>
      <c r="AN605" s="118" t="e">
        <f>SUMIFS(AN$540:AN$603,[1]Lists!$C$35:$C$98,$C605)</f>
        <v>#VALUE!</v>
      </c>
      <c r="AO605" s="17"/>
    </row>
    <row r="606" spans="1:46" outlineLevel="1" collapsed="1" x14ac:dyDescent="0.4">
      <c r="C606" s="63" t="s">
        <v>148</v>
      </c>
    </row>
    <row r="607" spans="1:46" s="129" customFormat="1" ht="15.75" x14ac:dyDescent="0.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</row>
    <row r="608" spans="1:46" ht="15.75" x14ac:dyDescent="0.5">
      <c r="A608" s="129"/>
      <c r="B608" s="12" t="s">
        <v>153</v>
      </c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29"/>
      <c r="AQ608" s="129"/>
      <c r="AR608" s="129"/>
      <c r="AS608" s="129"/>
      <c r="AT608" s="129"/>
    </row>
    <row r="609" spans="3:41" outlineLevel="1" x14ac:dyDescent="0.4"/>
    <row r="610" spans="3:41" outlineLevel="1" x14ac:dyDescent="0.4">
      <c r="C610" s="99" t="s">
        <v>154</v>
      </c>
    </row>
    <row r="611" spans="3:41" outlineLevel="1" x14ac:dyDescent="0.4">
      <c r="C611" s="14" t="s">
        <v>145</v>
      </c>
      <c r="D611" s="15" t="s">
        <v>34</v>
      </c>
      <c r="E611" s="16">
        <v>2015</v>
      </c>
      <c r="F611" s="16">
        <v>2016</v>
      </c>
      <c r="G611" s="16">
        <v>2017</v>
      </c>
      <c r="H611" s="16">
        <v>2018</v>
      </c>
      <c r="I611" s="16">
        <v>2019</v>
      </c>
      <c r="J611" s="16">
        <v>2020</v>
      </c>
      <c r="K611" s="16">
        <v>2021</v>
      </c>
      <c r="L611" s="16">
        <v>2022</v>
      </c>
      <c r="M611" s="16">
        <v>2023</v>
      </c>
      <c r="N611" s="16">
        <v>2024</v>
      </c>
      <c r="O611" s="16">
        <v>2025</v>
      </c>
      <c r="P611" s="16">
        <v>2026</v>
      </c>
      <c r="Q611" s="16">
        <v>2027</v>
      </c>
      <c r="R611" s="16">
        <v>2028</v>
      </c>
      <c r="S611" s="16">
        <v>2029</v>
      </c>
      <c r="T611" s="16">
        <v>2030</v>
      </c>
      <c r="U611" s="16">
        <v>2031</v>
      </c>
      <c r="V611" s="16">
        <v>2032</v>
      </c>
      <c r="W611" s="16">
        <v>2033</v>
      </c>
      <c r="X611" s="16">
        <v>2034</v>
      </c>
      <c r="Y611" s="16">
        <v>2035</v>
      </c>
      <c r="Z611" s="16">
        <v>2036</v>
      </c>
      <c r="AA611" s="16">
        <v>2037</v>
      </c>
      <c r="AB611" s="16">
        <v>2038</v>
      </c>
      <c r="AC611" s="16">
        <v>2039</v>
      </c>
      <c r="AD611" s="16">
        <v>2040</v>
      </c>
      <c r="AE611" s="16">
        <v>2041</v>
      </c>
      <c r="AF611" s="16">
        <v>2042</v>
      </c>
      <c r="AG611" s="16">
        <v>2043</v>
      </c>
      <c r="AH611" s="16">
        <v>2044</v>
      </c>
      <c r="AI611" s="16">
        <v>2045</v>
      </c>
      <c r="AJ611" s="16">
        <v>2046</v>
      </c>
      <c r="AK611" s="16">
        <v>2047</v>
      </c>
      <c r="AL611" s="16">
        <v>2048</v>
      </c>
      <c r="AM611" s="16">
        <v>2049</v>
      </c>
      <c r="AN611" s="47">
        <v>2050</v>
      </c>
      <c r="AO611" s="17"/>
    </row>
    <row r="612" spans="3:41" outlineLevel="1" x14ac:dyDescent="0.4">
      <c r="C612" s="21" t="s">
        <v>155</v>
      </c>
      <c r="D612" s="130" t="s">
        <v>36</v>
      </c>
      <c r="E612" s="23">
        <v>0</v>
      </c>
      <c r="F612" s="23">
        <v>0</v>
      </c>
      <c r="G612" s="23">
        <v>0</v>
      </c>
      <c r="H612" s="23">
        <v>0</v>
      </c>
      <c r="I612" s="23">
        <v>0</v>
      </c>
      <c r="J612" s="23">
        <v>597</v>
      </c>
      <c r="K612" s="23">
        <v>597</v>
      </c>
      <c r="L612" s="23">
        <v>597</v>
      </c>
      <c r="M612" s="23">
        <v>597</v>
      </c>
      <c r="N612" s="23">
        <v>597</v>
      </c>
      <c r="O612" s="23">
        <v>0</v>
      </c>
      <c r="P612" s="23">
        <v>597</v>
      </c>
      <c r="Q612" s="23">
        <v>0</v>
      </c>
      <c r="R612" s="23">
        <v>0</v>
      </c>
      <c r="S612" s="23">
        <v>0</v>
      </c>
      <c r="T612" s="23">
        <v>597</v>
      </c>
      <c r="U612" s="23" t="e">
        <f>SUMIFS([1]raw_transmission_costs!$F:$F,[1]raw_transmission_costs!$B:$B,$C612,[1]raw_transmission_costs!$A:$A,U$611)</f>
        <v>#VALUE!</v>
      </c>
      <c r="V612" s="24" t="e">
        <f>SUMIFS([1]raw_transmission_costs!$F:$F,[1]raw_transmission_costs!$B:$B,$C612,[1]raw_transmission_costs!$A:$A,V$611)</f>
        <v>#VALUE!</v>
      </c>
      <c r="W612" s="24" t="e">
        <f>SUMIFS([1]raw_transmission_costs!$F:$F,[1]raw_transmission_costs!$B:$B,$C612,[1]raw_transmission_costs!$A:$A,W$611)</f>
        <v>#VALUE!</v>
      </c>
      <c r="X612" s="24" t="e">
        <f>SUMIFS([1]raw_transmission_costs!$F:$F,[1]raw_transmission_costs!$B:$B,$C612,[1]raw_transmission_costs!$A:$A,X$611)</f>
        <v>#VALUE!</v>
      </c>
      <c r="Y612" s="24" t="e">
        <f>SUMIFS([1]raw_transmission_costs!$F:$F,[1]raw_transmission_costs!$B:$B,$C612,[1]raw_transmission_costs!$A:$A,Y$611)</f>
        <v>#VALUE!</v>
      </c>
      <c r="Z612" s="24" t="e">
        <f>SUMIFS([1]raw_transmission_costs!$F:$F,[1]raw_transmission_costs!$B:$B,$C612,[1]raw_transmission_costs!$A:$A,Z$611)</f>
        <v>#VALUE!</v>
      </c>
      <c r="AA612" s="24" t="e">
        <f>SUMIFS([1]raw_transmission_costs!$F:$F,[1]raw_transmission_costs!$B:$B,$C612,[1]raw_transmission_costs!$A:$A,AA$611)</f>
        <v>#VALUE!</v>
      </c>
      <c r="AB612" s="24" t="e">
        <f>SUMIFS([1]raw_transmission_costs!$F:$F,[1]raw_transmission_costs!$B:$B,$C612,[1]raw_transmission_costs!$A:$A,AB$611)</f>
        <v>#VALUE!</v>
      </c>
      <c r="AC612" s="24" t="e">
        <f>SUMIFS([1]raw_transmission_costs!$F:$F,[1]raw_transmission_costs!$B:$B,$C612,[1]raw_transmission_costs!$A:$A,AC$611)</f>
        <v>#VALUE!</v>
      </c>
      <c r="AD612" s="24" t="e">
        <f>SUMIFS([1]raw_transmission_costs!$F:$F,[1]raw_transmission_costs!$B:$B,$C612,[1]raw_transmission_costs!$A:$A,AD$611)</f>
        <v>#VALUE!</v>
      </c>
      <c r="AE612" s="24" t="e">
        <f>SUMIFS([1]raw_transmission_costs!$F:$F,[1]raw_transmission_costs!$B:$B,$C612,[1]raw_transmission_costs!$A:$A,AE$611)</f>
        <v>#VALUE!</v>
      </c>
      <c r="AF612" s="24" t="e">
        <f>SUMIFS([1]raw_transmission_costs!$F:$F,[1]raw_transmission_costs!$B:$B,$C612,[1]raw_transmission_costs!$A:$A,AF$611)</f>
        <v>#VALUE!</v>
      </c>
      <c r="AG612" s="24" t="e">
        <f>SUMIFS([1]raw_transmission_costs!$F:$F,[1]raw_transmission_costs!$B:$B,$C612,[1]raw_transmission_costs!$A:$A,AG$611)</f>
        <v>#VALUE!</v>
      </c>
      <c r="AH612" s="24" t="e">
        <f>SUMIFS([1]raw_transmission_costs!$F:$F,[1]raw_transmission_costs!$B:$B,$C612,[1]raw_transmission_costs!$A:$A,AH$611)</f>
        <v>#VALUE!</v>
      </c>
      <c r="AI612" s="24" t="e">
        <f>SUMIFS([1]raw_transmission_costs!$F:$F,[1]raw_transmission_costs!$B:$B,$C612,[1]raw_transmission_costs!$A:$A,AI$611)</f>
        <v>#VALUE!</v>
      </c>
      <c r="AJ612" s="24" t="e">
        <f>SUMIFS([1]raw_transmission_costs!$F:$F,[1]raw_transmission_costs!$B:$B,$C612,[1]raw_transmission_costs!$A:$A,AJ$611)</f>
        <v>#VALUE!</v>
      </c>
      <c r="AK612" s="24" t="e">
        <f>SUMIFS([1]raw_transmission_costs!$F:$F,[1]raw_transmission_costs!$B:$B,$C612,[1]raw_transmission_costs!$A:$A,AK$611)</f>
        <v>#VALUE!</v>
      </c>
      <c r="AL612" s="24" t="e">
        <f>SUMIFS([1]raw_transmission_costs!$F:$F,[1]raw_transmission_costs!$B:$B,$C612,[1]raw_transmission_costs!$A:$A,AL$611)</f>
        <v>#VALUE!</v>
      </c>
      <c r="AM612" s="24" t="e">
        <f>SUMIFS([1]raw_transmission_costs!$F:$F,[1]raw_transmission_costs!$B:$B,$C612,[1]raw_transmission_costs!$A:$A,AM$611)</f>
        <v>#VALUE!</v>
      </c>
      <c r="AN612" s="131" t="e">
        <f>SUMIFS([1]raw_transmission_costs!$F:$F,[1]raw_transmission_costs!$B:$B,$C612,[1]raw_transmission_costs!$A:$A,AN$611)</f>
        <v>#VALUE!</v>
      </c>
      <c r="AO612" s="17"/>
    </row>
    <row r="613" spans="3:41" outlineLevel="1" x14ac:dyDescent="0.4">
      <c r="C613" s="17" t="s">
        <v>156</v>
      </c>
      <c r="D613" s="130" t="s">
        <v>36</v>
      </c>
      <c r="E613" s="24">
        <v>0</v>
      </c>
      <c r="F613" s="24">
        <v>0</v>
      </c>
      <c r="G613" s="24">
        <v>0</v>
      </c>
      <c r="H613" s="24">
        <v>0</v>
      </c>
      <c r="I613" s="24">
        <v>0</v>
      </c>
      <c r="J613" s="24">
        <v>97</v>
      </c>
      <c r="K613" s="24">
        <v>97</v>
      </c>
      <c r="L613" s="24">
        <v>97</v>
      </c>
      <c r="M613" s="24">
        <v>97</v>
      </c>
      <c r="N613" s="24">
        <v>97</v>
      </c>
      <c r="O613" s="24">
        <v>0</v>
      </c>
      <c r="P613" s="24">
        <v>97</v>
      </c>
      <c r="Q613" s="24">
        <v>0</v>
      </c>
      <c r="R613" s="24">
        <v>0</v>
      </c>
      <c r="S613" s="24">
        <v>0</v>
      </c>
      <c r="T613" s="24">
        <v>97</v>
      </c>
      <c r="U613" s="24" t="e">
        <f>SUMIFS([1]raw_transmission_costs!$F:$F,[1]raw_transmission_costs!$B:$B,$C613,[1]raw_transmission_costs!$A:$A,U$611)</f>
        <v>#VALUE!</v>
      </c>
      <c r="V613" s="24" t="e">
        <f>SUMIFS([1]raw_transmission_costs!$F:$F,[1]raw_transmission_costs!$B:$B,$C613,[1]raw_transmission_costs!$A:$A,V$611)</f>
        <v>#VALUE!</v>
      </c>
      <c r="W613" s="24" t="e">
        <f>SUMIFS([1]raw_transmission_costs!$F:$F,[1]raw_transmission_costs!$B:$B,$C613,[1]raw_transmission_costs!$A:$A,W$611)</f>
        <v>#VALUE!</v>
      </c>
      <c r="X613" s="24" t="e">
        <f>SUMIFS([1]raw_transmission_costs!$F:$F,[1]raw_transmission_costs!$B:$B,$C613,[1]raw_transmission_costs!$A:$A,X$611)</f>
        <v>#VALUE!</v>
      </c>
      <c r="Y613" s="24" t="e">
        <f>SUMIFS([1]raw_transmission_costs!$F:$F,[1]raw_transmission_costs!$B:$B,$C613,[1]raw_transmission_costs!$A:$A,Y$611)</f>
        <v>#VALUE!</v>
      </c>
      <c r="Z613" s="24" t="e">
        <f>SUMIFS([1]raw_transmission_costs!$F:$F,[1]raw_transmission_costs!$B:$B,$C613,[1]raw_transmission_costs!$A:$A,Z$611)</f>
        <v>#VALUE!</v>
      </c>
      <c r="AA613" s="24" t="e">
        <f>SUMIFS([1]raw_transmission_costs!$F:$F,[1]raw_transmission_costs!$B:$B,$C613,[1]raw_transmission_costs!$A:$A,AA$611)</f>
        <v>#VALUE!</v>
      </c>
      <c r="AB613" s="24" t="e">
        <f>SUMIFS([1]raw_transmission_costs!$F:$F,[1]raw_transmission_costs!$B:$B,$C613,[1]raw_transmission_costs!$A:$A,AB$611)</f>
        <v>#VALUE!</v>
      </c>
      <c r="AC613" s="24" t="e">
        <f>SUMIFS([1]raw_transmission_costs!$F:$F,[1]raw_transmission_costs!$B:$B,$C613,[1]raw_transmission_costs!$A:$A,AC$611)</f>
        <v>#VALUE!</v>
      </c>
      <c r="AD613" s="24" t="e">
        <f>SUMIFS([1]raw_transmission_costs!$F:$F,[1]raw_transmission_costs!$B:$B,$C613,[1]raw_transmission_costs!$A:$A,AD$611)</f>
        <v>#VALUE!</v>
      </c>
      <c r="AE613" s="24" t="e">
        <f>SUMIFS([1]raw_transmission_costs!$F:$F,[1]raw_transmission_costs!$B:$B,$C613,[1]raw_transmission_costs!$A:$A,AE$611)</f>
        <v>#VALUE!</v>
      </c>
      <c r="AF613" s="24" t="e">
        <f>SUMIFS([1]raw_transmission_costs!$F:$F,[1]raw_transmission_costs!$B:$B,$C613,[1]raw_transmission_costs!$A:$A,AF$611)</f>
        <v>#VALUE!</v>
      </c>
      <c r="AG613" s="24" t="e">
        <f>SUMIFS([1]raw_transmission_costs!$F:$F,[1]raw_transmission_costs!$B:$B,$C613,[1]raw_transmission_costs!$A:$A,AG$611)</f>
        <v>#VALUE!</v>
      </c>
      <c r="AH613" s="24" t="e">
        <f>SUMIFS([1]raw_transmission_costs!$F:$F,[1]raw_transmission_costs!$B:$B,$C613,[1]raw_transmission_costs!$A:$A,AH$611)</f>
        <v>#VALUE!</v>
      </c>
      <c r="AI613" s="24" t="e">
        <f>SUMIFS([1]raw_transmission_costs!$F:$F,[1]raw_transmission_costs!$B:$B,$C613,[1]raw_transmission_costs!$A:$A,AI$611)</f>
        <v>#VALUE!</v>
      </c>
      <c r="AJ613" s="24" t="e">
        <f>SUMIFS([1]raw_transmission_costs!$F:$F,[1]raw_transmission_costs!$B:$B,$C613,[1]raw_transmission_costs!$A:$A,AJ$611)</f>
        <v>#VALUE!</v>
      </c>
      <c r="AK613" s="24" t="e">
        <f>SUMIFS([1]raw_transmission_costs!$F:$F,[1]raw_transmission_costs!$B:$B,$C613,[1]raw_transmission_costs!$A:$A,AK$611)</f>
        <v>#VALUE!</v>
      </c>
      <c r="AL613" s="24" t="e">
        <f>SUMIFS([1]raw_transmission_costs!$F:$F,[1]raw_transmission_costs!$B:$B,$C613,[1]raw_transmission_costs!$A:$A,AL$611)</f>
        <v>#VALUE!</v>
      </c>
      <c r="AM613" s="24" t="e">
        <f>SUMIFS([1]raw_transmission_costs!$F:$F,[1]raw_transmission_costs!$B:$B,$C613,[1]raw_transmission_costs!$A:$A,AM$611)</f>
        <v>#VALUE!</v>
      </c>
      <c r="AN613" s="131" t="e">
        <f>SUMIFS([1]raw_transmission_costs!$F:$F,[1]raw_transmission_costs!$B:$B,$C613,[1]raw_transmission_costs!$A:$A,AN$611)</f>
        <v>#VALUE!</v>
      </c>
      <c r="AO613" s="17"/>
    </row>
    <row r="614" spans="3:41" outlineLevel="1" x14ac:dyDescent="0.4">
      <c r="C614" s="17" t="s">
        <v>157</v>
      </c>
      <c r="D614" s="130" t="s">
        <v>36</v>
      </c>
      <c r="E614" s="24">
        <v>0</v>
      </c>
      <c r="F614" s="24">
        <v>0</v>
      </c>
      <c r="G614" s="24">
        <v>0</v>
      </c>
      <c r="H614" s="24">
        <v>0</v>
      </c>
      <c r="I614" s="24">
        <v>0</v>
      </c>
      <c r="J614" s="24">
        <v>300</v>
      </c>
      <c r="K614" s="24">
        <v>300</v>
      </c>
      <c r="L614" s="24">
        <v>300</v>
      </c>
      <c r="M614" s="24">
        <v>300</v>
      </c>
      <c r="N614" s="24">
        <v>300</v>
      </c>
      <c r="O614" s="24">
        <v>0</v>
      </c>
      <c r="P614" s="24">
        <v>300</v>
      </c>
      <c r="Q614" s="24">
        <v>0</v>
      </c>
      <c r="R614" s="24">
        <v>0</v>
      </c>
      <c r="S614" s="24">
        <v>0</v>
      </c>
      <c r="T614" s="24">
        <v>300</v>
      </c>
      <c r="U614" s="24" t="e">
        <f>SUMIFS([1]raw_transmission_costs!$F:$F,[1]raw_transmission_costs!$B:$B,$C614,[1]raw_transmission_costs!$A:$A,U$611)</f>
        <v>#VALUE!</v>
      </c>
      <c r="V614" s="24" t="e">
        <f>SUMIFS([1]raw_transmission_costs!$F:$F,[1]raw_transmission_costs!$B:$B,$C614,[1]raw_transmission_costs!$A:$A,V$611)</f>
        <v>#VALUE!</v>
      </c>
      <c r="W614" s="24" t="e">
        <f>SUMIFS([1]raw_transmission_costs!$F:$F,[1]raw_transmission_costs!$B:$B,$C614,[1]raw_transmission_costs!$A:$A,W$611)</f>
        <v>#VALUE!</v>
      </c>
      <c r="X614" s="24" t="e">
        <f>SUMIFS([1]raw_transmission_costs!$F:$F,[1]raw_transmission_costs!$B:$B,$C614,[1]raw_transmission_costs!$A:$A,X$611)</f>
        <v>#VALUE!</v>
      </c>
      <c r="Y614" s="24" t="e">
        <f>SUMIFS([1]raw_transmission_costs!$F:$F,[1]raw_transmission_costs!$B:$B,$C614,[1]raw_transmission_costs!$A:$A,Y$611)</f>
        <v>#VALUE!</v>
      </c>
      <c r="Z614" s="24" t="e">
        <f>SUMIFS([1]raw_transmission_costs!$F:$F,[1]raw_transmission_costs!$B:$B,$C614,[1]raw_transmission_costs!$A:$A,Z$611)</f>
        <v>#VALUE!</v>
      </c>
      <c r="AA614" s="24" t="e">
        <f>SUMIFS([1]raw_transmission_costs!$F:$F,[1]raw_transmission_costs!$B:$B,$C614,[1]raw_transmission_costs!$A:$A,AA$611)</f>
        <v>#VALUE!</v>
      </c>
      <c r="AB614" s="24" t="e">
        <f>SUMIFS([1]raw_transmission_costs!$F:$F,[1]raw_transmission_costs!$B:$B,$C614,[1]raw_transmission_costs!$A:$A,AB$611)</f>
        <v>#VALUE!</v>
      </c>
      <c r="AC614" s="24" t="e">
        <f>SUMIFS([1]raw_transmission_costs!$F:$F,[1]raw_transmission_costs!$B:$B,$C614,[1]raw_transmission_costs!$A:$A,AC$611)</f>
        <v>#VALUE!</v>
      </c>
      <c r="AD614" s="24" t="e">
        <f>SUMIFS([1]raw_transmission_costs!$F:$F,[1]raw_transmission_costs!$B:$B,$C614,[1]raw_transmission_costs!$A:$A,AD$611)</f>
        <v>#VALUE!</v>
      </c>
      <c r="AE614" s="24" t="e">
        <f>SUMIFS([1]raw_transmission_costs!$F:$F,[1]raw_transmission_costs!$B:$B,$C614,[1]raw_transmission_costs!$A:$A,AE$611)</f>
        <v>#VALUE!</v>
      </c>
      <c r="AF614" s="24" t="e">
        <f>SUMIFS([1]raw_transmission_costs!$F:$F,[1]raw_transmission_costs!$B:$B,$C614,[1]raw_transmission_costs!$A:$A,AF$611)</f>
        <v>#VALUE!</v>
      </c>
      <c r="AG614" s="24" t="e">
        <f>SUMIFS([1]raw_transmission_costs!$F:$F,[1]raw_transmission_costs!$B:$B,$C614,[1]raw_transmission_costs!$A:$A,AG$611)</f>
        <v>#VALUE!</v>
      </c>
      <c r="AH614" s="24" t="e">
        <f>SUMIFS([1]raw_transmission_costs!$F:$F,[1]raw_transmission_costs!$B:$B,$C614,[1]raw_transmission_costs!$A:$A,AH$611)</f>
        <v>#VALUE!</v>
      </c>
      <c r="AI614" s="24" t="e">
        <f>SUMIFS([1]raw_transmission_costs!$F:$F,[1]raw_transmission_costs!$B:$B,$C614,[1]raw_transmission_costs!$A:$A,AI$611)</f>
        <v>#VALUE!</v>
      </c>
      <c r="AJ614" s="24" t="e">
        <f>SUMIFS([1]raw_transmission_costs!$F:$F,[1]raw_transmission_costs!$B:$B,$C614,[1]raw_transmission_costs!$A:$A,AJ$611)</f>
        <v>#VALUE!</v>
      </c>
      <c r="AK614" s="24" t="e">
        <f>SUMIFS([1]raw_transmission_costs!$F:$F,[1]raw_transmission_costs!$B:$B,$C614,[1]raw_transmission_costs!$A:$A,AK$611)</f>
        <v>#VALUE!</v>
      </c>
      <c r="AL614" s="24" t="e">
        <f>SUMIFS([1]raw_transmission_costs!$F:$F,[1]raw_transmission_costs!$B:$B,$C614,[1]raw_transmission_costs!$A:$A,AL$611)</f>
        <v>#VALUE!</v>
      </c>
      <c r="AM614" s="24" t="e">
        <f>SUMIFS([1]raw_transmission_costs!$F:$F,[1]raw_transmission_costs!$B:$B,$C614,[1]raw_transmission_costs!$A:$A,AM$611)</f>
        <v>#VALUE!</v>
      </c>
      <c r="AN614" s="131" t="e">
        <f>SUMIFS([1]raw_transmission_costs!$F:$F,[1]raw_transmission_costs!$B:$B,$C614,[1]raw_transmission_costs!$A:$A,AN$611)</f>
        <v>#VALUE!</v>
      </c>
      <c r="AO614" s="17"/>
    </row>
    <row r="615" spans="3:41" outlineLevel="1" x14ac:dyDescent="0.4">
      <c r="C615" s="17" t="s">
        <v>158</v>
      </c>
      <c r="D615" s="130" t="s">
        <v>36</v>
      </c>
      <c r="E615" s="24">
        <v>0</v>
      </c>
      <c r="F615" s="24">
        <v>0</v>
      </c>
      <c r="G615" s="24">
        <v>0</v>
      </c>
      <c r="H615" s="24">
        <v>0</v>
      </c>
      <c r="I615" s="24">
        <v>0</v>
      </c>
      <c r="J615" s="24">
        <v>0</v>
      </c>
      <c r="K615" s="24">
        <v>0</v>
      </c>
      <c r="L615" s="24">
        <v>0</v>
      </c>
      <c r="M615" s="24">
        <v>0</v>
      </c>
      <c r="N615" s="24">
        <v>0</v>
      </c>
      <c r="O615" s="24">
        <v>0</v>
      </c>
      <c r="P615" s="24">
        <v>0</v>
      </c>
      <c r="Q615" s="24">
        <v>0</v>
      </c>
      <c r="R615" s="24">
        <v>0</v>
      </c>
      <c r="S615" s="24">
        <v>0</v>
      </c>
      <c r="T615" s="24">
        <v>0</v>
      </c>
      <c r="U615" s="24" t="e">
        <f>SUMIFS([1]raw_transmission_costs!$F:$F,[1]raw_transmission_costs!$B:$B,$C615,[1]raw_transmission_costs!$A:$A,U$611)</f>
        <v>#VALUE!</v>
      </c>
      <c r="V615" s="24" t="e">
        <f>SUMIFS([1]raw_transmission_costs!$F:$F,[1]raw_transmission_costs!$B:$B,$C615,[1]raw_transmission_costs!$A:$A,V$611)</f>
        <v>#VALUE!</v>
      </c>
      <c r="W615" s="24" t="e">
        <f>SUMIFS([1]raw_transmission_costs!$F:$F,[1]raw_transmission_costs!$B:$B,$C615,[1]raw_transmission_costs!$A:$A,W$611)</f>
        <v>#VALUE!</v>
      </c>
      <c r="X615" s="24" t="e">
        <f>SUMIFS([1]raw_transmission_costs!$F:$F,[1]raw_transmission_costs!$B:$B,$C615,[1]raw_transmission_costs!$A:$A,X$611)</f>
        <v>#VALUE!</v>
      </c>
      <c r="Y615" s="24" t="e">
        <f>SUMIFS([1]raw_transmission_costs!$F:$F,[1]raw_transmission_costs!$B:$B,$C615,[1]raw_transmission_costs!$A:$A,Y$611)</f>
        <v>#VALUE!</v>
      </c>
      <c r="Z615" s="24" t="e">
        <f>SUMIFS([1]raw_transmission_costs!$F:$F,[1]raw_transmission_costs!$B:$B,$C615,[1]raw_transmission_costs!$A:$A,Z$611)</f>
        <v>#VALUE!</v>
      </c>
      <c r="AA615" s="24" t="e">
        <f>SUMIFS([1]raw_transmission_costs!$F:$F,[1]raw_transmission_costs!$B:$B,$C615,[1]raw_transmission_costs!$A:$A,AA$611)</f>
        <v>#VALUE!</v>
      </c>
      <c r="AB615" s="24" t="e">
        <f>SUMIFS([1]raw_transmission_costs!$F:$F,[1]raw_transmission_costs!$B:$B,$C615,[1]raw_transmission_costs!$A:$A,AB$611)</f>
        <v>#VALUE!</v>
      </c>
      <c r="AC615" s="24" t="e">
        <f>SUMIFS([1]raw_transmission_costs!$F:$F,[1]raw_transmission_costs!$B:$B,$C615,[1]raw_transmission_costs!$A:$A,AC$611)</f>
        <v>#VALUE!</v>
      </c>
      <c r="AD615" s="24" t="e">
        <f>SUMIFS([1]raw_transmission_costs!$F:$F,[1]raw_transmission_costs!$B:$B,$C615,[1]raw_transmission_costs!$A:$A,AD$611)</f>
        <v>#VALUE!</v>
      </c>
      <c r="AE615" s="24" t="e">
        <f>SUMIFS([1]raw_transmission_costs!$F:$F,[1]raw_transmission_costs!$B:$B,$C615,[1]raw_transmission_costs!$A:$A,AE$611)</f>
        <v>#VALUE!</v>
      </c>
      <c r="AF615" s="24" t="e">
        <f>SUMIFS([1]raw_transmission_costs!$F:$F,[1]raw_transmission_costs!$B:$B,$C615,[1]raw_transmission_costs!$A:$A,AF$611)</f>
        <v>#VALUE!</v>
      </c>
      <c r="AG615" s="24" t="e">
        <f>SUMIFS([1]raw_transmission_costs!$F:$F,[1]raw_transmission_costs!$B:$B,$C615,[1]raw_transmission_costs!$A:$A,AG$611)</f>
        <v>#VALUE!</v>
      </c>
      <c r="AH615" s="24" t="e">
        <f>SUMIFS([1]raw_transmission_costs!$F:$F,[1]raw_transmission_costs!$B:$B,$C615,[1]raw_transmission_costs!$A:$A,AH$611)</f>
        <v>#VALUE!</v>
      </c>
      <c r="AI615" s="24" t="e">
        <f>SUMIFS([1]raw_transmission_costs!$F:$F,[1]raw_transmission_costs!$B:$B,$C615,[1]raw_transmission_costs!$A:$A,AI$611)</f>
        <v>#VALUE!</v>
      </c>
      <c r="AJ615" s="24" t="e">
        <f>SUMIFS([1]raw_transmission_costs!$F:$F,[1]raw_transmission_costs!$B:$B,$C615,[1]raw_transmission_costs!$A:$A,AJ$611)</f>
        <v>#VALUE!</v>
      </c>
      <c r="AK615" s="24" t="e">
        <f>SUMIFS([1]raw_transmission_costs!$F:$F,[1]raw_transmission_costs!$B:$B,$C615,[1]raw_transmission_costs!$A:$A,AK$611)</f>
        <v>#VALUE!</v>
      </c>
      <c r="AL615" s="24" t="e">
        <f>SUMIFS([1]raw_transmission_costs!$F:$F,[1]raw_transmission_costs!$B:$B,$C615,[1]raw_transmission_costs!$A:$A,AL$611)</f>
        <v>#VALUE!</v>
      </c>
      <c r="AM615" s="24" t="e">
        <f>SUMIFS([1]raw_transmission_costs!$F:$F,[1]raw_transmission_costs!$B:$B,$C615,[1]raw_transmission_costs!$A:$A,AM$611)</f>
        <v>#VALUE!</v>
      </c>
      <c r="AN615" s="131" t="e">
        <f>SUMIFS([1]raw_transmission_costs!$F:$F,[1]raw_transmission_costs!$B:$B,$C615,[1]raw_transmission_costs!$A:$A,AN$611)</f>
        <v>#VALUE!</v>
      </c>
      <c r="AO615" s="17"/>
    </row>
    <row r="616" spans="3:41" outlineLevel="1" x14ac:dyDescent="0.4">
      <c r="C616" s="17" t="s">
        <v>159</v>
      </c>
      <c r="D616" s="130" t="s">
        <v>36</v>
      </c>
      <c r="E616" s="24">
        <v>0</v>
      </c>
      <c r="F616" s="24">
        <v>0</v>
      </c>
      <c r="G616" s="24">
        <v>0</v>
      </c>
      <c r="H616" s="24">
        <v>0</v>
      </c>
      <c r="I616" s="24">
        <v>0</v>
      </c>
      <c r="J616" s="24">
        <v>1995.02</v>
      </c>
      <c r="K616" s="24">
        <v>1995.02</v>
      </c>
      <c r="L616" s="24">
        <v>1995.02</v>
      </c>
      <c r="M616" s="24">
        <v>1995.02</v>
      </c>
      <c r="N616" s="24">
        <v>1995.02</v>
      </c>
      <c r="O616" s="24">
        <v>0</v>
      </c>
      <c r="P616" s="24">
        <v>1995.02</v>
      </c>
      <c r="Q616" s="24">
        <v>0</v>
      </c>
      <c r="R616" s="24">
        <v>0</v>
      </c>
      <c r="S616" s="24">
        <v>0</v>
      </c>
      <c r="T616" s="24">
        <v>1995.02</v>
      </c>
      <c r="U616" s="24" t="e">
        <f>SUMIFS([1]raw_transmission_costs!$F:$F,[1]raw_transmission_costs!$B:$B,$C616,[1]raw_transmission_costs!$A:$A,U$611)</f>
        <v>#VALUE!</v>
      </c>
      <c r="V616" s="24" t="e">
        <f>SUMIFS([1]raw_transmission_costs!$F:$F,[1]raw_transmission_costs!$B:$B,$C616,[1]raw_transmission_costs!$A:$A,V$611)</f>
        <v>#VALUE!</v>
      </c>
      <c r="W616" s="24" t="e">
        <f>SUMIFS([1]raw_transmission_costs!$F:$F,[1]raw_transmission_costs!$B:$B,$C616,[1]raw_transmission_costs!$A:$A,W$611)</f>
        <v>#VALUE!</v>
      </c>
      <c r="X616" s="24" t="e">
        <f>SUMIFS([1]raw_transmission_costs!$F:$F,[1]raw_transmission_costs!$B:$B,$C616,[1]raw_transmission_costs!$A:$A,X$611)</f>
        <v>#VALUE!</v>
      </c>
      <c r="Y616" s="24" t="e">
        <f>SUMIFS([1]raw_transmission_costs!$F:$F,[1]raw_transmission_costs!$B:$B,$C616,[1]raw_transmission_costs!$A:$A,Y$611)</f>
        <v>#VALUE!</v>
      </c>
      <c r="Z616" s="24" t="e">
        <f>SUMIFS([1]raw_transmission_costs!$F:$F,[1]raw_transmission_costs!$B:$B,$C616,[1]raw_transmission_costs!$A:$A,Z$611)</f>
        <v>#VALUE!</v>
      </c>
      <c r="AA616" s="24" t="e">
        <f>SUMIFS([1]raw_transmission_costs!$F:$F,[1]raw_transmission_costs!$B:$B,$C616,[1]raw_transmission_costs!$A:$A,AA$611)</f>
        <v>#VALUE!</v>
      </c>
      <c r="AB616" s="24" t="e">
        <f>SUMIFS([1]raw_transmission_costs!$F:$F,[1]raw_transmission_costs!$B:$B,$C616,[1]raw_transmission_costs!$A:$A,AB$611)</f>
        <v>#VALUE!</v>
      </c>
      <c r="AC616" s="24" t="e">
        <f>SUMIFS([1]raw_transmission_costs!$F:$F,[1]raw_transmission_costs!$B:$B,$C616,[1]raw_transmission_costs!$A:$A,AC$611)</f>
        <v>#VALUE!</v>
      </c>
      <c r="AD616" s="24" t="e">
        <f>SUMIFS([1]raw_transmission_costs!$F:$F,[1]raw_transmission_costs!$B:$B,$C616,[1]raw_transmission_costs!$A:$A,AD$611)</f>
        <v>#VALUE!</v>
      </c>
      <c r="AE616" s="24" t="e">
        <f>SUMIFS([1]raw_transmission_costs!$F:$F,[1]raw_transmission_costs!$B:$B,$C616,[1]raw_transmission_costs!$A:$A,AE$611)</f>
        <v>#VALUE!</v>
      </c>
      <c r="AF616" s="24" t="e">
        <f>SUMIFS([1]raw_transmission_costs!$F:$F,[1]raw_transmission_costs!$B:$B,$C616,[1]raw_transmission_costs!$A:$A,AF$611)</f>
        <v>#VALUE!</v>
      </c>
      <c r="AG616" s="24" t="e">
        <f>SUMIFS([1]raw_transmission_costs!$F:$F,[1]raw_transmission_costs!$B:$B,$C616,[1]raw_transmission_costs!$A:$A,AG$611)</f>
        <v>#VALUE!</v>
      </c>
      <c r="AH616" s="24" t="e">
        <f>SUMIFS([1]raw_transmission_costs!$F:$F,[1]raw_transmission_costs!$B:$B,$C616,[1]raw_transmission_costs!$A:$A,AH$611)</f>
        <v>#VALUE!</v>
      </c>
      <c r="AI616" s="24" t="e">
        <f>SUMIFS([1]raw_transmission_costs!$F:$F,[1]raw_transmission_costs!$B:$B,$C616,[1]raw_transmission_costs!$A:$A,AI$611)</f>
        <v>#VALUE!</v>
      </c>
      <c r="AJ616" s="24" t="e">
        <f>SUMIFS([1]raw_transmission_costs!$F:$F,[1]raw_transmission_costs!$B:$B,$C616,[1]raw_transmission_costs!$A:$A,AJ$611)</f>
        <v>#VALUE!</v>
      </c>
      <c r="AK616" s="24" t="e">
        <f>SUMIFS([1]raw_transmission_costs!$F:$F,[1]raw_transmission_costs!$B:$B,$C616,[1]raw_transmission_costs!$A:$A,AK$611)</f>
        <v>#VALUE!</v>
      </c>
      <c r="AL616" s="24" t="e">
        <f>SUMIFS([1]raw_transmission_costs!$F:$F,[1]raw_transmission_costs!$B:$B,$C616,[1]raw_transmission_costs!$A:$A,AL$611)</f>
        <v>#VALUE!</v>
      </c>
      <c r="AM616" s="24" t="e">
        <f>SUMIFS([1]raw_transmission_costs!$F:$F,[1]raw_transmission_costs!$B:$B,$C616,[1]raw_transmission_costs!$A:$A,AM$611)</f>
        <v>#VALUE!</v>
      </c>
      <c r="AN616" s="131" t="e">
        <f>SUMIFS([1]raw_transmission_costs!$F:$F,[1]raw_transmission_costs!$B:$B,$C616,[1]raw_transmission_costs!$A:$A,AN$611)</f>
        <v>#VALUE!</v>
      </c>
      <c r="AO616" s="17"/>
    </row>
    <row r="617" spans="3:41" outlineLevel="1" x14ac:dyDescent="0.4">
      <c r="C617" s="17" t="s">
        <v>160</v>
      </c>
      <c r="D617" s="130" t="s">
        <v>36</v>
      </c>
      <c r="E617" s="24">
        <v>0</v>
      </c>
      <c r="F617" s="24">
        <v>0</v>
      </c>
      <c r="G617" s="24">
        <v>0</v>
      </c>
      <c r="H617" s="24">
        <v>0</v>
      </c>
      <c r="I617" s="24">
        <v>0</v>
      </c>
      <c r="J617" s="24">
        <v>599</v>
      </c>
      <c r="K617" s="24">
        <v>599</v>
      </c>
      <c r="L617" s="24">
        <v>599</v>
      </c>
      <c r="M617" s="24">
        <v>599</v>
      </c>
      <c r="N617" s="24">
        <v>599</v>
      </c>
      <c r="O617" s="24">
        <v>0</v>
      </c>
      <c r="P617" s="24">
        <v>599</v>
      </c>
      <c r="Q617" s="24">
        <v>0</v>
      </c>
      <c r="R617" s="24">
        <v>0</v>
      </c>
      <c r="S617" s="24">
        <v>0</v>
      </c>
      <c r="T617" s="24">
        <v>599</v>
      </c>
      <c r="U617" s="24" t="e">
        <f>SUMIFS([1]raw_transmission_costs!$F:$F,[1]raw_transmission_costs!$B:$B,$C617,[1]raw_transmission_costs!$A:$A,U$611)</f>
        <v>#VALUE!</v>
      </c>
      <c r="V617" s="24" t="e">
        <f>SUMIFS([1]raw_transmission_costs!$F:$F,[1]raw_transmission_costs!$B:$B,$C617,[1]raw_transmission_costs!$A:$A,V$611)</f>
        <v>#VALUE!</v>
      </c>
      <c r="W617" s="24" t="e">
        <f>SUMIFS([1]raw_transmission_costs!$F:$F,[1]raw_transmission_costs!$B:$B,$C617,[1]raw_transmission_costs!$A:$A,W$611)</f>
        <v>#VALUE!</v>
      </c>
      <c r="X617" s="24" t="e">
        <f>SUMIFS([1]raw_transmission_costs!$F:$F,[1]raw_transmission_costs!$B:$B,$C617,[1]raw_transmission_costs!$A:$A,X$611)</f>
        <v>#VALUE!</v>
      </c>
      <c r="Y617" s="24" t="e">
        <f>SUMIFS([1]raw_transmission_costs!$F:$F,[1]raw_transmission_costs!$B:$B,$C617,[1]raw_transmission_costs!$A:$A,Y$611)</f>
        <v>#VALUE!</v>
      </c>
      <c r="Z617" s="24" t="e">
        <f>SUMIFS([1]raw_transmission_costs!$F:$F,[1]raw_transmission_costs!$B:$B,$C617,[1]raw_transmission_costs!$A:$A,Z$611)</f>
        <v>#VALUE!</v>
      </c>
      <c r="AA617" s="24" t="e">
        <f>SUMIFS([1]raw_transmission_costs!$F:$F,[1]raw_transmission_costs!$B:$B,$C617,[1]raw_transmission_costs!$A:$A,AA$611)</f>
        <v>#VALUE!</v>
      </c>
      <c r="AB617" s="24" t="e">
        <f>SUMIFS([1]raw_transmission_costs!$F:$F,[1]raw_transmission_costs!$B:$B,$C617,[1]raw_transmission_costs!$A:$A,AB$611)</f>
        <v>#VALUE!</v>
      </c>
      <c r="AC617" s="24" t="e">
        <f>SUMIFS([1]raw_transmission_costs!$F:$F,[1]raw_transmission_costs!$B:$B,$C617,[1]raw_transmission_costs!$A:$A,AC$611)</f>
        <v>#VALUE!</v>
      </c>
      <c r="AD617" s="24" t="e">
        <f>SUMIFS([1]raw_transmission_costs!$F:$F,[1]raw_transmission_costs!$B:$B,$C617,[1]raw_transmission_costs!$A:$A,AD$611)</f>
        <v>#VALUE!</v>
      </c>
      <c r="AE617" s="24" t="e">
        <f>SUMIFS([1]raw_transmission_costs!$F:$F,[1]raw_transmission_costs!$B:$B,$C617,[1]raw_transmission_costs!$A:$A,AE$611)</f>
        <v>#VALUE!</v>
      </c>
      <c r="AF617" s="24" t="e">
        <f>SUMIFS([1]raw_transmission_costs!$F:$F,[1]raw_transmission_costs!$B:$B,$C617,[1]raw_transmission_costs!$A:$A,AF$611)</f>
        <v>#VALUE!</v>
      </c>
      <c r="AG617" s="24" t="e">
        <f>SUMIFS([1]raw_transmission_costs!$F:$F,[1]raw_transmission_costs!$B:$B,$C617,[1]raw_transmission_costs!$A:$A,AG$611)</f>
        <v>#VALUE!</v>
      </c>
      <c r="AH617" s="24" t="e">
        <f>SUMIFS([1]raw_transmission_costs!$F:$F,[1]raw_transmission_costs!$B:$B,$C617,[1]raw_transmission_costs!$A:$A,AH$611)</f>
        <v>#VALUE!</v>
      </c>
      <c r="AI617" s="24" t="e">
        <f>SUMIFS([1]raw_transmission_costs!$F:$F,[1]raw_transmission_costs!$B:$B,$C617,[1]raw_transmission_costs!$A:$A,AI$611)</f>
        <v>#VALUE!</v>
      </c>
      <c r="AJ617" s="24" t="e">
        <f>SUMIFS([1]raw_transmission_costs!$F:$F,[1]raw_transmission_costs!$B:$B,$C617,[1]raw_transmission_costs!$A:$A,AJ$611)</f>
        <v>#VALUE!</v>
      </c>
      <c r="AK617" s="24" t="e">
        <f>SUMIFS([1]raw_transmission_costs!$F:$F,[1]raw_transmission_costs!$B:$B,$C617,[1]raw_transmission_costs!$A:$A,AK$611)</f>
        <v>#VALUE!</v>
      </c>
      <c r="AL617" s="24" t="e">
        <f>SUMIFS([1]raw_transmission_costs!$F:$F,[1]raw_transmission_costs!$B:$B,$C617,[1]raw_transmission_costs!$A:$A,AL$611)</f>
        <v>#VALUE!</v>
      </c>
      <c r="AM617" s="24" t="e">
        <f>SUMIFS([1]raw_transmission_costs!$F:$F,[1]raw_transmission_costs!$B:$B,$C617,[1]raw_transmission_costs!$A:$A,AM$611)</f>
        <v>#VALUE!</v>
      </c>
      <c r="AN617" s="131" t="e">
        <f>SUMIFS([1]raw_transmission_costs!$F:$F,[1]raw_transmission_costs!$B:$B,$C617,[1]raw_transmission_costs!$A:$A,AN$611)</f>
        <v>#VALUE!</v>
      </c>
      <c r="AO617" s="17"/>
    </row>
    <row r="618" spans="3:41" outlineLevel="1" x14ac:dyDescent="0.4">
      <c r="C618" s="17" t="s">
        <v>161</v>
      </c>
      <c r="D618" s="130" t="s">
        <v>36</v>
      </c>
      <c r="E618" s="24">
        <v>0</v>
      </c>
      <c r="F618" s="24">
        <v>0</v>
      </c>
      <c r="G618" s="24">
        <v>0</v>
      </c>
      <c r="H618" s="24">
        <v>0</v>
      </c>
      <c r="I618" s="24">
        <v>0</v>
      </c>
      <c r="J618" s="24">
        <v>0</v>
      </c>
      <c r="K618" s="24">
        <v>0</v>
      </c>
      <c r="L618" s="24">
        <v>0</v>
      </c>
      <c r="M618" s="24">
        <v>0</v>
      </c>
      <c r="N618" s="24">
        <v>0</v>
      </c>
      <c r="O618" s="24">
        <v>0</v>
      </c>
      <c r="P618" s="24">
        <v>0</v>
      </c>
      <c r="Q618" s="24">
        <v>0</v>
      </c>
      <c r="R618" s="24">
        <v>0</v>
      </c>
      <c r="S618" s="24">
        <v>0</v>
      </c>
      <c r="T618" s="24">
        <v>0</v>
      </c>
      <c r="U618" s="24" t="e">
        <f>SUMIFS([1]raw_transmission_costs!$F:$F,[1]raw_transmission_costs!$B:$B,$C618,[1]raw_transmission_costs!$A:$A,U$611)</f>
        <v>#VALUE!</v>
      </c>
      <c r="V618" s="24" t="e">
        <f>SUMIFS([1]raw_transmission_costs!$F:$F,[1]raw_transmission_costs!$B:$B,$C618,[1]raw_transmission_costs!$A:$A,V$611)</f>
        <v>#VALUE!</v>
      </c>
      <c r="W618" s="24" t="e">
        <f>SUMIFS([1]raw_transmission_costs!$F:$F,[1]raw_transmission_costs!$B:$B,$C618,[1]raw_transmission_costs!$A:$A,W$611)</f>
        <v>#VALUE!</v>
      </c>
      <c r="X618" s="24" t="e">
        <f>SUMIFS([1]raw_transmission_costs!$F:$F,[1]raw_transmission_costs!$B:$B,$C618,[1]raw_transmission_costs!$A:$A,X$611)</f>
        <v>#VALUE!</v>
      </c>
      <c r="Y618" s="24" t="e">
        <f>SUMIFS([1]raw_transmission_costs!$F:$F,[1]raw_transmission_costs!$B:$B,$C618,[1]raw_transmission_costs!$A:$A,Y$611)</f>
        <v>#VALUE!</v>
      </c>
      <c r="Z618" s="24" t="e">
        <f>SUMIFS([1]raw_transmission_costs!$F:$F,[1]raw_transmission_costs!$B:$B,$C618,[1]raw_transmission_costs!$A:$A,Z$611)</f>
        <v>#VALUE!</v>
      </c>
      <c r="AA618" s="24" t="e">
        <f>SUMIFS([1]raw_transmission_costs!$F:$F,[1]raw_transmission_costs!$B:$B,$C618,[1]raw_transmission_costs!$A:$A,AA$611)</f>
        <v>#VALUE!</v>
      </c>
      <c r="AB618" s="24" t="e">
        <f>SUMIFS([1]raw_transmission_costs!$F:$F,[1]raw_transmission_costs!$B:$B,$C618,[1]raw_transmission_costs!$A:$A,AB$611)</f>
        <v>#VALUE!</v>
      </c>
      <c r="AC618" s="24" t="e">
        <f>SUMIFS([1]raw_transmission_costs!$F:$F,[1]raw_transmission_costs!$B:$B,$C618,[1]raw_transmission_costs!$A:$A,AC$611)</f>
        <v>#VALUE!</v>
      </c>
      <c r="AD618" s="24" t="e">
        <f>SUMIFS([1]raw_transmission_costs!$F:$F,[1]raw_transmission_costs!$B:$B,$C618,[1]raw_transmission_costs!$A:$A,AD$611)</f>
        <v>#VALUE!</v>
      </c>
      <c r="AE618" s="24" t="e">
        <f>SUMIFS([1]raw_transmission_costs!$F:$F,[1]raw_transmission_costs!$B:$B,$C618,[1]raw_transmission_costs!$A:$A,AE$611)</f>
        <v>#VALUE!</v>
      </c>
      <c r="AF618" s="24" t="e">
        <f>SUMIFS([1]raw_transmission_costs!$F:$F,[1]raw_transmission_costs!$B:$B,$C618,[1]raw_transmission_costs!$A:$A,AF$611)</f>
        <v>#VALUE!</v>
      </c>
      <c r="AG618" s="24" t="e">
        <f>SUMIFS([1]raw_transmission_costs!$F:$F,[1]raw_transmission_costs!$B:$B,$C618,[1]raw_transmission_costs!$A:$A,AG$611)</f>
        <v>#VALUE!</v>
      </c>
      <c r="AH618" s="24" t="e">
        <f>SUMIFS([1]raw_transmission_costs!$F:$F,[1]raw_transmission_costs!$B:$B,$C618,[1]raw_transmission_costs!$A:$A,AH$611)</f>
        <v>#VALUE!</v>
      </c>
      <c r="AI618" s="24" t="e">
        <f>SUMIFS([1]raw_transmission_costs!$F:$F,[1]raw_transmission_costs!$B:$B,$C618,[1]raw_transmission_costs!$A:$A,AI$611)</f>
        <v>#VALUE!</v>
      </c>
      <c r="AJ618" s="24" t="e">
        <f>SUMIFS([1]raw_transmission_costs!$F:$F,[1]raw_transmission_costs!$B:$B,$C618,[1]raw_transmission_costs!$A:$A,AJ$611)</f>
        <v>#VALUE!</v>
      </c>
      <c r="AK618" s="24" t="e">
        <f>SUMIFS([1]raw_transmission_costs!$F:$F,[1]raw_transmission_costs!$B:$B,$C618,[1]raw_transmission_costs!$A:$A,AK$611)</f>
        <v>#VALUE!</v>
      </c>
      <c r="AL618" s="24" t="e">
        <f>SUMIFS([1]raw_transmission_costs!$F:$F,[1]raw_transmission_costs!$B:$B,$C618,[1]raw_transmission_costs!$A:$A,AL$611)</f>
        <v>#VALUE!</v>
      </c>
      <c r="AM618" s="24" t="e">
        <f>SUMIFS([1]raw_transmission_costs!$F:$F,[1]raw_transmission_costs!$B:$B,$C618,[1]raw_transmission_costs!$A:$A,AM$611)</f>
        <v>#VALUE!</v>
      </c>
      <c r="AN618" s="131" t="e">
        <f>SUMIFS([1]raw_transmission_costs!$F:$F,[1]raw_transmission_costs!$B:$B,$C618,[1]raw_transmission_costs!$A:$A,AN$611)</f>
        <v>#VALUE!</v>
      </c>
      <c r="AO618" s="17"/>
    </row>
    <row r="619" spans="3:41" outlineLevel="1" x14ac:dyDescent="0.4">
      <c r="C619" s="17" t="s">
        <v>162</v>
      </c>
      <c r="D619" s="130" t="s">
        <v>36</v>
      </c>
      <c r="E619" s="24">
        <v>0</v>
      </c>
      <c r="F619" s="24">
        <v>0</v>
      </c>
      <c r="G619" s="24">
        <v>0</v>
      </c>
      <c r="H619" s="24">
        <v>0</v>
      </c>
      <c r="I619" s="24">
        <v>0</v>
      </c>
      <c r="J619" s="24">
        <v>250</v>
      </c>
      <c r="K619" s="24">
        <v>250</v>
      </c>
      <c r="L619" s="24">
        <v>250</v>
      </c>
      <c r="M619" s="24">
        <v>250</v>
      </c>
      <c r="N619" s="24">
        <v>250</v>
      </c>
      <c r="O619" s="24">
        <v>0</v>
      </c>
      <c r="P619" s="24">
        <v>250</v>
      </c>
      <c r="Q619" s="24">
        <v>0</v>
      </c>
      <c r="R619" s="24">
        <v>0</v>
      </c>
      <c r="S619" s="24">
        <v>0</v>
      </c>
      <c r="T619" s="24">
        <v>250</v>
      </c>
      <c r="U619" s="24" t="e">
        <f>SUMIFS([1]raw_transmission_costs!$F:$F,[1]raw_transmission_costs!$B:$B,$C619,[1]raw_transmission_costs!$A:$A,U$611)</f>
        <v>#VALUE!</v>
      </c>
      <c r="V619" s="24" t="e">
        <f>SUMIFS([1]raw_transmission_costs!$F:$F,[1]raw_transmission_costs!$B:$B,$C619,[1]raw_transmission_costs!$A:$A,V$611)</f>
        <v>#VALUE!</v>
      </c>
      <c r="W619" s="24" t="e">
        <f>SUMIFS([1]raw_transmission_costs!$F:$F,[1]raw_transmission_costs!$B:$B,$C619,[1]raw_transmission_costs!$A:$A,W$611)</f>
        <v>#VALUE!</v>
      </c>
      <c r="X619" s="24" t="e">
        <f>SUMIFS([1]raw_transmission_costs!$F:$F,[1]raw_transmission_costs!$B:$B,$C619,[1]raw_transmission_costs!$A:$A,X$611)</f>
        <v>#VALUE!</v>
      </c>
      <c r="Y619" s="24" t="e">
        <f>SUMIFS([1]raw_transmission_costs!$F:$F,[1]raw_transmission_costs!$B:$B,$C619,[1]raw_transmission_costs!$A:$A,Y$611)</f>
        <v>#VALUE!</v>
      </c>
      <c r="Z619" s="24" t="e">
        <f>SUMIFS([1]raw_transmission_costs!$F:$F,[1]raw_transmission_costs!$B:$B,$C619,[1]raw_transmission_costs!$A:$A,Z$611)</f>
        <v>#VALUE!</v>
      </c>
      <c r="AA619" s="24" t="e">
        <f>SUMIFS([1]raw_transmission_costs!$F:$F,[1]raw_transmission_costs!$B:$B,$C619,[1]raw_transmission_costs!$A:$A,AA$611)</f>
        <v>#VALUE!</v>
      </c>
      <c r="AB619" s="24" t="e">
        <f>SUMIFS([1]raw_transmission_costs!$F:$F,[1]raw_transmission_costs!$B:$B,$C619,[1]raw_transmission_costs!$A:$A,AB$611)</f>
        <v>#VALUE!</v>
      </c>
      <c r="AC619" s="24" t="e">
        <f>SUMIFS([1]raw_transmission_costs!$F:$F,[1]raw_transmission_costs!$B:$B,$C619,[1]raw_transmission_costs!$A:$A,AC$611)</f>
        <v>#VALUE!</v>
      </c>
      <c r="AD619" s="24" t="e">
        <f>SUMIFS([1]raw_transmission_costs!$F:$F,[1]raw_transmission_costs!$B:$B,$C619,[1]raw_transmission_costs!$A:$A,AD$611)</f>
        <v>#VALUE!</v>
      </c>
      <c r="AE619" s="24" t="e">
        <f>SUMIFS([1]raw_transmission_costs!$F:$F,[1]raw_transmission_costs!$B:$B,$C619,[1]raw_transmission_costs!$A:$A,AE$611)</f>
        <v>#VALUE!</v>
      </c>
      <c r="AF619" s="24" t="e">
        <f>SUMIFS([1]raw_transmission_costs!$F:$F,[1]raw_transmission_costs!$B:$B,$C619,[1]raw_transmission_costs!$A:$A,AF$611)</f>
        <v>#VALUE!</v>
      </c>
      <c r="AG619" s="24" t="e">
        <f>SUMIFS([1]raw_transmission_costs!$F:$F,[1]raw_transmission_costs!$B:$B,$C619,[1]raw_transmission_costs!$A:$A,AG$611)</f>
        <v>#VALUE!</v>
      </c>
      <c r="AH619" s="24" t="e">
        <f>SUMIFS([1]raw_transmission_costs!$F:$F,[1]raw_transmission_costs!$B:$B,$C619,[1]raw_transmission_costs!$A:$A,AH$611)</f>
        <v>#VALUE!</v>
      </c>
      <c r="AI619" s="24" t="e">
        <f>SUMIFS([1]raw_transmission_costs!$F:$F,[1]raw_transmission_costs!$B:$B,$C619,[1]raw_transmission_costs!$A:$A,AI$611)</f>
        <v>#VALUE!</v>
      </c>
      <c r="AJ619" s="24" t="e">
        <f>SUMIFS([1]raw_transmission_costs!$F:$F,[1]raw_transmission_costs!$B:$B,$C619,[1]raw_transmission_costs!$A:$A,AJ$611)</f>
        <v>#VALUE!</v>
      </c>
      <c r="AK619" s="24" t="e">
        <f>SUMIFS([1]raw_transmission_costs!$F:$F,[1]raw_transmission_costs!$B:$B,$C619,[1]raw_transmission_costs!$A:$A,AK$611)</f>
        <v>#VALUE!</v>
      </c>
      <c r="AL619" s="24" t="e">
        <f>SUMIFS([1]raw_transmission_costs!$F:$F,[1]raw_transmission_costs!$B:$B,$C619,[1]raw_transmission_costs!$A:$A,AL$611)</f>
        <v>#VALUE!</v>
      </c>
      <c r="AM619" s="24" t="e">
        <f>SUMIFS([1]raw_transmission_costs!$F:$F,[1]raw_transmission_costs!$B:$B,$C619,[1]raw_transmission_costs!$A:$A,AM$611)</f>
        <v>#VALUE!</v>
      </c>
      <c r="AN619" s="131" t="e">
        <f>SUMIFS([1]raw_transmission_costs!$F:$F,[1]raw_transmission_costs!$B:$B,$C619,[1]raw_transmission_costs!$A:$A,AN$611)</f>
        <v>#VALUE!</v>
      </c>
      <c r="AO619" s="17"/>
    </row>
    <row r="620" spans="3:41" outlineLevel="1" x14ac:dyDescent="0.4">
      <c r="C620" s="17" t="s">
        <v>163</v>
      </c>
      <c r="D620" s="130" t="s">
        <v>36</v>
      </c>
      <c r="E620" s="24">
        <v>0</v>
      </c>
      <c r="F620" s="24">
        <v>0</v>
      </c>
      <c r="G620" s="24">
        <v>0</v>
      </c>
      <c r="H620" s="24">
        <v>0</v>
      </c>
      <c r="I620" s="24">
        <v>0</v>
      </c>
      <c r="J620" s="24">
        <v>596</v>
      </c>
      <c r="K620" s="24">
        <v>596</v>
      </c>
      <c r="L620" s="24">
        <v>596</v>
      </c>
      <c r="M620" s="24">
        <v>596</v>
      </c>
      <c r="N620" s="24">
        <v>596</v>
      </c>
      <c r="O620" s="24">
        <v>0</v>
      </c>
      <c r="P620" s="24">
        <v>596</v>
      </c>
      <c r="Q620" s="24">
        <v>0</v>
      </c>
      <c r="R620" s="24">
        <v>0</v>
      </c>
      <c r="S620" s="24">
        <v>0</v>
      </c>
      <c r="T620" s="24">
        <v>596</v>
      </c>
      <c r="U620" s="24" t="e">
        <f>SUMIFS([1]raw_transmission_costs!$F:$F,[1]raw_transmission_costs!$B:$B,$C620,[1]raw_transmission_costs!$A:$A,U$611)</f>
        <v>#VALUE!</v>
      </c>
      <c r="V620" s="24" t="e">
        <f>SUMIFS([1]raw_transmission_costs!$F:$F,[1]raw_transmission_costs!$B:$B,$C620,[1]raw_transmission_costs!$A:$A,V$611)</f>
        <v>#VALUE!</v>
      </c>
      <c r="W620" s="24" t="e">
        <f>SUMIFS([1]raw_transmission_costs!$F:$F,[1]raw_transmission_costs!$B:$B,$C620,[1]raw_transmission_costs!$A:$A,W$611)</f>
        <v>#VALUE!</v>
      </c>
      <c r="X620" s="24" t="e">
        <f>SUMIFS([1]raw_transmission_costs!$F:$F,[1]raw_transmission_costs!$B:$B,$C620,[1]raw_transmission_costs!$A:$A,X$611)</f>
        <v>#VALUE!</v>
      </c>
      <c r="Y620" s="24" t="e">
        <f>SUMIFS([1]raw_transmission_costs!$F:$F,[1]raw_transmission_costs!$B:$B,$C620,[1]raw_transmission_costs!$A:$A,Y$611)</f>
        <v>#VALUE!</v>
      </c>
      <c r="Z620" s="24" t="e">
        <f>SUMIFS([1]raw_transmission_costs!$F:$F,[1]raw_transmission_costs!$B:$B,$C620,[1]raw_transmission_costs!$A:$A,Z$611)</f>
        <v>#VALUE!</v>
      </c>
      <c r="AA620" s="24" t="e">
        <f>SUMIFS([1]raw_transmission_costs!$F:$F,[1]raw_transmission_costs!$B:$B,$C620,[1]raw_transmission_costs!$A:$A,AA$611)</f>
        <v>#VALUE!</v>
      </c>
      <c r="AB620" s="24" t="e">
        <f>SUMIFS([1]raw_transmission_costs!$F:$F,[1]raw_transmission_costs!$B:$B,$C620,[1]raw_transmission_costs!$A:$A,AB$611)</f>
        <v>#VALUE!</v>
      </c>
      <c r="AC620" s="24" t="e">
        <f>SUMIFS([1]raw_transmission_costs!$F:$F,[1]raw_transmission_costs!$B:$B,$C620,[1]raw_transmission_costs!$A:$A,AC$611)</f>
        <v>#VALUE!</v>
      </c>
      <c r="AD620" s="24" t="e">
        <f>SUMIFS([1]raw_transmission_costs!$F:$F,[1]raw_transmission_costs!$B:$B,$C620,[1]raw_transmission_costs!$A:$A,AD$611)</f>
        <v>#VALUE!</v>
      </c>
      <c r="AE620" s="24" t="e">
        <f>SUMIFS([1]raw_transmission_costs!$F:$F,[1]raw_transmission_costs!$B:$B,$C620,[1]raw_transmission_costs!$A:$A,AE$611)</f>
        <v>#VALUE!</v>
      </c>
      <c r="AF620" s="24" t="e">
        <f>SUMIFS([1]raw_transmission_costs!$F:$F,[1]raw_transmission_costs!$B:$B,$C620,[1]raw_transmission_costs!$A:$A,AF$611)</f>
        <v>#VALUE!</v>
      </c>
      <c r="AG620" s="24" t="e">
        <f>SUMIFS([1]raw_transmission_costs!$F:$F,[1]raw_transmission_costs!$B:$B,$C620,[1]raw_transmission_costs!$A:$A,AG$611)</f>
        <v>#VALUE!</v>
      </c>
      <c r="AH620" s="24" t="e">
        <f>SUMIFS([1]raw_transmission_costs!$F:$F,[1]raw_transmission_costs!$B:$B,$C620,[1]raw_transmission_costs!$A:$A,AH$611)</f>
        <v>#VALUE!</v>
      </c>
      <c r="AI620" s="24" t="e">
        <f>SUMIFS([1]raw_transmission_costs!$F:$F,[1]raw_transmission_costs!$B:$B,$C620,[1]raw_transmission_costs!$A:$A,AI$611)</f>
        <v>#VALUE!</v>
      </c>
      <c r="AJ620" s="24" t="e">
        <f>SUMIFS([1]raw_transmission_costs!$F:$F,[1]raw_transmission_costs!$B:$B,$C620,[1]raw_transmission_costs!$A:$A,AJ$611)</f>
        <v>#VALUE!</v>
      </c>
      <c r="AK620" s="24" t="e">
        <f>SUMIFS([1]raw_transmission_costs!$F:$F,[1]raw_transmission_costs!$B:$B,$C620,[1]raw_transmission_costs!$A:$A,AK$611)</f>
        <v>#VALUE!</v>
      </c>
      <c r="AL620" s="24" t="e">
        <f>SUMIFS([1]raw_transmission_costs!$F:$F,[1]raw_transmission_costs!$B:$B,$C620,[1]raw_transmission_costs!$A:$A,AL$611)</f>
        <v>#VALUE!</v>
      </c>
      <c r="AM620" s="24" t="e">
        <f>SUMIFS([1]raw_transmission_costs!$F:$F,[1]raw_transmission_costs!$B:$B,$C620,[1]raw_transmission_costs!$A:$A,AM$611)</f>
        <v>#VALUE!</v>
      </c>
      <c r="AN620" s="131" t="e">
        <f>SUMIFS([1]raw_transmission_costs!$F:$F,[1]raw_transmission_costs!$B:$B,$C620,[1]raw_transmission_costs!$A:$A,AN$611)</f>
        <v>#VALUE!</v>
      </c>
      <c r="AO620" s="17"/>
    </row>
    <row r="621" spans="3:41" outlineLevel="1" x14ac:dyDescent="0.4">
      <c r="C621" s="17" t="s">
        <v>164</v>
      </c>
      <c r="D621" s="130" t="s">
        <v>36</v>
      </c>
      <c r="E621" s="24">
        <v>0</v>
      </c>
      <c r="F621" s="24">
        <v>0</v>
      </c>
      <c r="G621" s="24">
        <v>0</v>
      </c>
      <c r="H621" s="24">
        <v>0</v>
      </c>
      <c r="I621" s="24">
        <v>0</v>
      </c>
      <c r="J621" s="24">
        <v>919.08</v>
      </c>
      <c r="K621" s="24">
        <v>919.08</v>
      </c>
      <c r="L621" s="24">
        <v>919.08</v>
      </c>
      <c r="M621" s="24">
        <v>919.08</v>
      </c>
      <c r="N621" s="24">
        <v>919.08</v>
      </c>
      <c r="O621" s="24">
        <v>0</v>
      </c>
      <c r="P621" s="24">
        <v>919.08</v>
      </c>
      <c r="Q621" s="24">
        <v>0</v>
      </c>
      <c r="R621" s="24">
        <v>0</v>
      </c>
      <c r="S621" s="24">
        <v>0</v>
      </c>
      <c r="T621" s="24">
        <v>919.08</v>
      </c>
      <c r="U621" s="24" t="e">
        <f>SUMIFS([1]raw_transmission_costs!$F:$F,[1]raw_transmission_costs!$B:$B,$C621,[1]raw_transmission_costs!$A:$A,U$611)</f>
        <v>#VALUE!</v>
      </c>
      <c r="V621" s="24" t="e">
        <f>SUMIFS([1]raw_transmission_costs!$F:$F,[1]raw_transmission_costs!$B:$B,$C621,[1]raw_transmission_costs!$A:$A,V$611)</f>
        <v>#VALUE!</v>
      </c>
      <c r="W621" s="24" t="e">
        <f>SUMIFS([1]raw_transmission_costs!$F:$F,[1]raw_transmission_costs!$B:$B,$C621,[1]raw_transmission_costs!$A:$A,W$611)</f>
        <v>#VALUE!</v>
      </c>
      <c r="X621" s="24" t="e">
        <f>SUMIFS([1]raw_transmission_costs!$F:$F,[1]raw_transmission_costs!$B:$B,$C621,[1]raw_transmission_costs!$A:$A,X$611)</f>
        <v>#VALUE!</v>
      </c>
      <c r="Y621" s="24" t="e">
        <f>SUMIFS([1]raw_transmission_costs!$F:$F,[1]raw_transmission_costs!$B:$B,$C621,[1]raw_transmission_costs!$A:$A,Y$611)</f>
        <v>#VALUE!</v>
      </c>
      <c r="Z621" s="24" t="e">
        <f>SUMIFS([1]raw_transmission_costs!$F:$F,[1]raw_transmission_costs!$B:$B,$C621,[1]raw_transmission_costs!$A:$A,Z$611)</f>
        <v>#VALUE!</v>
      </c>
      <c r="AA621" s="24" t="e">
        <f>SUMIFS([1]raw_transmission_costs!$F:$F,[1]raw_transmission_costs!$B:$B,$C621,[1]raw_transmission_costs!$A:$A,AA$611)</f>
        <v>#VALUE!</v>
      </c>
      <c r="AB621" s="24" t="e">
        <f>SUMIFS([1]raw_transmission_costs!$F:$F,[1]raw_transmission_costs!$B:$B,$C621,[1]raw_transmission_costs!$A:$A,AB$611)</f>
        <v>#VALUE!</v>
      </c>
      <c r="AC621" s="24" t="e">
        <f>SUMIFS([1]raw_transmission_costs!$F:$F,[1]raw_transmission_costs!$B:$B,$C621,[1]raw_transmission_costs!$A:$A,AC$611)</f>
        <v>#VALUE!</v>
      </c>
      <c r="AD621" s="24" t="e">
        <f>SUMIFS([1]raw_transmission_costs!$F:$F,[1]raw_transmission_costs!$B:$B,$C621,[1]raw_transmission_costs!$A:$A,AD$611)</f>
        <v>#VALUE!</v>
      </c>
      <c r="AE621" s="24" t="e">
        <f>SUMIFS([1]raw_transmission_costs!$F:$F,[1]raw_transmission_costs!$B:$B,$C621,[1]raw_transmission_costs!$A:$A,AE$611)</f>
        <v>#VALUE!</v>
      </c>
      <c r="AF621" s="24" t="e">
        <f>SUMIFS([1]raw_transmission_costs!$F:$F,[1]raw_transmission_costs!$B:$B,$C621,[1]raw_transmission_costs!$A:$A,AF$611)</f>
        <v>#VALUE!</v>
      </c>
      <c r="AG621" s="24" t="e">
        <f>SUMIFS([1]raw_transmission_costs!$F:$F,[1]raw_transmission_costs!$B:$B,$C621,[1]raw_transmission_costs!$A:$A,AG$611)</f>
        <v>#VALUE!</v>
      </c>
      <c r="AH621" s="24" t="e">
        <f>SUMIFS([1]raw_transmission_costs!$F:$F,[1]raw_transmission_costs!$B:$B,$C621,[1]raw_transmission_costs!$A:$A,AH$611)</f>
        <v>#VALUE!</v>
      </c>
      <c r="AI621" s="24" t="e">
        <f>SUMIFS([1]raw_transmission_costs!$F:$F,[1]raw_transmission_costs!$B:$B,$C621,[1]raw_transmission_costs!$A:$A,AI$611)</f>
        <v>#VALUE!</v>
      </c>
      <c r="AJ621" s="24" t="e">
        <f>SUMIFS([1]raw_transmission_costs!$F:$F,[1]raw_transmission_costs!$B:$B,$C621,[1]raw_transmission_costs!$A:$A,AJ$611)</f>
        <v>#VALUE!</v>
      </c>
      <c r="AK621" s="24" t="e">
        <f>SUMIFS([1]raw_transmission_costs!$F:$F,[1]raw_transmission_costs!$B:$B,$C621,[1]raw_transmission_costs!$A:$A,AK$611)</f>
        <v>#VALUE!</v>
      </c>
      <c r="AL621" s="24" t="e">
        <f>SUMIFS([1]raw_transmission_costs!$F:$F,[1]raw_transmission_costs!$B:$B,$C621,[1]raw_transmission_costs!$A:$A,AL$611)</f>
        <v>#VALUE!</v>
      </c>
      <c r="AM621" s="24" t="e">
        <f>SUMIFS([1]raw_transmission_costs!$F:$F,[1]raw_transmission_costs!$B:$B,$C621,[1]raw_transmission_costs!$A:$A,AM$611)</f>
        <v>#VALUE!</v>
      </c>
      <c r="AN621" s="131" t="e">
        <f>SUMIFS([1]raw_transmission_costs!$F:$F,[1]raw_transmission_costs!$B:$B,$C621,[1]raw_transmission_costs!$A:$A,AN$611)</f>
        <v>#VALUE!</v>
      </c>
      <c r="AO621" s="17"/>
    </row>
    <row r="622" spans="3:41" outlineLevel="1" x14ac:dyDescent="0.4">
      <c r="C622" s="17" t="s">
        <v>165</v>
      </c>
      <c r="D622" s="130" t="s">
        <v>36</v>
      </c>
      <c r="E622" s="24">
        <v>0</v>
      </c>
      <c r="F622" s="24">
        <v>0</v>
      </c>
      <c r="G622" s="24">
        <v>0</v>
      </c>
      <c r="H622" s="24">
        <v>0</v>
      </c>
      <c r="I622" s="24">
        <v>0</v>
      </c>
      <c r="J622" s="24">
        <v>2665</v>
      </c>
      <c r="K622" s="24">
        <v>2665</v>
      </c>
      <c r="L622" s="24">
        <v>2665</v>
      </c>
      <c r="M622" s="24">
        <v>2665</v>
      </c>
      <c r="N622" s="24">
        <v>2665</v>
      </c>
      <c r="O622" s="24">
        <v>0</v>
      </c>
      <c r="P622" s="24">
        <v>2665</v>
      </c>
      <c r="Q622" s="24">
        <v>0</v>
      </c>
      <c r="R622" s="24">
        <v>0</v>
      </c>
      <c r="S622" s="24">
        <v>0</v>
      </c>
      <c r="T622" s="24">
        <v>2665</v>
      </c>
      <c r="U622" s="24" t="e">
        <f>SUMIFS([1]raw_transmission_costs!$F:$F,[1]raw_transmission_costs!$B:$B,$C622,[1]raw_transmission_costs!$A:$A,U$611)</f>
        <v>#VALUE!</v>
      </c>
      <c r="V622" s="24" t="e">
        <f>SUMIFS([1]raw_transmission_costs!$F:$F,[1]raw_transmission_costs!$B:$B,$C622,[1]raw_transmission_costs!$A:$A,V$611)</f>
        <v>#VALUE!</v>
      </c>
      <c r="W622" s="24" t="e">
        <f>SUMIFS([1]raw_transmission_costs!$F:$F,[1]raw_transmission_costs!$B:$B,$C622,[1]raw_transmission_costs!$A:$A,W$611)</f>
        <v>#VALUE!</v>
      </c>
      <c r="X622" s="24" t="e">
        <f>SUMIFS([1]raw_transmission_costs!$F:$F,[1]raw_transmission_costs!$B:$B,$C622,[1]raw_transmission_costs!$A:$A,X$611)</f>
        <v>#VALUE!</v>
      </c>
      <c r="Y622" s="24" t="e">
        <f>SUMIFS([1]raw_transmission_costs!$F:$F,[1]raw_transmission_costs!$B:$B,$C622,[1]raw_transmission_costs!$A:$A,Y$611)</f>
        <v>#VALUE!</v>
      </c>
      <c r="Z622" s="24" t="e">
        <f>SUMIFS([1]raw_transmission_costs!$F:$F,[1]raw_transmission_costs!$B:$B,$C622,[1]raw_transmission_costs!$A:$A,Z$611)</f>
        <v>#VALUE!</v>
      </c>
      <c r="AA622" s="24" t="e">
        <f>SUMIFS([1]raw_transmission_costs!$F:$F,[1]raw_transmission_costs!$B:$B,$C622,[1]raw_transmission_costs!$A:$A,AA$611)</f>
        <v>#VALUE!</v>
      </c>
      <c r="AB622" s="24" t="e">
        <f>SUMIFS([1]raw_transmission_costs!$F:$F,[1]raw_transmission_costs!$B:$B,$C622,[1]raw_transmission_costs!$A:$A,AB$611)</f>
        <v>#VALUE!</v>
      </c>
      <c r="AC622" s="24" t="e">
        <f>SUMIFS([1]raw_transmission_costs!$F:$F,[1]raw_transmission_costs!$B:$B,$C622,[1]raw_transmission_costs!$A:$A,AC$611)</f>
        <v>#VALUE!</v>
      </c>
      <c r="AD622" s="24" t="e">
        <f>SUMIFS([1]raw_transmission_costs!$F:$F,[1]raw_transmission_costs!$B:$B,$C622,[1]raw_transmission_costs!$A:$A,AD$611)</f>
        <v>#VALUE!</v>
      </c>
      <c r="AE622" s="24" t="e">
        <f>SUMIFS([1]raw_transmission_costs!$F:$F,[1]raw_transmission_costs!$B:$B,$C622,[1]raw_transmission_costs!$A:$A,AE$611)</f>
        <v>#VALUE!</v>
      </c>
      <c r="AF622" s="24" t="e">
        <f>SUMIFS([1]raw_transmission_costs!$F:$F,[1]raw_transmission_costs!$B:$B,$C622,[1]raw_transmission_costs!$A:$A,AF$611)</f>
        <v>#VALUE!</v>
      </c>
      <c r="AG622" s="24" t="e">
        <f>SUMIFS([1]raw_transmission_costs!$F:$F,[1]raw_transmission_costs!$B:$B,$C622,[1]raw_transmission_costs!$A:$A,AG$611)</f>
        <v>#VALUE!</v>
      </c>
      <c r="AH622" s="24" t="e">
        <f>SUMIFS([1]raw_transmission_costs!$F:$F,[1]raw_transmission_costs!$B:$B,$C622,[1]raw_transmission_costs!$A:$A,AH$611)</f>
        <v>#VALUE!</v>
      </c>
      <c r="AI622" s="24" t="e">
        <f>SUMIFS([1]raw_transmission_costs!$F:$F,[1]raw_transmission_costs!$B:$B,$C622,[1]raw_transmission_costs!$A:$A,AI$611)</f>
        <v>#VALUE!</v>
      </c>
      <c r="AJ622" s="24" t="e">
        <f>SUMIFS([1]raw_transmission_costs!$F:$F,[1]raw_transmission_costs!$B:$B,$C622,[1]raw_transmission_costs!$A:$A,AJ$611)</f>
        <v>#VALUE!</v>
      </c>
      <c r="AK622" s="24" t="e">
        <f>SUMIFS([1]raw_transmission_costs!$F:$F,[1]raw_transmission_costs!$B:$B,$C622,[1]raw_transmission_costs!$A:$A,AK$611)</f>
        <v>#VALUE!</v>
      </c>
      <c r="AL622" s="24" t="e">
        <f>SUMIFS([1]raw_transmission_costs!$F:$F,[1]raw_transmission_costs!$B:$B,$C622,[1]raw_transmission_costs!$A:$A,AL$611)</f>
        <v>#VALUE!</v>
      </c>
      <c r="AM622" s="24" t="e">
        <f>SUMIFS([1]raw_transmission_costs!$F:$F,[1]raw_transmission_costs!$B:$B,$C622,[1]raw_transmission_costs!$A:$A,AM$611)</f>
        <v>#VALUE!</v>
      </c>
      <c r="AN622" s="131" t="e">
        <f>SUMIFS([1]raw_transmission_costs!$F:$F,[1]raw_transmission_costs!$B:$B,$C622,[1]raw_transmission_costs!$A:$A,AN$611)</f>
        <v>#VALUE!</v>
      </c>
      <c r="AO622" s="17"/>
    </row>
    <row r="623" spans="3:41" outlineLevel="1" x14ac:dyDescent="0.4">
      <c r="C623" s="17" t="s">
        <v>166</v>
      </c>
      <c r="D623" s="130" t="s">
        <v>36</v>
      </c>
      <c r="E623" s="24">
        <v>0</v>
      </c>
      <c r="F623" s="24">
        <v>0</v>
      </c>
      <c r="G623" s="24">
        <v>0</v>
      </c>
      <c r="H623" s="24">
        <v>0</v>
      </c>
      <c r="I623" s="24">
        <v>0</v>
      </c>
      <c r="J623" s="24">
        <v>2434.08</v>
      </c>
      <c r="K623" s="24">
        <v>2434.08</v>
      </c>
      <c r="L623" s="24">
        <v>2434.08</v>
      </c>
      <c r="M623" s="24">
        <v>2434.08</v>
      </c>
      <c r="N623" s="24">
        <v>2434.08</v>
      </c>
      <c r="O623" s="24">
        <v>0</v>
      </c>
      <c r="P623" s="24">
        <v>2434.08</v>
      </c>
      <c r="Q623" s="24">
        <v>0</v>
      </c>
      <c r="R623" s="24">
        <v>0</v>
      </c>
      <c r="S623" s="24">
        <v>0</v>
      </c>
      <c r="T623" s="24">
        <v>2434.08</v>
      </c>
      <c r="U623" s="24" t="e">
        <f>SUMIFS([1]raw_transmission_costs!$F:$F,[1]raw_transmission_costs!$B:$B,$C623,[1]raw_transmission_costs!$A:$A,U$611)</f>
        <v>#VALUE!</v>
      </c>
      <c r="V623" s="24" t="e">
        <f>SUMIFS([1]raw_transmission_costs!$F:$F,[1]raw_transmission_costs!$B:$B,$C623,[1]raw_transmission_costs!$A:$A,V$611)</f>
        <v>#VALUE!</v>
      </c>
      <c r="W623" s="24" t="e">
        <f>SUMIFS([1]raw_transmission_costs!$F:$F,[1]raw_transmission_costs!$B:$B,$C623,[1]raw_transmission_costs!$A:$A,W$611)</f>
        <v>#VALUE!</v>
      </c>
      <c r="X623" s="24" t="e">
        <f>SUMIFS([1]raw_transmission_costs!$F:$F,[1]raw_transmission_costs!$B:$B,$C623,[1]raw_transmission_costs!$A:$A,X$611)</f>
        <v>#VALUE!</v>
      </c>
      <c r="Y623" s="24" t="e">
        <f>SUMIFS([1]raw_transmission_costs!$F:$F,[1]raw_transmission_costs!$B:$B,$C623,[1]raw_transmission_costs!$A:$A,Y$611)</f>
        <v>#VALUE!</v>
      </c>
      <c r="Z623" s="24" t="e">
        <f>SUMIFS([1]raw_transmission_costs!$F:$F,[1]raw_transmission_costs!$B:$B,$C623,[1]raw_transmission_costs!$A:$A,Z$611)</f>
        <v>#VALUE!</v>
      </c>
      <c r="AA623" s="24" t="e">
        <f>SUMIFS([1]raw_transmission_costs!$F:$F,[1]raw_transmission_costs!$B:$B,$C623,[1]raw_transmission_costs!$A:$A,AA$611)</f>
        <v>#VALUE!</v>
      </c>
      <c r="AB623" s="24" t="e">
        <f>SUMIFS([1]raw_transmission_costs!$F:$F,[1]raw_transmission_costs!$B:$B,$C623,[1]raw_transmission_costs!$A:$A,AB$611)</f>
        <v>#VALUE!</v>
      </c>
      <c r="AC623" s="24" t="e">
        <f>SUMIFS([1]raw_transmission_costs!$F:$F,[1]raw_transmission_costs!$B:$B,$C623,[1]raw_transmission_costs!$A:$A,AC$611)</f>
        <v>#VALUE!</v>
      </c>
      <c r="AD623" s="24" t="e">
        <f>SUMIFS([1]raw_transmission_costs!$F:$F,[1]raw_transmission_costs!$B:$B,$C623,[1]raw_transmission_costs!$A:$A,AD$611)</f>
        <v>#VALUE!</v>
      </c>
      <c r="AE623" s="24" t="e">
        <f>SUMIFS([1]raw_transmission_costs!$F:$F,[1]raw_transmission_costs!$B:$B,$C623,[1]raw_transmission_costs!$A:$A,AE$611)</f>
        <v>#VALUE!</v>
      </c>
      <c r="AF623" s="24" t="e">
        <f>SUMIFS([1]raw_transmission_costs!$F:$F,[1]raw_transmission_costs!$B:$B,$C623,[1]raw_transmission_costs!$A:$A,AF$611)</f>
        <v>#VALUE!</v>
      </c>
      <c r="AG623" s="24" t="e">
        <f>SUMIFS([1]raw_transmission_costs!$F:$F,[1]raw_transmission_costs!$B:$B,$C623,[1]raw_transmission_costs!$A:$A,AG$611)</f>
        <v>#VALUE!</v>
      </c>
      <c r="AH623" s="24" t="e">
        <f>SUMIFS([1]raw_transmission_costs!$F:$F,[1]raw_transmission_costs!$B:$B,$C623,[1]raw_transmission_costs!$A:$A,AH$611)</f>
        <v>#VALUE!</v>
      </c>
      <c r="AI623" s="24" t="e">
        <f>SUMIFS([1]raw_transmission_costs!$F:$F,[1]raw_transmission_costs!$B:$B,$C623,[1]raw_transmission_costs!$A:$A,AI$611)</f>
        <v>#VALUE!</v>
      </c>
      <c r="AJ623" s="24" t="e">
        <f>SUMIFS([1]raw_transmission_costs!$F:$F,[1]raw_transmission_costs!$B:$B,$C623,[1]raw_transmission_costs!$A:$A,AJ$611)</f>
        <v>#VALUE!</v>
      </c>
      <c r="AK623" s="24" t="e">
        <f>SUMIFS([1]raw_transmission_costs!$F:$F,[1]raw_transmission_costs!$B:$B,$C623,[1]raw_transmission_costs!$A:$A,AK$611)</f>
        <v>#VALUE!</v>
      </c>
      <c r="AL623" s="24" t="e">
        <f>SUMIFS([1]raw_transmission_costs!$F:$F,[1]raw_transmission_costs!$B:$B,$C623,[1]raw_transmission_costs!$A:$A,AL$611)</f>
        <v>#VALUE!</v>
      </c>
      <c r="AM623" s="24" t="e">
        <f>SUMIFS([1]raw_transmission_costs!$F:$F,[1]raw_transmission_costs!$B:$B,$C623,[1]raw_transmission_costs!$A:$A,AM$611)</f>
        <v>#VALUE!</v>
      </c>
      <c r="AN623" s="131" t="e">
        <f>SUMIFS([1]raw_transmission_costs!$F:$F,[1]raw_transmission_costs!$B:$B,$C623,[1]raw_transmission_costs!$A:$A,AN$611)</f>
        <v>#VALUE!</v>
      </c>
      <c r="AO623" s="17"/>
    </row>
    <row r="624" spans="3:41" outlineLevel="1" x14ac:dyDescent="0.4">
      <c r="C624" s="17" t="s">
        <v>167</v>
      </c>
      <c r="D624" s="130" t="s">
        <v>36</v>
      </c>
      <c r="E624" s="24">
        <v>0</v>
      </c>
      <c r="F624" s="24">
        <v>0</v>
      </c>
      <c r="G624" s="24">
        <v>0</v>
      </c>
      <c r="H624" s="24">
        <v>0</v>
      </c>
      <c r="I624" s="24">
        <v>0</v>
      </c>
      <c r="J624" s="24">
        <v>784</v>
      </c>
      <c r="K624" s="24">
        <v>784</v>
      </c>
      <c r="L624" s="24">
        <v>784</v>
      </c>
      <c r="M624" s="24">
        <v>784</v>
      </c>
      <c r="N624" s="24">
        <v>784</v>
      </c>
      <c r="O624" s="24">
        <v>0</v>
      </c>
      <c r="P624" s="24">
        <v>784</v>
      </c>
      <c r="Q624" s="24">
        <v>0</v>
      </c>
      <c r="R624" s="24">
        <v>0</v>
      </c>
      <c r="S624" s="24">
        <v>0</v>
      </c>
      <c r="T624" s="24">
        <v>784</v>
      </c>
      <c r="U624" s="24" t="e">
        <f>SUMIFS([1]raw_transmission_costs!$F:$F,[1]raw_transmission_costs!$B:$B,$C624,[1]raw_transmission_costs!$A:$A,U$611)</f>
        <v>#VALUE!</v>
      </c>
      <c r="V624" s="24" t="e">
        <f>SUMIFS([1]raw_transmission_costs!$F:$F,[1]raw_transmission_costs!$B:$B,$C624,[1]raw_transmission_costs!$A:$A,V$611)</f>
        <v>#VALUE!</v>
      </c>
      <c r="W624" s="24" t="e">
        <f>SUMIFS([1]raw_transmission_costs!$F:$F,[1]raw_transmission_costs!$B:$B,$C624,[1]raw_transmission_costs!$A:$A,W$611)</f>
        <v>#VALUE!</v>
      </c>
      <c r="X624" s="24" t="e">
        <f>SUMIFS([1]raw_transmission_costs!$F:$F,[1]raw_transmission_costs!$B:$B,$C624,[1]raw_transmission_costs!$A:$A,X$611)</f>
        <v>#VALUE!</v>
      </c>
      <c r="Y624" s="24" t="e">
        <f>SUMIFS([1]raw_transmission_costs!$F:$F,[1]raw_transmission_costs!$B:$B,$C624,[1]raw_transmission_costs!$A:$A,Y$611)</f>
        <v>#VALUE!</v>
      </c>
      <c r="Z624" s="24" t="e">
        <f>SUMIFS([1]raw_transmission_costs!$F:$F,[1]raw_transmission_costs!$B:$B,$C624,[1]raw_transmission_costs!$A:$A,Z$611)</f>
        <v>#VALUE!</v>
      </c>
      <c r="AA624" s="24" t="e">
        <f>SUMIFS([1]raw_transmission_costs!$F:$F,[1]raw_transmission_costs!$B:$B,$C624,[1]raw_transmission_costs!$A:$A,AA$611)</f>
        <v>#VALUE!</v>
      </c>
      <c r="AB624" s="24" t="e">
        <f>SUMIFS([1]raw_transmission_costs!$F:$F,[1]raw_transmission_costs!$B:$B,$C624,[1]raw_transmission_costs!$A:$A,AB$611)</f>
        <v>#VALUE!</v>
      </c>
      <c r="AC624" s="24" t="e">
        <f>SUMIFS([1]raw_transmission_costs!$F:$F,[1]raw_transmission_costs!$B:$B,$C624,[1]raw_transmission_costs!$A:$A,AC$611)</f>
        <v>#VALUE!</v>
      </c>
      <c r="AD624" s="24" t="e">
        <f>SUMIFS([1]raw_transmission_costs!$F:$F,[1]raw_transmission_costs!$B:$B,$C624,[1]raw_transmission_costs!$A:$A,AD$611)</f>
        <v>#VALUE!</v>
      </c>
      <c r="AE624" s="24" t="e">
        <f>SUMIFS([1]raw_transmission_costs!$F:$F,[1]raw_transmission_costs!$B:$B,$C624,[1]raw_transmission_costs!$A:$A,AE$611)</f>
        <v>#VALUE!</v>
      </c>
      <c r="AF624" s="24" t="e">
        <f>SUMIFS([1]raw_transmission_costs!$F:$F,[1]raw_transmission_costs!$B:$B,$C624,[1]raw_transmission_costs!$A:$A,AF$611)</f>
        <v>#VALUE!</v>
      </c>
      <c r="AG624" s="24" t="e">
        <f>SUMIFS([1]raw_transmission_costs!$F:$F,[1]raw_transmission_costs!$B:$B,$C624,[1]raw_transmission_costs!$A:$A,AG$611)</f>
        <v>#VALUE!</v>
      </c>
      <c r="AH624" s="24" t="e">
        <f>SUMIFS([1]raw_transmission_costs!$F:$F,[1]raw_transmission_costs!$B:$B,$C624,[1]raw_transmission_costs!$A:$A,AH$611)</f>
        <v>#VALUE!</v>
      </c>
      <c r="AI624" s="24" t="e">
        <f>SUMIFS([1]raw_transmission_costs!$F:$F,[1]raw_transmission_costs!$B:$B,$C624,[1]raw_transmission_costs!$A:$A,AI$611)</f>
        <v>#VALUE!</v>
      </c>
      <c r="AJ624" s="24" t="e">
        <f>SUMIFS([1]raw_transmission_costs!$F:$F,[1]raw_transmission_costs!$B:$B,$C624,[1]raw_transmission_costs!$A:$A,AJ$611)</f>
        <v>#VALUE!</v>
      </c>
      <c r="AK624" s="24" t="e">
        <f>SUMIFS([1]raw_transmission_costs!$F:$F,[1]raw_transmission_costs!$B:$B,$C624,[1]raw_transmission_costs!$A:$A,AK$611)</f>
        <v>#VALUE!</v>
      </c>
      <c r="AL624" s="24" t="e">
        <f>SUMIFS([1]raw_transmission_costs!$F:$F,[1]raw_transmission_costs!$B:$B,$C624,[1]raw_transmission_costs!$A:$A,AL$611)</f>
        <v>#VALUE!</v>
      </c>
      <c r="AM624" s="24" t="e">
        <f>SUMIFS([1]raw_transmission_costs!$F:$F,[1]raw_transmission_costs!$B:$B,$C624,[1]raw_transmission_costs!$A:$A,AM$611)</f>
        <v>#VALUE!</v>
      </c>
      <c r="AN624" s="131" t="e">
        <f>SUMIFS([1]raw_transmission_costs!$F:$F,[1]raw_transmission_costs!$B:$B,$C624,[1]raw_transmission_costs!$A:$A,AN$611)</f>
        <v>#VALUE!</v>
      </c>
      <c r="AO624" s="17"/>
    </row>
    <row r="625" spans="3:41" outlineLevel="1" x14ac:dyDescent="0.4">
      <c r="C625" s="17" t="s">
        <v>168</v>
      </c>
      <c r="D625" s="130" t="s">
        <v>36</v>
      </c>
      <c r="E625" s="24">
        <v>0</v>
      </c>
      <c r="F625" s="24">
        <v>0</v>
      </c>
      <c r="G625" s="24">
        <v>0</v>
      </c>
      <c r="H625" s="24">
        <v>0</v>
      </c>
      <c r="I625" s="24">
        <v>0</v>
      </c>
      <c r="J625" s="24">
        <v>187</v>
      </c>
      <c r="K625" s="24">
        <v>187</v>
      </c>
      <c r="L625" s="24">
        <v>187</v>
      </c>
      <c r="M625" s="24">
        <v>187</v>
      </c>
      <c r="N625" s="24">
        <v>187</v>
      </c>
      <c r="O625" s="24">
        <v>0</v>
      </c>
      <c r="P625" s="24">
        <v>187</v>
      </c>
      <c r="Q625" s="24">
        <v>0</v>
      </c>
      <c r="R625" s="24">
        <v>0</v>
      </c>
      <c r="S625" s="24">
        <v>0</v>
      </c>
      <c r="T625" s="24">
        <v>187</v>
      </c>
      <c r="U625" s="24" t="e">
        <f>SUMIFS([1]raw_transmission_costs!$F:$F,[1]raw_transmission_costs!$B:$B,$C625,[1]raw_transmission_costs!$A:$A,U$611)</f>
        <v>#VALUE!</v>
      </c>
      <c r="V625" s="24" t="e">
        <f>SUMIFS([1]raw_transmission_costs!$F:$F,[1]raw_transmission_costs!$B:$B,$C625,[1]raw_transmission_costs!$A:$A,V$611)</f>
        <v>#VALUE!</v>
      </c>
      <c r="W625" s="24" t="e">
        <f>SUMIFS([1]raw_transmission_costs!$F:$F,[1]raw_transmission_costs!$B:$B,$C625,[1]raw_transmission_costs!$A:$A,W$611)</f>
        <v>#VALUE!</v>
      </c>
      <c r="X625" s="24" t="e">
        <f>SUMIFS([1]raw_transmission_costs!$F:$F,[1]raw_transmission_costs!$B:$B,$C625,[1]raw_transmission_costs!$A:$A,X$611)</f>
        <v>#VALUE!</v>
      </c>
      <c r="Y625" s="24" t="e">
        <f>SUMIFS([1]raw_transmission_costs!$F:$F,[1]raw_transmission_costs!$B:$B,$C625,[1]raw_transmission_costs!$A:$A,Y$611)</f>
        <v>#VALUE!</v>
      </c>
      <c r="Z625" s="24" t="e">
        <f>SUMIFS([1]raw_transmission_costs!$F:$F,[1]raw_transmission_costs!$B:$B,$C625,[1]raw_transmission_costs!$A:$A,Z$611)</f>
        <v>#VALUE!</v>
      </c>
      <c r="AA625" s="24" t="e">
        <f>SUMIFS([1]raw_transmission_costs!$F:$F,[1]raw_transmission_costs!$B:$B,$C625,[1]raw_transmission_costs!$A:$A,AA$611)</f>
        <v>#VALUE!</v>
      </c>
      <c r="AB625" s="24" t="e">
        <f>SUMIFS([1]raw_transmission_costs!$F:$F,[1]raw_transmission_costs!$B:$B,$C625,[1]raw_transmission_costs!$A:$A,AB$611)</f>
        <v>#VALUE!</v>
      </c>
      <c r="AC625" s="24" t="e">
        <f>SUMIFS([1]raw_transmission_costs!$F:$F,[1]raw_transmission_costs!$B:$B,$C625,[1]raw_transmission_costs!$A:$A,AC$611)</f>
        <v>#VALUE!</v>
      </c>
      <c r="AD625" s="24" t="e">
        <f>SUMIFS([1]raw_transmission_costs!$F:$F,[1]raw_transmission_costs!$B:$B,$C625,[1]raw_transmission_costs!$A:$A,AD$611)</f>
        <v>#VALUE!</v>
      </c>
      <c r="AE625" s="24" t="e">
        <f>SUMIFS([1]raw_transmission_costs!$F:$F,[1]raw_transmission_costs!$B:$B,$C625,[1]raw_transmission_costs!$A:$A,AE$611)</f>
        <v>#VALUE!</v>
      </c>
      <c r="AF625" s="24" t="e">
        <f>SUMIFS([1]raw_transmission_costs!$F:$F,[1]raw_transmission_costs!$B:$B,$C625,[1]raw_transmission_costs!$A:$A,AF$611)</f>
        <v>#VALUE!</v>
      </c>
      <c r="AG625" s="24" t="e">
        <f>SUMIFS([1]raw_transmission_costs!$F:$F,[1]raw_transmission_costs!$B:$B,$C625,[1]raw_transmission_costs!$A:$A,AG$611)</f>
        <v>#VALUE!</v>
      </c>
      <c r="AH625" s="24" t="e">
        <f>SUMIFS([1]raw_transmission_costs!$F:$F,[1]raw_transmission_costs!$B:$B,$C625,[1]raw_transmission_costs!$A:$A,AH$611)</f>
        <v>#VALUE!</v>
      </c>
      <c r="AI625" s="24" t="e">
        <f>SUMIFS([1]raw_transmission_costs!$F:$F,[1]raw_transmission_costs!$B:$B,$C625,[1]raw_transmission_costs!$A:$A,AI$611)</f>
        <v>#VALUE!</v>
      </c>
      <c r="AJ625" s="24" t="e">
        <f>SUMIFS([1]raw_transmission_costs!$F:$F,[1]raw_transmission_costs!$B:$B,$C625,[1]raw_transmission_costs!$A:$A,AJ$611)</f>
        <v>#VALUE!</v>
      </c>
      <c r="AK625" s="24" t="e">
        <f>SUMIFS([1]raw_transmission_costs!$F:$F,[1]raw_transmission_costs!$B:$B,$C625,[1]raw_transmission_costs!$A:$A,AK$611)</f>
        <v>#VALUE!</v>
      </c>
      <c r="AL625" s="24" t="e">
        <f>SUMIFS([1]raw_transmission_costs!$F:$F,[1]raw_transmission_costs!$B:$B,$C625,[1]raw_transmission_costs!$A:$A,AL$611)</f>
        <v>#VALUE!</v>
      </c>
      <c r="AM625" s="24" t="e">
        <f>SUMIFS([1]raw_transmission_costs!$F:$F,[1]raw_transmission_costs!$B:$B,$C625,[1]raw_transmission_costs!$A:$A,AM$611)</f>
        <v>#VALUE!</v>
      </c>
      <c r="AN625" s="131" t="e">
        <f>SUMIFS([1]raw_transmission_costs!$F:$F,[1]raw_transmission_costs!$B:$B,$C625,[1]raw_transmission_costs!$A:$A,AN$611)</f>
        <v>#VALUE!</v>
      </c>
      <c r="AO625" s="17"/>
    </row>
    <row r="626" spans="3:41" outlineLevel="1" x14ac:dyDescent="0.4">
      <c r="C626" s="17" t="s">
        <v>169</v>
      </c>
      <c r="D626" s="130" t="s">
        <v>36</v>
      </c>
      <c r="E626" s="24">
        <v>0</v>
      </c>
      <c r="F626" s="24">
        <v>0</v>
      </c>
      <c r="G626" s="24">
        <v>0</v>
      </c>
      <c r="H626" s="24">
        <v>0</v>
      </c>
      <c r="I626" s="24">
        <v>0</v>
      </c>
      <c r="J626" s="24">
        <v>790.94</v>
      </c>
      <c r="K626" s="24">
        <v>790.94</v>
      </c>
      <c r="L626" s="24">
        <v>790.94</v>
      </c>
      <c r="M626" s="24">
        <v>790.94</v>
      </c>
      <c r="N626" s="24">
        <v>790.94</v>
      </c>
      <c r="O626" s="24">
        <v>0</v>
      </c>
      <c r="P626" s="24">
        <v>790.94</v>
      </c>
      <c r="Q626" s="24">
        <v>0</v>
      </c>
      <c r="R626" s="24">
        <v>0</v>
      </c>
      <c r="S626" s="24">
        <v>0</v>
      </c>
      <c r="T626" s="24">
        <v>790.94</v>
      </c>
      <c r="U626" s="24" t="e">
        <f>SUMIFS([1]raw_transmission_costs!$F:$F,[1]raw_transmission_costs!$B:$B,$C626,[1]raw_transmission_costs!$A:$A,U$611)</f>
        <v>#VALUE!</v>
      </c>
      <c r="V626" s="24" t="e">
        <f>SUMIFS([1]raw_transmission_costs!$F:$F,[1]raw_transmission_costs!$B:$B,$C626,[1]raw_transmission_costs!$A:$A,V$611)</f>
        <v>#VALUE!</v>
      </c>
      <c r="W626" s="24" t="e">
        <f>SUMIFS([1]raw_transmission_costs!$F:$F,[1]raw_transmission_costs!$B:$B,$C626,[1]raw_transmission_costs!$A:$A,W$611)</f>
        <v>#VALUE!</v>
      </c>
      <c r="X626" s="24" t="e">
        <f>SUMIFS([1]raw_transmission_costs!$F:$F,[1]raw_transmission_costs!$B:$B,$C626,[1]raw_transmission_costs!$A:$A,X$611)</f>
        <v>#VALUE!</v>
      </c>
      <c r="Y626" s="24" t="e">
        <f>SUMIFS([1]raw_transmission_costs!$F:$F,[1]raw_transmission_costs!$B:$B,$C626,[1]raw_transmission_costs!$A:$A,Y$611)</f>
        <v>#VALUE!</v>
      </c>
      <c r="Z626" s="24" t="e">
        <f>SUMIFS([1]raw_transmission_costs!$F:$F,[1]raw_transmission_costs!$B:$B,$C626,[1]raw_transmission_costs!$A:$A,Z$611)</f>
        <v>#VALUE!</v>
      </c>
      <c r="AA626" s="24" t="e">
        <f>SUMIFS([1]raw_transmission_costs!$F:$F,[1]raw_transmission_costs!$B:$B,$C626,[1]raw_transmission_costs!$A:$A,AA$611)</f>
        <v>#VALUE!</v>
      </c>
      <c r="AB626" s="24" t="e">
        <f>SUMIFS([1]raw_transmission_costs!$F:$F,[1]raw_transmission_costs!$B:$B,$C626,[1]raw_transmission_costs!$A:$A,AB$611)</f>
        <v>#VALUE!</v>
      </c>
      <c r="AC626" s="24" t="e">
        <f>SUMIFS([1]raw_transmission_costs!$F:$F,[1]raw_transmission_costs!$B:$B,$C626,[1]raw_transmission_costs!$A:$A,AC$611)</f>
        <v>#VALUE!</v>
      </c>
      <c r="AD626" s="24" t="e">
        <f>SUMIFS([1]raw_transmission_costs!$F:$F,[1]raw_transmission_costs!$B:$B,$C626,[1]raw_transmission_costs!$A:$A,AD$611)</f>
        <v>#VALUE!</v>
      </c>
      <c r="AE626" s="24" t="e">
        <f>SUMIFS([1]raw_transmission_costs!$F:$F,[1]raw_transmission_costs!$B:$B,$C626,[1]raw_transmission_costs!$A:$A,AE$611)</f>
        <v>#VALUE!</v>
      </c>
      <c r="AF626" s="24" t="e">
        <f>SUMIFS([1]raw_transmission_costs!$F:$F,[1]raw_transmission_costs!$B:$B,$C626,[1]raw_transmission_costs!$A:$A,AF$611)</f>
        <v>#VALUE!</v>
      </c>
      <c r="AG626" s="24" t="e">
        <f>SUMIFS([1]raw_transmission_costs!$F:$F,[1]raw_transmission_costs!$B:$B,$C626,[1]raw_transmission_costs!$A:$A,AG$611)</f>
        <v>#VALUE!</v>
      </c>
      <c r="AH626" s="24" t="e">
        <f>SUMIFS([1]raw_transmission_costs!$F:$F,[1]raw_transmission_costs!$B:$B,$C626,[1]raw_transmission_costs!$A:$A,AH$611)</f>
        <v>#VALUE!</v>
      </c>
      <c r="AI626" s="24" t="e">
        <f>SUMIFS([1]raw_transmission_costs!$F:$F,[1]raw_transmission_costs!$B:$B,$C626,[1]raw_transmission_costs!$A:$A,AI$611)</f>
        <v>#VALUE!</v>
      </c>
      <c r="AJ626" s="24" t="e">
        <f>SUMIFS([1]raw_transmission_costs!$F:$F,[1]raw_transmission_costs!$B:$B,$C626,[1]raw_transmission_costs!$A:$A,AJ$611)</f>
        <v>#VALUE!</v>
      </c>
      <c r="AK626" s="24" t="e">
        <f>SUMIFS([1]raw_transmission_costs!$F:$F,[1]raw_transmission_costs!$B:$B,$C626,[1]raw_transmission_costs!$A:$A,AK$611)</f>
        <v>#VALUE!</v>
      </c>
      <c r="AL626" s="24" t="e">
        <f>SUMIFS([1]raw_transmission_costs!$F:$F,[1]raw_transmission_costs!$B:$B,$C626,[1]raw_transmission_costs!$A:$A,AL$611)</f>
        <v>#VALUE!</v>
      </c>
      <c r="AM626" s="24" t="e">
        <f>SUMIFS([1]raw_transmission_costs!$F:$F,[1]raw_transmission_costs!$B:$B,$C626,[1]raw_transmission_costs!$A:$A,AM$611)</f>
        <v>#VALUE!</v>
      </c>
      <c r="AN626" s="131" t="e">
        <f>SUMIFS([1]raw_transmission_costs!$F:$F,[1]raw_transmission_costs!$B:$B,$C626,[1]raw_transmission_costs!$A:$A,AN$611)</f>
        <v>#VALUE!</v>
      </c>
      <c r="AO626" s="17"/>
    </row>
    <row r="627" spans="3:41" outlineLevel="1" x14ac:dyDescent="0.4">
      <c r="C627" s="17" t="s">
        <v>170</v>
      </c>
      <c r="D627" s="130" t="s">
        <v>36</v>
      </c>
      <c r="E627" s="24">
        <v>0</v>
      </c>
      <c r="F627" s="24">
        <v>0</v>
      </c>
      <c r="G627" s="24">
        <v>0</v>
      </c>
      <c r="H627" s="24">
        <v>0</v>
      </c>
      <c r="I627" s="24">
        <v>0</v>
      </c>
      <c r="J627" s="24">
        <v>674.94</v>
      </c>
      <c r="K627" s="24">
        <v>674.94</v>
      </c>
      <c r="L627" s="24">
        <v>674.94</v>
      </c>
      <c r="M627" s="24">
        <v>674.94</v>
      </c>
      <c r="N627" s="24">
        <v>674.94</v>
      </c>
      <c r="O627" s="24">
        <v>0</v>
      </c>
      <c r="P627" s="24">
        <v>674.94</v>
      </c>
      <c r="Q627" s="24">
        <v>0</v>
      </c>
      <c r="R627" s="24">
        <v>0</v>
      </c>
      <c r="S627" s="24">
        <v>0</v>
      </c>
      <c r="T627" s="24">
        <v>674.94</v>
      </c>
      <c r="U627" s="24" t="e">
        <f>SUMIFS([1]raw_transmission_costs!$F:$F,[1]raw_transmission_costs!$B:$B,$C627,[1]raw_transmission_costs!$A:$A,U$611)</f>
        <v>#VALUE!</v>
      </c>
      <c r="V627" s="24" t="e">
        <f>SUMIFS([1]raw_transmission_costs!$F:$F,[1]raw_transmission_costs!$B:$B,$C627,[1]raw_transmission_costs!$A:$A,V$611)</f>
        <v>#VALUE!</v>
      </c>
      <c r="W627" s="24" t="e">
        <f>SUMIFS([1]raw_transmission_costs!$F:$F,[1]raw_transmission_costs!$B:$B,$C627,[1]raw_transmission_costs!$A:$A,W$611)</f>
        <v>#VALUE!</v>
      </c>
      <c r="X627" s="24" t="e">
        <f>SUMIFS([1]raw_transmission_costs!$F:$F,[1]raw_transmission_costs!$B:$B,$C627,[1]raw_transmission_costs!$A:$A,X$611)</f>
        <v>#VALUE!</v>
      </c>
      <c r="Y627" s="24" t="e">
        <f>SUMIFS([1]raw_transmission_costs!$F:$F,[1]raw_transmission_costs!$B:$B,$C627,[1]raw_transmission_costs!$A:$A,Y$611)</f>
        <v>#VALUE!</v>
      </c>
      <c r="Z627" s="24" t="e">
        <f>SUMIFS([1]raw_transmission_costs!$F:$F,[1]raw_transmission_costs!$B:$B,$C627,[1]raw_transmission_costs!$A:$A,Z$611)</f>
        <v>#VALUE!</v>
      </c>
      <c r="AA627" s="24" t="e">
        <f>SUMIFS([1]raw_transmission_costs!$F:$F,[1]raw_transmission_costs!$B:$B,$C627,[1]raw_transmission_costs!$A:$A,AA$611)</f>
        <v>#VALUE!</v>
      </c>
      <c r="AB627" s="24" t="e">
        <f>SUMIFS([1]raw_transmission_costs!$F:$F,[1]raw_transmission_costs!$B:$B,$C627,[1]raw_transmission_costs!$A:$A,AB$611)</f>
        <v>#VALUE!</v>
      </c>
      <c r="AC627" s="24" t="e">
        <f>SUMIFS([1]raw_transmission_costs!$F:$F,[1]raw_transmission_costs!$B:$B,$C627,[1]raw_transmission_costs!$A:$A,AC$611)</f>
        <v>#VALUE!</v>
      </c>
      <c r="AD627" s="24" t="e">
        <f>SUMIFS([1]raw_transmission_costs!$F:$F,[1]raw_transmission_costs!$B:$B,$C627,[1]raw_transmission_costs!$A:$A,AD$611)</f>
        <v>#VALUE!</v>
      </c>
      <c r="AE627" s="24" t="e">
        <f>SUMIFS([1]raw_transmission_costs!$F:$F,[1]raw_transmission_costs!$B:$B,$C627,[1]raw_transmission_costs!$A:$A,AE$611)</f>
        <v>#VALUE!</v>
      </c>
      <c r="AF627" s="24" t="e">
        <f>SUMIFS([1]raw_transmission_costs!$F:$F,[1]raw_transmission_costs!$B:$B,$C627,[1]raw_transmission_costs!$A:$A,AF$611)</f>
        <v>#VALUE!</v>
      </c>
      <c r="AG627" s="24" t="e">
        <f>SUMIFS([1]raw_transmission_costs!$F:$F,[1]raw_transmission_costs!$B:$B,$C627,[1]raw_transmission_costs!$A:$A,AG$611)</f>
        <v>#VALUE!</v>
      </c>
      <c r="AH627" s="24" t="e">
        <f>SUMIFS([1]raw_transmission_costs!$F:$F,[1]raw_transmission_costs!$B:$B,$C627,[1]raw_transmission_costs!$A:$A,AH$611)</f>
        <v>#VALUE!</v>
      </c>
      <c r="AI627" s="24" t="e">
        <f>SUMIFS([1]raw_transmission_costs!$F:$F,[1]raw_transmission_costs!$B:$B,$C627,[1]raw_transmission_costs!$A:$A,AI$611)</f>
        <v>#VALUE!</v>
      </c>
      <c r="AJ627" s="24" t="e">
        <f>SUMIFS([1]raw_transmission_costs!$F:$F,[1]raw_transmission_costs!$B:$B,$C627,[1]raw_transmission_costs!$A:$A,AJ$611)</f>
        <v>#VALUE!</v>
      </c>
      <c r="AK627" s="24" t="e">
        <f>SUMIFS([1]raw_transmission_costs!$F:$F,[1]raw_transmission_costs!$B:$B,$C627,[1]raw_transmission_costs!$A:$A,AK$611)</f>
        <v>#VALUE!</v>
      </c>
      <c r="AL627" s="24" t="e">
        <f>SUMIFS([1]raw_transmission_costs!$F:$F,[1]raw_transmission_costs!$B:$B,$C627,[1]raw_transmission_costs!$A:$A,AL$611)</f>
        <v>#VALUE!</v>
      </c>
      <c r="AM627" s="24" t="e">
        <f>SUMIFS([1]raw_transmission_costs!$F:$F,[1]raw_transmission_costs!$B:$B,$C627,[1]raw_transmission_costs!$A:$A,AM$611)</f>
        <v>#VALUE!</v>
      </c>
      <c r="AN627" s="131" t="e">
        <f>SUMIFS([1]raw_transmission_costs!$F:$F,[1]raw_transmission_costs!$B:$B,$C627,[1]raw_transmission_costs!$A:$A,AN$611)</f>
        <v>#VALUE!</v>
      </c>
      <c r="AO627" s="17"/>
    </row>
    <row r="628" spans="3:41" outlineLevel="1" x14ac:dyDescent="0.4">
      <c r="C628" s="17" t="s">
        <v>171</v>
      </c>
      <c r="D628" s="130" t="s">
        <v>36</v>
      </c>
      <c r="E628" s="24">
        <v>0</v>
      </c>
      <c r="F628" s="24">
        <v>0</v>
      </c>
      <c r="G628" s="24">
        <v>0</v>
      </c>
      <c r="H628" s="24">
        <v>0</v>
      </c>
      <c r="I628" s="24">
        <v>0</v>
      </c>
      <c r="J628" s="24">
        <v>3677</v>
      </c>
      <c r="K628" s="24">
        <v>3677</v>
      </c>
      <c r="L628" s="24">
        <v>3677</v>
      </c>
      <c r="M628" s="24">
        <v>3677</v>
      </c>
      <c r="N628" s="24">
        <v>3677</v>
      </c>
      <c r="O628" s="24">
        <v>0</v>
      </c>
      <c r="P628" s="24">
        <v>3677</v>
      </c>
      <c r="Q628" s="24">
        <v>0</v>
      </c>
      <c r="R628" s="24">
        <v>0</v>
      </c>
      <c r="S628" s="24">
        <v>0</v>
      </c>
      <c r="T628" s="24">
        <v>3677</v>
      </c>
      <c r="U628" s="24" t="e">
        <f>SUMIFS([1]raw_transmission_costs!$F:$F,[1]raw_transmission_costs!$B:$B,$C628,[1]raw_transmission_costs!$A:$A,U$611)</f>
        <v>#VALUE!</v>
      </c>
      <c r="V628" s="24" t="e">
        <f>SUMIFS([1]raw_transmission_costs!$F:$F,[1]raw_transmission_costs!$B:$B,$C628,[1]raw_transmission_costs!$A:$A,V$611)</f>
        <v>#VALUE!</v>
      </c>
      <c r="W628" s="24" t="e">
        <f>SUMIFS([1]raw_transmission_costs!$F:$F,[1]raw_transmission_costs!$B:$B,$C628,[1]raw_transmission_costs!$A:$A,W$611)</f>
        <v>#VALUE!</v>
      </c>
      <c r="X628" s="24" t="e">
        <f>SUMIFS([1]raw_transmission_costs!$F:$F,[1]raw_transmission_costs!$B:$B,$C628,[1]raw_transmission_costs!$A:$A,X$611)</f>
        <v>#VALUE!</v>
      </c>
      <c r="Y628" s="24" t="e">
        <f>SUMIFS([1]raw_transmission_costs!$F:$F,[1]raw_transmission_costs!$B:$B,$C628,[1]raw_transmission_costs!$A:$A,Y$611)</f>
        <v>#VALUE!</v>
      </c>
      <c r="Z628" s="24" t="e">
        <f>SUMIFS([1]raw_transmission_costs!$F:$F,[1]raw_transmission_costs!$B:$B,$C628,[1]raw_transmission_costs!$A:$A,Z$611)</f>
        <v>#VALUE!</v>
      </c>
      <c r="AA628" s="24" t="e">
        <f>SUMIFS([1]raw_transmission_costs!$F:$F,[1]raw_transmission_costs!$B:$B,$C628,[1]raw_transmission_costs!$A:$A,AA$611)</f>
        <v>#VALUE!</v>
      </c>
      <c r="AB628" s="24" t="e">
        <f>SUMIFS([1]raw_transmission_costs!$F:$F,[1]raw_transmission_costs!$B:$B,$C628,[1]raw_transmission_costs!$A:$A,AB$611)</f>
        <v>#VALUE!</v>
      </c>
      <c r="AC628" s="24" t="e">
        <f>SUMIFS([1]raw_transmission_costs!$F:$F,[1]raw_transmission_costs!$B:$B,$C628,[1]raw_transmission_costs!$A:$A,AC$611)</f>
        <v>#VALUE!</v>
      </c>
      <c r="AD628" s="24" t="e">
        <f>SUMIFS([1]raw_transmission_costs!$F:$F,[1]raw_transmission_costs!$B:$B,$C628,[1]raw_transmission_costs!$A:$A,AD$611)</f>
        <v>#VALUE!</v>
      </c>
      <c r="AE628" s="24" t="e">
        <f>SUMIFS([1]raw_transmission_costs!$F:$F,[1]raw_transmission_costs!$B:$B,$C628,[1]raw_transmission_costs!$A:$A,AE$611)</f>
        <v>#VALUE!</v>
      </c>
      <c r="AF628" s="24" t="e">
        <f>SUMIFS([1]raw_transmission_costs!$F:$F,[1]raw_transmission_costs!$B:$B,$C628,[1]raw_transmission_costs!$A:$A,AF$611)</f>
        <v>#VALUE!</v>
      </c>
      <c r="AG628" s="24" t="e">
        <f>SUMIFS([1]raw_transmission_costs!$F:$F,[1]raw_transmission_costs!$B:$B,$C628,[1]raw_transmission_costs!$A:$A,AG$611)</f>
        <v>#VALUE!</v>
      </c>
      <c r="AH628" s="24" t="e">
        <f>SUMIFS([1]raw_transmission_costs!$F:$F,[1]raw_transmission_costs!$B:$B,$C628,[1]raw_transmission_costs!$A:$A,AH$611)</f>
        <v>#VALUE!</v>
      </c>
      <c r="AI628" s="24" t="e">
        <f>SUMIFS([1]raw_transmission_costs!$F:$F,[1]raw_transmission_costs!$B:$B,$C628,[1]raw_transmission_costs!$A:$A,AI$611)</f>
        <v>#VALUE!</v>
      </c>
      <c r="AJ628" s="24" t="e">
        <f>SUMIFS([1]raw_transmission_costs!$F:$F,[1]raw_transmission_costs!$B:$B,$C628,[1]raw_transmission_costs!$A:$A,AJ$611)</f>
        <v>#VALUE!</v>
      </c>
      <c r="AK628" s="24" t="e">
        <f>SUMIFS([1]raw_transmission_costs!$F:$F,[1]raw_transmission_costs!$B:$B,$C628,[1]raw_transmission_costs!$A:$A,AK$611)</f>
        <v>#VALUE!</v>
      </c>
      <c r="AL628" s="24" t="e">
        <f>SUMIFS([1]raw_transmission_costs!$F:$F,[1]raw_transmission_costs!$B:$B,$C628,[1]raw_transmission_costs!$A:$A,AL$611)</f>
        <v>#VALUE!</v>
      </c>
      <c r="AM628" s="24" t="e">
        <f>SUMIFS([1]raw_transmission_costs!$F:$F,[1]raw_transmission_costs!$B:$B,$C628,[1]raw_transmission_costs!$A:$A,AM$611)</f>
        <v>#VALUE!</v>
      </c>
      <c r="AN628" s="131" t="e">
        <f>SUMIFS([1]raw_transmission_costs!$F:$F,[1]raw_transmission_costs!$B:$B,$C628,[1]raw_transmission_costs!$A:$A,AN$611)</f>
        <v>#VALUE!</v>
      </c>
      <c r="AO628" s="17"/>
    </row>
    <row r="629" spans="3:41" outlineLevel="1" x14ac:dyDescent="0.4">
      <c r="C629" s="17" t="s">
        <v>172</v>
      </c>
      <c r="D629" s="130" t="s">
        <v>36</v>
      </c>
      <c r="E629" s="24">
        <v>0</v>
      </c>
      <c r="F629" s="24">
        <v>0</v>
      </c>
      <c r="G629" s="24">
        <v>0</v>
      </c>
      <c r="H629" s="24">
        <v>0</v>
      </c>
      <c r="I629" s="24">
        <v>0</v>
      </c>
      <c r="J629" s="24">
        <v>865.9</v>
      </c>
      <c r="K629" s="24">
        <v>865.9</v>
      </c>
      <c r="L629" s="24">
        <v>865.9</v>
      </c>
      <c r="M629" s="24">
        <v>865.9</v>
      </c>
      <c r="N629" s="24">
        <v>865.9</v>
      </c>
      <c r="O629" s="24">
        <v>0</v>
      </c>
      <c r="P629" s="24">
        <v>865.9</v>
      </c>
      <c r="Q629" s="24">
        <v>0</v>
      </c>
      <c r="R629" s="24">
        <v>0</v>
      </c>
      <c r="S629" s="24">
        <v>0</v>
      </c>
      <c r="T629" s="24">
        <v>865.9</v>
      </c>
      <c r="U629" s="24" t="e">
        <f>SUMIFS([1]raw_transmission_costs!$F:$F,[1]raw_transmission_costs!$B:$B,$C629,[1]raw_transmission_costs!$A:$A,U$611)</f>
        <v>#VALUE!</v>
      </c>
      <c r="V629" s="24" t="e">
        <f>SUMIFS([1]raw_transmission_costs!$F:$F,[1]raw_transmission_costs!$B:$B,$C629,[1]raw_transmission_costs!$A:$A,V$611)</f>
        <v>#VALUE!</v>
      </c>
      <c r="W629" s="24" t="e">
        <f>SUMIFS([1]raw_transmission_costs!$F:$F,[1]raw_transmission_costs!$B:$B,$C629,[1]raw_transmission_costs!$A:$A,W$611)</f>
        <v>#VALUE!</v>
      </c>
      <c r="X629" s="24" t="e">
        <f>SUMIFS([1]raw_transmission_costs!$F:$F,[1]raw_transmission_costs!$B:$B,$C629,[1]raw_transmission_costs!$A:$A,X$611)</f>
        <v>#VALUE!</v>
      </c>
      <c r="Y629" s="24" t="e">
        <f>SUMIFS([1]raw_transmission_costs!$F:$F,[1]raw_transmission_costs!$B:$B,$C629,[1]raw_transmission_costs!$A:$A,Y$611)</f>
        <v>#VALUE!</v>
      </c>
      <c r="Z629" s="24" t="e">
        <f>SUMIFS([1]raw_transmission_costs!$F:$F,[1]raw_transmission_costs!$B:$B,$C629,[1]raw_transmission_costs!$A:$A,Z$611)</f>
        <v>#VALUE!</v>
      </c>
      <c r="AA629" s="24" t="e">
        <f>SUMIFS([1]raw_transmission_costs!$F:$F,[1]raw_transmission_costs!$B:$B,$C629,[1]raw_transmission_costs!$A:$A,AA$611)</f>
        <v>#VALUE!</v>
      </c>
      <c r="AB629" s="24" t="e">
        <f>SUMIFS([1]raw_transmission_costs!$F:$F,[1]raw_transmission_costs!$B:$B,$C629,[1]raw_transmission_costs!$A:$A,AB$611)</f>
        <v>#VALUE!</v>
      </c>
      <c r="AC629" s="24" t="e">
        <f>SUMIFS([1]raw_transmission_costs!$F:$F,[1]raw_transmission_costs!$B:$B,$C629,[1]raw_transmission_costs!$A:$A,AC$611)</f>
        <v>#VALUE!</v>
      </c>
      <c r="AD629" s="24" t="e">
        <f>SUMIFS([1]raw_transmission_costs!$F:$F,[1]raw_transmission_costs!$B:$B,$C629,[1]raw_transmission_costs!$A:$A,AD$611)</f>
        <v>#VALUE!</v>
      </c>
      <c r="AE629" s="24" t="e">
        <f>SUMIFS([1]raw_transmission_costs!$F:$F,[1]raw_transmission_costs!$B:$B,$C629,[1]raw_transmission_costs!$A:$A,AE$611)</f>
        <v>#VALUE!</v>
      </c>
      <c r="AF629" s="24" t="e">
        <f>SUMIFS([1]raw_transmission_costs!$F:$F,[1]raw_transmission_costs!$B:$B,$C629,[1]raw_transmission_costs!$A:$A,AF$611)</f>
        <v>#VALUE!</v>
      </c>
      <c r="AG629" s="24" t="e">
        <f>SUMIFS([1]raw_transmission_costs!$F:$F,[1]raw_transmission_costs!$B:$B,$C629,[1]raw_transmission_costs!$A:$A,AG$611)</f>
        <v>#VALUE!</v>
      </c>
      <c r="AH629" s="24" t="e">
        <f>SUMIFS([1]raw_transmission_costs!$F:$F,[1]raw_transmission_costs!$B:$B,$C629,[1]raw_transmission_costs!$A:$A,AH$611)</f>
        <v>#VALUE!</v>
      </c>
      <c r="AI629" s="24" t="e">
        <f>SUMIFS([1]raw_transmission_costs!$F:$F,[1]raw_transmission_costs!$B:$B,$C629,[1]raw_transmission_costs!$A:$A,AI$611)</f>
        <v>#VALUE!</v>
      </c>
      <c r="AJ629" s="24" t="e">
        <f>SUMIFS([1]raw_transmission_costs!$F:$F,[1]raw_transmission_costs!$B:$B,$C629,[1]raw_transmission_costs!$A:$A,AJ$611)</f>
        <v>#VALUE!</v>
      </c>
      <c r="AK629" s="24" t="e">
        <f>SUMIFS([1]raw_transmission_costs!$F:$F,[1]raw_transmission_costs!$B:$B,$C629,[1]raw_transmission_costs!$A:$A,AK$611)</f>
        <v>#VALUE!</v>
      </c>
      <c r="AL629" s="24" t="e">
        <f>SUMIFS([1]raw_transmission_costs!$F:$F,[1]raw_transmission_costs!$B:$B,$C629,[1]raw_transmission_costs!$A:$A,AL$611)</f>
        <v>#VALUE!</v>
      </c>
      <c r="AM629" s="24" t="e">
        <f>SUMIFS([1]raw_transmission_costs!$F:$F,[1]raw_transmission_costs!$B:$B,$C629,[1]raw_transmission_costs!$A:$A,AM$611)</f>
        <v>#VALUE!</v>
      </c>
      <c r="AN629" s="131" t="e">
        <f>SUMIFS([1]raw_transmission_costs!$F:$F,[1]raw_transmission_costs!$B:$B,$C629,[1]raw_transmission_costs!$A:$A,AN$611)</f>
        <v>#VALUE!</v>
      </c>
      <c r="AO629" s="17"/>
    </row>
    <row r="630" spans="3:41" outlineLevel="1" x14ac:dyDescent="0.4">
      <c r="C630" s="17" t="s">
        <v>173</v>
      </c>
      <c r="D630" s="130" t="s">
        <v>36</v>
      </c>
      <c r="E630" s="24">
        <v>0</v>
      </c>
      <c r="F630" s="24">
        <v>0</v>
      </c>
      <c r="G630" s="24">
        <v>0</v>
      </c>
      <c r="H630" s="24">
        <v>0</v>
      </c>
      <c r="I630" s="24">
        <v>0</v>
      </c>
      <c r="J630" s="24">
        <v>1778.57</v>
      </c>
      <c r="K630" s="24">
        <v>1778.57</v>
      </c>
      <c r="L630" s="24">
        <v>1778.57</v>
      </c>
      <c r="M630" s="24">
        <v>1778.57</v>
      </c>
      <c r="N630" s="24">
        <v>1778.57</v>
      </c>
      <c r="O630" s="24">
        <v>0</v>
      </c>
      <c r="P630" s="24">
        <v>1778.57</v>
      </c>
      <c r="Q630" s="24">
        <v>0</v>
      </c>
      <c r="R630" s="24">
        <v>0</v>
      </c>
      <c r="S630" s="24">
        <v>0</v>
      </c>
      <c r="T630" s="24">
        <v>1778.57</v>
      </c>
      <c r="U630" s="24" t="e">
        <f>SUMIFS([1]raw_transmission_costs!$F:$F,[1]raw_transmission_costs!$B:$B,$C630,[1]raw_transmission_costs!$A:$A,U$611)</f>
        <v>#VALUE!</v>
      </c>
      <c r="V630" s="24" t="e">
        <f>SUMIFS([1]raw_transmission_costs!$F:$F,[1]raw_transmission_costs!$B:$B,$C630,[1]raw_transmission_costs!$A:$A,V$611)</f>
        <v>#VALUE!</v>
      </c>
      <c r="W630" s="24" t="e">
        <f>SUMIFS([1]raw_transmission_costs!$F:$F,[1]raw_transmission_costs!$B:$B,$C630,[1]raw_transmission_costs!$A:$A,W$611)</f>
        <v>#VALUE!</v>
      </c>
      <c r="X630" s="24" t="e">
        <f>SUMIFS([1]raw_transmission_costs!$F:$F,[1]raw_transmission_costs!$B:$B,$C630,[1]raw_transmission_costs!$A:$A,X$611)</f>
        <v>#VALUE!</v>
      </c>
      <c r="Y630" s="24" t="e">
        <f>SUMIFS([1]raw_transmission_costs!$F:$F,[1]raw_transmission_costs!$B:$B,$C630,[1]raw_transmission_costs!$A:$A,Y$611)</f>
        <v>#VALUE!</v>
      </c>
      <c r="Z630" s="24" t="e">
        <f>SUMIFS([1]raw_transmission_costs!$F:$F,[1]raw_transmission_costs!$B:$B,$C630,[1]raw_transmission_costs!$A:$A,Z$611)</f>
        <v>#VALUE!</v>
      </c>
      <c r="AA630" s="24" t="e">
        <f>SUMIFS([1]raw_transmission_costs!$F:$F,[1]raw_transmission_costs!$B:$B,$C630,[1]raw_transmission_costs!$A:$A,AA$611)</f>
        <v>#VALUE!</v>
      </c>
      <c r="AB630" s="24" t="e">
        <f>SUMIFS([1]raw_transmission_costs!$F:$F,[1]raw_transmission_costs!$B:$B,$C630,[1]raw_transmission_costs!$A:$A,AB$611)</f>
        <v>#VALUE!</v>
      </c>
      <c r="AC630" s="24" t="e">
        <f>SUMIFS([1]raw_transmission_costs!$F:$F,[1]raw_transmission_costs!$B:$B,$C630,[1]raw_transmission_costs!$A:$A,AC$611)</f>
        <v>#VALUE!</v>
      </c>
      <c r="AD630" s="24" t="e">
        <f>SUMIFS([1]raw_transmission_costs!$F:$F,[1]raw_transmission_costs!$B:$B,$C630,[1]raw_transmission_costs!$A:$A,AD$611)</f>
        <v>#VALUE!</v>
      </c>
      <c r="AE630" s="24" t="e">
        <f>SUMIFS([1]raw_transmission_costs!$F:$F,[1]raw_transmission_costs!$B:$B,$C630,[1]raw_transmission_costs!$A:$A,AE$611)</f>
        <v>#VALUE!</v>
      </c>
      <c r="AF630" s="24" t="e">
        <f>SUMIFS([1]raw_transmission_costs!$F:$F,[1]raw_transmission_costs!$B:$B,$C630,[1]raw_transmission_costs!$A:$A,AF$611)</f>
        <v>#VALUE!</v>
      </c>
      <c r="AG630" s="24" t="e">
        <f>SUMIFS([1]raw_transmission_costs!$F:$F,[1]raw_transmission_costs!$B:$B,$C630,[1]raw_transmission_costs!$A:$A,AG$611)</f>
        <v>#VALUE!</v>
      </c>
      <c r="AH630" s="24" t="e">
        <f>SUMIFS([1]raw_transmission_costs!$F:$F,[1]raw_transmission_costs!$B:$B,$C630,[1]raw_transmission_costs!$A:$A,AH$611)</f>
        <v>#VALUE!</v>
      </c>
      <c r="AI630" s="24" t="e">
        <f>SUMIFS([1]raw_transmission_costs!$F:$F,[1]raw_transmission_costs!$B:$B,$C630,[1]raw_transmission_costs!$A:$A,AI$611)</f>
        <v>#VALUE!</v>
      </c>
      <c r="AJ630" s="24" t="e">
        <f>SUMIFS([1]raw_transmission_costs!$F:$F,[1]raw_transmission_costs!$B:$B,$C630,[1]raw_transmission_costs!$A:$A,AJ$611)</f>
        <v>#VALUE!</v>
      </c>
      <c r="AK630" s="24" t="e">
        <f>SUMIFS([1]raw_transmission_costs!$F:$F,[1]raw_transmission_costs!$B:$B,$C630,[1]raw_transmission_costs!$A:$A,AK$611)</f>
        <v>#VALUE!</v>
      </c>
      <c r="AL630" s="24" t="e">
        <f>SUMIFS([1]raw_transmission_costs!$F:$F,[1]raw_transmission_costs!$B:$B,$C630,[1]raw_transmission_costs!$A:$A,AL$611)</f>
        <v>#VALUE!</v>
      </c>
      <c r="AM630" s="24" t="e">
        <f>SUMIFS([1]raw_transmission_costs!$F:$F,[1]raw_transmission_costs!$B:$B,$C630,[1]raw_transmission_costs!$A:$A,AM$611)</f>
        <v>#VALUE!</v>
      </c>
      <c r="AN630" s="131" t="e">
        <f>SUMIFS([1]raw_transmission_costs!$F:$F,[1]raw_transmission_costs!$B:$B,$C630,[1]raw_transmission_costs!$A:$A,AN$611)</f>
        <v>#VALUE!</v>
      </c>
      <c r="AO630" s="17"/>
    </row>
    <row r="631" spans="3:41" outlineLevel="1" x14ac:dyDescent="0.4">
      <c r="C631" s="17" t="s">
        <v>174</v>
      </c>
      <c r="D631" s="130" t="s">
        <v>36</v>
      </c>
      <c r="E631" s="24">
        <v>0</v>
      </c>
      <c r="F631" s="24">
        <v>0</v>
      </c>
      <c r="G631" s="24">
        <v>0</v>
      </c>
      <c r="H631" s="24">
        <v>0</v>
      </c>
      <c r="I631" s="24">
        <v>0</v>
      </c>
      <c r="J631" s="24">
        <v>1870</v>
      </c>
      <c r="K631" s="24">
        <v>1870</v>
      </c>
      <c r="L631" s="24">
        <v>1870</v>
      </c>
      <c r="M631" s="24">
        <v>1870</v>
      </c>
      <c r="N631" s="24">
        <v>1870</v>
      </c>
      <c r="O631" s="24">
        <v>0</v>
      </c>
      <c r="P631" s="24">
        <v>1870</v>
      </c>
      <c r="Q631" s="24">
        <v>0</v>
      </c>
      <c r="R631" s="24">
        <v>0</v>
      </c>
      <c r="S631" s="24">
        <v>0</v>
      </c>
      <c r="T631" s="24">
        <v>1870</v>
      </c>
      <c r="U631" s="24" t="e">
        <f>SUMIFS([1]raw_transmission_costs!$F:$F,[1]raw_transmission_costs!$B:$B,$C631,[1]raw_transmission_costs!$A:$A,U$611)</f>
        <v>#VALUE!</v>
      </c>
      <c r="V631" s="24" t="e">
        <f>SUMIFS([1]raw_transmission_costs!$F:$F,[1]raw_transmission_costs!$B:$B,$C631,[1]raw_transmission_costs!$A:$A,V$611)</f>
        <v>#VALUE!</v>
      </c>
      <c r="W631" s="24" t="e">
        <f>SUMIFS([1]raw_transmission_costs!$F:$F,[1]raw_transmission_costs!$B:$B,$C631,[1]raw_transmission_costs!$A:$A,W$611)</f>
        <v>#VALUE!</v>
      </c>
      <c r="X631" s="24" t="e">
        <f>SUMIFS([1]raw_transmission_costs!$F:$F,[1]raw_transmission_costs!$B:$B,$C631,[1]raw_transmission_costs!$A:$A,X$611)</f>
        <v>#VALUE!</v>
      </c>
      <c r="Y631" s="24" t="e">
        <f>SUMIFS([1]raw_transmission_costs!$F:$F,[1]raw_transmission_costs!$B:$B,$C631,[1]raw_transmission_costs!$A:$A,Y$611)</f>
        <v>#VALUE!</v>
      </c>
      <c r="Z631" s="24" t="e">
        <f>SUMIFS([1]raw_transmission_costs!$F:$F,[1]raw_transmission_costs!$B:$B,$C631,[1]raw_transmission_costs!$A:$A,Z$611)</f>
        <v>#VALUE!</v>
      </c>
      <c r="AA631" s="24" t="e">
        <f>SUMIFS([1]raw_transmission_costs!$F:$F,[1]raw_transmission_costs!$B:$B,$C631,[1]raw_transmission_costs!$A:$A,AA$611)</f>
        <v>#VALUE!</v>
      </c>
      <c r="AB631" s="24" t="e">
        <f>SUMIFS([1]raw_transmission_costs!$F:$F,[1]raw_transmission_costs!$B:$B,$C631,[1]raw_transmission_costs!$A:$A,AB$611)</f>
        <v>#VALUE!</v>
      </c>
      <c r="AC631" s="24" t="e">
        <f>SUMIFS([1]raw_transmission_costs!$F:$F,[1]raw_transmission_costs!$B:$B,$C631,[1]raw_transmission_costs!$A:$A,AC$611)</f>
        <v>#VALUE!</v>
      </c>
      <c r="AD631" s="24" t="e">
        <f>SUMIFS([1]raw_transmission_costs!$F:$F,[1]raw_transmission_costs!$B:$B,$C631,[1]raw_transmission_costs!$A:$A,AD$611)</f>
        <v>#VALUE!</v>
      </c>
      <c r="AE631" s="24" t="e">
        <f>SUMIFS([1]raw_transmission_costs!$F:$F,[1]raw_transmission_costs!$B:$B,$C631,[1]raw_transmission_costs!$A:$A,AE$611)</f>
        <v>#VALUE!</v>
      </c>
      <c r="AF631" s="24" t="e">
        <f>SUMIFS([1]raw_transmission_costs!$F:$F,[1]raw_transmission_costs!$B:$B,$C631,[1]raw_transmission_costs!$A:$A,AF$611)</f>
        <v>#VALUE!</v>
      </c>
      <c r="AG631" s="24" t="e">
        <f>SUMIFS([1]raw_transmission_costs!$F:$F,[1]raw_transmission_costs!$B:$B,$C631,[1]raw_transmission_costs!$A:$A,AG$611)</f>
        <v>#VALUE!</v>
      </c>
      <c r="AH631" s="24" t="e">
        <f>SUMIFS([1]raw_transmission_costs!$F:$F,[1]raw_transmission_costs!$B:$B,$C631,[1]raw_transmission_costs!$A:$A,AH$611)</f>
        <v>#VALUE!</v>
      </c>
      <c r="AI631" s="24" t="e">
        <f>SUMIFS([1]raw_transmission_costs!$F:$F,[1]raw_transmission_costs!$B:$B,$C631,[1]raw_transmission_costs!$A:$A,AI$611)</f>
        <v>#VALUE!</v>
      </c>
      <c r="AJ631" s="24" t="e">
        <f>SUMIFS([1]raw_transmission_costs!$F:$F,[1]raw_transmission_costs!$B:$B,$C631,[1]raw_transmission_costs!$A:$A,AJ$611)</f>
        <v>#VALUE!</v>
      </c>
      <c r="AK631" s="24" t="e">
        <f>SUMIFS([1]raw_transmission_costs!$F:$F,[1]raw_transmission_costs!$B:$B,$C631,[1]raw_transmission_costs!$A:$A,AK$611)</f>
        <v>#VALUE!</v>
      </c>
      <c r="AL631" s="24" t="e">
        <f>SUMIFS([1]raw_transmission_costs!$F:$F,[1]raw_transmission_costs!$B:$B,$C631,[1]raw_transmission_costs!$A:$A,AL$611)</f>
        <v>#VALUE!</v>
      </c>
      <c r="AM631" s="24" t="e">
        <f>SUMIFS([1]raw_transmission_costs!$F:$F,[1]raw_transmission_costs!$B:$B,$C631,[1]raw_transmission_costs!$A:$A,AM$611)</f>
        <v>#VALUE!</v>
      </c>
      <c r="AN631" s="131" t="e">
        <f>SUMIFS([1]raw_transmission_costs!$F:$F,[1]raw_transmission_costs!$B:$B,$C631,[1]raw_transmission_costs!$A:$A,AN$611)</f>
        <v>#VALUE!</v>
      </c>
      <c r="AO631" s="17"/>
    </row>
    <row r="632" spans="3:41" outlineLevel="1" x14ac:dyDescent="0.4">
      <c r="C632" s="17" t="s">
        <v>175</v>
      </c>
      <c r="D632" s="130" t="s">
        <v>36</v>
      </c>
      <c r="E632" s="24">
        <v>0</v>
      </c>
      <c r="F632" s="24">
        <v>0</v>
      </c>
      <c r="G632" s="24">
        <v>0</v>
      </c>
      <c r="H632" s="24">
        <v>0</v>
      </c>
      <c r="I632" s="24">
        <v>0</v>
      </c>
      <c r="J632" s="24">
        <v>860.4</v>
      </c>
      <c r="K632" s="24">
        <v>860.4</v>
      </c>
      <c r="L632" s="24">
        <v>860.4</v>
      </c>
      <c r="M632" s="24">
        <v>860.4</v>
      </c>
      <c r="N632" s="24">
        <v>860.4</v>
      </c>
      <c r="O632" s="24">
        <v>0</v>
      </c>
      <c r="P632" s="24">
        <v>860.4</v>
      </c>
      <c r="Q632" s="24">
        <v>0</v>
      </c>
      <c r="R632" s="24">
        <v>0</v>
      </c>
      <c r="S632" s="24">
        <v>0</v>
      </c>
      <c r="T632" s="24">
        <v>860.4</v>
      </c>
      <c r="U632" s="24" t="e">
        <f>SUMIFS([1]raw_transmission_costs!$F:$F,[1]raw_transmission_costs!$B:$B,$C632,[1]raw_transmission_costs!$A:$A,U$611)</f>
        <v>#VALUE!</v>
      </c>
      <c r="V632" s="24" t="e">
        <f>SUMIFS([1]raw_transmission_costs!$F:$F,[1]raw_transmission_costs!$B:$B,$C632,[1]raw_transmission_costs!$A:$A,V$611)</f>
        <v>#VALUE!</v>
      </c>
      <c r="W632" s="24" t="e">
        <f>SUMIFS([1]raw_transmission_costs!$F:$F,[1]raw_transmission_costs!$B:$B,$C632,[1]raw_transmission_costs!$A:$A,W$611)</f>
        <v>#VALUE!</v>
      </c>
      <c r="X632" s="24" t="e">
        <f>SUMIFS([1]raw_transmission_costs!$F:$F,[1]raw_transmission_costs!$B:$B,$C632,[1]raw_transmission_costs!$A:$A,X$611)</f>
        <v>#VALUE!</v>
      </c>
      <c r="Y632" s="24" t="e">
        <f>SUMIFS([1]raw_transmission_costs!$F:$F,[1]raw_transmission_costs!$B:$B,$C632,[1]raw_transmission_costs!$A:$A,Y$611)</f>
        <v>#VALUE!</v>
      </c>
      <c r="Z632" s="24" t="e">
        <f>SUMIFS([1]raw_transmission_costs!$F:$F,[1]raw_transmission_costs!$B:$B,$C632,[1]raw_transmission_costs!$A:$A,Z$611)</f>
        <v>#VALUE!</v>
      </c>
      <c r="AA632" s="24" t="e">
        <f>SUMIFS([1]raw_transmission_costs!$F:$F,[1]raw_transmission_costs!$B:$B,$C632,[1]raw_transmission_costs!$A:$A,AA$611)</f>
        <v>#VALUE!</v>
      </c>
      <c r="AB632" s="24" t="e">
        <f>SUMIFS([1]raw_transmission_costs!$F:$F,[1]raw_transmission_costs!$B:$B,$C632,[1]raw_transmission_costs!$A:$A,AB$611)</f>
        <v>#VALUE!</v>
      </c>
      <c r="AC632" s="24" t="e">
        <f>SUMIFS([1]raw_transmission_costs!$F:$F,[1]raw_transmission_costs!$B:$B,$C632,[1]raw_transmission_costs!$A:$A,AC$611)</f>
        <v>#VALUE!</v>
      </c>
      <c r="AD632" s="24" t="e">
        <f>SUMIFS([1]raw_transmission_costs!$F:$F,[1]raw_transmission_costs!$B:$B,$C632,[1]raw_transmission_costs!$A:$A,AD$611)</f>
        <v>#VALUE!</v>
      </c>
      <c r="AE632" s="24" t="e">
        <f>SUMIFS([1]raw_transmission_costs!$F:$F,[1]raw_transmission_costs!$B:$B,$C632,[1]raw_transmission_costs!$A:$A,AE$611)</f>
        <v>#VALUE!</v>
      </c>
      <c r="AF632" s="24" t="e">
        <f>SUMIFS([1]raw_transmission_costs!$F:$F,[1]raw_transmission_costs!$B:$B,$C632,[1]raw_transmission_costs!$A:$A,AF$611)</f>
        <v>#VALUE!</v>
      </c>
      <c r="AG632" s="24" t="e">
        <f>SUMIFS([1]raw_transmission_costs!$F:$F,[1]raw_transmission_costs!$B:$B,$C632,[1]raw_transmission_costs!$A:$A,AG$611)</f>
        <v>#VALUE!</v>
      </c>
      <c r="AH632" s="24" t="e">
        <f>SUMIFS([1]raw_transmission_costs!$F:$F,[1]raw_transmission_costs!$B:$B,$C632,[1]raw_transmission_costs!$A:$A,AH$611)</f>
        <v>#VALUE!</v>
      </c>
      <c r="AI632" s="24" t="e">
        <f>SUMIFS([1]raw_transmission_costs!$F:$F,[1]raw_transmission_costs!$B:$B,$C632,[1]raw_transmission_costs!$A:$A,AI$611)</f>
        <v>#VALUE!</v>
      </c>
      <c r="AJ632" s="24" t="e">
        <f>SUMIFS([1]raw_transmission_costs!$F:$F,[1]raw_transmission_costs!$B:$B,$C632,[1]raw_transmission_costs!$A:$A,AJ$611)</f>
        <v>#VALUE!</v>
      </c>
      <c r="AK632" s="24" t="e">
        <f>SUMIFS([1]raw_transmission_costs!$F:$F,[1]raw_transmission_costs!$B:$B,$C632,[1]raw_transmission_costs!$A:$A,AK$611)</f>
        <v>#VALUE!</v>
      </c>
      <c r="AL632" s="24" t="e">
        <f>SUMIFS([1]raw_transmission_costs!$F:$F,[1]raw_transmission_costs!$B:$B,$C632,[1]raw_transmission_costs!$A:$A,AL$611)</f>
        <v>#VALUE!</v>
      </c>
      <c r="AM632" s="24" t="e">
        <f>SUMIFS([1]raw_transmission_costs!$F:$F,[1]raw_transmission_costs!$B:$B,$C632,[1]raw_transmission_costs!$A:$A,AM$611)</f>
        <v>#VALUE!</v>
      </c>
      <c r="AN632" s="131" t="e">
        <f>SUMIFS([1]raw_transmission_costs!$F:$F,[1]raw_transmission_costs!$B:$B,$C632,[1]raw_transmission_costs!$A:$A,AN$611)</f>
        <v>#VALUE!</v>
      </c>
      <c r="AO632" s="17"/>
    </row>
    <row r="633" spans="3:41" outlineLevel="1" x14ac:dyDescent="0.4">
      <c r="C633" s="17" t="s">
        <v>176</v>
      </c>
      <c r="D633" s="130" t="s">
        <v>36</v>
      </c>
      <c r="E633" s="24">
        <v>0</v>
      </c>
      <c r="F633" s="24">
        <v>0</v>
      </c>
      <c r="G633" s="24">
        <v>0</v>
      </c>
      <c r="H633" s="24">
        <v>0</v>
      </c>
      <c r="I633" s="24">
        <v>0</v>
      </c>
      <c r="J633" s="24">
        <v>862</v>
      </c>
      <c r="K633" s="24">
        <v>862</v>
      </c>
      <c r="L633" s="24">
        <v>862</v>
      </c>
      <c r="M633" s="24">
        <v>862</v>
      </c>
      <c r="N633" s="24">
        <v>862</v>
      </c>
      <c r="O633" s="24">
        <v>0</v>
      </c>
      <c r="P633" s="24">
        <v>862</v>
      </c>
      <c r="Q633" s="24">
        <v>0</v>
      </c>
      <c r="R633" s="24">
        <v>0</v>
      </c>
      <c r="S633" s="24">
        <v>0</v>
      </c>
      <c r="T633" s="24">
        <v>862</v>
      </c>
      <c r="U633" s="24" t="e">
        <f>SUMIFS([1]raw_transmission_costs!$F:$F,[1]raw_transmission_costs!$B:$B,$C633,[1]raw_transmission_costs!$A:$A,U$611)</f>
        <v>#VALUE!</v>
      </c>
      <c r="V633" s="24" t="e">
        <f>SUMIFS([1]raw_transmission_costs!$F:$F,[1]raw_transmission_costs!$B:$B,$C633,[1]raw_transmission_costs!$A:$A,V$611)</f>
        <v>#VALUE!</v>
      </c>
      <c r="W633" s="24" t="e">
        <f>SUMIFS([1]raw_transmission_costs!$F:$F,[1]raw_transmission_costs!$B:$B,$C633,[1]raw_transmission_costs!$A:$A,W$611)</f>
        <v>#VALUE!</v>
      </c>
      <c r="X633" s="24" t="e">
        <f>SUMIFS([1]raw_transmission_costs!$F:$F,[1]raw_transmission_costs!$B:$B,$C633,[1]raw_transmission_costs!$A:$A,X$611)</f>
        <v>#VALUE!</v>
      </c>
      <c r="Y633" s="24" t="e">
        <f>SUMIFS([1]raw_transmission_costs!$F:$F,[1]raw_transmission_costs!$B:$B,$C633,[1]raw_transmission_costs!$A:$A,Y$611)</f>
        <v>#VALUE!</v>
      </c>
      <c r="Z633" s="24" t="e">
        <f>SUMIFS([1]raw_transmission_costs!$F:$F,[1]raw_transmission_costs!$B:$B,$C633,[1]raw_transmission_costs!$A:$A,Z$611)</f>
        <v>#VALUE!</v>
      </c>
      <c r="AA633" s="24" t="e">
        <f>SUMIFS([1]raw_transmission_costs!$F:$F,[1]raw_transmission_costs!$B:$B,$C633,[1]raw_transmission_costs!$A:$A,AA$611)</f>
        <v>#VALUE!</v>
      </c>
      <c r="AB633" s="24" t="e">
        <f>SUMIFS([1]raw_transmission_costs!$F:$F,[1]raw_transmission_costs!$B:$B,$C633,[1]raw_transmission_costs!$A:$A,AB$611)</f>
        <v>#VALUE!</v>
      </c>
      <c r="AC633" s="24" t="e">
        <f>SUMIFS([1]raw_transmission_costs!$F:$F,[1]raw_transmission_costs!$B:$B,$C633,[1]raw_transmission_costs!$A:$A,AC$611)</f>
        <v>#VALUE!</v>
      </c>
      <c r="AD633" s="24" t="e">
        <f>SUMIFS([1]raw_transmission_costs!$F:$F,[1]raw_transmission_costs!$B:$B,$C633,[1]raw_transmission_costs!$A:$A,AD$611)</f>
        <v>#VALUE!</v>
      </c>
      <c r="AE633" s="24" t="e">
        <f>SUMIFS([1]raw_transmission_costs!$F:$F,[1]raw_transmission_costs!$B:$B,$C633,[1]raw_transmission_costs!$A:$A,AE$611)</f>
        <v>#VALUE!</v>
      </c>
      <c r="AF633" s="24" t="e">
        <f>SUMIFS([1]raw_transmission_costs!$F:$F,[1]raw_transmission_costs!$B:$B,$C633,[1]raw_transmission_costs!$A:$A,AF$611)</f>
        <v>#VALUE!</v>
      </c>
      <c r="AG633" s="24" t="e">
        <f>SUMIFS([1]raw_transmission_costs!$F:$F,[1]raw_transmission_costs!$B:$B,$C633,[1]raw_transmission_costs!$A:$A,AG$611)</f>
        <v>#VALUE!</v>
      </c>
      <c r="AH633" s="24" t="e">
        <f>SUMIFS([1]raw_transmission_costs!$F:$F,[1]raw_transmission_costs!$B:$B,$C633,[1]raw_transmission_costs!$A:$A,AH$611)</f>
        <v>#VALUE!</v>
      </c>
      <c r="AI633" s="24" t="e">
        <f>SUMIFS([1]raw_transmission_costs!$F:$F,[1]raw_transmission_costs!$B:$B,$C633,[1]raw_transmission_costs!$A:$A,AI$611)</f>
        <v>#VALUE!</v>
      </c>
      <c r="AJ633" s="24" t="e">
        <f>SUMIFS([1]raw_transmission_costs!$F:$F,[1]raw_transmission_costs!$B:$B,$C633,[1]raw_transmission_costs!$A:$A,AJ$611)</f>
        <v>#VALUE!</v>
      </c>
      <c r="AK633" s="24" t="e">
        <f>SUMIFS([1]raw_transmission_costs!$F:$F,[1]raw_transmission_costs!$B:$B,$C633,[1]raw_transmission_costs!$A:$A,AK$611)</f>
        <v>#VALUE!</v>
      </c>
      <c r="AL633" s="24" t="e">
        <f>SUMIFS([1]raw_transmission_costs!$F:$F,[1]raw_transmission_costs!$B:$B,$C633,[1]raw_transmission_costs!$A:$A,AL$611)</f>
        <v>#VALUE!</v>
      </c>
      <c r="AM633" s="24" t="e">
        <f>SUMIFS([1]raw_transmission_costs!$F:$F,[1]raw_transmission_costs!$B:$B,$C633,[1]raw_transmission_costs!$A:$A,AM$611)</f>
        <v>#VALUE!</v>
      </c>
      <c r="AN633" s="131" t="e">
        <f>SUMIFS([1]raw_transmission_costs!$F:$F,[1]raw_transmission_costs!$B:$B,$C633,[1]raw_transmission_costs!$A:$A,AN$611)</f>
        <v>#VALUE!</v>
      </c>
      <c r="AO633" s="17"/>
    </row>
    <row r="634" spans="3:41" outlineLevel="1" x14ac:dyDescent="0.4">
      <c r="C634" s="17" t="s">
        <v>177</v>
      </c>
      <c r="D634" s="130" t="s">
        <v>36</v>
      </c>
      <c r="E634" s="24">
        <v>0</v>
      </c>
      <c r="F634" s="24">
        <v>0</v>
      </c>
      <c r="G634" s="24">
        <v>0</v>
      </c>
      <c r="H634" s="24">
        <v>0</v>
      </c>
      <c r="I634" s="24">
        <v>0</v>
      </c>
      <c r="J634" s="24">
        <v>0</v>
      </c>
      <c r="K634" s="24">
        <v>0</v>
      </c>
      <c r="L634" s="24">
        <v>0</v>
      </c>
      <c r="M634" s="24">
        <v>0</v>
      </c>
      <c r="N634" s="24">
        <v>0</v>
      </c>
      <c r="O634" s="24">
        <v>0</v>
      </c>
      <c r="P634" s="24">
        <v>0</v>
      </c>
      <c r="Q634" s="24">
        <v>0</v>
      </c>
      <c r="R634" s="24">
        <v>0</v>
      </c>
      <c r="S634" s="24">
        <v>0</v>
      </c>
      <c r="T634" s="24">
        <v>0</v>
      </c>
      <c r="U634" s="24" t="e">
        <f>SUMIFS([1]raw_transmission_costs!$F:$F,[1]raw_transmission_costs!$B:$B,$C634,[1]raw_transmission_costs!$A:$A,U$611)</f>
        <v>#VALUE!</v>
      </c>
      <c r="V634" s="24" t="e">
        <f>SUMIFS([1]raw_transmission_costs!$F:$F,[1]raw_transmission_costs!$B:$B,$C634,[1]raw_transmission_costs!$A:$A,V$611)</f>
        <v>#VALUE!</v>
      </c>
      <c r="W634" s="24" t="e">
        <f>SUMIFS([1]raw_transmission_costs!$F:$F,[1]raw_transmission_costs!$B:$B,$C634,[1]raw_transmission_costs!$A:$A,W$611)</f>
        <v>#VALUE!</v>
      </c>
      <c r="X634" s="24" t="e">
        <f>SUMIFS([1]raw_transmission_costs!$F:$F,[1]raw_transmission_costs!$B:$B,$C634,[1]raw_transmission_costs!$A:$A,X$611)</f>
        <v>#VALUE!</v>
      </c>
      <c r="Y634" s="24" t="e">
        <f>SUMIFS([1]raw_transmission_costs!$F:$F,[1]raw_transmission_costs!$B:$B,$C634,[1]raw_transmission_costs!$A:$A,Y$611)</f>
        <v>#VALUE!</v>
      </c>
      <c r="Z634" s="24" t="e">
        <f>SUMIFS([1]raw_transmission_costs!$F:$F,[1]raw_transmission_costs!$B:$B,$C634,[1]raw_transmission_costs!$A:$A,Z$611)</f>
        <v>#VALUE!</v>
      </c>
      <c r="AA634" s="24" t="e">
        <f>SUMIFS([1]raw_transmission_costs!$F:$F,[1]raw_transmission_costs!$B:$B,$C634,[1]raw_transmission_costs!$A:$A,AA$611)</f>
        <v>#VALUE!</v>
      </c>
      <c r="AB634" s="24" t="e">
        <f>SUMIFS([1]raw_transmission_costs!$F:$F,[1]raw_transmission_costs!$B:$B,$C634,[1]raw_transmission_costs!$A:$A,AB$611)</f>
        <v>#VALUE!</v>
      </c>
      <c r="AC634" s="24" t="e">
        <f>SUMIFS([1]raw_transmission_costs!$F:$F,[1]raw_transmission_costs!$B:$B,$C634,[1]raw_transmission_costs!$A:$A,AC$611)</f>
        <v>#VALUE!</v>
      </c>
      <c r="AD634" s="24" t="e">
        <f>SUMIFS([1]raw_transmission_costs!$F:$F,[1]raw_transmission_costs!$B:$B,$C634,[1]raw_transmission_costs!$A:$A,AD$611)</f>
        <v>#VALUE!</v>
      </c>
      <c r="AE634" s="24" t="e">
        <f>SUMIFS([1]raw_transmission_costs!$F:$F,[1]raw_transmission_costs!$B:$B,$C634,[1]raw_transmission_costs!$A:$A,AE$611)</f>
        <v>#VALUE!</v>
      </c>
      <c r="AF634" s="24" t="e">
        <f>SUMIFS([1]raw_transmission_costs!$F:$F,[1]raw_transmission_costs!$B:$B,$C634,[1]raw_transmission_costs!$A:$A,AF$611)</f>
        <v>#VALUE!</v>
      </c>
      <c r="AG634" s="24" t="e">
        <f>SUMIFS([1]raw_transmission_costs!$F:$F,[1]raw_transmission_costs!$B:$B,$C634,[1]raw_transmission_costs!$A:$A,AG$611)</f>
        <v>#VALUE!</v>
      </c>
      <c r="AH634" s="24" t="e">
        <f>SUMIFS([1]raw_transmission_costs!$F:$F,[1]raw_transmission_costs!$B:$B,$C634,[1]raw_transmission_costs!$A:$A,AH$611)</f>
        <v>#VALUE!</v>
      </c>
      <c r="AI634" s="24" t="e">
        <f>SUMIFS([1]raw_transmission_costs!$F:$F,[1]raw_transmission_costs!$B:$B,$C634,[1]raw_transmission_costs!$A:$A,AI$611)</f>
        <v>#VALUE!</v>
      </c>
      <c r="AJ634" s="24" t="e">
        <f>SUMIFS([1]raw_transmission_costs!$F:$F,[1]raw_transmission_costs!$B:$B,$C634,[1]raw_transmission_costs!$A:$A,AJ$611)</f>
        <v>#VALUE!</v>
      </c>
      <c r="AK634" s="24" t="e">
        <f>SUMIFS([1]raw_transmission_costs!$F:$F,[1]raw_transmission_costs!$B:$B,$C634,[1]raw_transmission_costs!$A:$A,AK$611)</f>
        <v>#VALUE!</v>
      </c>
      <c r="AL634" s="24" t="e">
        <f>SUMIFS([1]raw_transmission_costs!$F:$F,[1]raw_transmission_costs!$B:$B,$C634,[1]raw_transmission_costs!$A:$A,AL$611)</f>
        <v>#VALUE!</v>
      </c>
      <c r="AM634" s="24" t="e">
        <f>SUMIFS([1]raw_transmission_costs!$F:$F,[1]raw_transmission_costs!$B:$B,$C634,[1]raw_transmission_costs!$A:$A,AM$611)</f>
        <v>#VALUE!</v>
      </c>
      <c r="AN634" s="24" t="e">
        <f>SUMIFS([1]raw_transmission_costs!$F:$F,[1]raw_transmission_costs!$B:$B,$C634,[1]raw_transmission_costs!$A:$A,AN$611)</f>
        <v>#VALUE!</v>
      </c>
      <c r="AO634" s="17"/>
    </row>
    <row r="635" spans="3:41" outlineLevel="1" x14ac:dyDescent="0.4">
      <c r="C635" s="25" t="s">
        <v>178</v>
      </c>
      <c r="D635" s="134" t="s">
        <v>36</v>
      </c>
      <c r="E635" s="27">
        <v>0</v>
      </c>
      <c r="F635" s="27">
        <v>0</v>
      </c>
      <c r="G635" s="27">
        <v>0</v>
      </c>
      <c r="H635" s="27">
        <v>0</v>
      </c>
      <c r="I635" s="27">
        <v>0</v>
      </c>
      <c r="J635" s="27">
        <v>0</v>
      </c>
      <c r="K635" s="27">
        <v>0</v>
      </c>
      <c r="L635" s="27">
        <v>0</v>
      </c>
      <c r="M635" s="27">
        <v>0</v>
      </c>
      <c r="N635" s="27">
        <v>0</v>
      </c>
      <c r="O635" s="27">
        <v>0</v>
      </c>
      <c r="P635" s="27">
        <v>0</v>
      </c>
      <c r="Q635" s="27">
        <v>0</v>
      </c>
      <c r="R635" s="27">
        <v>0</v>
      </c>
      <c r="S635" s="27">
        <v>0</v>
      </c>
      <c r="T635" s="27">
        <v>0</v>
      </c>
      <c r="U635" s="27" t="e">
        <f>SUMIFS([1]raw_transmission_costs!$F:$F,[1]raw_transmission_costs!$B:$B,$C635,[1]raw_transmission_costs!$A:$A,U$611)</f>
        <v>#VALUE!</v>
      </c>
      <c r="V635" s="27" t="e">
        <f>SUMIFS([1]raw_transmission_costs!$F:$F,[1]raw_transmission_costs!$B:$B,$C635,[1]raw_transmission_costs!$A:$A,V$611)</f>
        <v>#VALUE!</v>
      </c>
      <c r="W635" s="27" t="e">
        <f>SUMIFS([1]raw_transmission_costs!$F:$F,[1]raw_transmission_costs!$B:$B,$C635,[1]raw_transmission_costs!$A:$A,W$611)</f>
        <v>#VALUE!</v>
      </c>
      <c r="X635" s="27" t="e">
        <f>SUMIFS([1]raw_transmission_costs!$F:$F,[1]raw_transmission_costs!$B:$B,$C635,[1]raw_transmission_costs!$A:$A,X$611)</f>
        <v>#VALUE!</v>
      </c>
      <c r="Y635" s="27" t="e">
        <f>SUMIFS([1]raw_transmission_costs!$F:$F,[1]raw_transmission_costs!$B:$B,$C635,[1]raw_transmission_costs!$A:$A,Y$611)</f>
        <v>#VALUE!</v>
      </c>
      <c r="Z635" s="27" t="e">
        <f>SUMIFS([1]raw_transmission_costs!$F:$F,[1]raw_transmission_costs!$B:$B,$C635,[1]raw_transmission_costs!$A:$A,Z$611)</f>
        <v>#VALUE!</v>
      </c>
      <c r="AA635" s="27" t="e">
        <f>SUMIFS([1]raw_transmission_costs!$F:$F,[1]raw_transmission_costs!$B:$B,$C635,[1]raw_transmission_costs!$A:$A,AA$611)</f>
        <v>#VALUE!</v>
      </c>
      <c r="AB635" s="27" t="e">
        <f>SUMIFS([1]raw_transmission_costs!$F:$F,[1]raw_transmission_costs!$B:$B,$C635,[1]raw_transmission_costs!$A:$A,AB$611)</f>
        <v>#VALUE!</v>
      </c>
      <c r="AC635" s="27" t="e">
        <f>SUMIFS([1]raw_transmission_costs!$F:$F,[1]raw_transmission_costs!$B:$B,$C635,[1]raw_transmission_costs!$A:$A,AC$611)</f>
        <v>#VALUE!</v>
      </c>
      <c r="AD635" s="27" t="e">
        <f>SUMIFS([1]raw_transmission_costs!$F:$F,[1]raw_transmission_costs!$B:$B,$C635,[1]raw_transmission_costs!$A:$A,AD$611)</f>
        <v>#VALUE!</v>
      </c>
      <c r="AE635" s="27" t="e">
        <f>SUMIFS([1]raw_transmission_costs!$F:$F,[1]raw_transmission_costs!$B:$B,$C635,[1]raw_transmission_costs!$A:$A,AE$611)</f>
        <v>#VALUE!</v>
      </c>
      <c r="AF635" s="27" t="e">
        <f>SUMIFS([1]raw_transmission_costs!$F:$F,[1]raw_transmission_costs!$B:$B,$C635,[1]raw_transmission_costs!$A:$A,AF$611)</f>
        <v>#VALUE!</v>
      </c>
      <c r="AG635" s="27" t="e">
        <f>SUMIFS([1]raw_transmission_costs!$F:$F,[1]raw_transmission_costs!$B:$B,$C635,[1]raw_transmission_costs!$A:$A,AG$611)</f>
        <v>#VALUE!</v>
      </c>
      <c r="AH635" s="27" t="e">
        <f>SUMIFS([1]raw_transmission_costs!$F:$F,[1]raw_transmission_costs!$B:$B,$C635,[1]raw_transmission_costs!$A:$A,AH$611)</f>
        <v>#VALUE!</v>
      </c>
      <c r="AI635" s="27" t="e">
        <f>SUMIFS([1]raw_transmission_costs!$F:$F,[1]raw_transmission_costs!$B:$B,$C635,[1]raw_transmission_costs!$A:$A,AI$611)</f>
        <v>#VALUE!</v>
      </c>
      <c r="AJ635" s="27" t="e">
        <f>SUMIFS([1]raw_transmission_costs!$F:$F,[1]raw_transmission_costs!$B:$B,$C635,[1]raw_transmission_costs!$A:$A,AJ$611)</f>
        <v>#VALUE!</v>
      </c>
      <c r="AK635" s="27" t="e">
        <f>SUMIFS([1]raw_transmission_costs!$F:$F,[1]raw_transmission_costs!$B:$B,$C635,[1]raw_transmission_costs!$A:$A,AK$611)</f>
        <v>#VALUE!</v>
      </c>
      <c r="AL635" s="27" t="e">
        <f>SUMIFS([1]raw_transmission_costs!$F:$F,[1]raw_transmission_costs!$B:$B,$C635,[1]raw_transmission_costs!$A:$A,AL$611)</f>
        <v>#VALUE!</v>
      </c>
      <c r="AM635" s="27" t="e">
        <f>SUMIFS([1]raw_transmission_costs!$F:$F,[1]raw_transmission_costs!$B:$B,$C635,[1]raw_transmission_costs!$A:$A,AM$611)</f>
        <v>#VALUE!</v>
      </c>
      <c r="AN635" s="110" t="e">
        <f>SUMIFS([1]raw_transmission_costs!$F:$F,[1]raw_transmission_costs!$B:$B,$C635,[1]raw_transmission_costs!$A:$A,AN$611)</f>
        <v>#VALUE!</v>
      </c>
      <c r="AO635" s="17"/>
    </row>
    <row r="636" spans="3:41" outlineLevel="1" x14ac:dyDescent="0.4"/>
    <row r="637" spans="3:41" outlineLevel="1" x14ac:dyDescent="0.4">
      <c r="C637" s="99" t="s">
        <v>179</v>
      </c>
    </row>
    <row r="638" spans="3:41" outlineLevel="1" x14ac:dyDescent="0.4">
      <c r="C638" s="14" t="s">
        <v>145</v>
      </c>
      <c r="D638" s="15" t="s">
        <v>34</v>
      </c>
      <c r="E638" s="16">
        <v>2015</v>
      </c>
      <c r="F638" s="16">
        <v>2016</v>
      </c>
      <c r="G638" s="16">
        <v>2017</v>
      </c>
      <c r="H638" s="16">
        <v>2018</v>
      </c>
      <c r="I638" s="16">
        <v>2019</v>
      </c>
      <c r="J638" s="16">
        <v>2020</v>
      </c>
      <c r="K638" s="16">
        <v>2021</v>
      </c>
      <c r="L638" s="16">
        <v>2022</v>
      </c>
      <c r="M638" s="16">
        <v>2023</v>
      </c>
      <c r="N638" s="16">
        <v>2024</v>
      </c>
      <c r="O638" s="16">
        <v>2025</v>
      </c>
      <c r="P638" s="16">
        <v>2026</v>
      </c>
      <c r="Q638" s="16">
        <v>2027</v>
      </c>
      <c r="R638" s="16">
        <v>2028</v>
      </c>
      <c r="S638" s="16">
        <v>2029</v>
      </c>
      <c r="T638" s="16">
        <v>2030</v>
      </c>
      <c r="U638" s="16">
        <v>2031</v>
      </c>
      <c r="V638" s="16">
        <v>2032</v>
      </c>
      <c r="W638" s="16">
        <v>2033</v>
      </c>
      <c r="X638" s="16">
        <v>2034</v>
      </c>
      <c r="Y638" s="16">
        <v>2035</v>
      </c>
      <c r="Z638" s="16">
        <v>2036</v>
      </c>
      <c r="AA638" s="16">
        <v>2037</v>
      </c>
      <c r="AB638" s="16">
        <v>2038</v>
      </c>
      <c r="AC638" s="16">
        <v>2039</v>
      </c>
      <c r="AD638" s="16">
        <v>2040</v>
      </c>
      <c r="AE638" s="16">
        <v>2041</v>
      </c>
      <c r="AF638" s="16">
        <v>2042</v>
      </c>
      <c r="AG638" s="16">
        <v>2043</v>
      </c>
      <c r="AH638" s="16">
        <v>2044</v>
      </c>
      <c r="AI638" s="16">
        <v>2045</v>
      </c>
      <c r="AJ638" s="16">
        <v>2046</v>
      </c>
      <c r="AK638" s="16">
        <v>2047</v>
      </c>
      <c r="AL638" s="16">
        <v>2048</v>
      </c>
      <c r="AM638" s="16">
        <v>2049</v>
      </c>
      <c r="AN638" s="47">
        <v>2050</v>
      </c>
      <c r="AO638" s="17"/>
    </row>
    <row r="639" spans="3:41" outlineLevel="1" x14ac:dyDescent="0.4">
      <c r="C639" s="144" t="s">
        <v>155</v>
      </c>
      <c r="D639" s="130" t="s">
        <v>36</v>
      </c>
      <c r="E639" s="23">
        <v>0</v>
      </c>
      <c r="F639" s="23">
        <v>0</v>
      </c>
      <c r="G639" s="23">
        <v>0</v>
      </c>
      <c r="H639" s="23">
        <v>0</v>
      </c>
      <c r="I639" s="23">
        <v>0</v>
      </c>
      <c r="J639" s="23">
        <v>0</v>
      </c>
      <c r="K639" s="23">
        <v>0</v>
      </c>
      <c r="L639" s="23">
        <v>303.45999999999998</v>
      </c>
      <c r="M639" s="23">
        <v>397</v>
      </c>
      <c r="N639" s="23">
        <v>397</v>
      </c>
      <c r="O639" s="23">
        <v>0</v>
      </c>
      <c r="P639" s="23">
        <v>397</v>
      </c>
      <c r="Q639" s="23">
        <v>0</v>
      </c>
      <c r="R639" s="23">
        <v>0</v>
      </c>
      <c r="S639" s="23">
        <v>0</v>
      </c>
      <c r="T639" s="23">
        <v>397</v>
      </c>
      <c r="U639" s="23" t="e">
        <f>SUMIFS([1]raw_transmission_costs!$G:$G,[1]raw_transmission_costs!$B:$B,$C639,[1]raw_transmission_costs!$A:$A,U$611)-SUMIFS([1]raw_transmission_costs!$E:$E,[1]raw_transmission_costs!$B:$B,$C639,[1]raw_transmission_costs!$A:$A,U$611)</f>
        <v>#VALUE!</v>
      </c>
      <c r="V639" s="24" t="e">
        <f>SUMIFS([1]raw_transmission_costs!$G:$G,[1]raw_transmission_costs!$B:$B,$C639,[1]raw_transmission_costs!$A:$A,V$611)-SUMIFS([1]raw_transmission_costs!$E:$E,[1]raw_transmission_costs!$B:$B,$C639,[1]raw_transmission_costs!$A:$A,V$611)</f>
        <v>#VALUE!</v>
      </c>
      <c r="W639" s="24" t="e">
        <f>SUMIFS([1]raw_transmission_costs!$G:$G,[1]raw_transmission_costs!$B:$B,$C639,[1]raw_transmission_costs!$A:$A,W$611)-SUMIFS([1]raw_transmission_costs!$E:$E,[1]raw_transmission_costs!$B:$B,$C639,[1]raw_transmission_costs!$A:$A,W$611)</f>
        <v>#VALUE!</v>
      </c>
      <c r="X639" s="24" t="e">
        <f>SUMIFS([1]raw_transmission_costs!$G:$G,[1]raw_transmission_costs!$B:$B,$C639,[1]raw_transmission_costs!$A:$A,X$611)-SUMIFS([1]raw_transmission_costs!$E:$E,[1]raw_transmission_costs!$B:$B,$C639,[1]raw_transmission_costs!$A:$A,X$611)</f>
        <v>#VALUE!</v>
      </c>
      <c r="Y639" s="24" t="e">
        <f>SUMIFS([1]raw_transmission_costs!$G:$G,[1]raw_transmission_costs!$B:$B,$C639,[1]raw_transmission_costs!$A:$A,Y$611)-SUMIFS([1]raw_transmission_costs!$E:$E,[1]raw_transmission_costs!$B:$B,$C639,[1]raw_transmission_costs!$A:$A,Y$611)</f>
        <v>#VALUE!</v>
      </c>
      <c r="Z639" s="24" t="e">
        <f>SUMIFS([1]raw_transmission_costs!$G:$G,[1]raw_transmission_costs!$B:$B,$C639,[1]raw_transmission_costs!$A:$A,Z$611)-SUMIFS([1]raw_transmission_costs!$E:$E,[1]raw_transmission_costs!$B:$B,$C639,[1]raw_transmission_costs!$A:$A,Z$611)</f>
        <v>#VALUE!</v>
      </c>
      <c r="AA639" s="24" t="e">
        <f>SUMIFS([1]raw_transmission_costs!$G:$G,[1]raw_transmission_costs!$B:$B,$C639,[1]raw_transmission_costs!$A:$A,AA$611)-SUMIFS([1]raw_transmission_costs!$E:$E,[1]raw_transmission_costs!$B:$B,$C639,[1]raw_transmission_costs!$A:$A,AA$611)</f>
        <v>#VALUE!</v>
      </c>
      <c r="AB639" s="24" t="e">
        <f>SUMIFS([1]raw_transmission_costs!$G:$G,[1]raw_transmission_costs!$B:$B,$C639,[1]raw_transmission_costs!$A:$A,AB$611)-SUMIFS([1]raw_transmission_costs!$E:$E,[1]raw_transmission_costs!$B:$B,$C639,[1]raw_transmission_costs!$A:$A,AB$611)</f>
        <v>#VALUE!</v>
      </c>
      <c r="AC639" s="24" t="e">
        <f>SUMIFS([1]raw_transmission_costs!$G:$G,[1]raw_transmission_costs!$B:$B,$C639,[1]raw_transmission_costs!$A:$A,AC$611)-SUMIFS([1]raw_transmission_costs!$E:$E,[1]raw_transmission_costs!$B:$B,$C639,[1]raw_transmission_costs!$A:$A,AC$611)</f>
        <v>#VALUE!</v>
      </c>
      <c r="AD639" s="24" t="e">
        <f>SUMIFS([1]raw_transmission_costs!$G:$G,[1]raw_transmission_costs!$B:$B,$C639,[1]raw_transmission_costs!$A:$A,AD$611)-SUMIFS([1]raw_transmission_costs!$E:$E,[1]raw_transmission_costs!$B:$B,$C639,[1]raw_transmission_costs!$A:$A,AD$611)</f>
        <v>#VALUE!</v>
      </c>
      <c r="AE639" s="24" t="e">
        <f>SUMIFS([1]raw_transmission_costs!$G:$G,[1]raw_transmission_costs!$B:$B,$C639,[1]raw_transmission_costs!$A:$A,AE$611)-SUMIFS([1]raw_transmission_costs!$E:$E,[1]raw_transmission_costs!$B:$B,$C639,[1]raw_transmission_costs!$A:$A,AE$611)</f>
        <v>#VALUE!</v>
      </c>
      <c r="AF639" s="24" t="e">
        <f>SUMIFS([1]raw_transmission_costs!$G:$G,[1]raw_transmission_costs!$B:$B,$C639,[1]raw_transmission_costs!$A:$A,AF$611)-SUMIFS([1]raw_transmission_costs!$E:$E,[1]raw_transmission_costs!$B:$B,$C639,[1]raw_transmission_costs!$A:$A,AF$611)</f>
        <v>#VALUE!</v>
      </c>
      <c r="AG639" s="24" t="e">
        <f>SUMIFS([1]raw_transmission_costs!$G:$G,[1]raw_transmission_costs!$B:$B,$C639,[1]raw_transmission_costs!$A:$A,AG$611)-SUMIFS([1]raw_transmission_costs!$E:$E,[1]raw_transmission_costs!$B:$B,$C639,[1]raw_transmission_costs!$A:$A,AG$611)</f>
        <v>#VALUE!</v>
      </c>
      <c r="AH639" s="24" t="e">
        <f>SUMIFS([1]raw_transmission_costs!$G:$G,[1]raw_transmission_costs!$B:$B,$C639,[1]raw_transmission_costs!$A:$A,AH$611)-SUMIFS([1]raw_transmission_costs!$E:$E,[1]raw_transmission_costs!$B:$B,$C639,[1]raw_transmission_costs!$A:$A,AH$611)</f>
        <v>#VALUE!</v>
      </c>
      <c r="AI639" s="24" t="e">
        <f>SUMIFS([1]raw_transmission_costs!$G:$G,[1]raw_transmission_costs!$B:$B,$C639,[1]raw_transmission_costs!$A:$A,AI$611)-SUMIFS([1]raw_transmission_costs!$E:$E,[1]raw_transmission_costs!$B:$B,$C639,[1]raw_transmission_costs!$A:$A,AI$611)</f>
        <v>#VALUE!</v>
      </c>
      <c r="AJ639" s="24" t="e">
        <f>SUMIFS([1]raw_transmission_costs!$G:$G,[1]raw_transmission_costs!$B:$B,$C639,[1]raw_transmission_costs!$A:$A,AJ$611)-SUMIFS([1]raw_transmission_costs!$E:$E,[1]raw_transmission_costs!$B:$B,$C639,[1]raw_transmission_costs!$A:$A,AJ$611)</f>
        <v>#VALUE!</v>
      </c>
      <c r="AK639" s="24" t="e">
        <f>SUMIFS([1]raw_transmission_costs!$G:$G,[1]raw_transmission_costs!$B:$B,$C639,[1]raw_transmission_costs!$A:$A,AK$611)-SUMIFS([1]raw_transmission_costs!$E:$E,[1]raw_transmission_costs!$B:$B,$C639,[1]raw_transmission_costs!$A:$A,AK$611)</f>
        <v>#VALUE!</v>
      </c>
      <c r="AL639" s="24" t="e">
        <f>SUMIFS([1]raw_transmission_costs!$G:$G,[1]raw_transmission_costs!$B:$B,$C639,[1]raw_transmission_costs!$A:$A,AL$611)-SUMIFS([1]raw_transmission_costs!$E:$E,[1]raw_transmission_costs!$B:$B,$C639,[1]raw_transmission_costs!$A:$A,AL$611)</f>
        <v>#VALUE!</v>
      </c>
      <c r="AM639" s="24" t="e">
        <f>SUMIFS([1]raw_transmission_costs!$G:$G,[1]raw_transmission_costs!$B:$B,$C639,[1]raw_transmission_costs!$A:$A,AM$611)-SUMIFS([1]raw_transmission_costs!$E:$E,[1]raw_transmission_costs!$B:$B,$C639,[1]raw_transmission_costs!$A:$A,AM$611)</f>
        <v>#VALUE!</v>
      </c>
      <c r="AN639" s="131" t="e">
        <f>SUMIFS([1]raw_transmission_costs!$G:$G,[1]raw_transmission_costs!$B:$B,$C639,[1]raw_transmission_costs!$A:$A,AN$611)-SUMIFS([1]raw_transmission_costs!$E:$E,[1]raw_transmission_costs!$B:$B,$C639,[1]raw_transmission_costs!$A:$A,AN$611)</f>
        <v>#VALUE!</v>
      </c>
      <c r="AO639" s="17"/>
    </row>
    <row r="640" spans="3:41" outlineLevel="1" x14ac:dyDescent="0.4">
      <c r="C640" s="145" t="s">
        <v>156</v>
      </c>
      <c r="D640" s="130" t="s">
        <v>36</v>
      </c>
      <c r="E640" s="24">
        <v>0</v>
      </c>
      <c r="F640" s="24">
        <v>0</v>
      </c>
      <c r="G640" s="24">
        <v>0</v>
      </c>
      <c r="H640" s="24">
        <v>0</v>
      </c>
      <c r="I640" s="24">
        <v>0</v>
      </c>
      <c r="J640" s="24">
        <v>0</v>
      </c>
      <c r="K640" s="24">
        <v>0</v>
      </c>
      <c r="L640" s="24">
        <v>71.17</v>
      </c>
      <c r="M640" s="24">
        <v>97</v>
      </c>
      <c r="N640" s="24">
        <v>97</v>
      </c>
      <c r="O640" s="24">
        <v>0</v>
      </c>
      <c r="P640" s="24">
        <v>97</v>
      </c>
      <c r="Q640" s="24">
        <v>0</v>
      </c>
      <c r="R640" s="24">
        <v>0</v>
      </c>
      <c r="S640" s="24">
        <v>0</v>
      </c>
      <c r="T640" s="24">
        <v>97</v>
      </c>
      <c r="U640" s="24" t="e">
        <f>SUMIFS([1]raw_transmission_costs!$G:$G,[1]raw_transmission_costs!$B:$B,$C640,[1]raw_transmission_costs!$A:$A,U$611)-SUMIFS([1]raw_transmission_costs!$E:$E,[1]raw_transmission_costs!$B:$B,$C640,[1]raw_transmission_costs!$A:$A,U$611)</f>
        <v>#VALUE!</v>
      </c>
      <c r="V640" s="24" t="e">
        <f>SUMIFS([1]raw_transmission_costs!$G:$G,[1]raw_transmission_costs!$B:$B,$C640,[1]raw_transmission_costs!$A:$A,V$611)-SUMIFS([1]raw_transmission_costs!$E:$E,[1]raw_transmission_costs!$B:$B,$C640,[1]raw_transmission_costs!$A:$A,V$611)</f>
        <v>#VALUE!</v>
      </c>
      <c r="W640" s="24" t="e">
        <f>SUMIFS([1]raw_transmission_costs!$G:$G,[1]raw_transmission_costs!$B:$B,$C640,[1]raw_transmission_costs!$A:$A,W$611)-SUMIFS([1]raw_transmission_costs!$E:$E,[1]raw_transmission_costs!$B:$B,$C640,[1]raw_transmission_costs!$A:$A,W$611)</f>
        <v>#VALUE!</v>
      </c>
      <c r="X640" s="24" t="e">
        <f>SUMIFS([1]raw_transmission_costs!$G:$G,[1]raw_transmission_costs!$B:$B,$C640,[1]raw_transmission_costs!$A:$A,X$611)-SUMIFS([1]raw_transmission_costs!$E:$E,[1]raw_transmission_costs!$B:$B,$C640,[1]raw_transmission_costs!$A:$A,X$611)</f>
        <v>#VALUE!</v>
      </c>
      <c r="Y640" s="24" t="e">
        <f>SUMIFS([1]raw_transmission_costs!$G:$G,[1]raw_transmission_costs!$B:$B,$C640,[1]raw_transmission_costs!$A:$A,Y$611)-SUMIFS([1]raw_transmission_costs!$E:$E,[1]raw_transmission_costs!$B:$B,$C640,[1]raw_transmission_costs!$A:$A,Y$611)</f>
        <v>#VALUE!</v>
      </c>
      <c r="Z640" s="24" t="e">
        <f>SUMIFS([1]raw_transmission_costs!$G:$G,[1]raw_transmission_costs!$B:$B,$C640,[1]raw_transmission_costs!$A:$A,Z$611)-SUMIFS([1]raw_transmission_costs!$E:$E,[1]raw_transmission_costs!$B:$B,$C640,[1]raw_transmission_costs!$A:$A,Z$611)</f>
        <v>#VALUE!</v>
      </c>
      <c r="AA640" s="24" t="e">
        <f>SUMIFS([1]raw_transmission_costs!$G:$G,[1]raw_transmission_costs!$B:$B,$C640,[1]raw_transmission_costs!$A:$A,AA$611)-SUMIFS([1]raw_transmission_costs!$E:$E,[1]raw_transmission_costs!$B:$B,$C640,[1]raw_transmission_costs!$A:$A,AA$611)</f>
        <v>#VALUE!</v>
      </c>
      <c r="AB640" s="24" t="e">
        <f>SUMIFS([1]raw_transmission_costs!$G:$G,[1]raw_transmission_costs!$B:$B,$C640,[1]raw_transmission_costs!$A:$A,AB$611)-SUMIFS([1]raw_transmission_costs!$E:$E,[1]raw_transmission_costs!$B:$B,$C640,[1]raw_transmission_costs!$A:$A,AB$611)</f>
        <v>#VALUE!</v>
      </c>
      <c r="AC640" s="24" t="e">
        <f>SUMIFS([1]raw_transmission_costs!$G:$G,[1]raw_transmission_costs!$B:$B,$C640,[1]raw_transmission_costs!$A:$A,AC$611)-SUMIFS([1]raw_transmission_costs!$E:$E,[1]raw_transmission_costs!$B:$B,$C640,[1]raw_transmission_costs!$A:$A,AC$611)</f>
        <v>#VALUE!</v>
      </c>
      <c r="AD640" s="24" t="e">
        <f>SUMIFS([1]raw_transmission_costs!$G:$G,[1]raw_transmission_costs!$B:$B,$C640,[1]raw_transmission_costs!$A:$A,AD$611)-SUMIFS([1]raw_transmission_costs!$E:$E,[1]raw_transmission_costs!$B:$B,$C640,[1]raw_transmission_costs!$A:$A,AD$611)</f>
        <v>#VALUE!</v>
      </c>
      <c r="AE640" s="24" t="e">
        <f>SUMIFS([1]raw_transmission_costs!$G:$G,[1]raw_transmission_costs!$B:$B,$C640,[1]raw_transmission_costs!$A:$A,AE$611)-SUMIFS([1]raw_transmission_costs!$E:$E,[1]raw_transmission_costs!$B:$B,$C640,[1]raw_transmission_costs!$A:$A,AE$611)</f>
        <v>#VALUE!</v>
      </c>
      <c r="AF640" s="24" t="e">
        <f>SUMIFS([1]raw_transmission_costs!$G:$G,[1]raw_transmission_costs!$B:$B,$C640,[1]raw_transmission_costs!$A:$A,AF$611)-SUMIFS([1]raw_transmission_costs!$E:$E,[1]raw_transmission_costs!$B:$B,$C640,[1]raw_transmission_costs!$A:$A,AF$611)</f>
        <v>#VALUE!</v>
      </c>
      <c r="AG640" s="24" t="e">
        <f>SUMIFS([1]raw_transmission_costs!$G:$G,[1]raw_transmission_costs!$B:$B,$C640,[1]raw_transmission_costs!$A:$A,AG$611)-SUMIFS([1]raw_transmission_costs!$E:$E,[1]raw_transmission_costs!$B:$B,$C640,[1]raw_transmission_costs!$A:$A,AG$611)</f>
        <v>#VALUE!</v>
      </c>
      <c r="AH640" s="24" t="e">
        <f>SUMIFS([1]raw_transmission_costs!$G:$G,[1]raw_transmission_costs!$B:$B,$C640,[1]raw_transmission_costs!$A:$A,AH$611)-SUMIFS([1]raw_transmission_costs!$E:$E,[1]raw_transmission_costs!$B:$B,$C640,[1]raw_transmission_costs!$A:$A,AH$611)</f>
        <v>#VALUE!</v>
      </c>
      <c r="AI640" s="24" t="e">
        <f>SUMIFS([1]raw_transmission_costs!$G:$G,[1]raw_transmission_costs!$B:$B,$C640,[1]raw_transmission_costs!$A:$A,AI$611)-SUMIFS([1]raw_transmission_costs!$E:$E,[1]raw_transmission_costs!$B:$B,$C640,[1]raw_transmission_costs!$A:$A,AI$611)</f>
        <v>#VALUE!</v>
      </c>
      <c r="AJ640" s="24" t="e">
        <f>SUMIFS([1]raw_transmission_costs!$G:$G,[1]raw_transmission_costs!$B:$B,$C640,[1]raw_transmission_costs!$A:$A,AJ$611)-SUMIFS([1]raw_transmission_costs!$E:$E,[1]raw_transmission_costs!$B:$B,$C640,[1]raw_transmission_costs!$A:$A,AJ$611)</f>
        <v>#VALUE!</v>
      </c>
      <c r="AK640" s="24" t="e">
        <f>SUMIFS([1]raw_transmission_costs!$G:$G,[1]raw_transmission_costs!$B:$B,$C640,[1]raw_transmission_costs!$A:$A,AK$611)-SUMIFS([1]raw_transmission_costs!$E:$E,[1]raw_transmission_costs!$B:$B,$C640,[1]raw_transmission_costs!$A:$A,AK$611)</f>
        <v>#VALUE!</v>
      </c>
      <c r="AL640" s="24" t="e">
        <f>SUMIFS([1]raw_transmission_costs!$G:$G,[1]raw_transmission_costs!$B:$B,$C640,[1]raw_transmission_costs!$A:$A,AL$611)-SUMIFS([1]raw_transmission_costs!$E:$E,[1]raw_transmission_costs!$B:$B,$C640,[1]raw_transmission_costs!$A:$A,AL$611)</f>
        <v>#VALUE!</v>
      </c>
      <c r="AM640" s="24" t="e">
        <f>SUMIFS([1]raw_transmission_costs!$G:$G,[1]raw_transmission_costs!$B:$B,$C640,[1]raw_transmission_costs!$A:$A,AM$611)-SUMIFS([1]raw_transmission_costs!$E:$E,[1]raw_transmission_costs!$B:$B,$C640,[1]raw_transmission_costs!$A:$A,AM$611)</f>
        <v>#VALUE!</v>
      </c>
      <c r="AN640" s="131" t="e">
        <f>SUMIFS([1]raw_transmission_costs!$G:$G,[1]raw_transmission_costs!$B:$B,$C640,[1]raw_transmission_costs!$A:$A,AN$611)-SUMIFS([1]raw_transmission_costs!$E:$E,[1]raw_transmission_costs!$B:$B,$C640,[1]raw_transmission_costs!$A:$A,AN$611)</f>
        <v>#VALUE!</v>
      </c>
      <c r="AO640" s="17"/>
    </row>
    <row r="641" spans="3:41" outlineLevel="1" x14ac:dyDescent="0.4">
      <c r="C641" s="145" t="s">
        <v>157</v>
      </c>
      <c r="D641" s="130" t="s">
        <v>36</v>
      </c>
      <c r="E641" s="24">
        <v>0</v>
      </c>
      <c r="F641" s="24">
        <v>0</v>
      </c>
      <c r="G641" s="24">
        <v>0</v>
      </c>
      <c r="H641" s="24">
        <v>0</v>
      </c>
      <c r="I641" s="24">
        <v>0</v>
      </c>
      <c r="J641" s="24">
        <v>0</v>
      </c>
      <c r="K641" s="24">
        <v>0</v>
      </c>
      <c r="L641" s="24">
        <v>232.29</v>
      </c>
      <c r="M641" s="24">
        <v>300</v>
      </c>
      <c r="N641" s="24">
        <v>300</v>
      </c>
      <c r="O641" s="24">
        <v>0</v>
      </c>
      <c r="P641" s="24">
        <v>300</v>
      </c>
      <c r="Q641" s="24">
        <v>0</v>
      </c>
      <c r="R641" s="24">
        <v>0</v>
      </c>
      <c r="S641" s="24">
        <v>0</v>
      </c>
      <c r="T641" s="24">
        <v>300</v>
      </c>
      <c r="U641" s="24" t="e">
        <f>SUMIFS([1]raw_transmission_costs!$G:$G,[1]raw_transmission_costs!$B:$B,$C641,[1]raw_transmission_costs!$A:$A,U$611)-SUMIFS([1]raw_transmission_costs!$E:$E,[1]raw_transmission_costs!$B:$B,$C641,[1]raw_transmission_costs!$A:$A,U$611)</f>
        <v>#VALUE!</v>
      </c>
      <c r="V641" s="24" t="e">
        <f>SUMIFS([1]raw_transmission_costs!$G:$G,[1]raw_transmission_costs!$B:$B,$C641,[1]raw_transmission_costs!$A:$A,V$611)-SUMIFS([1]raw_transmission_costs!$E:$E,[1]raw_transmission_costs!$B:$B,$C641,[1]raw_transmission_costs!$A:$A,V$611)</f>
        <v>#VALUE!</v>
      </c>
      <c r="W641" s="24" t="e">
        <f>SUMIFS([1]raw_transmission_costs!$G:$G,[1]raw_transmission_costs!$B:$B,$C641,[1]raw_transmission_costs!$A:$A,W$611)-SUMIFS([1]raw_transmission_costs!$E:$E,[1]raw_transmission_costs!$B:$B,$C641,[1]raw_transmission_costs!$A:$A,W$611)</f>
        <v>#VALUE!</v>
      </c>
      <c r="X641" s="24" t="e">
        <f>SUMIFS([1]raw_transmission_costs!$G:$G,[1]raw_transmission_costs!$B:$B,$C641,[1]raw_transmission_costs!$A:$A,X$611)-SUMIFS([1]raw_transmission_costs!$E:$E,[1]raw_transmission_costs!$B:$B,$C641,[1]raw_transmission_costs!$A:$A,X$611)</f>
        <v>#VALUE!</v>
      </c>
      <c r="Y641" s="24" t="e">
        <f>SUMIFS([1]raw_transmission_costs!$G:$G,[1]raw_transmission_costs!$B:$B,$C641,[1]raw_transmission_costs!$A:$A,Y$611)-SUMIFS([1]raw_transmission_costs!$E:$E,[1]raw_transmission_costs!$B:$B,$C641,[1]raw_transmission_costs!$A:$A,Y$611)</f>
        <v>#VALUE!</v>
      </c>
      <c r="Z641" s="24" t="e">
        <f>SUMIFS([1]raw_transmission_costs!$G:$G,[1]raw_transmission_costs!$B:$B,$C641,[1]raw_transmission_costs!$A:$A,Z$611)-SUMIFS([1]raw_transmission_costs!$E:$E,[1]raw_transmission_costs!$B:$B,$C641,[1]raw_transmission_costs!$A:$A,Z$611)</f>
        <v>#VALUE!</v>
      </c>
      <c r="AA641" s="24" t="e">
        <f>SUMIFS([1]raw_transmission_costs!$G:$G,[1]raw_transmission_costs!$B:$B,$C641,[1]raw_transmission_costs!$A:$A,AA$611)-SUMIFS([1]raw_transmission_costs!$E:$E,[1]raw_transmission_costs!$B:$B,$C641,[1]raw_transmission_costs!$A:$A,AA$611)</f>
        <v>#VALUE!</v>
      </c>
      <c r="AB641" s="24" t="e">
        <f>SUMIFS([1]raw_transmission_costs!$G:$G,[1]raw_transmission_costs!$B:$B,$C641,[1]raw_transmission_costs!$A:$A,AB$611)-SUMIFS([1]raw_transmission_costs!$E:$E,[1]raw_transmission_costs!$B:$B,$C641,[1]raw_transmission_costs!$A:$A,AB$611)</f>
        <v>#VALUE!</v>
      </c>
      <c r="AC641" s="24" t="e">
        <f>SUMIFS([1]raw_transmission_costs!$G:$G,[1]raw_transmission_costs!$B:$B,$C641,[1]raw_transmission_costs!$A:$A,AC$611)-SUMIFS([1]raw_transmission_costs!$E:$E,[1]raw_transmission_costs!$B:$B,$C641,[1]raw_transmission_costs!$A:$A,AC$611)</f>
        <v>#VALUE!</v>
      </c>
      <c r="AD641" s="24" t="e">
        <f>SUMIFS([1]raw_transmission_costs!$G:$G,[1]raw_transmission_costs!$B:$B,$C641,[1]raw_transmission_costs!$A:$A,AD$611)-SUMIFS([1]raw_transmission_costs!$E:$E,[1]raw_transmission_costs!$B:$B,$C641,[1]raw_transmission_costs!$A:$A,AD$611)</f>
        <v>#VALUE!</v>
      </c>
      <c r="AE641" s="24" t="e">
        <f>SUMIFS([1]raw_transmission_costs!$G:$G,[1]raw_transmission_costs!$B:$B,$C641,[1]raw_transmission_costs!$A:$A,AE$611)-SUMIFS([1]raw_transmission_costs!$E:$E,[1]raw_transmission_costs!$B:$B,$C641,[1]raw_transmission_costs!$A:$A,AE$611)</f>
        <v>#VALUE!</v>
      </c>
      <c r="AF641" s="24" t="e">
        <f>SUMIFS([1]raw_transmission_costs!$G:$G,[1]raw_transmission_costs!$B:$B,$C641,[1]raw_transmission_costs!$A:$A,AF$611)-SUMIFS([1]raw_transmission_costs!$E:$E,[1]raw_transmission_costs!$B:$B,$C641,[1]raw_transmission_costs!$A:$A,AF$611)</f>
        <v>#VALUE!</v>
      </c>
      <c r="AG641" s="24" t="e">
        <f>SUMIFS([1]raw_transmission_costs!$G:$G,[1]raw_transmission_costs!$B:$B,$C641,[1]raw_transmission_costs!$A:$A,AG$611)-SUMIFS([1]raw_transmission_costs!$E:$E,[1]raw_transmission_costs!$B:$B,$C641,[1]raw_transmission_costs!$A:$A,AG$611)</f>
        <v>#VALUE!</v>
      </c>
      <c r="AH641" s="24" t="e">
        <f>SUMIFS([1]raw_transmission_costs!$G:$G,[1]raw_transmission_costs!$B:$B,$C641,[1]raw_transmission_costs!$A:$A,AH$611)-SUMIFS([1]raw_transmission_costs!$E:$E,[1]raw_transmission_costs!$B:$B,$C641,[1]raw_transmission_costs!$A:$A,AH$611)</f>
        <v>#VALUE!</v>
      </c>
      <c r="AI641" s="24" t="e">
        <f>SUMIFS([1]raw_transmission_costs!$G:$G,[1]raw_transmission_costs!$B:$B,$C641,[1]raw_transmission_costs!$A:$A,AI$611)-SUMIFS([1]raw_transmission_costs!$E:$E,[1]raw_transmission_costs!$B:$B,$C641,[1]raw_transmission_costs!$A:$A,AI$611)</f>
        <v>#VALUE!</v>
      </c>
      <c r="AJ641" s="24" t="e">
        <f>SUMIFS([1]raw_transmission_costs!$G:$G,[1]raw_transmission_costs!$B:$B,$C641,[1]raw_transmission_costs!$A:$A,AJ$611)-SUMIFS([1]raw_transmission_costs!$E:$E,[1]raw_transmission_costs!$B:$B,$C641,[1]raw_transmission_costs!$A:$A,AJ$611)</f>
        <v>#VALUE!</v>
      </c>
      <c r="AK641" s="24" t="e">
        <f>SUMIFS([1]raw_transmission_costs!$G:$G,[1]raw_transmission_costs!$B:$B,$C641,[1]raw_transmission_costs!$A:$A,AK$611)-SUMIFS([1]raw_transmission_costs!$E:$E,[1]raw_transmission_costs!$B:$B,$C641,[1]raw_transmission_costs!$A:$A,AK$611)</f>
        <v>#VALUE!</v>
      </c>
      <c r="AL641" s="24" t="e">
        <f>SUMIFS([1]raw_transmission_costs!$G:$G,[1]raw_transmission_costs!$B:$B,$C641,[1]raw_transmission_costs!$A:$A,AL$611)-SUMIFS([1]raw_transmission_costs!$E:$E,[1]raw_transmission_costs!$B:$B,$C641,[1]raw_transmission_costs!$A:$A,AL$611)</f>
        <v>#VALUE!</v>
      </c>
      <c r="AM641" s="24" t="e">
        <f>SUMIFS([1]raw_transmission_costs!$G:$G,[1]raw_transmission_costs!$B:$B,$C641,[1]raw_transmission_costs!$A:$A,AM$611)-SUMIFS([1]raw_transmission_costs!$E:$E,[1]raw_transmission_costs!$B:$B,$C641,[1]raw_transmission_costs!$A:$A,AM$611)</f>
        <v>#VALUE!</v>
      </c>
      <c r="AN641" s="131" t="e">
        <f>SUMIFS([1]raw_transmission_costs!$G:$G,[1]raw_transmission_costs!$B:$B,$C641,[1]raw_transmission_costs!$A:$A,AN$611)-SUMIFS([1]raw_transmission_costs!$E:$E,[1]raw_transmission_costs!$B:$B,$C641,[1]raw_transmission_costs!$A:$A,AN$611)</f>
        <v>#VALUE!</v>
      </c>
      <c r="AO641" s="17"/>
    </row>
    <row r="642" spans="3:41" outlineLevel="1" x14ac:dyDescent="0.4">
      <c r="C642" s="145" t="s">
        <v>158</v>
      </c>
      <c r="D642" s="130" t="s">
        <v>36</v>
      </c>
      <c r="E642" s="24">
        <v>0</v>
      </c>
      <c r="F642" s="24">
        <v>0</v>
      </c>
      <c r="G642" s="24">
        <v>0</v>
      </c>
      <c r="H642" s="24">
        <v>0</v>
      </c>
      <c r="I642" s="24">
        <v>0</v>
      </c>
      <c r="J642" s="24">
        <v>0</v>
      </c>
      <c r="K642" s="24">
        <v>0</v>
      </c>
      <c r="L642" s="24">
        <v>0</v>
      </c>
      <c r="M642" s="24">
        <v>0</v>
      </c>
      <c r="N642" s="24">
        <v>0</v>
      </c>
      <c r="O642" s="24">
        <v>0</v>
      </c>
      <c r="P642" s="24">
        <v>0</v>
      </c>
      <c r="Q642" s="24">
        <v>0</v>
      </c>
      <c r="R642" s="24">
        <v>0</v>
      </c>
      <c r="S642" s="24">
        <v>0</v>
      </c>
      <c r="T642" s="24">
        <v>0</v>
      </c>
      <c r="U642" s="24" t="e">
        <f>SUMIFS([1]raw_transmission_costs!$G:$G,[1]raw_transmission_costs!$B:$B,$C642,[1]raw_transmission_costs!$A:$A,U$611)-SUMIFS([1]raw_transmission_costs!$E:$E,[1]raw_transmission_costs!$B:$B,$C642,[1]raw_transmission_costs!$A:$A,U$611)</f>
        <v>#VALUE!</v>
      </c>
      <c r="V642" s="24" t="e">
        <f>SUMIFS([1]raw_transmission_costs!$G:$G,[1]raw_transmission_costs!$B:$B,$C642,[1]raw_transmission_costs!$A:$A,V$611)-SUMIFS([1]raw_transmission_costs!$E:$E,[1]raw_transmission_costs!$B:$B,$C642,[1]raw_transmission_costs!$A:$A,V$611)</f>
        <v>#VALUE!</v>
      </c>
      <c r="W642" s="24" t="e">
        <f>SUMIFS([1]raw_transmission_costs!$G:$G,[1]raw_transmission_costs!$B:$B,$C642,[1]raw_transmission_costs!$A:$A,W$611)-SUMIFS([1]raw_transmission_costs!$E:$E,[1]raw_transmission_costs!$B:$B,$C642,[1]raw_transmission_costs!$A:$A,W$611)</f>
        <v>#VALUE!</v>
      </c>
      <c r="X642" s="24" t="e">
        <f>SUMIFS([1]raw_transmission_costs!$G:$G,[1]raw_transmission_costs!$B:$B,$C642,[1]raw_transmission_costs!$A:$A,X$611)-SUMIFS([1]raw_transmission_costs!$E:$E,[1]raw_transmission_costs!$B:$B,$C642,[1]raw_transmission_costs!$A:$A,X$611)</f>
        <v>#VALUE!</v>
      </c>
      <c r="Y642" s="24" t="e">
        <f>SUMIFS([1]raw_transmission_costs!$G:$G,[1]raw_transmission_costs!$B:$B,$C642,[1]raw_transmission_costs!$A:$A,Y$611)-SUMIFS([1]raw_transmission_costs!$E:$E,[1]raw_transmission_costs!$B:$B,$C642,[1]raw_transmission_costs!$A:$A,Y$611)</f>
        <v>#VALUE!</v>
      </c>
      <c r="Z642" s="24" t="e">
        <f>SUMIFS([1]raw_transmission_costs!$G:$G,[1]raw_transmission_costs!$B:$B,$C642,[1]raw_transmission_costs!$A:$A,Z$611)-SUMIFS([1]raw_transmission_costs!$E:$E,[1]raw_transmission_costs!$B:$B,$C642,[1]raw_transmission_costs!$A:$A,Z$611)</f>
        <v>#VALUE!</v>
      </c>
      <c r="AA642" s="24" t="e">
        <f>SUMIFS([1]raw_transmission_costs!$G:$G,[1]raw_transmission_costs!$B:$B,$C642,[1]raw_transmission_costs!$A:$A,AA$611)-SUMIFS([1]raw_transmission_costs!$E:$E,[1]raw_transmission_costs!$B:$B,$C642,[1]raw_transmission_costs!$A:$A,AA$611)</f>
        <v>#VALUE!</v>
      </c>
      <c r="AB642" s="24" t="e">
        <f>SUMIFS([1]raw_transmission_costs!$G:$G,[1]raw_transmission_costs!$B:$B,$C642,[1]raw_transmission_costs!$A:$A,AB$611)-SUMIFS([1]raw_transmission_costs!$E:$E,[1]raw_transmission_costs!$B:$B,$C642,[1]raw_transmission_costs!$A:$A,AB$611)</f>
        <v>#VALUE!</v>
      </c>
      <c r="AC642" s="24" t="e">
        <f>SUMIFS([1]raw_transmission_costs!$G:$G,[1]raw_transmission_costs!$B:$B,$C642,[1]raw_transmission_costs!$A:$A,AC$611)-SUMIFS([1]raw_transmission_costs!$E:$E,[1]raw_transmission_costs!$B:$B,$C642,[1]raw_transmission_costs!$A:$A,AC$611)</f>
        <v>#VALUE!</v>
      </c>
      <c r="AD642" s="24" t="e">
        <f>SUMIFS([1]raw_transmission_costs!$G:$G,[1]raw_transmission_costs!$B:$B,$C642,[1]raw_transmission_costs!$A:$A,AD$611)-SUMIFS([1]raw_transmission_costs!$E:$E,[1]raw_transmission_costs!$B:$B,$C642,[1]raw_transmission_costs!$A:$A,AD$611)</f>
        <v>#VALUE!</v>
      </c>
      <c r="AE642" s="24" t="e">
        <f>SUMIFS([1]raw_transmission_costs!$G:$G,[1]raw_transmission_costs!$B:$B,$C642,[1]raw_transmission_costs!$A:$A,AE$611)-SUMIFS([1]raw_transmission_costs!$E:$E,[1]raw_transmission_costs!$B:$B,$C642,[1]raw_transmission_costs!$A:$A,AE$611)</f>
        <v>#VALUE!</v>
      </c>
      <c r="AF642" s="24" t="e">
        <f>SUMIFS([1]raw_transmission_costs!$G:$G,[1]raw_transmission_costs!$B:$B,$C642,[1]raw_transmission_costs!$A:$A,AF$611)-SUMIFS([1]raw_transmission_costs!$E:$E,[1]raw_transmission_costs!$B:$B,$C642,[1]raw_transmission_costs!$A:$A,AF$611)</f>
        <v>#VALUE!</v>
      </c>
      <c r="AG642" s="24" t="e">
        <f>SUMIFS([1]raw_transmission_costs!$G:$G,[1]raw_transmission_costs!$B:$B,$C642,[1]raw_transmission_costs!$A:$A,AG$611)-SUMIFS([1]raw_transmission_costs!$E:$E,[1]raw_transmission_costs!$B:$B,$C642,[1]raw_transmission_costs!$A:$A,AG$611)</f>
        <v>#VALUE!</v>
      </c>
      <c r="AH642" s="24" t="e">
        <f>SUMIFS([1]raw_transmission_costs!$G:$G,[1]raw_transmission_costs!$B:$B,$C642,[1]raw_transmission_costs!$A:$A,AH$611)-SUMIFS([1]raw_transmission_costs!$E:$E,[1]raw_transmission_costs!$B:$B,$C642,[1]raw_transmission_costs!$A:$A,AH$611)</f>
        <v>#VALUE!</v>
      </c>
      <c r="AI642" s="24" t="e">
        <f>SUMIFS([1]raw_transmission_costs!$G:$G,[1]raw_transmission_costs!$B:$B,$C642,[1]raw_transmission_costs!$A:$A,AI$611)-SUMIFS([1]raw_transmission_costs!$E:$E,[1]raw_transmission_costs!$B:$B,$C642,[1]raw_transmission_costs!$A:$A,AI$611)</f>
        <v>#VALUE!</v>
      </c>
      <c r="AJ642" s="24" t="e">
        <f>SUMIFS([1]raw_transmission_costs!$G:$G,[1]raw_transmission_costs!$B:$B,$C642,[1]raw_transmission_costs!$A:$A,AJ$611)-SUMIFS([1]raw_transmission_costs!$E:$E,[1]raw_transmission_costs!$B:$B,$C642,[1]raw_transmission_costs!$A:$A,AJ$611)</f>
        <v>#VALUE!</v>
      </c>
      <c r="AK642" s="24" t="e">
        <f>SUMIFS([1]raw_transmission_costs!$G:$G,[1]raw_transmission_costs!$B:$B,$C642,[1]raw_transmission_costs!$A:$A,AK$611)-SUMIFS([1]raw_transmission_costs!$E:$E,[1]raw_transmission_costs!$B:$B,$C642,[1]raw_transmission_costs!$A:$A,AK$611)</f>
        <v>#VALUE!</v>
      </c>
      <c r="AL642" s="24" t="e">
        <f>SUMIFS([1]raw_transmission_costs!$G:$G,[1]raw_transmission_costs!$B:$B,$C642,[1]raw_transmission_costs!$A:$A,AL$611)-SUMIFS([1]raw_transmission_costs!$E:$E,[1]raw_transmission_costs!$B:$B,$C642,[1]raw_transmission_costs!$A:$A,AL$611)</f>
        <v>#VALUE!</v>
      </c>
      <c r="AM642" s="24" t="e">
        <f>SUMIFS([1]raw_transmission_costs!$G:$G,[1]raw_transmission_costs!$B:$B,$C642,[1]raw_transmission_costs!$A:$A,AM$611)-SUMIFS([1]raw_transmission_costs!$E:$E,[1]raw_transmission_costs!$B:$B,$C642,[1]raw_transmission_costs!$A:$A,AM$611)</f>
        <v>#VALUE!</v>
      </c>
      <c r="AN642" s="131" t="e">
        <f>SUMIFS([1]raw_transmission_costs!$G:$G,[1]raw_transmission_costs!$B:$B,$C642,[1]raw_transmission_costs!$A:$A,AN$611)-SUMIFS([1]raw_transmission_costs!$E:$E,[1]raw_transmission_costs!$B:$B,$C642,[1]raw_transmission_costs!$A:$A,AN$611)</f>
        <v>#VALUE!</v>
      </c>
      <c r="AO642" s="17"/>
    </row>
    <row r="643" spans="3:41" outlineLevel="1" x14ac:dyDescent="0.4">
      <c r="C643" s="145" t="s">
        <v>159</v>
      </c>
      <c r="D643" s="130" t="s">
        <v>36</v>
      </c>
      <c r="E643" s="24">
        <v>0</v>
      </c>
      <c r="F643" s="24">
        <v>0</v>
      </c>
      <c r="G643" s="24">
        <v>0</v>
      </c>
      <c r="H643" s="24">
        <v>0</v>
      </c>
      <c r="I643" s="24">
        <v>0</v>
      </c>
      <c r="J643" s="24">
        <v>0</v>
      </c>
      <c r="K643" s="24">
        <v>0</v>
      </c>
      <c r="L643" s="24">
        <v>572.27</v>
      </c>
      <c r="M643" s="24">
        <v>572.27</v>
      </c>
      <c r="N643" s="24">
        <v>572.27</v>
      </c>
      <c r="O643" s="24">
        <v>0</v>
      </c>
      <c r="P643" s="24">
        <v>629.27</v>
      </c>
      <c r="Q643" s="24">
        <v>0</v>
      </c>
      <c r="R643" s="24">
        <v>0</v>
      </c>
      <c r="S643" s="24">
        <v>0</v>
      </c>
      <c r="T643" s="24">
        <v>1995.02</v>
      </c>
      <c r="U643" s="51" t="e">
        <f>SUMIFS([1]raw_transmission_costs!$G:$G,[1]raw_transmission_costs!$B:$B,$C643,[1]raw_transmission_costs!$A:$A,U$611)-SUMIFS([1]raw_transmission_costs!$E:$E,[1]raw_transmission_costs!$B:$B,$C643,[1]raw_transmission_costs!$A:$A,U$611)</f>
        <v>#VALUE!</v>
      </c>
      <c r="V643" s="51" t="e">
        <f>SUMIFS([1]raw_transmission_costs!$G:$G,[1]raw_transmission_costs!$B:$B,$C643,[1]raw_transmission_costs!$A:$A,V$611)-SUMIFS([1]raw_transmission_costs!$E:$E,[1]raw_transmission_costs!$B:$B,$C643,[1]raw_transmission_costs!$A:$A,V$611)</f>
        <v>#VALUE!</v>
      </c>
      <c r="W643" s="51" t="e">
        <f>SUMIFS([1]raw_transmission_costs!$G:$G,[1]raw_transmission_costs!$B:$B,$C643,[1]raw_transmission_costs!$A:$A,W$611)-SUMIFS([1]raw_transmission_costs!$E:$E,[1]raw_transmission_costs!$B:$B,$C643,[1]raw_transmission_costs!$A:$A,W$611)</f>
        <v>#VALUE!</v>
      </c>
      <c r="X643" s="51" t="e">
        <f>SUMIFS([1]raw_transmission_costs!$G:$G,[1]raw_transmission_costs!$B:$B,$C643,[1]raw_transmission_costs!$A:$A,X$611)-SUMIFS([1]raw_transmission_costs!$E:$E,[1]raw_transmission_costs!$B:$B,$C643,[1]raw_transmission_costs!$A:$A,X$611)</f>
        <v>#VALUE!</v>
      </c>
      <c r="Y643" s="51" t="e">
        <f>SUMIFS([1]raw_transmission_costs!$G:$G,[1]raw_transmission_costs!$B:$B,$C643,[1]raw_transmission_costs!$A:$A,Y$611)-SUMIFS([1]raw_transmission_costs!$E:$E,[1]raw_transmission_costs!$B:$B,$C643,[1]raw_transmission_costs!$A:$A,Y$611)</f>
        <v>#VALUE!</v>
      </c>
      <c r="Z643" s="51" t="e">
        <f>SUMIFS([1]raw_transmission_costs!$G:$G,[1]raw_transmission_costs!$B:$B,$C643,[1]raw_transmission_costs!$A:$A,Z$611)-SUMIFS([1]raw_transmission_costs!$E:$E,[1]raw_transmission_costs!$B:$B,$C643,[1]raw_transmission_costs!$A:$A,Z$611)</f>
        <v>#VALUE!</v>
      </c>
      <c r="AA643" s="51" t="e">
        <f>SUMIFS([1]raw_transmission_costs!$G:$G,[1]raw_transmission_costs!$B:$B,$C643,[1]raw_transmission_costs!$A:$A,AA$611)-SUMIFS([1]raw_transmission_costs!$E:$E,[1]raw_transmission_costs!$B:$B,$C643,[1]raw_transmission_costs!$A:$A,AA$611)</f>
        <v>#VALUE!</v>
      </c>
      <c r="AB643" s="51" t="e">
        <f>SUMIFS([1]raw_transmission_costs!$G:$G,[1]raw_transmission_costs!$B:$B,$C643,[1]raw_transmission_costs!$A:$A,AB$611)-SUMIFS([1]raw_transmission_costs!$E:$E,[1]raw_transmission_costs!$B:$B,$C643,[1]raw_transmission_costs!$A:$A,AB$611)</f>
        <v>#VALUE!</v>
      </c>
      <c r="AC643" s="51" t="e">
        <f>SUMIFS([1]raw_transmission_costs!$G:$G,[1]raw_transmission_costs!$B:$B,$C643,[1]raw_transmission_costs!$A:$A,AC$611)-SUMIFS([1]raw_transmission_costs!$E:$E,[1]raw_transmission_costs!$B:$B,$C643,[1]raw_transmission_costs!$A:$A,AC$611)</f>
        <v>#VALUE!</v>
      </c>
      <c r="AD643" s="51" t="e">
        <f>SUMIFS([1]raw_transmission_costs!$G:$G,[1]raw_transmission_costs!$B:$B,$C643,[1]raw_transmission_costs!$A:$A,AD$611)-SUMIFS([1]raw_transmission_costs!$E:$E,[1]raw_transmission_costs!$B:$B,$C643,[1]raw_transmission_costs!$A:$A,AD$611)</f>
        <v>#VALUE!</v>
      </c>
      <c r="AE643" s="51" t="e">
        <f>SUMIFS([1]raw_transmission_costs!$G:$G,[1]raw_transmission_costs!$B:$B,$C643,[1]raw_transmission_costs!$A:$A,AE$611)-SUMIFS([1]raw_transmission_costs!$E:$E,[1]raw_transmission_costs!$B:$B,$C643,[1]raw_transmission_costs!$A:$A,AE$611)</f>
        <v>#VALUE!</v>
      </c>
      <c r="AF643" s="51" t="e">
        <f>SUMIFS([1]raw_transmission_costs!$G:$G,[1]raw_transmission_costs!$B:$B,$C643,[1]raw_transmission_costs!$A:$A,AF$611)-SUMIFS([1]raw_transmission_costs!$E:$E,[1]raw_transmission_costs!$B:$B,$C643,[1]raw_transmission_costs!$A:$A,AF$611)</f>
        <v>#VALUE!</v>
      </c>
      <c r="AG643" s="51" t="e">
        <f>SUMIFS([1]raw_transmission_costs!$G:$G,[1]raw_transmission_costs!$B:$B,$C643,[1]raw_transmission_costs!$A:$A,AG$611)-SUMIFS([1]raw_transmission_costs!$E:$E,[1]raw_transmission_costs!$B:$B,$C643,[1]raw_transmission_costs!$A:$A,AG$611)</f>
        <v>#VALUE!</v>
      </c>
      <c r="AH643" s="51" t="e">
        <f>SUMIFS([1]raw_transmission_costs!$G:$G,[1]raw_transmission_costs!$B:$B,$C643,[1]raw_transmission_costs!$A:$A,AH$611)-SUMIFS([1]raw_transmission_costs!$E:$E,[1]raw_transmission_costs!$B:$B,$C643,[1]raw_transmission_costs!$A:$A,AH$611)</f>
        <v>#VALUE!</v>
      </c>
      <c r="AI643" s="51" t="e">
        <f>SUMIFS([1]raw_transmission_costs!$G:$G,[1]raw_transmission_costs!$B:$B,$C643,[1]raw_transmission_costs!$A:$A,AI$611)-SUMIFS([1]raw_transmission_costs!$E:$E,[1]raw_transmission_costs!$B:$B,$C643,[1]raw_transmission_costs!$A:$A,AI$611)</f>
        <v>#VALUE!</v>
      </c>
      <c r="AJ643" s="51" t="e">
        <f>SUMIFS([1]raw_transmission_costs!$G:$G,[1]raw_transmission_costs!$B:$B,$C643,[1]raw_transmission_costs!$A:$A,AJ$611)-SUMIFS([1]raw_transmission_costs!$E:$E,[1]raw_transmission_costs!$B:$B,$C643,[1]raw_transmission_costs!$A:$A,AJ$611)</f>
        <v>#VALUE!</v>
      </c>
      <c r="AK643" s="51" t="e">
        <f>SUMIFS([1]raw_transmission_costs!$G:$G,[1]raw_transmission_costs!$B:$B,$C643,[1]raw_transmission_costs!$A:$A,AK$611)-SUMIFS([1]raw_transmission_costs!$E:$E,[1]raw_transmission_costs!$B:$B,$C643,[1]raw_transmission_costs!$A:$A,AK$611)</f>
        <v>#VALUE!</v>
      </c>
      <c r="AL643" s="51" t="e">
        <f>SUMIFS([1]raw_transmission_costs!$G:$G,[1]raw_transmission_costs!$B:$B,$C643,[1]raw_transmission_costs!$A:$A,AL$611)-SUMIFS([1]raw_transmission_costs!$E:$E,[1]raw_transmission_costs!$B:$B,$C643,[1]raw_transmission_costs!$A:$A,AL$611)</f>
        <v>#VALUE!</v>
      </c>
      <c r="AM643" s="51" t="e">
        <f>SUMIFS([1]raw_transmission_costs!$G:$G,[1]raw_transmission_costs!$B:$B,$C643,[1]raw_transmission_costs!$A:$A,AM$611)-SUMIFS([1]raw_transmission_costs!$E:$E,[1]raw_transmission_costs!$B:$B,$C643,[1]raw_transmission_costs!$A:$A,AM$611)</f>
        <v>#VALUE!</v>
      </c>
      <c r="AN643" s="125" t="e">
        <f>SUMIFS([1]raw_transmission_costs!$G:$G,[1]raw_transmission_costs!$B:$B,$C643,[1]raw_transmission_costs!$A:$A,AN$611)-SUMIFS([1]raw_transmission_costs!$E:$E,[1]raw_transmission_costs!$B:$B,$C643,[1]raw_transmission_costs!$A:$A,AN$611)</f>
        <v>#VALUE!</v>
      </c>
      <c r="AO643" s="28"/>
    </row>
    <row r="644" spans="3:41" outlineLevel="1" x14ac:dyDescent="0.4">
      <c r="C644" s="145" t="s">
        <v>160</v>
      </c>
      <c r="D644" s="130" t="s">
        <v>36</v>
      </c>
      <c r="E644" s="24">
        <v>0</v>
      </c>
      <c r="F644" s="24">
        <v>0</v>
      </c>
      <c r="G644" s="24">
        <v>0</v>
      </c>
      <c r="H644" s="24">
        <v>0</v>
      </c>
      <c r="I644" s="24">
        <v>0</v>
      </c>
      <c r="J644" s="24">
        <v>0</v>
      </c>
      <c r="K644" s="24">
        <v>0</v>
      </c>
      <c r="L644" s="24">
        <v>542</v>
      </c>
      <c r="M644" s="24">
        <v>542</v>
      </c>
      <c r="N644" s="24">
        <v>542</v>
      </c>
      <c r="O644" s="24">
        <v>0</v>
      </c>
      <c r="P644" s="24">
        <v>599</v>
      </c>
      <c r="Q644" s="24">
        <v>0</v>
      </c>
      <c r="R644" s="24">
        <v>0</v>
      </c>
      <c r="S644" s="24">
        <v>0</v>
      </c>
      <c r="T644" s="24">
        <v>599</v>
      </c>
      <c r="U644" s="51" t="e">
        <f>SUMIFS([1]raw_transmission_costs!$G:$G,[1]raw_transmission_costs!$B:$B,$C644,[1]raw_transmission_costs!$A:$A,U$611)-SUMIFS([1]raw_transmission_costs!$E:$E,[1]raw_transmission_costs!$B:$B,$C644,[1]raw_transmission_costs!$A:$A,U$611)</f>
        <v>#VALUE!</v>
      </c>
      <c r="V644" s="51" t="e">
        <f>SUMIFS([1]raw_transmission_costs!$G:$G,[1]raw_transmission_costs!$B:$B,$C644,[1]raw_transmission_costs!$A:$A,V$611)-SUMIFS([1]raw_transmission_costs!$E:$E,[1]raw_transmission_costs!$B:$B,$C644,[1]raw_transmission_costs!$A:$A,V$611)</f>
        <v>#VALUE!</v>
      </c>
      <c r="W644" s="51" t="e">
        <f>SUMIFS([1]raw_transmission_costs!$G:$G,[1]raw_transmission_costs!$B:$B,$C644,[1]raw_transmission_costs!$A:$A,W$611)-SUMIFS([1]raw_transmission_costs!$E:$E,[1]raw_transmission_costs!$B:$B,$C644,[1]raw_transmission_costs!$A:$A,W$611)</f>
        <v>#VALUE!</v>
      </c>
      <c r="X644" s="51" t="e">
        <f>SUMIFS([1]raw_transmission_costs!$G:$G,[1]raw_transmission_costs!$B:$B,$C644,[1]raw_transmission_costs!$A:$A,X$611)-SUMIFS([1]raw_transmission_costs!$E:$E,[1]raw_transmission_costs!$B:$B,$C644,[1]raw_transmission_costs!$A:$A,X$611)</f>
        <v>#VALUE!</v>
      </c>
      <c r="Y644" s="51" t="e">
        <f>SUMIFS([1]raw_transmission_costs!$G:$G,[1]raw_transmission_costs!$B:$B,$C644,[1]raw_transmission_costs!$A:$A,Y$611)-SUMIFS([1]raw_transmission_costs!$E:$E,[1]raw_transmission_costs!$B:$B,$C644,[1]raw_transmission_costs!$A:$A,Y$611)</f>
        <v>#VALUE!</v>
      </c>
      <c r="Z644" s="51" t="e">
        <f>SUMIFS([1]raw_transmission_costs!$G:$G,[1]raw_transmission_costs!$B:$B,$C644,[1]raw_transmission_costs!$A:$A,Z$611)-SUMIFS([1]raw_transmission_costs!$E:$E,[1]raw_transmission_costs!$B:$B,$C644,[1]raw_transmission_costs!$A:$A,Z$611)</f>
        <v>#VALUE!</v>
      </c>
      <c r="AA644" s="51" t="e">
        <f>SUMIFS([1]raw_transmission_costs!$G:$G,[1]raw_transmission_costs!$B:$B,$C644,[1]raw_transmission_costs!$A:$A,AA$611)-SUMIFS([1]raw_transmission_costs!$E:$E,[1]raw_transmission_costs!$B:$B,$C644,[1]raw_transmission_costs!$A:$A,AA$611)</f>
        <v>#VALUE!</v>
      </c>
      <c r="AB644" s="51" t="e">
        <f>SUMIFS([1]raw_transmission_costs!$G:$G,[1]raw_transmission_costs!$B:$B,$C644,[1]raw_transmission_costs!$A:$A,AB$611)-SUMIFS([1]raw_transmission_costs!$E:$E,[1]raw_transmission_costs!$B:$B,$C644,[1]raw_transmission_costs!$A:$A,AB$611)</f>
        <v>#VALUE!</v>
      </c>
      <c r="AC644" s="51" t="e">
        <f>SUMIFS([1]raw_transmission_costs!$G:$G,[1]raw_transmission_costs!$B:$B,$C644,[1]raw_transmission_costs!$A:$A,AC$611)-SUMIFS([1]raw_transmission_costs!$E:$E,[1]raw_transmission_costs!$B:$B,$C644,[1]raw_transmission_costs!$A:$A,AC$611)</f>
        <v>#VALUE!</v>
      </c>
      <c r="AD644" s="51" t="e">
        <f>SUMIFS([1]raw_transmission_costs!$G:$G,[1]raw_transmission_costs!$B:$B,$C644,[1]raw_transmission_costs!$A:$A,AD$611)-SUMIFS([1]raw_transmission_costs!$E:$E,[1]raw_transmission_costs!$B:$B,$C644,[1]raw_transmission_costs!$A:$A,AD$611)</f>
        <v>#VALUE!</v>
      </c>
      <c r="AE644" s="51" t="e">
        <f>SUMIFS([1]raw_transmission_costs!$G:$G,[1]raw_transmission_costs!$B:$B,$C644,[1]raw_transmission_costs!$A:$A,AE$611)-SUMIFS([1]raw_transmission_costs!$E:$E,[1]raw_transmission_costs!$B:$B,$C644,[1]raw_transmission_costs!$A:$A,AE$611)</f>
        <v>#VALUE!</v>
      </c>
      <c r="AF644" s="51" t="e">
        <f>SUMIFS([1]raw_transmission_costs!$G:$G,[1]raw_transmission_costs!$B:$B,$C644,[1]raw_transmission_costs!$A:$A,AF$611)-SUMIFS([1]raw_transmission_costs!$E:$E,[1]raw_transmission_costs!$B:$B,$C644,[1]raw_transmission_costs!$A:$A,AF$611)</f>
        <v>#VALUE!</v>
      </c>
      <c r="AG644" s="51" t="e">
        <f>SUMIFS([1]raw_transmission_costs!$G:$G,[1]raw_transmission_costs!$B:$B,$C644,[1]raw_transmission_costs!$A:$A,AG$611)-SUMIFS([1]raw_transmission_costs!$E:$E,[1]raw_transmission_costs!$B:$B,$C644,[1]raw_transmission_costs!$A:$A,AG$611)</f>
        <v>#VALUE!</v>
      </c>
      <c r="AH644" s="51" t="e">
        <f>SUMIFS([1]raw_transmission_costs!$G:$G,[1]raw_transmission_costs!$B:$B,$C644,[1]raw_transmission_costs!$A:$A,AH$611)-SUMIFS([1]raw_transmission_costs!$E:$E,[1]raw_transmission_costs!$B:$B,$C644,[1]raw_transmission_costs!$A:$A,AH$611)</f>
        <v>#VALUE!</v>
      </c>
      <c r="AI644" s="51" t="e">
        <f>SUMIFS([1]raw_transmission_costs!$G:$G,[1]raw_transmission_costs!$B:$B,$C644,[1]raw_transmission_costs!$A:$A,AI$611)-SUMIFS([1]raw_transmission_costs!$E:$E,[1]raw_transmission_costs!$B:$B,$C644,[1]raw_transmission_costs!$A:$A,AI$611)</f>
        <v>#VALUE!</v>
      </c>
      <c r="AJ644" s="51" t="e">
        <f>SUMIFS([1]raw_transmission_costs!$G:$G,[1]raw_transmission_costs!$B:$B,$C644,[1]raw_transmission_costs!$A:$A,AJ$611)-SUMIFS([1]raw_transmission_costs!$E:$E,[1]raw_transmission_costs!$B:$B,$C644,[1]raw_transmission_costs!$A:$A,AJ$611)</f>
        <v>#VALUE!</v>
      </c>
      <c r="AK644" s="51" t="e">
        <f>SUMIFS([1]raw_transmission_costs!$G:$G,[1]raw_transmission_costs!$B:$B,$C644,[1]raw_transmission_costs!$A:$A,AK$611)-SUMIFS([1]raw_transmission_costs!$E:$E,[1]raw_transmission_costs!$B:$B,$C644,[1]raw_transmission_costs!$A:$A,AK$611)</f>
        <v>#VALUE!</v>
      </c>
      <c r="AL644" s="51" t="e">
        <f>SUMIFS([1]raw_transmission_costs!$G:$G,[1]raw_transmission_costs!$B:$B,$C644,[1]raw_transmission_costs!$A:$A,AL$611)-SUMIFS([1]raw_transmission_costs!$E:$E,[1]raw_transmission_costs!$B:$B,$C644,[1]raw_transmission_costs!$A:$A,AL$611)</f>
        <v>#VALUE!</v>
      </c>
      <c r="AM644" s="51" t="e">
        <f>SUMIFS([1]raw_transmission_costs!$G:$G,[1]raw_transmission_costs!$B:$B,$C644,[1]raw_transmission_costs!$A:$A,AM$611)-SUMIFS([1]raw_transmission_costs!$E:$E,[1]raw_transmission_costs!$B:$B,$C644,[1]raw_transmission_costs!$A:$A,AM$611)</f>
        <v>#VALUE!</v>
      </c>
      <c r="AN644" s="125" t="e">
        <f>SUMIFS([1]raw_transmission_costs!$G:$G,[1]raw_transmission_costs!$B:$B,$C644,[1]raw_transmission_costs!$A:$A,AN$611)-SUMIFS([1]raw_transmission_costs!$E:$E,[1]raw_transmission_costs!$B:$B,$C644,[1]raw_transmission_costs!$A:$A,AN$611)</f>
        <v>#VALUE!</v>
      </c>
      <c r="AO644" s="28"/>
    </row>
    <row r="645" spans="3:41" outlineLevel="1" x14ac:dyDescent="0.4">
      <c r="C645" s="145" t="s">
        <v>161</v>
      </c>
      <c r="D645" s="130" t="s">
        <v>36</v>
      </c>
      <c r="E645" s="24">
        <v>0</v>
      </c>
      <c r="F645" s="24">
        <v>0</v>
      </c>
      <c r="G645" s="24">
        <v>0</v>
      </c>
      <c r="H645" s="24">
        <v>0</v>
      </c>
      <c r="I645" s="24">
        <v>0</v>
      </c>
      <c r="J645" s="24">
        <v>0</v>
      </c>
      <c r="K645" s="24">
        <v>0</v>
      </c>
      <c r="L645" s="24">
        <v>0</v>
      </c>
      <c r="M645" s="24">
        <v>0</v>
      </c>
      <c r="N645" s="24">
        <v>0</v>
      </c>
      <c r="O645" s="24">
        <v>0</v>
      </c>
      <c r="P645" s="24">
        <v>0</v>
      </c>
      <c r="Q645" s="24">
        <v>0</v>
      </c>
      <c r="R645" s="24">
        <v>0</v>
      </c>
      <c r="S645" s="24">
        <v>0</v>
      </c>
      <c r="T645" s="24">
        <v>0</v>
      </c>
      <c r="U645" s="51" t="e">
        <f>SUMIFS([1]raw_transmission_costs!$G:$G,[1]raw_transmission_costs!$B:$B,$C645,[1]raw_transmission_costs!$A:$A,U$611)-SUMIFS([1]raw_transmission_costs!$E:$E,[1]raw_transmission_costs!$B:$B,$C645,[1]raw_transmission_costs!$A:$A,U$611)</f>
        <v>#VALUE!</v>
      </c>
      <c r="V645" s="51" t="e">
        <f>SUMIFS([1]raw_transmission_costs!$G:$G,[1]raw_transmission_costs!$B:$B,$C645,[1]raw_transmission_costs!$A:$A,V$611)-SUMIFS([1]raw_transmission_costs!$E:$E,[1]raw_transmission_costs!$B:$B,$C645,[1]raw_transmission_costs!$A:$A,V$611)</f>
        <v>#VALUE!</v>
      </c>
      <c r="W645" s="51" t="e">
        <f>SUMIFS([1]raw_transmission_costs!$G:$G,[1]raw_transmission_costs!$B:$B,$C645,[1]raw_transmission_costs!$A:$A,W$611)-SUMIFS([1]raw_transmission_costs!$E:$E,[1]raw_transmission_costs!$B:$B,$C645,[1]raw_transmission_costs!$A:$A,W$611)</f>
        <v>#VALUE!</v>
      </c>
      <c r="X645" s="51" t="e">
        <f>SUMIFS([1]raw_transmission_costs!$G:$G,[1]raw_transmission_costs!$B:$B,$C645,[1]raw_transmission_costs!$A:$A,X$611)-SUMIFS([1]raw_transmission_costs!$E:$E,[1]raw_transmission_costs!$B:$B,$C645,[1]raw_transmission_costs!$A:$A,X$611)</f>
        <v>#VALUE!</v>
      </c>
      <c r="Y645" s="51" t="e">
        <f>SUMIFS([1]raw_transmission_costs!$G:$G,[1]raw_transmission_costs!$B:$B,$C645,[1]raw_transmission_costs!$A:$A,Y$611)-SUMIFS([1]raw_transmission_costs!$E:$E,[1]raw_transmission_costs!$B:$B,$C645,[1]raw_transmission_costs!$A:$A,Y$611)</f>
        <v>#VALUE!</v>
      </c>
      <c r="Z645" s="51" t="e">
        <f>SUMIFS([1]raw_transmission_costs!$G:$G,[1]raw_transmission_costs!$B:$B,$C645,[1]raw_transmission_costs!$A:$A,Z$611)-SUMIFS([1]raw_transmission_costs!$E:$E,[1]raw_transmission_costs!$B:$B,$C645,[1]raw_transmission_costs!$A:$A,Z$611)</f>
        <v>#VALUE!</v>
      </c>
      <c r="AA645" s="51" t="e">
        <f>SUMIFS([1]raw_transmission_costs!$G:$G,[1]raw_transmission_costs!$B:$B,$C645,[1]raw_transmission_costs!$A:$A,AA$611)-SUMIFS([1]raw_transmission_costs!$E:$E,[1]raw_transmission_costs!$B:$B,$C645,[1]raw_transmission_costs!$A:$A,AA$611)</f>
        <v>#VALUE!</v>
      </c>
      <c r="AB645" s="51" t="e">
        <f>SUMIFS([1]raw_transmission_costs!$G:$G,[1]raw_transmission_costs!$B:$B,$C645,[1]raw_transmission_costs!$A:$A,AB$611)-SUMIFS([1]raw_transmission_costs!$E:$E,[1]raw_transmission_costs!$B:$B,$C645,[1]raw_transmission_costs!$A:$A,AB$611)</f>
        <v>#VALUE!</v>
      </c>
      <c r="AC645" s="51" t="e">
        <f>SUMIFS([1]raw_transmission_costs!$G:$G,[1]raw_transmission_costs!$B:$B,$C645,[1]raw_transmission_costs!$A:$A,AC$611)-SUMIFS([1]raw_transmission_costs!$E:$E,[1]raw_transmission_costs!$B:$B,$C645,[1]raw_transmission_costs!$A:$A,AC$611)</f>
        <v>#VALUE!</v>
      </c>
      <c r="AD645" s="51" t="e">
        <f>SUMIFS([1]raw_transmission_costs!$G:$G,[1]raw_transmission_costs!$B:$B,$C645,[1]raw_transmission_costs!$A:$A,AD$611)-SUMIFS([1]raw_transmission_costs!$E:$E,[1]raw_transmission_costs!$B:$B,$C645,[1]raw_transmission_costs!$A:$A,AD$611)</f>
        <v>#VALUE!</v>
      </c>
      <c r="AE645" s="51" t="e">
        <f>SUMIFS([1]raw_transmission_costs!$G:$G,[1]raw_transmission_costs!$B:$B,$C645,[1]raw_transmission_costs!$A:$A,AE$611)-SUMIFS([1]raw_transmission_costs!$E:$E,[1]raw_transmission_costs!$B:$B,$C645,[1]raw_transmission_costs!$A:$A,AE$611)</f>
        <v>#VALUE!</v>
      </c>
      <c r="AF645" s="51" t="e">
        <f>SUMIFS([1]raw_transmission_costs!$G:$G,[1]raw_transmission_costs!$B:$B,$C645,[1]raw_transmission_costs!$A:$A,AF$611)-SUMIFS([1]raw_transmission_costs!$E:$E,[1]raw_transmission_costs!$B:$B,$C645,[1]raw_transmission_costs!$A:$A,AF$611)</f>
        <v>#VALUE!</v>
      </c>
      <c r="AG645" s="51" t="e">
        <f>SUMIFS([1]raw_transmission_costs!$G:$G,[1]raw_transmission_costs!$B:$B,$C645,[1]raw_transmission_costs!$A:$A,AG$611)-SUMIFS([1]raw_transmission_costs!$E:$E,[1]raw_transmission_costs!$B:$B,$C645,[1]raw_transmission_costs!$A:$A,AG$611)</f>
        <v>#VALUE!</v>
      </c>
      <c r="AH645" s="51" t="e">
        <f>SUMIFS([1]raw_transmission_costs!$G:$G,[1]raw_transmission_costs!$B:$B,$C645,[1]raw_transmission_costs!$A:$A,AH$611)-SUMIFS([1]raw_transmission_costs!$E:$E,[1]raw_transmission_costs!$B:$B,$C645,[1]raw_transmission_costs!$A:$A,AH$611)</f>
        <v>#VALUE!</v>
      </c>
      <c r="AI645" s="51" t="e">
        <f>SUMIFS([1]raw_transmission_costs!$G:$G,[1]raw_transmission_costs!$B:$B,$C645,[1]raw_transmission_costs!$A:$A,AI$611)-SUMIFS([1]raw_transmission_costs!$E:$E,[1]raw_transmission_costs!$B:$B,$C645,[1]raw_transmission_costs!$A:$A,AI$611)</f>
        <v>#VALUE!</v>
      </c>
      <c r="AJ645" s="51" t="e">
        <f>SUMIFS([1]raw_transmission_costs!$G:$G,[1]raw_transmission_costs!$B:$B,$C645,[1]raw_transmission_costs!$A:$A,AJ$611)-SUMIFS([1]raw_transmission_costs!$E:$E,[1]raw_transmission_costs!$B:$B,$C645,[1]raw_transmission_costs!$A:$A,AJ$611)</f>
        <v>#VALUE!</v>
      </c>
      <c r="AK645" s="51" t="e">
        <f>SUMIFS([1]raw_transmission_costs!$G:$G,[1]raw_transmission_costs!$B:$B,$C645,[1]raw_transmission_costs!$A:$A,AK$611)-SUMIFS([1]raw_transmission_costs!$E:$E,[1]raw_transmission_costs!$B:$B,$C645,[1]raw_transmission_costs!$A:$A,AK$611)</f>
        <v>#VALUE!</v>
      </c>
      <c r="AL645" s="51" t="e">
        <f>SUMIFS([1]raw_transmission_costs!$G:$G,[1]raw_transmission_costs!$B:$B,$C645,[1]raw_transmission_costs!$A:$A,AL$611)-SUMIFS([1]raw_transmission_costs!$E:$E,[1]raw_transmission_costs!$B:$B,$C645,[1]raw_transmission_costs!$A:$A,AL$611)</f>
        <v>#VALUE!</v>
      </c>
      <c r="AM645" s="51" t="e">
        <f>SUMIFS([1]raw_transmission_costs!$G:$G,[1]raw_transmission_costs!$B:$B,$C645,[1]raw_transmission_costs!$A:$A,AM$611)-SUMIFS([1]raw_transmission_costs!$E:$E,[1]raw_transmission_costs!$B:$B,$C645,[1]raw_transmission_costs!$A:$A,AM$611)</f>
        <v>#VALUE!</v>
      </c>
      <c r="AN645" s="125" t="e">
        <f>SUMIFS([1]raw_transmission_costs!$G:$G,[1]raw_transmission_costs!$B:$B,$C645,[1]raw_transmission_costs!$A:$A,AN$611)-SUMIFS([1]raw_transmission_costs!$E:$E,[1]raw_transmission_costs!$B:$B,$C645,[1]raw_transmission_costs!$A:$A,AN$611)</f>
        <v>#VALUE!</v>
      </c>
      <c r="AO645" s="28"/>
    </row>
    <row r="646" spans="3:41" outlineLevel="1" x14ac:dyDescent="0.4">
      <c r="C646" s="145" t="s">
        <v>162</v>
      </c>
      <c r="D646" s="130" t="s">
        <v>36</v>
      </c>
      <c r="E646" s="24">
        <v>0</v>
      </c>
      <c r="F646" s="24">
        <v>0</v>
      </c>
      <c r="G646" s="24">
        <v>0</v>
      </c>
      <c r="H646" s="24">
        <v>0</v>
      </c>
      <c r="I646" s="24">
        <v>0</v>
      </c>
      <c r="J646" s="24">
        <v>0</v>
      </c>
      <c r="K646" s="24">
        <v>0</v>
      </c>
      <c r="L646" s="24">
        <v>0</v>
      </c>
      <c r="M646" s="24">
        <v>0</v>
      </c>
      <c r="N646" s="24">
        <v>0</v>
      </c>
      <c r="O646" s="24">
        <v>0</v>
      </c>
      <c r="P646" s="24">
        <v>0</v>
      </c>
      <c r="Q646" s="24">
        <v>0</v>
      </c>
      <c r="R646" s="24">
        <v>0</v>
      </c>
      <c r="S646" s="24">
        <v>0</v>
      </c>
      <c r="T646" s="24">
        <v>0</v>
      </c>
      <c r="U646" s="51" t="e">
        <f>SUMIFS([1]raw_transmission_costs!$G:$G,[1]raw_transmission_costs!$B:$B,$C646,[1]raw_transmission_costs!$A:$A,U$611)-SUMIFS([1]raw_transmission_costs!$E:$E,[1]raw_transmission_costs!$B:$B,$C646,[1]raw_transmission_costs!$A:$A,U$611)</f>
        <v>#VALUE!</v>
      </c>
      <c r="V646" s="51" t="e">
        <f>SUMIFS([1]raw_transmission_costs!$G:$G,[1]raw_transmission_costs!$B:$B,$C646,[1]raw_transmission_costs!$A:$A,V$611)-SUMIFS([1]raw_transmission_costs!$E:$E,[1]raw_transmission_costs!$B:$B,$C646,[1]raw_transmission_costs!$A:$A,V$611)</f>
        <v>#VALUE!</v>
      </c>
      <c r="W646" s="51" t="e">
        <f>SUMIFS([1]raw_transmission_costs!$G:$G,[1]raw_transmission_costs!$B:$B,$C646,[1]raw_transmission_costs!$A:$A,W$611)-SUMIFS([1]raw_transmission_costs!$E:$E,[1]raw_transmission_costs!$B:$B,$C646,[1]raw_transmission_costs!$A:$A,W$611)</f>
        <v>#VALUE!</v>
      </c>
      <c r="X646" s="51" t="e">
        <f>SUMIFS([1]raw_transmission_costs!$G:$G,[1]raw_transmission_costs!$B:$B,$C646,[1]raw_transmission_costs!$A:$A,X$611)-SUMIFS([1]raw_transmission_costs!$E:$E,[1]raw_transmission_costs!$B:$B,$C646,[1]raw_transmission_costs!$A:$A,X$611)</f>
        <v>#VALUE!</v>
      </c>
      <c r="Y646" s="51" t="e">
        <f>SUMIFS([1]raw_transmission_costs!$G:$G,[1]raw_transmission_costs!$B:$B,$C646,[1]raw_transmission_costs!$A:$A,Y$611)-SUMIFS([1]raw_transmission_costs!$E:$E,[1]raw_transmission_costs!$B:$B,$C646,[1]raw_transmission_costs!$A:$A,Y$611)</f>
        <v>#VALUE!</v>
      </c>
      <c r="Z646" s="51" t="e">
        <f>SUMIFS([1]raw_transmission_costs!$G:$G,[1]raw_transmission_costs!$B:$B,$C646,[1]raw_transmission_costs!$A:$A,Z$611)-SUMIFS([1]raw_transmission_costs!$E:$E,[1]raw_transmission_costs!$B:$B,$C646,[1]raw_transmission_costs!$A:$A,Z$611)</f>
        <v>#VALUE!</v>
      </c>
      <c r="AA646" s="51" t="e">
        <f>SUMIFS([1]raw_transmission_costs!$G:$G,[1]raw_transmission_costs!$B:$B,$C646,[1]raw_transmission_costs!$A:$A,AA$611)-SUMIFS([1]raw_transmission_costs!$E:$E,[1]raw_transmission_costs!$B:$B,$C646,[1]raw_transmission_costs!$A:$A,AA$611)</f>
        <v>#VALUE!</v>
      </c>
      <c r="AB646" s="51" t="e">
        <f>SUMIFS([1]raw_transmission_costs!$G:$G,[1]raw_transmission_costs!$B:$B,$C646,[1]raw_transmission_costs!$A:$A,AB$611)-SUMIFS([1]raw_transmission_costs!$E:$E,[1]raw_transmission_costs!$B:$B,$C646,[1]raw_transmission_costs!$A:$A,AB$611)</f>
        <v>#VALUE!</v>
      </c>
      <c r="AC646" s="51" t="e">
        <f>SUMIFS([1]raw_transmission_costs!$G:$G,[1]raw_transmission_costs!$B:$B,$C646,[1]raw_transmission_costs!$A:$A,AC$611)-SUMIFS([1]raw_transmission_costs!$E:$E,[1]raw_transmission_costs!$B:$B,$C646,[1]raw_transmission_costs!$A:$A,AC$611)</f>
        <v>#VALUE!</v>
      </c>
      <c r="AD646" s="51" t="e">
        <f>SUMIFS([1]raw_transmission_costs!$G:$G,[1]raw_transmission_costs!$B:$B,$C646,[1]raw_transmission_costs!$A:$A,AD$611)-SUMIFS([1]raw_transmission_costs!$E:$E,[1]raw_transmission_costs!$B:$B,$C646,[1]raw_transmission_costs!$A:$A,AD$611)</f>
        <v>#VALUE!</v>
      </c>
      <c r="AE646" s="51" t="e">
        <f>SUMIFS([1]raw_transmission_costs!$G:$G,[1]raw_transmission_costs!$B:$B,$C646,[1]raw_transmission_costs!$A:$A,AE$611)-SUMIFS([1]raw_transmission_costs!$E:$E,[1]raw_transmission_costs!$B:$B,$C646,[1]raw_transmission_costs!$A:$A,AE$611)</f>
        <v>#VALUE!</v>
      </c>
      <c r="AF646" s="51" t="e">
        <f>SUMIFS([1]raw_transmission_costs!$G:$G,[1]raw_transmission_costs!$B:$B,$C646,[1]raw_transmission_costs!$A:$A,AF$611)-SUMIFS([1]raw_transmission_costs!$E:$E,[1]raw_transmission_costs!$B:$B,$C646,[1]raw_transmission_costs!$A:$A,AF$611)</f>
        <v>#VALUE!</v>
      </c>
      <c r="AG646" s="51" t="e">
        <f>SUMIFS([1]raw_transmission_costs!$G:$G,[1]raw_transmission_costs!$B:$B,$C646,[1]raw_transmission_costs!$A:$A,AG$611)-SUMIFS([1]raw_transmission_costs!$E:$E,[1]raw_transmission_costs!$B:$B,$C646,[1]raw_transmission_costs!$A:$A,AG$611)</f>
        <v>#VALUE!</v>
      </c>
      <c r="AH646" s="51" t="e">
        <f>SUMIFS([1]raw_transmission_costs!$G:$G,[1]raw_transmission_costs!$B:$B,$C646,[1]raw_transmission_costs!$A:$A,AH$611)-SUMIFS([1]raw_transmission_costs!$E:$E,[1]raw_transmission_costs!$B:$B,$C646,[1]raw_transmission_costs!$A:$A,AH$611)</f>
        <v>#VALUE!</v>
      </c>
      <c r="AI646" s="51" t="e">
        <f>SUMIFS([1]raw_transmission_costs!$G:$G,[1]raw_transmission_costs!$B:$B,$C646,[1]raw_transmission_costs!$A:$A,AI$611)-SUMIFS([1]raw_transmission_costs!$E:$E,[1]raw_transmission_costs!$B:$B,$C646,[1]raw_transmission_costs!$A:$A,AI$611)</f>
        <v>#VALUE!</v>
      </c>
      <c r="AJ646" s="51" t="e">
        <f>SUMIFS([1]raw_transmission_costs!$G:$G,[1]raw_transmission_costs!$B:$B,$C646,[1]raw_transmission_costs!$A:$A,AJ$611)-SUMIFS([1]raw_transmission_costs!$E:$E,[1]raw_transmission_costs!$B:$B,$C646,[1]raw_transmission_costs!$A:$A,AJ$611)</f>
        <v>#VALUE!</v>
      </c>
      <c r="AK646" s="51" t="e">
        <f>SUMIFS([1]raw_transmission_costs!$G:$G,[1]raw_transmission_costs!$B:$B,$C646,[1]raw_transmission_costs!$A:$A,AK$611)-SUMIFS([1]raw_transmission_costs!$E:$E,[1]raw_transmission_costs!$B:$B,$C646,[1]raw_transmission_costs!$A:$A,AK$611)</f>
        <v>#VALUE!</v>
      </c>
      <c r="AL646" s="51" t="e">
        <f>SUMIFS([1]raw_transmission_costs!$G:$G,[1]raw_transmission_costs!$B:$B,$C646,[1]raw_transmission_costs!$A:$A,AL$611)-SUMIFS([1]raw_transmission_costs!$E:$E,[1]raw_transmission_costs!$B:$B,$C646,[1]raw_transmission_costs!$A:$A,AL$611)</f>
        <v>#VALUE!</v>
      </c>
      <c r="AM646" s="51" t="e">
        <f>SUMIFS([1]raw_transmission_costs!$G:$G,[1]raw_transmission_costs!$B:$B,$C646,[1]raw_transmission_costs!$A:$A,AM$611)-SUMIFS([1]raw_transmission_costs!$E:$E,[1]raw_transmission_costs!$B:$B,$C646,[1]raw_transmission_costs!$A:$A,AM$611)</f>
        <v>#VALUE!</v>
      </c>
      <c r="AN646" s="125" t="e">
        <f>SUMIFS([1]raw_transmission_costs!$G:$G,[1]raw_transmission_costs!$B:$B,$C646,[1]raw_transmission_costs!$A:$A,AN$611)-SUMIFS([1]raw_transmission_costs!$E:$E,[1]raw_transmission_costs!$B:$B,$C646,[1]raw_transmission_costs!$A:$A,AN$611)</f>
        <v>#VALUE!</v>
      </c>
      <c r="AO646" s="28"/>
    </row>
    <row r="647" spans="3:41" outlineLevel="1" x14ac:dyDescent="0.4">
      <c r="C647" s="145" t="s">
        <v>163</v>
      </c>
      <c r="D647" s="130" t="s">
        <v>36</v>
      </c>
      <c r="E647" s="24">
        <v>0</v>
      </c>
      <c r="F647" s="24">
        <v>0</v>
      </c>
      <c r="G647" s="24">
        <v>0</v>
      </c>
      <c r="H647" s="24">
        <v>0</v>
      </c>
      <c r="I647" s="24">
        <v>0</v>
      </c>
      <c r="J647" s="24">
        <v>0</v>
      </c>
      <c r="K647" s="24">
        <v>0</v>
      </c>
      <c r="L647" s="24">
        <v>442.03</v>
      </c>
      <c r="M647" s="24">
        <v>442.03</v>
      </c>
      <c r="N647" s="24">
        <v>442.03</v>
      </c>
      <c r="O647" s="24">
        <v>0</v>
      </c>
      <c r="P647" s="24">
        <v>442.03</v>
      </c>
      <c r="Q647" s="24">
        <v>0</v>
      </c>
      <c r="R647" s="24">
        <v>0</v>
      </c>
      <c r="S647" s="24">
        <v>0</v>
      </c>
      <c r="T647" s="24">
        <v>442.03</v>
      </c>
      <c r="U647" s="24" t="e">
        <f>SUMIFS([1]raw_transmission_costs!$G:$G,[1]raw_transmission_costs!$B:$B,$C647,[1]raw_transmission_costs!$A:$A,U$611)-SUMIFS([1]raw_transmission_costs!$E:$E,[1]raw_transmission_costs!$B:$B,$C647,[1]raw_transmission_costs!$A:$A,U$611)</f>
        <v>#VALUE!</v>
      </c>
      <c r="V647" s="24" t="e">
        <f>SUMIFS([1]raw_transmission_costs!$G:$G,[1]raw_transmission_costs!$B:$B,$C647,[1]raw_transmission_costs!$A:$A,V$611)-SUMIFS([1]raw_transmission_costs!$E:$E,[1]raw_transmission_costs!$B:$B,$C647,[1]raw_transmission_costs!$A:$A,V$611)</f>
        <v>#VALUE!</v>
      </c>
      <c r="W647" s="24" t="e">
        <f>SUMIFS([1]raw_transmission_costs!$G:$G,[1]raw_transmission_costs!$B:$B,$C647,[1]raw_transmission_costs!$A:$A,W$611)-SUMIFS([1]raw_transmission_costs!$E:$E,[1]raw_transmission_costs!$B:$B,$C647,[1]raw_transmission_costs!$A:$A,W$611)</f>
        <v>#VALUE!</v>
      </c>
      <c r="X647" s="24" t="e">
        <f>SUMIFS([1]raw_transmission_costs!$G:$G,[1]raw_transmission_costs!$B:$B,$C647,[1]raw_transmission_costs!$A:$A,X$611)-SUMIFS([1]raw_transmission_costs!$E:$E,[1]raw_transmission_costs!$B:$B,$C647,[1]raw_transmission_costs!$A:$A,X$611)</f>
        <v>#VALUE!</v>
      </c>
      <c r="Y647" s="24" t="e">
        <f>SUMIFS([1]raw_transmission_costs!$G:$G,[1]raw_transmission_costs!$B:$B,$C647,[1]raw_transmission_costs!$A:$A,Y$611)-SUMIFS([1]raw_transmission_costs!$E:$E,[1]raw_transmission_costs!$B:$B,$C647,[1]raw_transmission_costs!$A:$A,Y$611)</f>
        <v>#VALUE!</v>
      </c>
      <c r="Z647" s="24" t="e">
        <f>SUMIFS([1]raw_transmission_costs!$G:$G,[1]raw_transmission_costs!$B:$B,$C647,[1]raw_transmission_costs!$A:$A,Z$611)-SUMIFS([1]raw_transmission_costs!$E:$E,[1]raw_transmission_costs!$B:$B,$C647,[1]raw_transmission_costs!$A:$A,Z$611)</f>
        <v>#VALUE!</v>
      </c>
      <c r="AA647" s="24" t="e">
        <f>SUMIFS([1]raw_transmission_costs!$G:$G,[1]raw_transmission_costs!$B:$B,$C647,[1]raw_transmission_costs!$A:$A,AA$611)-SUMIFS([1]raw_transmission_costs!$E:$E,[1]raw_transmission_costs!$B:$B,$C647,[1]raw_transmission_costs!$A:$A,AA$611)</f>
        <v>#VALUE!</v>
      </c>
      <c r="AB647" s="24" t="e">
        <f>SUMIFS([1]raw_transmission_costs!$G:$G,[1]raw_transmission_costs!$B:$B,$C647,[1]raw_transmission_costs!$A:$A,AB$611)-SUMIFS([1]raw_transmission_costs!$E:$E,[1]raw_transmission_costs!$B:$B,$C647,[1]raw_transmission_costs!$A:$A,AB$611)</f>
        <v>#VALUE!</v>
      </c>
      <c r="AC647" s="24" t="e">
        <f>SUMIFS([1]raw_transmission_costs!$G:$G,[1]raw_transmission_costs!$B:$B,$C647,[1]raw_transmission_costs!$A:$A,AC$611)-SUMIFS([1]raw_transmission_costs!$E:$E,[1]raw_transmission_costs!$B:$B,$C647,[1]raw_transmission_costs!$A:$A,AC$611)</f>
        <v>#VALUE!</v>
      </c>
      <c r="AD647" s="24" t="e">
        <f>SUMIFS([1]raw_transmission_costs!$G:$G,[1]raw_transmission_costs!$B:$B,$C647,[1]raw_transmission_costs!$A:$A,AD$611)-SUMIFS([1]raw_transmission_costs!$E:$E,[1]raw_transmission_costs!$B:$B,$C647,[1]raw_transmission_costs!$A:$A,AD$611)</f>
        <v>#VALUE!</v>
      </c>
      <c r="AE647" s="24" t="e">
        <f>SUMIFS([1]raw_transmission_costs!$G:$G,[1]raw_transmission_costs!$B:$B,$C647,[1]raw_transmission_costs!$A:$A,AE$611)-SUMIFS([1]raw_transmission_costs!$E:$E,[1]raw_transmission_costs!$B:$B,$C647,[1]raw_transmission_costs!$A:$A,AE$611)</f>
        <v>#VALUE!</v>
      </c>
      <c r="AF647" s="24" t="e">
        <f>SUMIFS([1]raw_transmission_costs!$G:$G,[1]raw_transmission_costs!$B:$B,$C647,[1]raw_transmission_costs!$A:$A,AF$611)-SUMIFS([1]raw_transmission_costs!$E:$E,[1]raw_transmission_costs!$B:$B,$C647,[1]raw_transmission_costs!$A:$A,AF$611)</f>
        <v>#VALUE!</v>
      </c>
      <c r="AG647" s="24" t="e">
        <f>SUMIFS([1]raw_transmission_costs!$G:$G,[1]raw_transmission_costs!$B:$B,$C647,[1]raw_transmission_costs!$A:$A,AG$611)-SUMIFS([1]raw_transmission_costs!$E:$E,[1]raw_transmission_costs!$B:$B,$C647,[1]raw_transmission_costs!$A:$A,AG$611)</f>
        <v>#VALUE!</v>
      </c>
      <c r="AH647" s="24" t="e">
        <f>SUMIFS([1]raw_transmission_costs!$G:$G,[1]raw_transmission_costs!$B:$B,$C647,[1]raw_transmission_costs!$A:$A,AH$611)-SUMIFS([1]raw_transmission_costs!$E:$E,[1]raw_transmission_costs!$B:$B,$C647,[1]raw_transmission_costs!$A:$A,AH$611)</f>
        <v>#VALUE!</v>
      </c>
      <c r="AI647" s="24" t="e">
        <f>SUMIFS([1]raw_transmission_costs!$G:$G,[1]raw_transmission_costs!$B:$B,$C647,[1]raw_transmission_costs!$A:$A,AI$611)-SUMIFS([1]raw_transmission_costs!$E:$E,[1]raw_transmission_costs!$B:$B,$C647,[1]raw_transmission_costs!$A:$A,AI$611)</f>
        <v>#VALUE!</v>
      </c>
      <c r="AJ647" s="24" t="e">
        <f>SUMIFS([1]raw_transmission_costs!$G:$G,[1]raw_transmission_costs!$B:$B,$C647,[1]raw_transmission_costs!$A:$A,AJ$611)-SUMIFS([1]raw_transmission_costs!$E:$E,[1]raw_transmission_costs!$B:$B,$C647,[1]raw_transmission_costs!$A:$A,AJ$611)</f>
        <v>#VALUE!</v>
      </c>
      <c r="AK647" s="24" t="e">
        <f>SUMIFS([1]raw_transmission_costs!$G:$G,[1]raw_transmission_costs!$B:$B,$C647,[1]raw_transmission_costs!$A:$A,AK$611)-SUMIFS([1]raw_transmission_costs!$E:$E,[1]raw_transmission_costs!$B:$B,$C647,[1]raw_transmission_costs!$A:$A,AK$611)</f>
        <v>#VALUE!</v>
      </c>
      <c r="AL647" s="24" t="e">
        <f>SUMIFS([1]raw_transmission_costs!$G:$G,[1]raw_transmission_costs!$B:$B,$C647,[1]raw_transmission_costs!$A:$A,AL$611)-SUMIFS([1]raw_transmission_costs!$E:$E,[1]raw_transmission_costs!$B:$B,$C647,[1]raw_transmission_costs!$A:$A,AL$611)</f>
        <v>#VALUE!</v>
      </c>
      <c r="AM647" s="24" t="e">
        <f>SUMIFS([1]raw_transmission_costs!$G:$G,[1]raw_transmission_costs!$B:$B,$C647,[1]raw_transmission_costs!$A:$A,AM$611)-SUMIFS([1]raw_transmission_costs!$E:$E,[1]raw_transmission_costs!$B:$B,$C647,[1]raw_transmission_costs!$A:$A,AM$611)</f>
        <v>#VALUE!</v>
      </c>
      <c r="AN647" s="131" t="e">
        <f>SUMIFS([1]raw_transmission_costs!$G:$G,[1]raw_transmission_costs!$B:$B,$C647,[1]raw_transmission_costs!$A:$A,AN$611)-SUMIFS([1]raw_transmission_costs!$E:$E,[1]raw_transmission_costs!$B:$B,$C647,[1]raw_transmission_costs!$A:$A,AN$611)</f>
        <v>#VALUE!</v>
      </c>
      <c r="AO647" s="17"/>
    </row>
    <row r="648" spans="3:41" outlineLevel="1" x14ac:dyDescent="0.4">
      <c r="C648" s="145" t="s">
        <v>164</v>
      </c>
      <c r="D648" s="130" t="s">
        <v>36</v>
      </c>
      <c r="E648" s="24">
        <v>0</v>
      </c>
      <c r="F648" s="24">
        <v>0</v>
      </c>
      <c r="G648" s="24">
        <v>0</v>
      </c>
      <c r="H648" s="24">
        <v>0</v>
      </c>
      <c r="I648" s="24">
        <v>0</v>
      </c>
      <c r="J648" s="24">
        <v>0</v>
      </c>
      <c r="K648" s="24">
        <v>0</v>
      </c>
      <c r="L648" s="24">
        <v>0</v>
      </c>
      <c r="M648" s="24">
        <v>266.49</v>
      </c>
      <c r="N648" s="24">
        <v>866.49</v>
      </c>
      <c r="O648" s="24">
        <v>0</v>
      </c>
      <c r="P648" s="24">
        <v>866.49</v>
      </c>
      <c r="Q648" s="24">
        <v>0</v>
      </c>
      <c r="R648" s="24">
        <v>0</v>
      </c>
      <c r="S648" s="24">
        <v>0</v>
      </c>
      <c r="T648" s="24">
        <v>866.49</v>
      </c>
      <c r="U648" s="24" t="e">
        <f>SUMIFS([1]raw_transmission_costs!$G:$G,[1]raw_transmission_costs!$B:$B,$C648,[1]raw_transmission_costs!$A:$A,U$611)-SUMIFS([1]raw_transmission_costs!$E:$E,[1]raw_transmission_costs!$B:$B,$C648,[1]raw_transmission_costs!$A:$A,U$611)</f>
        <v>#VALUE!</v>
      </c>
      <c r="V648" s="24" t="e">
        <f>SUMIFS([1]raw_transmission_costs!$G:$G,[1]raw_transmission_costs!$B:$B,$C648,[1]raw_transmission_costs!$A:$A,V$611)-SUMIFS([1]raw_transmission_costs!$E:$E,[1]raw_transmission_costs!$B:$B,$C648,[1]raw_transmission_costs!$A:$A,V$611)</f>
        <v>#VALUE!</v>
      </c>
      <c r="W648" s="24" t="e">
        <f>SUMIFS([1]raw_transmission_costs!$G:$G,[1]raw_transmission_costs!$B:$B,$C648,[1]raw_transmission_costs!$A:$A,W$611)-SUMIFS([1]raw_transmission_costs!$E:$E,[1]raw_transmission_costs!$B:$B,$C648,[1]raw_transmission_costs!$A:$A,W$611)</f>
        <v>#VALUE!</v>
      </c>
      <c r="X648" s="24" t="e">
        <f>SUMIFS([1]raw_transmission_costs!$G:$G,[1]raw_transmission_costs!$B:$B,$C648,[1]raw_transmission_costs!$A:$A,X$611)-SUMIFS([1]raw_transmission_costs!$E:$E,[1]raw_transmission_costs!$B:$B,$C648,[1]raw_transmission_costs!$A:$A,X$611)</f>
        <v>#VALUE!</v>
      </c>
      <c r="Y648" s="24" t="e">
        <f>SUMIFS([1]raw_transmission_costs!$G:$G,[1]raw_transmission_costs!$B:$B,$C648,[1]raw_transmission_costs!$A:$A,Y$611)-SUMIFS([1]raw_transmission_costs!$E:$E,[1]raw_transmission_costs!$B:$B,$C648,[1]raw_transmission_costs!$A:$A,Y$611)</f>
        <v>#VALUE!</v>
      </c>
      <c r="Z648" s="24" t="e">
        <f>SUMIFS([1]raw_transmission_costs!$G:$G,[1]raw_transmission_costs!$B:$B,$C648,[1]raw_transmission_costs!$A:$A,Z$611)-SUMIFS([1]raw_transmission_costs!$E:$E,[1]raw_transmission_costs!$B:$B,$C648,[1]raw_transmission_costs!$A:$A,Z$611)</f>
        <v>#VALUE!</v>
      </c>
      <c r="AA648" s="24" t="e">
        <f>SUMIFS([1]raw_transmission_costs!$G:$G,[1]raw_transmission_costs!$B:$B,$C648,[1]raw_transmission_costs!$A:$A,AA$611)-SUMIFS([1]raw_transmission_costs!$E:$E,[1]raw_transmission_costs!$B:$B,$C648,[1]raw_transmission_costs!$A:$A,AA$611)</f>
        <v>#VALUE!</v>
      </c>
      <c r="AB648" s="24" t="e">
        <f>SUMIFS([1]raw_transmission_costs!$G:$G,[1]raw_transmission_costs!$B:$B,$C648,[1]raw_transmission_costs!$A:$A,AB$611)-SUMIFS([1]raw_transmission_costs!$E:$E,[1]raw_transmission_costs!$B:$B,$C648,[1]raw_transmission_costs!$A:$A,AB$611)</f>
        <v>#VALUE!</v>
      </c>
      <c r="AC648" s="24" t="e">
        <f>SUMIFS([1]raw_transmission_costs!$G:$G,[1]raw_transmission_costs!$B:$B,$C648,[1]raw_transmission_costs!$A:$A,AC$611)-SUMIFS([1]raw_transmission_costs!$E:$E,[1]raw_transmission_costs!$B:$B,$C648,[1]raw_transmission_costs!$A:$A,AC$611)</f>
        <v>#VALUE!</v>
      </c>
      <c r="AD648" s="24" t="e">
        <f>SUMIFS([1]raw_transmission_costs!$G:$G,[1]raw_transmission_costs!$B:$B,$C648,[1]raw_transmission_costs!$A:$A,AD$611)-SUMIFS([1]raw_transmission_costs!$E:$E,[1]raw_transmission_costs!$B:$B,$C648,[1]raw_transmission_costs!$A:$A,AD$611)</f>
        <v>#VALUE!</v>
      </c>
      <c r="AE648" s="24" t="e">
        <f>SUMIFS([1]raw_transmission_costs!$G:$G,[1]raw_transmission_costs!$B:$B,$C648,[1]raw_transmission_costs!$A:$A,AE$611)-SUMIFS([1]raw_transmission_costs!$E:$E,[1]raw_transmission_costs!$B:$B,$C648,[1]raw_transmission_costs!$A:$A,AE$611)</f>
        <v>#VALUE!</v>
      </c>
      <c r="AF648" s="24" t="e">
        <f>SUMIFS([1]raw_transmission_costs!$G:$G,[1]raw_transmission_costs!$B:$B,$C648,[1]raw_transmission_costs!$A:$A,AF$611)-SUMIFS([1]raw_transmission_costs!$E:$E,[1]raw_transmission_costs!$B:$B,$C648,[1]raw_transmission_costs!$A:$A,AF$611)</f>
        <v>#VALUE!</v>
      </c>
      <c r="AG648" s="24" t="e">
        <f>SUMIFS([1]raw_transmission_costs!$G:$G,[1]raw_transmission_costs!$B:$B,$C648,[1]raw_transmission_costs!$A:$A,AG$611)-SUMIFS([1]raw_transmission_costs!$E:$E,[1]raw_transmission_costs!$B:$B,$C648,[1]raw_transmission_costs!$A:$A,AG$611)</f>
        <v>#VALUE!</v>
      </c>
      <c r="AH648" s="24" t="e">
        <f>SUMIFS([1]raw_transmission_costs!$G:$G,[1]raw_transmission_costs!$B:$B,$C648,[1]raw_transmission_costs!$A:$A,AH$611)-SUMIFS([1]raw_transmission_costs!$E:$E,[1]raw_transmission_costs!$B:$B,$C648,[1]raw_transmission_costs!$A:$A,AH$611)</f>
        <v>#VALUE!</v>
      </c>
      <c r="AI648" s="24" t="e">
        <f>SUMIFS([1]raw_transmission_costs!$G:$G,[1]raw_transmission_costs!$B:$B,$C648,[1]raw_transmission_costs!$A:$A,AI$611)-SUMIFS([1]raw_transmission_costs!$E:$E,[1]raw_transmission_costs!$B:$B,$C648,[1]raw_transmission_costs!$A:$A,AI$611)</f>
        <v>#VALUE!</v>
      </c>
      <c r="AJ648" s="24" t="e">
        <f>SUMIFS([1]raw_transmission_costs!$G:$G,[1]raw_transmission_costs!$B:$B,$C648,[1]raw_transmission_costs!$A:$A,AJ$611)-SUMIFS([1]raw_transmission_costs!$E:$E,[1]raw_transmission_costs!$B:$B,$C648,[1]raw_transmission_costs!$A:$A,AJ$611)</f>
        <v>#VALUE!</v>
      </c>
      <c r="AK648" s="24" t="e">
        <f>SUMIFS([1]raw_transmission_costs!$G:$G,[1]raw_transmission_costs!$B:$B,$C648,[1]raw_transmission_costs!$A:$A,AK$611)-SUMIFS([1]raw_transmission_costs!$E:$E,[1]raw_transmission_costs!$B:$B,$C648,[1]raw_transmission_costs!$A:$A,AK$611)</f>
        <v>#VALUE!</v>
      </c>
      <c r="AL648" s="24" t="e">
        <f>SUMIFS([1]raw_transmission_costs!$G:$G,[1]raw_transmission_costs!$B:$B,$C648,[1]raw_transmission_costs!$A:$A,AL$611)-SUMIFS([1]raw_transmission_costs!$E:$E,[1]raw_transmission_costs!$B:$B,$C648,[1]raw_transmission_costs!$A:$A,AL$611)</f>
        <v>#VALUE!</v>
      </c>
      <c r="AM648" s="24" t="e">
        <f>SUMIFS([1]raw_transmission_costs!$G:$G,[1]raw_transmission_costs!$B:$B,$C648,[1]raw_transmission_costs!$A:$A,AM$611)-SUMIFS([1]raw_transmission_costs!$E:$E,[1]raw_transmission_costs!$B:$B,$C648,[1]raw_transmission_costs!$A:$A,AM$611)</f>
        <v>#VALUE!</v>
      </c>
      <c r="AN648" s="131" t="e">
        <f>SUMIFS([1]raw_transmission_costs!$G:$G,[1]raw_transmission_costs!$B:$B,$C648,[1]raw_transmission_costs!$A:$A,AN$611)-SUMIFS([1]raw_transmission_costs!$E:$E,[1]raw_transmission_costs!$B:$B,$C648,[1]raw_transmission_costs!$A:$A,AN$611)</f>
        <v>#VALUE!</v>
      </c>
      <c r="AO648" s="17"/>
    </row>
    <row r="649" spans="3:41" outlineLevel="1" x14ac:dyDescent="0.4">
      <c r="C649" s="145" t="s">
        <v>165</v>
      </c>
      <c r="D649" s="130" t="s">
        <v>36</v>
      </c>
      <c r="E649" s="24">
        <v>0</v>
      </c>
      <c r="F649" s="24">
        <v>0</v>
      </c>
      <c r="G649" s="24">
        <v>0</v>
      </c>
      <c r="H649" s="24">
        <v>0</v>
      </c>
      <c r="I649" s="24">
        <v>0</v>
      </c>
      <c r="J649" s="24">
        <v>0</v>
      </c>
      <c r="K649" s="24">
        <v>0</v>
      </c>
      <c r="L649" s="24">
        <v>0</v>
      </c>
      <c r="M649" s="24">
        <v>1125.56</v>
      </c>
      <c r="N649" s="24">
        <v>1125.56</v>
      </c>
      <c r="O649" s="24">
        <v>0</v>
      </c>
      <c r="P649" s="24">
        <v>1125.56</v>
      </c>
      <c r="Q649" s="24">
        <v>0</v>
      </c>
      <c r="R649" s="24">
        <v>0</v>
      </c>
      <c r="S649" s="24">
        <v>0</v>
      </c>
      <c r="T649" s="24">
        <v>1125.56</v>
      </c>
      <c r="U649" s="24" t="e">
        <f>SUMIFS([1]raw_transmission_costs!$G:$G,[1]raw_transmission_costs!$B:$B,$C649,[1]raw_transmission_costs!$A:$A,U$611)-SUMIFS([1]raw_transmission_costs!$E:$E,[1]raw_transmission_costs!$B:$B,$C649,[1]raw_transmission_costs!$A:$A,U$611)</f>
        <v>#VALUE!</v>
      </c>
      <c r="V649" s="24" t="e">
        <f>SUMIFS([1]raw_transmission_costs!$G:$G,[1]raw_transmission_costs!$B:$B,$C649,[1]raw_transmission_costs!$A:$A,V$611)-SUMIFS([1]raw_transmission_costs!$E:$E,[1]raw_transmission_costs!$B:$B,$C649,[1]raw_transmission_costs!$A:$A,V$611)</f>
        <v>#VALUE!</v>
      </c>
      <c r="W649" s="24" t="e">
        <f>SUMIFS([1]raw_transmission_costs!$G:$G,[1]raw_transmission_costs!$B:$B,$C649,[1]raw_transmission_costs!$A:$A,W$611)-SUMIFS([1]raw_transmission_costs!$E:$E,[1]raw_transmission_costs!$B:$B,$C649,[1]raw_transmission_costs!$A:$A,W$611)</f>
        <v>#VALUE!</v>
      </c>
      <c r="X649" s="24" t="e">
        <f>SUMIFS([1]raw_transmission_costs!$G:$G,[1]raw_transmission_costs!$B:$B,$C649,[1]raw_transmission_costs!$A:$A,X$611)-SUMIFS([1]raw_transmission_costs!$E:$E,[1]raw_transmission_costs!$B:$B,$C649,[1]raw_transmission_costs!$A:$A,X$611)</f>
        <v>#VALUE!</v>
      </c>
      <c r="Y649" s="24" t="e">
        <f>SUMIFS([1]raw_transmission_costs!$G:$G,[1]raw_transmission_costs!$B:$B,$C649,[1]raw_transmission_costs!$A:$A,Y$611)-SUMIFS([1]raw_transmission_costs!$E:$E,[1]raw_transmission_costs!$B:$B,$C649,[1]raw_transmission_costs!$A:$A,Y$611)</f>
        <v>#VALUE!</v>
      </c>
      <c r="Z649" s="24" t="e">
        <f>SUMIFS([1]raw_transmission_costs!$G:$G,[1]raw_transmission_costs!$B:$B,$C649,[1]raw_transmission_costs!$A:$A,Z$611)-SUMIFS([1]raw_transmission_costs!$E:$E,[1]raw_transmission_costs!$B:$B,$C649,[1]raw_transmission_costs!$A:$A,Z$611)</f>
        <v>#VALUE!</v>
      </c>
      <c r="AA649" s="24" t="e">
        <f>SUMIFS([1]raw_transmission_costs!$G:$G,[1]raw_transmission_costs!$B:$B,$C649,[1]raw_transmission_costs!$A:$A,AA$611)-SUMIFS([1]raw_transmission_costs!$E:$E,[1]raw_transmission_costs!$B:$B,$C649,[1]raw_transmission_costs!$A:$A,AA$611)</f>
        <v>#VALUE!</v>
      </c>
      <c r="AB649" s="24" t="e">
        <f>SUMIFS([1]raw_transmission_costs!$G:$G,[1]raw_transmission_costs!$B:$B,$C649,[1]raw_transmission_costs!$A:$A,AB$611)-SUMIFS([1]raw_transmission_costs!$E:$E,[1]raw_transmission_costs!$B:$B,$C649,[1]raw_transmission_costs!$A:$A,AB$611)</f>
        <v>#VALUE!</v>
      </c>
      <c r="AC649" s="24" t="e">
        <f>SUMIFS([1]raw_transmission_costs!$G:$G,[1]raw_transmission_costs!$B:$B,$C649,[1]raw_transmission_costs!$A:$A,AC$611)-SUMIFS([1]raw_transmission_costs!$E:$E,[1]raw_transmission_costs!$B:$B,$C649,[1]raw_transmission_costs!$A:$A,AC$611)</f>
        <v>#VALUE!</v>
      </c>
      <c r="AD649" s="24" t="e">
        <f>SUMIFS([1]raw_transmission_costs!$G:$G,[1]raw_transmission_costs!$B:$B,$C649,[1]raw_transmission_costs!$A:$A,AD$611)-SUMIFS([1]raw_transmission_costs!$E:$E,[1]raw_transmission_costs!$B:$B,$C649,[1]raw_transmission_costs!$A:$A,AD$611)</f>
        <v>#VALUE!</v>
      </c>
      <c r="AE649" s="24" t="e">
        <f>SUMIFS([1]raw_transmission_costs!$G:$G,[1]raw_transmission_costs!$B:$B,$C649,[1]raw_transmission_costs!$A:$A,AE$611)-SUMIFS([1]raw_transmission_costs!$E:$E,[1]raw_transmission_costs!$B:$B,$C649,[1]raw_transmission_costs!$A:$A,AE$611)</f>
        <v>#VALUE!</v>
      </c>
      <c r="AF649" s="24" t="e">
        <f>SUMIFS([1]raw_transmission_costs!$G:$G,[1]raw_transmission_costs!$B:$B,$C649,[1]raw_transmission_costs!$A:$A,AF$611)-SUMIFS([1]raw_transmission_costs!$E:$E,[1]raw_transmission_costs!$B:$B,$C649,[1]raw_transmission_costs!$A:$A,AF$611)</f>
        <v>#VALUE!</v>
      </c>
      <c r="AG649" s="24" t="e">
        <f>SUMIFS([1]raw_transmission_costs!$G:$G,[1]raw_transmission_costs!$B:$B,$C649,[1]raw_transmission_costs!$A:$A,AG$611)-SUMIFS([1]raw_transmission_costs!$E:$E,[1]raw_transmission_costs!$B:$B,$C649,[1]raw_transmission_costs!$A:$A,AG$611)</f>
        <v>#VALUE!</v>
      </c>
      <c r="AH649" s="24" t="e">
        <f>SUMIFS([1]raw_transmission_costs!$G:$G,[1]raw_transmission_costs!$B:$B,$C649,[1]raw_transmission_costs!$A:$A,AH$611)-SUMIFS([1]raw_transmission_costs!$E:$E,[1]raw_transmission_costs!$B:$B,$C649,[1]raw_transmission_costs!$A:$A,AH$611)</f>
        <v>#VALUE!</v>
      </c>
      <c r="AI649" s="24" t="e">
        <f>SUMIFS([1]raw_transmission_costs!$G:$G,[1]raw_transmission_costs!$B:$B,$C649,[1]raw_transmission_costs!$A:$A,AI$611)-SUMIFS([1]raw_transmission_costs!$E:$E,[1]raw_transmission_costs!$B:$B,$C649,[1]raw_transmission_costs!$A:$A,AI$611)</f>
        <v>#VALUE!</v>
      </c>
      <c r="AJ649" s="24" t="e">
        <f>SUMIFS([1]raw_transmission_costs!$G:$G,[1]raw_transmission_costs!$B:$B,$C649,[1]raw_transmission_costs!$A:$A,AJ$611)-SUMIFS([1]raw_transmission_costs!$E:$E,[1]raw_transmission_costs!$B:$B,$C649,[1]raw_transmission_costs!$A:$A,AJ$611)</f>
        <v>#VALUE!</v>
      </c>
      <c r="AK649" s="24" t="e">
        <f>SUMIFS([1]raw_transmission_costs!$G:$G,[1]raw_transmission_costs!$B:$B,$C649,[1]raw_transmission_costs!$A:$A,AK$611)-SUMIFS([1]raw_transmission_costs!$E:$E,[1]raw_transmission_costs!$B:$B,$C649,[1]raw_transmission_costs!$A:$A,AK$611)</f>
        <v>#VALUE!</v>
      </c>
      <c r="AL649" s="24" t="e">
        <f>SUMIFS([1]raw_transmission_costs!$G:$G,[1]raw_transmission_costs!$B:$B,$C649,[1]raw_transmission_costs!$A:$A,AL$611)-SUMIFS([1]raw_transmission_costs!$E:$E,[1]raw_transmission_costs!$B:$B,$C649,[1]raw_transmission_costs!$A:$A,AL$611)</f>
        <v>#VALUE!</v>
      </c>
      <c r="AM649" s="24" t="e">
        <f>SUMIFS([1]raw_transmission_costs!$G:$G,[1]raw_transmission_costs!$B:$B,$C649,[1]raw_transmission_costs!$A:$A,AM$611)-SUMIFS([1]raw_transmission_costs!$E:$E,[1]raw_transmission_costs!$B:$B,$C649,[1]raw_transmission_costs!$A:$A,AM$611)</f>
        <v>#VALUE!</v>
      </c>
      <c r="AN649" s="131" t="e">
        <f>SUMIFS([1]raw_transmission_costs!$G:$G,[1]raw_transmission_costs!$B:$B,$C649,[1]raw_transmission_costs!$A:$A,AN$611)-SUMIFS([1]raw_transmission_costs!$E:$E,[1]raw_transmission_costs!$B:$B,$C649,[1]raw_transmission_costs!$A:$A,AN$611)</f>
        <v>#VALUE!</v>
      </c>
      <c r="AO649" s="17"/>
    </row>
    <row r="650" spans="3:41" outlineLevel="1" x14ac:dyDescent="0.4">
      <c r="C650" s="145" t="s">
        <v>166</v>
      </c>
      <c r="D650" s="130" t="s">
        <v>36</v>
      </c>
      <c r="E650" s="24">
        <v>0</v>
      </c>
      <c r="F650" s="24">
        <v>0</v>
      </c>
      <c r="G650" s="24">
        <v>0</v>
      </c>
      <c r="H650" s="24">
        <v>0</v>
      </c>
      <c r="I650" s="24">
        <v>0</v>
      </c>
      <c r="J650" s="24">
        <v>0</v>
      </c>
      <c r="K650" s="24">
        <v>0</v>
      </c>
      <c r="L650" s="24">
        <v>442.03</v>
      </c>
      <c r="M650" s="24">
        <v>1834.08</v>
      </c>
      <c r="N650" s="24">
        <v>2434.08</v>
      </c>
      <c r="O650" s="24">
        <v>0</v>
      </c>
      <c r="P650" s="24">
        <v>2434.08</v>
      </c>
      <c r="Q650" s="24">
        <v>0</v>
      </c>
      <c r="R650" s="24">
        <v>0</v>
      </c>
      <c r="S650" s="24">
        <v>0</v>
      </c>
      <c r="T650" s="24">
        <v>2434.08</v>
      </c>
      <c r="U650" s="24" t="e">
        <f>SUMIFS([1]raw_transmission_costs!$G:$G,[1]raw_transmission_costs!$B:$B,$C650,[1]raw_transmission_costs!$A:$A,U$611)-SUMIFS([1]raw_transmission_costs!$E:$E,[1]raw_transmission_costs!$B:$B,$C650,[1]raw_transmission_costs!$A:$A,U$611)</f>
        <v>#VALUE!</v>
      </c>
      <c r="V650" s="24" t="e">
        <f>SUMIFS([1]raw_transmission_costs!$G:$G,[1]raw_transmission_costs!$B:$B,$C650,[1]raw_transmission_costs!$A:$A,V$611)-SUMIFS([1]raw_transmission_costs!$E:$E,[1]raw_transmission_costs!$B:$B,$C650,[1]raw_transmission_costs!$A:$A,V$611)</f>
        <v>#VALUE!</v>
      </c>
      <c r="W650" s="24" t="e">
        <f>SUMIFS([1]raw_transmission_costs!$G:$G,[1]raw_transmission_costs!$B:$B,$C650,[1]raw_transmission_costs!$A:$A,W$611)-SUMIFS([1]raw_transmission_costs!$E:$E,[1]raw_transmission_costs!$B:$B,$C650,[1]raw_transmission_costs!$A:$A,W$611)</f>
        <v>#VALUE!</v>
      </c>
      <c r="X650" s="24" t="e">
        <f>SUMIFS([1]raw_transmission_costs!$G:$G,[1]raw_transmission_costs!$B:$B,$C650,[1]raw_transmission_costs!$A:$A,X$611)-SUMIFS([1]raw_transmission_costs!$E:$E,[1]raw_transmission_costs!$B:$B,$C650,[1]raw_transmission_costs!$A:$A,X$611)</f>
        <v>#VALUE!</v>
      </c>
      <c r="Y650" s="24" t="e">
        <f>SUMIFS([1]raw_transmission_costs!$G:$G,[1]raw_transmission_costs!$B:$B,$C650,[1]raw_transmission_costs!$A:$A,Y$611)-SUMIFS([1]raw_transmission_costs!$E:$E,[1]raw_transmission_costs!$B:$B,$C650,[1]raw_transmission_costs!$A:$A,Y$611)</f>
        <v>#VALUE!</v>
      </c>
      <c r="Z650" s="24" t="e">
        <f>SUMIFS([1]raw_transmission_costs!$G:$G,[1]raw_transmission_costs!$B:$B,$C650,[1]raw_transmission_costs!$A:$A,Z$611)-SUMIFS([1]raw_transmission_costs!$E:$E,[1]raw_transmission_costs!$B:$B,$C650,[1]raw_transmission_costs!$A:$A,Z$611)</f>
        <v>#VALUE!</v>
      </c>
      <c r="AA650" s="24" t="e">
        <f>SUMIFS([1]raw_transmission_costs!$G:$G,[1]raw_transmission_costs!$B:$B,$C650,[1]raw_transmission_costs!$A:$A,AA$611)-SUMIFS([1]raw_transmission_costs!$E:$E,[1]raw_transmission_costs!$B:$B,$C650,[1]raw_transmission_costs!$A:$A,AA$611)</f>
        <v>#VALUE!</v>
      </c>
      <c r="AB650" s="24" t="e">
        <f>SUMIFS([1]raw_transmission_costs!$G:$G,[1]raw_transmission_costs!$B:$B,$C650,[1]raw_transmission_costs!$A:$A,AB$611)-SUMIFS([1]raw_transmission_costs!$E:$E,[1]raw_transmission_costs!$B:$B,$C650,[1]raw_transmission_costs!$A:$A,AB$611)</f>
        <v>#VALUE!</v>
      </c>
      <c r="AC650" s="24" t="e">
        <f>SUMIFS([1]raw_transmission_costs!$G:$G,[1]raw_transmission_costs!$B:$B,$C650,[1]raw_transmission_costs!$A:$A,AC$611)-SUMIFS([1]raw_transmission_costs!$E:$E,[1]raw_transmission_costs!$B:$B,$C650,[1]raw_transmission_costs!$A:$A,AC$611)</f>
        <v>#VALUE!</v>
      </c>
      <c r="AD650" s="24" t="e">
        <f>SUMIFS([1]raw_transmission_costs!$G:$G,[1]raw_transmission_costs!$B:$B,$C650,[1]raw_transmission_costs!$A:$A,AD$611)-SUMIFS([1]raw_transmission_costs!$E:$E,[1]raw_transmission_costs!$B:$B,$C650,[1]raw_transmission_costs!$A:$A,AD$611)</f>
        <v>#VALUE!</v>
      </c>
      <c r="AE650" s="24" t="e">
        <f>SUMIFS([1]raw_transmission_costs!$G:$G,[1]raw_transmission_costs!$B:$B,$C650,[1]raw_transmission_costs!$A:$A,AE$611)-SUMIFS([1]raw_transmission_costs!$E:$E,[1]raw_transmission_costs!$B:$B,$C650,[1]raw_transmission_costs!$A:$A,AE$611)</f>
        <v>#VALUE!</v>
      </c>
      <c r="AF650" s="24" t="e">
        <f>SUMIFS([1]raw_transmission_costs!$G:$G,[1]raw_transmission_costs!$B:$B,$C650,[1]raw_transmission_costs!$A:$A,AF$611)-SUMIFS([1]raw_transmission_costs!$E:$E,[1]raw_transmission_costs!$B:$B,$C650,[1]raw_transmission_costs!$A:$A,AF$611)</f>
        <v>#VALUE!</v>
      </c>
      <c r="AG650" s="24" t="e">
        <f>SUMIFS([1]raw_transmission_costs!$G:$G,[1]raw_transmission_costs!$B:$B,$C650,[1]raw_transmission_costs!$A:$A,AG$611)-SUMIFS([1]raw_transmission_costs!$E:$E,[1]raw_transmission_costs!$B:$B,$C650,[1]raw_transmission_costs!$A:$A,AG$611)</f>
        <v>#VALUE!</v>
      </c>
      <c r="AH650" s="24" t="e">
        <f>SUMIFS([1]raw_transmission_costs!$G:$G,[1]raw_transmission_costs!$B:$B,$C650,[1]raw_transmission_costs!$A:$A,AH$611)-SUMIFS([1]raw_transmission_costs!$E:$E,[1]raw_transmission_costs!$B:$B,$C650,[1]raw_transmission_costs!$A:$A,AH$611)</f>
        <v>#VALUE!</v>
      </c>
      <c r="AI650" s="24" t="e">
        <f>SUMIFS([1]raw_transmission_costs!$G:$G,[1]raw_transmission_costs!$B:$B,$C650,[1]raw_transmission_costs!$A:$A,AI$611)-SUMIFS([1]raw_transmission_costs!$E:$E,[1]raw_transmission_costs!$B:$B,$C650,[1]raw_transmission_costs!$A:$A,AI$611)</f>
        <v>#VALUE!</v>
      </c>
      <c r="AJ650" s="24" t="e">
        <f>SUMIFS([1]raw_transmission_costs!$G:$G,[1]raw_transmission_costs!$B:$B,$C650,[1]raw_transmission_costs!$A:$A,AJ$611)-SUMIFS([1]raw_transmission_costs!$E:$E,[1]raw_transmission_costs!$B:$B,$C650,[1]raw_transmission_costs!$A:$A,AJ$611)</f>
        <v>#VALUE!</v>
      </c>
      <c r="AK650" s="24" t="e">
        <f>SUMIFS([1]raw_transmission_costs!$G:$G,[1]raw_transmission_costs!$B:$B,$C650,[1]raw_transmission_costs!$A:$A,AK$611)-SUMIFS([1]raw_transmission_costs!$E:$E,[1]raw_transmission_costs!$B:$B,$C650,[1]raw_transmission_costs!$A:$A,AK$611)</f>
        <v>#VALUE!</v>
      </c>
      <c r="AL650" s="24" t="e">
        <f>SUMIFS([1]raw_transmission_costs!$G:$G,[1]raw_transmission_costs!$B:$B,$C650,[1]raw_transmission_costs!$A:$A,AL$611)-SUMIFS([1]raw_transmission_costs!$E:$E,[1]raw_transmission_costs!$B:$B,$C650,[1]raw_transmission_costs!$A:$A,AL$611)</f>
        <v>#VALUE!</v>
      </c>
      <c r="AM650" s="24" t="e">
        <f>SUMIFS([1]raw_transmission_costs!$G:$G,[1]raw_transmission_costs!$B:$B,$C650,[1]raw_transmission_costs!$A:$A,AM$611)-SUMIFS([1]raw_transmission_costs!$E:$E,[1]raw_transmission_costs!$B:$B,$C650,[1]raw_transmission_costs!$A:$A,AM$611)</f>
        <v>#VALUE!</v>
      </c>
      <c r="AN650" s="131" t="e">
        <f>SUMIFS([1]raw_transmission_costs!$G:$G,[1]raw_transmission_costs!$B:$B,$C650,[1]raw_transmission_costs!$A:$A,AN$611)-SUMIFS([1]raw_transmission_costs!$E:$E,[1]raw_transmission_costs!$B:$B,$C650,[1]raw_transmission_costs!$A:$A,AN$611)</f>
        <v>#VALUE!</v>
      </c>
      <c r="AO650" s="17"/>
    </row>
    <row r="651" spans="3:41" outlineLevel="1" x14ac:dyDescent="0.4">
      <c r="C651" s="145" t="s">
        <v>167</v>
      </c>
      <c r="D651" s="130" t="s">
        <v>36</v>
      </c>
      <c r="E651" s="24">
        <v>0</v>
      </c>
      <c r="F651" s="24">
        <v>0</v>
      </c>
      <c r="G651" s="24">
        <v>0</v>
      </c>
      <c r="H651" s="24">
        <v>0</v>
      </c>
      <c r="I651" s="24">
        <v>0</v>
      </c>
      <c r="J651" s="24">
        <v>0</v>
      </c>
      <c r="K651" s="24">
        <v>0</v>
      </c>
      <c r="L651" s="24">
        <v>60</v>
      </c>
      <c r="M651" s="24">
        <v>247</v>
      </c>
      <c r="N651" s="24">
        <v>405.24</v>
      </c>
      <c r="O651" s="24">
        <v>0</v>
      </c>
      <c r="P651" s="24">
        <v>505.24</v>
      </c>
      <c r="Q651" s="24">
        <v>0</v>
      </c>
      <c r="R651" s="24">
        <v>0</v>
      </c>
      <c r="S651" s="24">
        <v>0</v>
      </c>
      <c r="T651" s="24">
        <v>784</v>
      </c>
      <c r="U651" s="24" t="e">
        <f>SUMIFS([1]raw_transmission_costs!$G:$G,[1]raw_transmission_costs!$B:$B,$C651,[1]raw_transmission_costs!$A:$A,U$611)-SUMIFS([1]raw_transmission_costs!$E:$E,[1]raw_transmission_costs!$B:$B,$C651,[1]raw_transmission_costs!$A:$A,U$611)</f>
        <v>#VALUE!</v>
      </c>
      <c r="V651" s="24" t="e">
        <f>SUMIFS([1]raw_transmission_costs!$G:$G,[1]raw_transmission_costs!$B:$B,$C651,[1]raw_transmission_costs!$A:$A,V$611)-SUMIFS([1]raw_transmission_costs!$E:$E,[1]raw_transmission_costs!$B:$B,$C651,[1]raw_transmission_costs!$A:$A,V$611)</f>
        <v>#VALUE!</v>
      </c>
      <c r="W651" s="24" t="e">
        <f>SUMIFS([1]raw_transmission_costs!$G:$G,[1]raw_transmission_costs!$B:$B,$C651,[1]raw_transmission_costs!$A:$A,W$611)-SUMIFS([1]raw_transmission_costs!$E:$E,[1]raw_transmission_costs!$B:$B,$C651,[1]raw_transmission_costs!$A:$A,W$611)</f>
        <v>#VALUE!</v>
      </c>
      <c r="X651" s="24" t="e">
        <f>SUMIFS([1]raw_transmission_costs!$G:$G,[1]raw_transmission_costs!$B:$B,$C651,[1]raw_transmission_costs!$A:$A,X$611)-SUMIFS([1]raw_transmission_costs!$E:$E,[1]raw_transmission_costs!$B:$B,$C651,[1]raw_transmission_costs!$A:$A,X$611)</f>
        <v>#VALUE!</v>
      </c>
      <c r="Y651" s="24" t="e">
        <f>SUMIFS([1]raw_transmission_costs!$G:$G,[1]raw_transmission_costs!$B:$B,$C651,[1]raw_transmission_costs!$A:$A,Y$611)-SUMIFS([1]raw_transmission_costs!$E:$E,[1]raw_transmission_costs!$B:$B,$C651,[1]raw_transmission_costs!$A:$A,Y$611)</f>
        <v>#VALUE!</v>
      </c>
      <c r="Z651" s="24" t="e">
        <f>SUMIFS([1]raw_transmission_costs!$G:$G,[1]raw_transmission_costs!$B:$B,$C651,[1]raw_transmission_costs!$A:$A,Z$611)-SUMIFS([1]raw_transmission_costs!$E:$E,[1]raw_transmission_costs!$B:$B,$C651,[1]raw_transmission_costs!$A:$A,Z$611)</f>
        <v>#VALUE!</v>
      </c>
      <c r="AA651" s="24" t="e">
        <f>SUMIFS([1]raw_transmission_costs!$G:$G,[1]raw_transmission_costs!$B:$B,$C651,[1]raw_transmission_costs!$A:$A,AA$611)-SUMIFS([1]raw_transmission_costs!$E:$E,[1]raw_transmission_costs!$B:$B,$C651,[1]raw_transmission_costs!$A:$A,AA$611)</f>
        <v>#VALUE!</v>
      </c>
      <c r="AB651" s="24" t="e">
        <f>SUMIFS([1]raw_transmission_costs!$G:$G,[1]raw_transmission_costs!$B:$B,$C651,[1]raw_transmission_costs!$A:$A,AB$611)-SUMIFS([1]raw_transmission_costs!$E:$E,[1]raw_transmission_costs!$B:$B,$C651,[1]raw_transmission_costs!$A:$A,AB$611)</f>
        <v>#VALUE!</v>
      </c>
      <c r="AC651" s="24" t="e">
        <f>SUMIFS([1]raw_transmission_costs!$G:$G,[1]raw_transmission_costs!$B:$B,$C651,[1]raw_transmission_costs!$A:$A,AC$611)-SUMIFS([1]raw_transmission_costs!$E:$E,[1]raw_transmission_costs!$B:$B,$C651,[1]raw_transmission_costs!$A:$A,AC$611)</f>
        <v>#VALUE!</v>
      </c>
      <c r="AD651" s="24" t="e">
        <f>SUMIFS([1]raw_transmission_costs!$G:$G,[1]raw_transmission_costs!$B:$B,$C651,[1]raw_transmission_costs!$A:$A,AD$611)-SUMIFS([1]raw_transmission_costs!$E:$E,[1]raw_transmission_costs!$B:$B,$C651,[1]raw_transmission_costs!$A:$A,AD$611)</f>
        <v>#VALUE!</v>
      </c>
      <c r="AE651" s="24" t="e">
        <f>SUMIFS([1]raw_transmission_costs!$G:$G,[1]raw_transmission_costs!$B:$B,$C651,[1]raw_transmission_costs!$A:$A,AE$611)-SUMIFS([1]raw_transmission_costs!$E:$E,[1]raw_transmission_costs!$B:$B,$C651,[1]raw_transmission_costs!$A:$A,AE$611)</f>
        <v>#VALUE!</v>
      </c>
      <c r="AF651" s="24" t="e">
        <f>SUMIFS([1]raw_transmission_costs!$G:$G,[1]raw_transmission_costs!$B:$B,$C651,[1]raw_transmission_costs!$A:$A,AF$611)-SUMIFS([1]raw_transmission_costs!$E:$E,[1]raw_transmission_costs!$B:$B,$C651,[1]raw_transmission_costs!$A:$A,AF$611)</f>
        <v>#VALUE!</v>
      </c>
      <c r="AG651" s="24" t="e">
        <f>SUMIFS([1]raw_transmission_costs!$G:$G,[1]raw_transmission_costs!$B:$B,$C651,[1]raw_transmission_costs!$A:$A,AG$611)-SUMIFS([1]raw_transmission_costs!$E:$E,[1]raw_transmission_costs!$B:$B,$C651,[1]raw_transmission_costs!$A:$A,AG$611)</f>
        <v>#VALUE!</v>
      </c>
      <c r="AH651" s="24" t="e">
        <f>SUMIFS([1]raw_transmission_costs!$G:$G,[1]raw_transmission_costs!$B:$B,$C651,[1]raw_transmission_costs!$A:$A,AH$611)-SUMIFS([1]raw_transmission_costs!$E:$E,[1]raw_transmission_costs!$B:$B,$C651,[1]raw_transmission_costs!$A:$A,AH$611)</f>
        <v>#VALUE!</v>
      </c>
      <c r="AI651" s="24" t="e">
        <f>SUMIFS([1]raw_transmission_costs!$G:$G,[1]raw_transmission_costs!$B:$B,$C651,[1]raw_transmission_costs!$A:$A,AI$611)-SUMIFS([1]raw_transmission_costs!$E:$E,[1]raw_transmission_costs!$B:$B,$C651,[1]raw_transmission_costs!$A:$A,AI$611)</f>
        <v>#VALUE!</v>
      </c>
      <c r="AJ651" s="24" t="e">
        <f>SUMIFS([1]raw_transmission_costs!$G:$G,[1]raw_transmission_costs!$B:$B,$C651,[1]raw_transmission_costs!$A:$A,AJ$611)-SUMIFS([1]raw_transmission_costs!$E:$E,[1]raw_transmission_costs!$B:$B,$C651,[1]raw_transmission_costs!$A:$A,AJ$611)</f>
        <v>#VALUE!</v>
      </c>
      <c r="AK651" s="24" t="e">
        <f>SUMIFS([1]raw_transmission_costs!$G:$G,[1]raw_transmission_costs!$B:$B,$C651,[1]raw_transmission_costs!$A:$A,AK$611)-SUMIFS([1]raw_transmission_costs!$E:$E,[1]raw_transmission_costs!$B:$B,$C651,[1]raw_transmission_costs!$A:$A,AK$611)</f>
        <v>#VALUE!</v>
      </c>
      <c r="AL651" s="24" t="e">
        <f>SUMIFS([1]raw_transmission_costs!$G:$G,[1]raw_transmission_costs!$B:$B,$C651,[1]raw_transmission_costs!$A:$A,AL$611)-SUMIFS([1]raw_transmission_costs!$E:$E,[1]raw_transmission_costs!$B:$B,$C651,[1]raw_transmission_costs!$A:$A,AL$611)</f>
        <v>#VALUE!</v>
      </c>
      <c r="AM651" s="24" t="e">
        <f>SUMIFS([1]raw_transmission_costs!$G:$G,[1]raw_transmission_costs!$B:$B,$C651,[1]raw_transmission_costs!$A:$A,AM$611)-SUMIFS([1]raw_transmission_costs!$E:$E,[1]raw_transmission_costs!$B:$B,$C651,[1]raw_transmission_costs!$A:$A,AM$611)</f>
        <v>#VALUE!</v>
      </c>
      <c r="AN651" s="131" t="e">
        <f>SUMIFS([1]raw_transmission_costs!$G:$G,[1]raw_transmission_costs!$B:$B,$C651,[1]raw_transmission_costs!$A:$A,AN$611)-SUMIFS([1]raw_transmission_costs!$E:$E,[1]raw_transmission_costs!$B:$B,$C651,[1]raw_transmission_costs!$A:$A,AN$611)</f>
        <v>#VALUE!</v>
      </c>
      <c r="AO651" s="17"/>
    </row>
    <row r="652" spans="3:41" outlineLevel="1" x14ac:dyDescent="0.4">
      <c r="C652" s="145" t="s">
        <v>168</v>
      </c>
      <c r="D652" s="130" t="s">
        <v>36</v>
      </c>
      <c r="E652" s="24">
        <v>0</v>
      </c>
      <c r="F652" s="24">
        <v>0</v>
      </c>
      <c r="G652" s="24">
        <v>0</v>
      </c>
      <c r="H652" s="24">
        <v>0</v>
      </c>
      <c r="I652" s="24">
        <v>0</v>
      </c>
      <c r="J652" s="24">
        <v>0</v>
      </c>
      <c r="K652" s="24">
        <v>0</v>
      </c>
      <c r="L652" s="24">
        <v>0</v>
      </c>
      <c r="M652" s="24">
        <v>187</v>
      </c>
      <c r="N652" s="24">
        <v>187</v>
      </c>
      <c r="O652" s="24">
        <v>0</v>
      </c>
      <c r="P652" s="24">
        <v>187</v>
      </c>
      <c r="Q652" s="24">
        <v>0</v>
      </c>
      <c r="R652" s="24">
        <v>0</v>
      </c>
      <c r="S652" s="24">
        <v>0</v>
      </c>
      <c r="T652" s="24">
        <v>187</v>
      </c>
      <c r="U652" s="24" t="e">
        <f>SUMIFS([1]raw_transmission_costs!$G:$G,[1]raw_transmission_costs!$B:$B,$C652,[1]raw_transmission_costs!$A:$A,U$611)-SUMIFS([1]raw_transmission_costs!$E:$E,[1]raw_transmission_costs!$B:$B,$C652,[1]raw_transmission_costs!$A:$A,U$611)</f>
        <v>#VALUE!</v>
      </c>
      <c r="V652" s="24" t="e">
        <f>SUMIFS([1]raw_transmission_costs!$G:$G,[1]raw_transmission_costs!$B:$B,$C652,[1]raw_transmission_costs!$A:$A,V$611)-SUMIFS([1]raw_transmission_costs!$E:$E,[1]raw_transmission_costs!$B:$B,$C652,[1]raw_transmission_costs!$A:$A,V$611)</f>
        <v>#VALUE!</v>
      </c>
      <c r="W652" s="24" t="e">
        <f>SUMIFS([1]raw_transmission_costs!$G:$G,[1]raw_transmission_costs!$B:$B,$C652,[1]raw_transmission_costs!$A:$A,W$611)-SUMIFS([1]raw_transmission_costs!$E:$E,[1]raw_transmission_costs!$B:$B,$C652,[1]raw_transmission_costs!$A:$A,W$611)</f>
        <v>#VALUE!</v>
      </c>
      <c r="X652" s="24" t="e">
        <f>SUMIFS([1]raw_transmission_costs!$G:$G,[1]raw_transmission_costs!$B:$B,$C652,[1]raw_transmission_costs!$A:$A,X$611)-SUMIFS([1]raw_transmission_costs!$E:$E,[1]raw_transmission_costs!$B:$B,$C652,[1]raw_transmission_costs!$A:$A,X$611)</f>
        <v>#VALUE!</v>
      </c>
      <c r="Y652" s="24" t="e">
        <f>SUMIFS([1]raw_transmission_costs!$G:$G,[1]raw_transmission_costs!$B:$B,$C652,[1]raw_transmission_costs!$A:$A,Y$611)-SUMIFS([1]raw_transmission_costs!$E:$E,[1]raw_transmission_costs!$B:$B,$C652,[1]raw_transmission_costs!$A:$A,Y$611)</f>
        <v>#VALUE!</v>
      </c>
      <c r="Z652" s="24" t="e">
        <f>SUMIFS([1]raw_transmission_costs!$G:$G,[1]raw_transmission_costs!$B:$B,$C652,[1]raw_transmission_costs!$A:$A,Z$611)-SUMIFS([1]raw_transmission_costs!$E:$E,[1]raw_transmission_costs!$B:$B,$C652,[1]raw_transmission_costs!$A:$A,Z$611)</f>
        <v>#VALUE!</v>
      </c>
      <c r="AA652" s="24" t="e">
        <f>SUMIFS([1]raw_transmission_costs!$G:$G,[1]raw_transmission_costs!$B:$B,$C652,[1]raw_transmission_costs!$A:$A,AA$611)-SUMIFS([1]raw_transmission_costs!$E:$E,[1]raw_transmission_costs!$B:$B,$C652,[1]raw_transmission_costs!$A:$A,AA$611)</f>
        <v>#VALUE!</v>
      </c>
      <c r="AB652" s="24" t="e">
        <f>SUMIFS([1]raw_transmission_costs!$G:$G,[1]raw_transmission_costs!$B:$B,$C652,[1]raw_transmission_costs!$A:$A,AB$611)-SUMIFS([1]raw_transmission_costs!$E:$E,[1]raw_transmission_costs!$B:$B,$C652,[1]raw_transmission_costs!$A:$A,AB$611)</f>
        <v>#VALUE!</v>
      </c>
      <c r="AC652" s="24" t="e">
        <f>SUMIFS([1]raw_transmission_costs!$G:$G,[1]raw_transmission_costs!$B:$B,$C652,[1]raw_transmission_costs!$A:$A,AC$611)-SUMIFS([1]raw_transmission_costs!$E:$E,[1]raw_transmission_costs!$B:$B,$C652,[1]raw_transmission_costs!$A:$A,AC$611)</f>
        <v>#VALUE!</v>
      </c>
      <c r="AD652" s="24" t="e">
        <f>SUMIFS([1]raw_transmission_costs!$G:$G,[1]raw_transmission_costs!$B:$B,$C652,[1]raw_transmission_costs!$A:$A,AD$611)-SUMIFS([1]raw_transmission_costs!$E:$E,[1]raw_transmission_costs!$B:$B,$C652,[1]raw_transmission_costs!$A:$A,AD$611)</f>
        <v>#VALUE!</v>
      </c>
      <c r="AE652" s="24" t="e">
        <f>SUMIFS([1]raw_transmission_costs!$G:$G,[1]raw_transmission_costs!$B:$B,$C652,[1]raw_transmission_costs!$A:$A,AE$611)-SUMIFS([1]raw_transmission_costs!$E:$E,[1]raw_transmission_costs!$B:$B,$C652,[1]raw_transmission_costs!$A:$A,AE$611)</f>
        <v>#VALUE!</v>
      </c>
      <c r="AF652" s="24" t="e">
        <f>SUMIFS([1]raw_transmission_costs!$G:$G,[1]raw_transmission_costs!$B:$B,$C652,[1]raw_transmission_costs!$A:$A,AF$611)-SUMIFS([1]raw_transmission_costs!$E:$E,[1]raw_transmission_costs!$B:$B,$C652,[1]raw_transmission_costs!$A:$A,AF$611)</f>
        <v>#VALUE!</v>
      </c>
      <c r="AG652" s="24" t="e">
        <f>SUMIFS([1]raw_transmission_costs!$G:$G,[1]raw_transmission_costs!$B:$B,$C652,[1]raw_transmission_costs!$A:$A,AG$611)-SUMIFS([1]raw_transmission_costs!$E:$E,[1]raw_transmission_costs!$B:$B,$C652,[1]raw_transmission_costs!$A:$A,AG$611)</f>
        <v>#VALUE!</v>
      </c>
      <c r="AH652" s="24" t="e">
        <f>SUMIFS([1]raw_transmission_costs!$G:$G,[1]raw_transmission_costs!$B:$B,$C652,[1]raw_transmission_costs!$A:$A,AH$611)-SUMIFS([1]raw_transmission_costs!$E:$E,[1]raw_transmission_costs!$B:$B,$C652,[1]raw_transmission_costs!$A:$A,AH$611)</f>
        <v>#VALUE!</v>
      </c>
      <c r="AI652" s="24" t="e">
        <f>SUMIFS([1]raw_transmission_costs!$G:$G,[1]raw_transmission_costs!$B:$B,$C652,[1]raw_transmission_costs!$A:$A,AI$611)-SUMIFS([1]raw_transmission_costs!$E:$E,[1]raw_transmission_costs!$B:$B,$C652,[1]raw_transmission_costs!$A:$A,AI$611)</f>
        <v>#VALUE!</v>
      </c>
      <c r="AJ652" s="24" t="e">
        <f>SUMIFS([1]raw_transmission_costs!$G:$G,[1]raw_transmission_costs!$B:$B,$C652,[1]raw_transmission_costs!$A:$A,AJ$611)-SUMIFS([1]raw_transmission_costs!$E:$E,[1]raw_transmission_costs!$B:$B,$C652,[1]raw_transmission_costs!$A:$A,AJ$611)</f>
        <v>#VALUE!</v>
      </c>
      <c r="AK652" s="24" t="e">
        <f>SUMIFS([1]raw_transmission_costs!$G:$G,[1]raw_transmission_costs!$B:$B,$C652,[1]raw_transmission_costs!$A:$A,AK$611)-SUMIFS([1]raw_transmission_costs!$E:$E,[1]raw_transmission_costs!$B:$B,$C652,[1]raw_transmission_costs!$A:$A,AK$611)</f>
        <v>#VALUE!</v>
      </c>
      <c r="AL652" s="24" t="e">
        <f>SUMIFS([1]raw_transmission_costs!$G:$G,[1]raw_transmission_costs!$B:$B,$C652,[1]raw_transmission_costs!$A:$A,AL$611)-SUMIFS([1]raw_transmission_costs!$E:$E,[1]raw_transmission_costs!$B:$B,$C652,[1]raw_transmission_costs!$A:$A,AL$611)</f>
        <v>#VALUE!</v>
      </c>
      <c r="AM652" s="24" t="e">
        <f>SUMIFS([1]raw_transmission_costs!$G:$G,[1]raw_transmission_costs!$B:$B,$C652,[1]raw_transmission_costs!$A:$A,AM$611)-SUMIFS([1]raw_transmission_costs!$E:$E,[1]raw_transmission_costs!$B:$B,$C652,[1]raw_transmission_costs!$A:$A,AM$611)</f>
        <v>#VALUE!</v>
      </c>
      <c r="AN652" s="131" t="e">
        <f>SUMIFS([1]raw_transmission_costs!$G:$G,[1]raw_transmission_costs!$B:$B,$C652,[1]raw_transmission_costs!$A:$A,AN$611)-SUMIFS([1]raw_transmission_costs!$E:$E,[1]raw_transmission_costs!$B:$B,$C652,[1]raw_transmission_costs!$A:$A,AN$611)</f>
        <v>#VALUE!</v>
      </c>
      <c r="AO652" s="17"/>
    </row>
    <row r="653" spans="3:41" outlineLevel="1" x14ac:dyDescent="0.4">
      <c r="C653" s="145" t="s">
        <v>169</v>
      </c>
      <c r="D653" s="130" t="s">
        <v>36</v>
      </c>
      <c r="E653" s="24">
        <v>0</v>
      </c>
      <c r="F653" s="24">
        <v>0</v>
      </c>
      <c r="G653" s="24">
        <v>0</v>
      </c>
      <c r="H653" s="24">
        <v>0</v>
      </c>
      <c r="I653" s="24">
        <v>0</v>
      </c>
      <c r="J653" s="24">
        <v>0</v>
      </c>
      <c r="K653" s="24">
        <v>0</v>
      </c>
      <c r="L653" s="24">
        <v>173</v>
      </c>
      <c r="M653" s="24">
        <v>173</v>
      </c>
      <c r="N653" s="24">
        <v>269.7</v>
      </c>
      <c r="O653" s="24">
        <v>0</v>
      </c>
      <c r="P653" s="24">
        <v>396.94</v>
      </c>
      <c r="Q653" s="24">
        <v>0</v>
      </c>
      <c r="R653" s="24">
        <v>0</v>
      </c>
      <c r="S653" s="24">
        <v>0</v>
      </c>
      <c r="T653" s="24">
        <v>790.94</v>
      </c>
      <c r="U653" s="24" t="e">
        <f>SUMIFS([1]raw_transmission_costs!$G:$G,[1]raw_transmission_costs!$B:$B,$C653,[1]raw_transmission_costs!$A:$A,U$611)-SUMIFS([1]raw_transmission_costs!$E:$E,[1]raw_transmission_costs!$B:$B,$C653,[1]raw_transmission_costs!$A:$A,U$611)</f>
        <v>#VALUE!</v>
      </c>
      <c r="V653" s="24" t="e">
        <f>SUMIFS([1]raw_transmission_costs!$G:$G,[1]raw_transmission_costs!$B:$B,$C653,[1]raw_transmission_costs!$A:$A,V$611)-SUMIFS([1]raw_transmission_costs!$E:$E,[1]raw_transmission_costs!$B:$B,$C653,[1]raw_transmission_costs!$A:$A,V$611)</f>
        <v>#VALUE!</v>
      </c>
      <c r="W653" s="24" t="e">
        <f>SUMIFS([1]raw_transmission_costs!$G:$G,[1]raw_transmission_costs!$B:$B,$C653,[1]raw_transmission_costs!$A:$A,W$611)-SUMIFS([1]raw_transmission_costs!$E:$E,[1]raw_transmission_costs!$B:$B,$C653,[1]raw_transmission_costs!$A:$A,W$611)</f>
        <v>#VALUE!</v>
      </c>
      <c r="X653" s="24" t="e">
        <f>SUMIFS([1]raw_transmission_costs!$G:$G,[1]raw_transmission_costs!$B:$B,$C653,[1]raw_transmission_costs!$A:$A,X$611)-SUMIFS([1]raw_transmission_costs!$E:$E,[1]raw_transmission_costs!$B:$B,$C653,[1]raw_transmission_costs!$A:$A,X$611)</f>
        <v>#VALUE!</v>
      </c>
      <c r="Y653" s="24" t="e">
        <f>SUMIFS([1]raw_transmission_costs!$G:$G,[1]raw_transmission_costs!$B:$B,$C653,[1]raw_transmission_costs!$A:$A,Y$611)-SUMIFS([1]raw_transmission_costs!$E:$E,[1]raw_transmission_costs!$B:$B,$C653,[1]raw_transmission_costs!$A:$A,Y$611)</f>
        <v>#VALUE!</v>
      </c>
      <c r="Z653" s="24" t="e">
        <f>SUMIFS([1]raw_transmission_costs!$G:$G,[1]raw_transmission_costs!$B:$B,$C653,[1]raw_transmission_costs!$A:$A,Z$611)-SUMIFS([1]raw_transmission_costs!$E:$E,[1]raw_transmission_costs!$B:$B,$C653,[1]raw_transmission_costs!$A:$A,Z$611)</f>
        <v>#VALUE!</v>
      </c>
      <c r="AA653" s="24" t="e">
        <f>SUMIFS([1]raw_transmission_costs!$G:$G,[1]raw_transmission_costs!$B:$B,$C653,[1]raw_transmission_costs!$A:$A,AA$611)-SUMIFS([1]raw_transmission_costs!$E:$E,[1]raw_transmission_costs!$B:$B,$C653,[1]raw_transmission_costs!$A:$A,AA$611)</f>
        <v>#VALUE!</v>
      </c>
      <c r="AB653" s="24" t="e">
        <f>SUMIFS([1]raw_transmission_costs!$G:$G,[1]raw_transmission_costs!$B:$B,$C653,[1]raw_transmission_costs!$A:$A,AB$611)-SUMIFS([1]raw_transmission_costs!$E:$E,[1]raw_transmission_costs!$B:$B,$C653,[1]raw_transmission_costs!$A:$A,AB$611)</f>
        <v>#VALUE!</v>
      </c>
      <c r="AC653" s="24" t="e">
        <f>SUMIFS([1]raw_transmission_costs!$G:$G,[1]raw_transmission_costs!$B:$B,$C653,[1]raw_transmission_costs!$A:$A,AC$611)-SUMIFS([1]raw_transmission_costs!$E:$E,[1]raw_transmission_costs!$B:$B,$C653,[1]raw_transmission_costs!$A:$A,AC$611)</f>
        <v>#VALUE!</v>
      </c>
      <c r="AD653" s="24" t="e">
        <f>SUMIFS([1]raw_transmission_costs!$G:$G,[1]raw_transmission_costs!$B:$B,$C653,[1]raw_transmission_costs!$A:$A,AD$611)-SUMIFS([1]raw_transmission_costs!$E:$E,[1]raw_transmission_costs!$B:$B,$C653,[1]raw_transmission_costs!$A:$A,AD$611)</f>
        <v>#VALUE!</v>
      </c>
      <c r="AE653" s="24" t="e">
        <f>SUMIFS([1]raw_transmission_costs!$G:$G,[1]raw_transmission_costs!$B:$B,$C653,[1]raw_transmission_costs!$A:$A,AE$611)-SUMIFS([1]raw_transmission_costs!$E:$E,[1]raw_transmission_costs!$B:$B,$C653,[1]raw_transmission_costs!$A:$A,AE$611)</f>
        <v>#VALUE!</v>
      </c>
      <c r="AF653" s="24" t="e">
        <f>SUMIFS([1]raw_transmission_costs!$G:$G,[1]raw_transmission_costs!$B:$B,$C653,[1]raw_transmission_costs!$A:$A,AF$611)-SUMIFS([1]raw_transmission_costs!$E:$E,[1]raw_transmission_costs!$B:$B,$C653,[1]raw_transmission_costs!$A:$A,AF$611)</f>
        <v>#VALUE!</v>
      </c>
      <c r="AG653" s="24" t="e">
        <f>SUMIFS([1]raw_transmission_costs!$G:$G,[1]raw_transmission_costs!$B:$B,$C653,[1]raw_transmission_costs!$A:$A,AG$611)-SUMIFS([1]raw_transmission_costs!$E:$E,[1]raw_transmission_costs!$B:$B,$C653,[1]raw_transmission_costs!$A:$A,AG$611)</f>
        <v>#VALUE!</v>
      </c>
      <c r="AH653" s="24" t="e">
        <f>SUMIFS([1]raw_transmission_costs!$G:$G,[1]raw_transmission_costs!$B:$B,$C653,[1]raw_transmission_costs!$A:$A,AH$611)-SUMIFS([1]raw_transmission_costs!$E:$E,[1]raw_transmission_costs!$B:$B,$C653,[1]raw_transmission_costs!$A:$A,AH$611)</f>
        <v>#VALUE!</v>
      </c>
      <c r="AI653" s="24" t="e">
        <f>SUMIFS([1]raw_transmission_costs!$G:$G,[1]raw_transmission_costs!$B:$B,$C653,[1]raw_transmission_costs!$A:$A,AI$611)-SUMIFS([1]raw_transmission_costs!$E:$E,[1]raw_transmission_costs!$B:$B,$C653,[1]raw_transmission_costs!$A:$A,AI$611)</f>
        <v>#VALUE!</v>
      </c>
      <c r="AJ653" s="24" t="e">
        <f>SUMIFS([1]raw_transmission_costs!$G:$G,[1]raw_transmission_costs!$B:$B,$C653,[1]raw_transmission_costs!$A:$A,AJ$611)-SUMIFS([1]raw_transmission_costs!$E:$E,[1]raw_transmission_costs!$B:$B,$C653,[1]raw_transmission_costs!$A:$A,AJ$611)</f>
        <v>#VALUE!</v>
      </c>
      <c r="AK653" s="24" t="e">
        <f>SUMIFS([1]raw_transmission_costs!$G:$G,[1]raw_transmission_costs!$B:$B,$C653,[1]raw_transmission_costs!$A:$A,AK$611)-SUMIFS([1]raw_transmission_costs!$E:$E,[1]raw_transmission_costs!$B:$B,$C653,[1]raw_transmission_costs!$A:$A,AK$611)</f>
        <v>#VALUE!</v>
      </c>
      <c r="AL653" s="24" t="e">
        <f>SUMIFS([1]raw_transmission_costs!$G:$G,[1]raw_transmission_costs!$B:$B,$C653,[1]raw_transmission_costs!$A:$A,AL$611)-SUMIFS([1]raw_transmission_costs!$E:$E,[1]raw_transmission_costs!$B:$B,$C653,[1]raw_transmission_costs!$A:$A,AL$611)</f>
        <v>#VALUE!</v>
      </c>
      <c r="AM653" s="24" t="e">
        <f>SUMIFS([1]raw_transmission_costs!$G:$G,[1]raw_transmission_costs!$B:$B,$C653,[1]raw_transmission_costs!$A:$A,AM$611)-SUMIFS([1]raw_transmission_costs!$E:$E,[1]raw_transmission_costs!$B:$B,$C653,[1]raw_transmission_costs!$A:$A,AM$611)</f>
        <v>#VALUE!</v>
      </c>
      <c r="AN653" s="131" t="e">
        <f>SUMIFS([1]raw_transmission_costs!$G:$G,[1]raw_transmission_costs!$B:$B,$C653,[1]raw_transmission_costs!$A:$A,AN$611)-SUMIFS([1]raw_transmission_costs!$E:$E,[1]raw_transmission_costs!$B:$B,$C653,[1]raw_transmission_costs!$A:$A,AN$611)</f>
        <v>#VALUE!</v>
      </c>
      <c r="AO653" s="17"/>
    </row>
    <row r="654" spans="3:41" outlineLevel="1" x14ac:dyDescent="0.4">
      <c r="C654" s="145" t="s">
        <v>170</v>
      </c>
      <c r="D654" s="130" t="s">
        <v>36</v>
      </c>
      <c r="E654" s="24">
        <v>0</v>
      </c>
      <c r="F654" s="24">
        <v>0</v>
      </c>
      <c r="G654" s="24">
        <v>0</v>
      </c>
      <c r="H654" s="24">
        <v>0</v>
      </c>
      <c r="I654" s="24">
        <v>0</v>
      </c>
      <c r="J654" s="24">
        <v>0</v>
      </c>
      <c r="K654" s="24">
        <v>0</v>
      </c>
      <c r="L654" s="24">
        <v>233</v>
      </c>
      <c r="M654" s="24">
        <v>420</v>
      </c>
      <c r="N654" s="24">
        <v>674.94</v>
      </c>
      <c r="O654" s="24">
        <v>0</v>
      </c>
      <c r="P654" s="24">
        <v>674.93999999999994</v>
      </c>
      <c r="Q654" s="24">
        <v>0</v>
      </c>
      <c r="R654" s="24">
        <v>0</v>
      </c>
      <c r="S654" s="24">
        <v>0</v>
      </c>
      <c r="T654" s="24">
        <v>674.9399999999996</v>
      </c>
      <c r="U654" s="24" t="e">
        <f>SUMIFS([1]raw_transmission_costs!$G:$G,[1]raw_transmission_costs!$B:$B,$C654,[1]raw_transmission_costs!$A:$A,U$611)-SUMIFS([1]raw_transmission_costs!$E:$E,[1]raw_transmission_costs!$B:$B,$C654,[1]raw_transmission_costs!$A:$A,U$611)</f>
        <v>#VALUE!</v>
      </c>
      <c r="V654" s="24" t="e">
        <f>SUMIFS([1]raw_transmission_costs!$G:$G,[1]raw_transmission_costs!$B:$B,$C654,[1]raw_transmission_costs!$A:$A,V$611)-SUMIFS([1]raw_transmission_costs!$E:$E,[1]raw_transmission_costs!$B:$B,$C654,[1]raw_transmission_costs!$A:$A,V$611)</f>
        <v>#VALUE!</v>
      </c>
      <c r="W654" s="24" t="e">
        <f>SUMIFS([1]raw_transmission_costs!$G:$G,[1]raw_transmission_costs!$B:$B,$C654,[1]raw_transmission_costs!$A:$A,W$611)-SUMIFS([1]raw_transmission_costs!$E:$E,[1]raw_transmission_costs!$B:$B,$C654,[1]raw_transmission_costs!$A:$A,W$611)</f>
        <v>#VALUE!</v>
      </c>
      <c r="X654" s="24" t="e">
        <f>SUMIFS([1]raw_transmission_costs!$G:$G,[1]raw_transmission_costs!$B:$B,$C654,[1]raw_transmission_costs!$A:$A,X$611)-SUMIFS([1]raw_transmission_costs!$E:$E,[1]raw_transmission_costs!$B:$B,$C654,[1]raw_transmission_costs!$A:$A,X$611)</f>
        <v>#VALUE!</v>
      </c>
      <c r="Y654" s="24" t="e">
        <f>SUMIFS([1]raw_transmission_costs!$G:$G,[1]raw_transmission_costs!$B:$B,$C654,[1]raw_transmission_costs!$A:$A,Y$611)-SUMIFS([1]raw_transmission_costs!$E:$E,[1]raw_transmission_costs!$B:$B,$C654,[1]raw_transmission_costs!$A:$A,Y$611)</f>
        <v>#VALUE!</v>
      </c>
      <c r="Z654" s="24" t="e">
        <f>SUMIFS([1]raw_transmission_costs!$G:$G,[1]raw_transmission_costs!$B:$B,$C654,[1]raw_transmission_costs!$A:$A,Z$611)-SUMIFS([1]raw_transmission_costs!$E:$E,[1]raw_transmission_costs!$B:$B,$C654,[1]raw_transmission_costs!$A:$A,Z$611)</f>
        <v>#VALUE!</v>
      </c>
      <c r="AA654" s="24" t="e">
        <f>SUMIFS([1]raw_transmission_costs!$G:$G,[1]raw_transmission_costs!$B:$B,$C654,[1]raw_transmission_costs!$A:$A,AA$611)-SUMIFS([1]raw_transmission_costs!$E:$E,[1]raw_transmission_costs!$B:$B,$C654,[1]raw_transmission_costs!$A:$A,AA$611)</f>
        <v>#VALUE!</v>
      </c>
      <c r="AB654" s="24" t="e">
        <f>SUMIFS([1]raw_transmission_costs!$G:$G,[1]raw_transmission_costs!$B:$B,$C654,[1]raw_transmission_costs!$A:$A,AB$611)-SUMIFS([1]raw_transmission_costs!$E:$E,[1]raw_transmission_costs!$B:$B,$C654,[1]raw_transmission_costs!$A:$A,AB$611)</f>
        <v>#VALUE!</v>
      </c>
      <c r="AC654" s="24" t="e">
        <f>SUMIFS([1]raw_transmission_costs!$G:$G,[1]raw_transmission_costs!$B:$B,$C654,[1]raw_transmission_costs!$A:$A,AC$611)-SUMIFS([1]raw_transmission_costs!$E:$E,[1]raw_transmission_costs!$B:$B,$C654,[1]raw_transmission_costs!$A:$A,AC$611)</f>
        <v>#VALUE!</v>
      </c>
      <c r="AD654" s="24" t="e">
        <f>SUMIFS([1]raw_transmission_costs!$G:$G,[1]raw_transmission_costs!$B:$B,$C654,[1]raw_transmission_costs!$A:$A,AD$611)-SUMIFS([1]raw_transmission_costs!$E:$E,[1]raw_transmission_costs!$B:$B,$C654,[1]raw_transmission_costs!$A:$A,AD$611)</f>
        <v>#VALUE!</v>
      </c>
      <c r="AE654" s="24" t="e">
        <f>SUMIFS([1]raw_transmission_costs!$G:$G,[1]raw_transmission_costs!$B:$B,$C654,[1]raw_transmission_costs!$A:$A,AE$611)-SUMIFS([1]raw_transmission_costs!$E:$E,[1]raw_transmission_costs!$B:$B,$C654,[1]raw_transmission_costs!$A:$A,AE$611)</f>
        <v>#VALUE!</v>
      </c>
      <c r="AF654" s="24" t="e">
        <f>SUMIFS([1]raw_transmission_costs!$G:$G,[1]raw_transmission_costs!$B:$B,$C654,[1]raw_transmission_costs!$A:$A,AF$611)-SUMIFS([1]raw_transmission_costs!$E:$E,[1]raw_transmission_costs!$B:$B,$C654,[1]raw_transmission_costs!$A:$A,AF$611)</f>
        <v>#VALUE!</v>
      </c>
      <c r="AG654" s="24" t="e">
        <f>SUMIFS([1]raw_transmission_costs!$G:$G,[1]raw_transmission_costs!$B:$B,$C654,[1]raw_transmission_costs!$A:$A,AG$611)-SUMIFS([1]raw_transmission_costs!$E:$E,[1]raw_transmission_costs!$B:$B,$C654,[1]raw_transmission_costs!$A:$A,AG$611)</f>
        <v>#VALUE!</v>
      </c>
      <c r="AH654" s="24" t="e">
        <f>SUMIFS([1]raw_transmission_costs!$G:$G,[1]raw_transmission_costs!$B:$B,$C654,[1]raw_transmission_costs!$A:$A,AH$611)-SUMIFS([1]raw_transmission_costs!$E:$E,[1]raw_transmission_costs!$B:$B,$C654,[1]raw_transmission_costs!$A:$A,AH$611)</f>
        <v>#VALUE!</v>
      </c>
      <c r="AI654" s="24" t="e">
        <f>SUMIFS([1]raw_transmission_costs!$G:$G,[1]raw_transmission_costs!$B:$B,$C654,[1]raw_transmission_costs!$A:$A,AI$611)-SUMIFS([1]raw_transmission_costs!$E:$E,[1]raw_transmission_costs!$B:$B,$C654,[1]raw_transmission_costs!$A:$A,AI$611)</f>
        <v>#VALUE!</v>
      </c>
      <c r="AJ654" s="24" t="e">
        <f>SUMIFS([1]raw_transmission_costs!$G:$G,[1]raw_transmission_costs!$B:$B,$C654,[1]raw_transmission_costs!$A:$A,AJ$611)-SUMIFS([1]raw_transmission_costs!$E:$E,[1]raw_transmission_costs!$B:$B,$C654,[1]raw_transmission_costs!$A:$A,AJ$611)</f>
        <v>#VALUE!</v>
      </c>
      <c r="AK654" s="24" t="e">
        <f>SUMIFS([1]raw_transmission_costs!$G:$G,[1]raw_transmission_costs!$B:$B,$C654,[1]raw_transmission_costs!$A:$A,AK$611)-SUMIFS([1]raw_transmission_costs!$E:$E,[1]raw_transmission_costs!$B:$B,$C654,[1]raw_transmission_costs!$A:$A,AK$611)</f>
        <v>#VALUE!</v>
      </c>
      <c r="AL654" s="24" t="e">
        <f>SUMIFS([1]raw_transmission_costs!$G:$G,[1]raw_transmission_costs!$B:$B,$C654,[1]raw_transmission_costs!$A:$A,AL$611)-SUMIFS([1]raw_transmission_costs!$E:$E,[1]raw_transmission_costs!$B:$B,$C654,[1]raw_transmission_costs!$A:$A,AL$611)</f>
        <v>#VALUE!</v>
      </c>
      <c r="AM654" s="24" t="e">
        <f>SUMIFS([1]raw_transmission_costs!$G:$G,[1]raw_transmission_costs!$B:$B,$C654,[1]raw_transmission_costs!$A:$A,AM$611)-SUMIFS([1]raw_transmission_costs!$E:$E,[1]raw_transmission_costs!$B:$B,$C654,[1]raw_transmission_costs!$A:$A,AM$611)</f>
        <v>#VALUE!</v>
      </c>
      <c r="AN654" s="131" t="e">
        <f>SUMIFS([1]raw_transmission_costs!$G:$G,[1]raw_transmission_costs!$B:$B,$C654,[1]raw_transmission_costs!$A:$A,AN$611)-SUMIFS([1]raw_transmission_costs!$E:$E,[1]raw_transmission_costs!$B:$B,$C654,[1]raw_transmission_costs!$A:$A,AN$611)</f>
        <v>#VALUE!</v>
      </c>
      <c r="AO654" s="17"/>
    </row>
    <row r="655" spans="3:41" outlineLevel="1" x14ac:dyDescent="0.4">
      <c r="C655" s="145" t="s">
        <v>171</v>
      </c>
      <c r="D655" s="130" t="s">
        <v>36</v>
      </c>
      <c r="E655" s="24">
        <v>0</v>
      </c>
      <c r="F655" s="24">
        <v>0</v>
      </c>
      <c r="G655" s="24">
        <v>0</v>
      </c>
      <c r="H655" s="24">
        <v>0</v>
      </c>
      <c r="I655" s="24">
        <v>0</v>
      </c>
      <c r="J655" s="24">
        <v>826.34</v>
      </c>
      <c r="K655" s="24">
        <v>2826.34</v>
      </c>
      <c r="L655" s="24">
        <v>3677</v>
      </c>
      <c r="M655" s="24">
        <v>3677</v>
      </c>
      <c r="N655" s="24">
        <v>3677</v>
      </c>
      <c r="O655" s="24">
        <v>0</v>
      </c>
      <c r="P655" s="24">
        <v>3677</v>
      </c>
      <c r="Q655" s="24">
        <v>0</v>
      </c>
      <c r="R655" s="24">
        <v>0</v>
      </c>
      <c r="S655" s="24">
        <v>0</v>
      </c>
      <c r="T655" s="24">
        <v>3677</v>
      </c>
      <c r="U655" s="24" t="e">
        <f>SUMIFS([1]raw_transmission_costs!$G:$G,[1]raw_transmission_costs!$B:$B,$C655,[1]raw_transmission_costs!$A:$A,U$611)-SUMIFS([1]raw_transmission_costs!$E:$E,[1]raw_transmission_costs!$B:$B,$C655,[1]raw_transmission_costs!$A:$A,U$611)</f>
        <v>#VALUE!</v>
      </c>
      <c r="V655" s="24" t="e">
        <f>SUMIFS([1]raw_transmission_costs!$G:$G,[1]raw_transmission_costs!$B:$B,$C655,[1]raw_transmission_costs!$A:$A,V$611)-SUMIFS([1]raw_transmission_costs!$E:$E,[1]raw_transmission_costs!$B:$B,$C655,[1]raw_transmission_costs!$A:$A,V$611)</f>
        <v>#VALUE!</v>
      </c>
      <c r="W655" s="24" t="e">
        <f>SUMIFS([1]raw_transmission_costs!$G:$G,[1]raw_transmission_costs!$B:$B,$C655,[1]raw_transmission_costs!$A:$A,W$611)-SUMIFS([1]raw_transmission_costs!$E:$E,[1]raw_transmission_costs!$B:$B,$C655,[1]raw_transmission_costs!$A:$A,W$611)</f>
        <v>#VALUE!</v>
      </c>
      <c r="X655" s="24" t="e">
        <f>SUMIFS([1]raw_transmission_costs!$G:$G,[1]raw_transmission_costs!$B:$B,$C655,[1]raw_transmission_costs!$A:$A,X$611)-SUMIFS([1]raw_transmission_costs!$E:$E,[1]raw_transmission_costs!$B:$B,$C655,[1]raw_transmission_costs!$A:$A,X$611)</f>
        <v>#VALUE!</v>
      </c>
      <c r="Y655" s="24" t="e">
        <f>SUMIFS([1]raw_transmission_costs!$G:$G,[1]raw_transmission_costs!$B:$B,$C655,[1]raw_transmission_costs!$A:$A,Y$611)-SUMIFS([1]raw_transmission_costs!$E:$E,[1]raw_transmission_costs!$B:$B,$C655,[1]raw_transmission_costs!$A:$A,Y$611)</f>
        <v>#VALUE!</v>
      </c>
      <c r="Z655" s="24" t="e">
        <f>SUMIFS([1]raw_transmission_costs!$G:$G,[1]raw_transmission_costs!$B:$B,$C655,[1]raw_transmission_costs!$A:$A,Z$611)-SUMIFS([1]raw_transmission_costs!$E:$E,[1]raw_transmission_costs!$B:$B,$C655,[1]raw_transmission_costs!$A:$A,Z$611)</f>
        <v>#VALUE!</v>
      </c>
      <c r="AA655" s="24" t="e">
        <f>SUMIFS([1]raw_transmission_costs!$G:$G,[1]raw_transmission_costs!$B:$B,$C655,[1]raw_transmission_costs!$A:$A,AA$611)-SUMIFS([1]raw_transmission_costs!$E:$E,[1]raw_transmission_costs!$B:$B,$C655,[1]raw_transmission_costs!$A:$A,AA$611)</f>
        <v>#VALUE!</v>
      </c>
      <c r="AB655" s="24" t="e">
        <f>SUMIFS([1]raw_transmission_costs!$G:$G,[1]raw_transmission_costs!$B:$B,$C655,[1]raw_transmission_costs!$A:$A,AB$611)-SUMIFS([1]raw_transmission_costs!$E:$E,[1]raw_transmission_costs!$B:$B,$C655,[1]raw_transmission_costs!$A:$A,AB$611)</f>
        <v>#VALUE!</v>
      </c>
      <c r="AC655" s="24" t="e">
        <f>SUMIFS([1]raw_transmission_costs!$G:$G,[1]raw_transmission_costs!$B:$B,$C655,[1]raw_transmission_costs!$A:$A,AC$611)-SUMIFS([1]raw_transmission_costs!$E:$E,[1]raw_transmission_costs!$B:$B,$C655,[1]raw_transmission_costs!$A:$A,AC$611)</f>
        <v>#VALUE!</v>
      </c>
      <c r="AD655" s="24" t="e">
        <f>SUMIFS([1]raw_transmission_costs!$G:$G,[1]raw_transmission_costs!$B:$B,$C655,[1]raw_transmission_costs!$A:$A,AD$611)-SUMIFS([1]raw_transmission_costs!$E:$E,[1]raw_transmission_costs!$B:$B,$C655,[1]raw_transmission_costs!$A:$A,AD$611)</f>
        <v>#VALUE!</v>
      </c>
      <c r="AE655" s="24" t="e">
        <f>SUMIFS([1]raw_transmission_costs!$G:$G,[1]raw_transmission_costs!$B:$B,$C655,[1]raw_transmission_costs!$A:$A,AE$611)-SUMIFS([1]raw_transmission_costs!$E:$E,[1]raw_transmission_costs!$B:$B,$C655,[1]raw_transmission_costs!$A:$A,AE$611)</f>
        <v>#VALUE!</v>
      </c>
      <c r="AF655" s="24" t="e">
        <f>SUMIFS([1]raw_transmission_costs!$G:$G,[1]raw_transmission_costs!$B:$B,$C655,[1]raw_transmission_costs!$A:$A,AF$611)-SUMIFS([1]raw_transmission_costs!$E:$E,[1]raw_transmission_costs!$B:$B,$C655,[1]raw_transmission_costs!$A:$A,AF$611)</f>
        <v>#VALUE!</v>
      </c>
      <c r="AG655" s="24" t="e">
        <f>SUMIFS([1]raw_transmission_costs!$G:$G,[1]raw_transmission_costs!$B:$B,$C655,[1]raw_transmission_costs!$A:$A,AG$611)-SUMIFS([1]raw_transmission_costs!$E:$E,[1]raw_transmission_costs!$B:$B,$C655,[1]raw_transmission_costs!$A:$A,AG$611)</f>
        <v>#VALUE!</v>
      </c>
      <c r="AH655" s="24" t="e">
        <f>SUMIFS([1]raw_transmission_costs!$G:$G,[1]raw_transmission_costs!$B:$B,$C655,[1]raw_transmission_costs!$A:$A,AH$611)-SUMIFS([1]raw_transmission_costs!$E:$E,[1]raw_transmission_costs!$B:$B,$C655,[1]raw_transmission_costs!$A:$A,AH$611)</f>
        <v>#VALUE!</v>
      </c>
      <c r="AI655" s="24" t="e">
        <f>SUMIFS([1]raw_transmission_costs!$G:$G,[1]raw_transmission_costs!$B:$B,$C655,[1]raw_transmission_costs!$A:$A,AI$611)-SUMIFS([1]raw_transmission_costs!$E:$E,[1]raw_transmission_costs!$B:$B,$C655,[1]raw_transmission_costs!$A:$A,AI$611)</f>
        <v>#VALUE!</v>
      </c>
      <c r="AJ655" s="24" t="e">
        <f>SUMIFS([1]raw_transmission_costs!$G:$G,[1]raw_transmission_costs!$B:$B,$C655,[1]raw_transmission_costs!$A:$A,AJ$611)-SUMIFS([1]raw_transmission_costs!$E:$E,[1]raw_transmission_costs!$B:$B,$C655,[1]raw_transmission_costs!$A:$A,AJ$611)</f>
        <v>#VALUE!</v>
      </c>
      <c r="AK655" s="24" t="e">
        <f>SUMIFS([1]raw_transmission_costs!$G:$G,[1]raw_transmission_costs!$B:$B,$C655,[1]raw_transmission_costs!$A:$A,AK$611)-SUMIFS([1]raw_transmission_costs!$E:$E,[1]raw_transmission_costs!$B:$B,$C655,[1]raw_transmission_costs!$A:$A,AK$611)</f>
        <v>#VALUE!</v>
      </c>
      <c r="AL655" s="24" t="e">
        <f>SUMIFS([1]raw_transmission_costs!$G:$G,[1]raw_transmission_costs!$B:$B,$C655,[1]raw_transmission_costs!$A:$A,AL$611)-SUMIFS([1]raw_transmission_costs!$E:$E,[1]raw_transmission_costs!$B:$B,$C655,[1]raw_transmission_costs!$A:$A,AL$611)</f>
        <v>#VALUE!</v>
      </c>
      <c r="AM655" s="24" t="e">
        <f>SUMIFS([1]raw_transmission_costs!$G:$G,[1]raw_transmission_costs!$B:$B,$C655,[1]raw_transmission_costs!$A:$A,AM$611)-SUMIFS([1]raw_transmission_costs!$E:$E,[1]raw_transmission_costs!$B:$B,$C655,[1]raw_transmission_costs!$A:$A,AM$611)</f>
        <v>#VALUE!</v>
      </c>
      <c r="AN655" s="131" t="e">
        <f>SUMIFS([1]raw_transmission_costs!$G:$G,[1]raw_transmission_costs!$B:$B,$C655,[1]raw_transmission_costs!$A:$A,AN$611)-SUMIFS([1]raw_transmission_costs!$E:$E,[1]raw_transmission_costs!$B:$B,$C655,[1]raw_transmission_costs!$A:$A,AN$611)</f>
        <v>#VALUE!</v>
      </c>
      <c r="AO655" s="17"/>
    </row>
    <row r="656" spans="3:41" outlineLevel="1" x14ac:dyDescent="0.4">
      <c r="C656" s="145" t="s">
        <v>172</v>
      </c>
      <c r="D656" s="130" t="s">
        <v>36</v>
      </c>
      <c r="E656" s="24">
        <v>0</v>
      </c>
      <c r="F656" s="24">
        <v>0</v>
      </c>
      <c r="G656" s="24">
        <v>0</v>
      </c>
      <c r="H656" s="24">
        <v>0</v>
      </c>
      <c r="I656" s="24">
        <v>0</v>
      </c>
      <c r="J656" s="24">
        <v>0</v>
      </c>
      <c r="K656" s="24">
        <v>0</v>
      </c>
      <c r="L656" s="24">
        <v>865.9</v>
      </c>
      <c r="M656" s="24">
        <v>865.9</v>
      </c>
      <c r="N656" s="24">
        <v>865.9</v>
      </c>
      <c r="O656" s="24">
        <v>0</v>
      </c>
      <c r="P656" s="24">
        <v>865.9</v>
      </c>
      <c r="Q656" s="24">
        <v>0</v>
      </c>
      <c r="R656" s="24">
        <v>0</v>
      </c>
      <c r="S656" s="24">
        <v>0</v>
      </c>
      <c r="T656" s="24">
        <v>865.9</v>
      </c>
      <c r="U656" s="24" t="e">
        <f>SUMIFS([1]raw_transmission_costs!$G:$G,[1]raw_transmission_costs!$B:$B,$C656,[1]raw_transmission_costs!$A:$A,U$611)-SUMIFS([1]raw_transmission_costs!$E:$E,[1]raw_transmission_costs!$B:$B,$C656,[1]raw_transmission_costs!$A:$A,U$611)</f>
        <v>#VALUE!</v>
      </c>
      <c r="V656" s="24" t="e">
        <f>SUMIFS([1]raw_transmission_costs!$G:$G,[1]raw_transmission_costs!$B:$B,$C656,[1]raw_transmission_costs!$A:$A,V$611)-SUMIFS([1]raw_transmission_costs!$E:$E,[1]raw_transmission_costs!$B:$B,$C656,[1]raw_transmission_costs!$A:$A,V$611)</f>
        <v>#VALUE!</v>
      </c>
      <c r="W656" s="24" t="e">
        <f>SUMIFS([1]raw_transmission_costs!$G:$G,[1]raw_transmission_costs!$B:$B,$C656,[1]raw_transmission_costs!$A:$A,W$611)-SUMIFS([1]raw_transmission_costs!$E:$E,[1]raw_transmission_costs!$B:$B,$C656,[1]raw_transmission_costs!$A:$A,W$611)</f>
        <v>#VALUE!</v>
      </c>
      <c r="X656" s="24" t="e">
        <f>SUMIFS([1]raw_transmission_costs!$G:$G,[1]raw_transmission_costs!$B:$B,$C656,[1]raw_transmission_costs!$A:$A,X$611)-SUMIFS([1]raw_transmission_costs!$E:$E,[1]raw_transmission_costs!$B:$B,$C656,[1]raw_transmission_costs!$A:$A,X$611)</f>
        <v>#VALUE!</v>
      </c>
      <c r="Y656" s="24" t="e">
        <f>SUMIFS([1]raw_transmission_costs!$G:$G,[1]raw_transmission_costs!$B:$B,$C656,[1]raw_transmission_costs!$A:$A,Y$611)-SUMIFS([1]raw_transmission_costs!$E:$E,[1]raw_transmission_costs!$B:$B,$C656,[1]raw_transmission_costs!$A:$A,Y$611)</f>
        <v>#VALUE!</v>
      </c>
      <c r="Z656" s="24" t="e">
        <f>SUMIFS([1]raw_transmission_costs!$G:$G,[1]raw_transmission_costs!$B:$B,$C656,[1]raw_transmission_costs!$A:$A,Z$611)-SUMIFS([1]raw_transmission_costs!$E:$E,[1]raw_transmission_costs!$B:$B,$C656,[1]raw_transmission_costs!$A:$A,Z$611)</f>
        <v>#VALUE!</v>
      </c>
      <c r="AA656" s="24" t="e">
        <f>SUMIFS([1]raw_transmission_costs!$G:$G,[1]raw_transmission_costs!$B:$B,$C656,[1]raw_transmission_costs!$A:$A,AA$611)-SUMIFS([1]raw_transmission_costs!$E:$E,[1]raw_transmission_costs!$B:$B,$C656,[1]raw_transmission_costs!$A:$A,AA$611)</f>
        <v>#VALUE!</v>
      </c>
      <c r="AB656" s="24" t="e">
        <f>SUMIFS([1]raw_transmission_costs!$G:$G,[1]raw_transmission_costs!$B:$B,$C656,[1]raw_transmission_costs!$A:$A,AB$611)-SUMIFS([1]raw_transmission_costs!$E:$E,[1]raw_transmission_costs!$B:$B,$C656,[1]raw_transmission_costs!$A:$A,AB$611)</f>
        <v>#VALUE!</v>
      </c>
      <c r="AC656" s="24" t="e">
        <f>SUMIFS([1]raw_transmission_costs!$G:$G,[1]raw_transmission_costs!$B:$B,$C656,[1]raw_transmission_costs!$A:$A,AC$611)-SUMIFS([1]raw_transmission_costs!$E:$E,[1]raw_transmission_costs!$B:$B,$C656,[1]raw_transmission_costs!$A:$A,AC$611)</f>
        <v>#VALUE!</v>
      </c>
      <c r="AD656" s="24" t="e">
        <f>SUMIFS([1]raw_transmission_costs!$G:$G,[1]raw_transmission_costs!$B:$B,$C656,[1]raw_transmission_costs!$A:$A,AD$611)-SUMIFS([1]raw_transmission_costs!$E:$E,[1]raw_transmission_costs!$B:$B,$C656,[1]raw_transmission_costs!$A:$A,AD$611)</f>
        <v>#VALUE!</v>
      </c>
      <c r="AE656" s="24" t="e">
        <f>SUMIFS([1]raw_transmission_costs!$G:$G,[1]raw_transmission_costs!$B:$B,$C656,[1]raw_transmission_costs!$A:$A,AE$611)-SUMIFS([1]raw_transmission_costs!$E:$E,[1]raw_transmission_costs!$B:$B,$C656,[1]raw_transmission_costs!$A:$A,AE$611)</f>
        <v>#VALUE!</v>
      </c>
      <c r="AF656" s="24" t="e">
        <f>SUMIFS([1]raw_transmission_costs!$G:$G,[1]raw_transmission_costs!$B:$B,$C656,[1]raw_transmission_costs!$A:$A,AF$611)-SUMIFS([1]raw_transmission_costs!$E:$E,[1]raw_transmission_costs!$B:$B,$C656,[1]raw_transmission_costs!$A:$A,AF$611)</f>
        <v>#VALUE!</v>
      </c>
      <c r="AG656" s="24" t="e">
        <f>SUMIFS([1]raw_transmission_costs!$G:$G,[1]raw_transmission_costs!$B:$B,$C656,[1]raw_transmission_costs!$A:$A,AG$611)-SUMIFS([1]raw_transmission_costs!$E:$E,[1]raw_transmission_costs!$B:$B,$C656,[1]raw_transmission_costs!$A:$A,AG$611)</f>
        <v>#VALUE!</v>
      </c>
      <c r="AH656" s="24" t="e">
        <f>SUMIFS([1]raw_transmission_costs!$G:$G,[1]raw_transmission_costs!$B:$B,$C656,[1]raw_transmission_costs!$A:$A,AH$611)-SUMIFS([1]raw_transmission_costs!$E:$E,[1]raw_transmission_costs!$B:$B,$C656,[1]raw_transmission_costs!$A:$A,AH$611)</f>
        <v>#VALUE!</v>
      </c>
      <c r="AI656" s="24" t="e">
        <f>SUMIFS([1]raw_transmission_costs!$G:$G,[1]raw_transmission_costs!$B:$B,$C656,[1]raw_transmission_costs!$A:$A,AI$611)-SUMIFS([1]raw_transmission_costs!$E:$E,[1]raw_transmission_costs!$B:$B,$C656,[1]raw_transmission_costs!$A:$A,AI$611)</f>
        <v>#VALUE!</v>
      </c>
      <c r="AJ656" s="24" t="e">
        <f>SUMIFS([1]raw_transmission_costs!$G:$G,[1]raw_transmission_costs!$B:$B,$C656,[1]raw_transmission_costs!$A:$A,AJ$611)-SUMIFS([1]raw_transmission_costs!$E:$E,[1]raw_transmission_costs!$B:$B,$C656,[1]raw_transmission_costs!$A:$A,AJ$611)</f>
        <v>#VALUE!</v>
      </c>
      <c r="AK656" s="24" t="e">
        <f>SUMIFS([1]raw_transmission_costs!$G:$G,[1]raw_transmission_costs!$B:$B,$C656,[1]raw_transmission_costs!$A:$A,AK$611)-SUMIFS([1]raw_transmission_costs!$E:$E,[1]raw_transmission_costs!$B:$B,$C656,[1]raw_transmission_costs!$A:$A,AK$611)</f>
        <v>#VALUE!</v>
      </c>
      <c r="AL656" s="24" t="e">
        <f>SUMIFS([1]raw_transmission_costs!$G:$G,[1]raw_transmission_costs!$B:$B,$C656,[1]raw_transmission_costs!$A:$A,AL$611)-SUMIFS([1]raw_transmission_costs!$E:$E,[1]raw_transmission_costs!$B:$B,$C656,[1]raw_transmission_costs!$A:$A,AL$611)</f>
        <v>#VALUE!</v>
      </c>
      <c r="AM656" s="24" t="e">
        <f>SUMIFS([1]raw_transmission_costs!$G:$G,[1]raw_transmission_costs!$B:$B,$C656,[1]raw_transmission_costs!$A:$A,AM$611)-SUMIFS([1]raw_transmission_costs!$E:$E,[1]raw_transmission_costs!$B:$B,$C656,[1]raw_transmission_costs!$A:$A,AM$611)</f>
        <v>#VALUE!</v>
      </c>
      <c r="AN656" s="131" t="e">
        <f>SUMIFS([1]raw_transmission_costs!$G:$G,[1]raw_transmission_costs!$B:$B,$C656,[1]raw_transmission_costs!$A:$A,AN$611)-SUMIFS([1]raw_transmission_costs!$E:$E,[1]raw_transmission_costs!$B:$B,$C656,[1]raw_transmission_costs!$A:$A,AN$611)</f>
        <v>#VALUE!</v>
      </c>
      <c r="AO656" s="17"/>
    </row>
    <row r="657" spans="3:41" outlineLevel="1" x14ac:dyDescent="0.4">
      <c r="C657" s="145" t="s">
        <v>173</v>
      </c>
      <c r="D657" s="130" t="s">
        <v>36</v>
      </c>
      <c r="E657" s="24">
        <v>0</v>
      </c>
      <c r="F657" s="24">
        <v>0</v>
      </c>
      <c r="G657" s="24">
        <v>0</v>
      </c>
      <c r="H657" s="24">
        <v>0</v>
      </c>
      <c r="I657" s="24">
        <v>0</v>
      </c>
      <c r="J657" s="24">
        <v>0</v>
      </c>
      <c r="K657" s="24">
        <v>0</v>
      </c>
      <c r="L657" s="24">
        <v>0</v>
      </c>
      <c r="M657" s="24">
        <v>0</v>
      </c>
      <c r="N657" s="24">
        <v>1778.57</v>
      </c>
      <c r="O657" s="24">
        <v>0</v>
      </c>
      <c r="P657" s="24">
        <v>1778.57</v>
      </c>
      <c r="Q657" s="24">
        <v>0</v>
      </c>
      <c r="R657" s="24">
        <v>0</v>
      </c>
      <c r="S657" s="24">
        <v>0</v>
      </c>
      <c r="T657" s="24">
        <v>1778.5700000000002</v>
      </c>
      <c r="U657" s="24" t="e">
        <f>SUMIFS([1]raw_transmission_costs!$G:$G,[1]raw_transmission_costs!$B:$B,$C657,[1]raw_transmission_costs!$A:$A,U$611)-SUMIFS([1]raw_transmission_costs!$E:$E,[1]raw_transmission_costs!$B:$B,$C657,[1]raw_transmission_costs!$A:$A,U$611)</f>
        <v>#VALUE!</v>
      </c>
      <c r="V657" s="24" t="e">
        <f>SUMIFS([1]raw_transmission_costs!$G:$G,[1]raw_transmission_costs!$B:$B,$C657,[1]raw_transmission_costs!$A:$A,V$611)-SUMIFS([1]raw_transmission_costs!$E:$E,[1]raw_transmission_costs!$B:$B,$C657,[1]raw_transmission_costs!$A:$A,V$611)</f>
        <v>#VALUE!</v>
      </c>
      <c r="W657" s="24" t="e">
        <f>SUMIFS([1]raw_transmission_costs!$G:$G,[1]raw_transmission_costs!$B:$B,$C657,[1]raw_transmission_costs!$A:$A,W$611)-SUMIFS([1]raw_transmission_costs!$E:$E,[1]raw_transmission_costs!$B:$B,$C657,[1]raw_transmission_costs!$A:$A,W$611)</f>
        <v>#VALUE!</v>
      </c>
      <c r="X657" s="24" t="e">
        <f>SUMIFS([1]raw_transmission_costs!$G:$G,[1]raw_transmission_costs!$B:$B,$C657,[1]raw_transmission_costs!$A:$A,X$611)-SUMIFS([1]raw_transmission_costs!$E:$E,[1]raw_transmission_costs!$B:$B,$C657,[1]raw_transmission_costs!$A:$A,X$611)</f>
        <v>#VALUE!</v>
      </c>
      <c r="Y657" s="24" t="e">
        <f>SUMIFS([1]raw_transmission_costs!$G:$G,[1]raw_transmission_costs!$B:$B,$C657,[1]raw_transmission_costs!$A:$A,Y$611)-SUMIFS([1]raw_transmission_costs!$E:$E,[1]raw_transmission_costs!$B:$B,$C657,[1]raw_transmission_costs!$A:$A,Y$611)</f>
        <v>#VALUE!</v>
      </c>
      <c r="Z657" s="24" t="e">
        <f>SUMIFS([1]raw_transmission_costs!$G:$G,[1]raw_transmission_costs!$B:$B,$C657,[1]raw_transmission_costs!$A:$A,Z$611)-SUMIFS([1]raw_transmission_costs!$E:$E,[1]raw_transmission_costs!$B:$B,$C657,[1]raw_transmission_costs!$A:$A,Z$611)</f>
        <v>#VALUE!</v>
      </c>
      <c r="AA657" s="24" t="e">
        <f>SUMIFS([1]raw_transmission_costs!$G:$G,[1]raw_transmission_costs!$B:$B,$C657,[1]raw_transmission_costs!$A:$A,AA$611)-SUMIFS([1]raw_transmission_costs!$E:$E,[1]raw_transmission_costs!$B:$B,$C657,[1]raw_transmission_costs!$A:$A,AA$611)</f>
        <v>#VALUE!</v>
      </c>
      <c r="AB657" s="24" t="e">
        <f>SUMIFS([1]raw_transmission_costs!$G:$G,[1]raw_transmission_costs!$B:$B,$C657,[1]raw_transmission_costs!$A:$A,AB$611)-SUMIFS([1]raw_transmission_costs!$E:$E,[1]raw_transmission_costs!$B:$B,$C657,[1]raw_transmission_costs!$A:$A,AB$611)</f>
        <v>#VALUE!</v>
      </c>
      <c r="AC657" s="24" t="e">
        <f>SUMIFS([1]raw_transmission_costs!$G:$G,[1]raw_transmission_costs!$B:$B,$C657,[1]raw_transmission_costs!$A:$A,AC$611)-SUMIFS([1]raw_transmission_costs!$E:$E,[1]raw_transmission_costs!$B:$B,$C657,[1]raw_transmission_costs!$A:$A,AC$611)</f>
        <v>#VALUE!</v>
      </c>
      <c r="AD657" s="24" t="e">
        <f>SUMIFS([1]raw_transmission_costs!$G:$G,[1]raw_transmission_costs!$B:$B,$C657,[1]raw_transmission_costs!$A:$A,AD$611)-SUMIFS([1]raw_transmission_costs!$E:$E,[1]raw_transmission_costs!$B:$B,$C657,[1]raw_transmission_costs!$A:$A,AD$611)</f>
        <v>#VALUE!</v>
      </c>
      <c r="AE657" s="24" t="e">
        <f>SUMIFS([1]raw_transmission_costs!$G:$G,[1]raw_transmission_costs!$B:$B,$C657,[1]raw_transmission_costs!$A:$A,AE$611)-SUMIFS([1]raw_transmission_costs!$E:$E,[1]raw_transmission_costs!$B:$B,$C657,[1]raw_transmission_costs!$A:$A,AE$611)</f>
        <v>#VALUE!</v>
      </c>
      <c r="AF657" s="24" t="e">
        <f>SUMIFS([1]raw_transmission_costs!$G:$G,[1]raw_transmission_costs!$B:$B,$C657,[1]raw_transmission_costs!$A:$A,AF$611)-SUMIFS([1]raw_transmission_costs!$E:$E,[1]raw_transmission_costs!$B:$B,$C657,[1]raw_transmission_costs!$A:$A,AF$611)</f>
        <v>#VALUE!</v>
      </c>
      <c r="AG657" s="24" t="e">
        <f>SUMIFS([1]raw_transmission_costs!$G:$G,[1]raw_transmission_costs!$B:$B,$C657,[1]raw_transmission_costs!$A:$A,AG$611)-SUMIFS([1]raw_transmission_costs!$E:$E,[1]raw_transmission_costs!$B:$B,$C657,[1]raw_transmission_costs!$A:$A,AG$611)</f>
        <v>#VALUE!</v>
      </c>
      <c r="AH657" s="24" t="e">
        <f>SUMIFS([1]raw_transmission_costs!$G:$G,[1]raw_transmission_costs!$B:$B,$C657,[1]raw_transmission_costs!$A:$A,AH$611)-SUMIFS([1]raw_transmission_costs!$E:$E,[1]raw_transmission_costs!$B:$B,$C657,[1]raw_transmission_costs!$A:$A,AH$611)</f>
        <v>#VALUE!</v>
      </c>
      <c r="AI657" s="24" t="e">
        <f>SUMIFS([1]raw_transmission_costs!$G:$G,[1]raw_transmission_costs!$B:$B,$C657,[1]raw_transmission_costs!$A:$A,AI$611)-SUMIFS([1]raw_transmission_costs!$E:$E,[1]raw_transmission_costs!$B:$B,$C657,[1]raw_transmission_costs!$A:$A,AI$611)</f>
        <v>#VALUE!</v>
      </c>
      <c r="AJ657" s="24" t="e">
        <f>SUMIFS([1]raw_transmission_costs!$G:$G,[1]raw_transmission_costs!$B:$B,$C657,[1]raw_transmission_costs!$A:$A,AJ$611)-SUMIFS([1]raw_transmission_costs!$E:$E,[1]raw_transmission_costs!$B:$B,$C657,[1]raw_transmission_costs!$A:$A,AJ$611)</f>
        <v>#VALUE!</v>
      </c>
      <c r="AK657" s="24" t="e">
        <f>SUMIFS([1]raw_transmission_costs!$G:$G,[1]raw_transmission_costs!$B:$B,$C657,[1]raw_transmission_costs!$A:$A,AK$611)-SUMIFS([1]raw_transmission_costs!$E:$E,[1]raw_transmission_costs!$B:$B,$C657,[1]raw_transmission_costs!$A:$A,AK$611)</f>
        <v>#VALUE!</v>
      </c>
      <c r="AL657" s="24" t="e">
        <f>SUMIFS([1]raw_transmission_costs!$G:$G,[1]raw_transmission_costs!$B:$B,$C657,[1]raw_transmission_costs!$A:$A,AL$611)-SUMIFS([1]raw_transmission_costs!$E:$E,[1]raw_transmission_costs!$B:$B,$C657,[1]raw_transmission_costs!$A:$A,AL$611)</f>
        <v>#VALUE!</v>
      </c>
      <c r="AM657" s="24" t="e">
        <f>SUMIFS([1]raw_transmission_costs!$G:$G,[1]raw_transmission_costs!$B:$B,$C657,[1]raw_transmission_costs!$A:$A,AM$611)-SUMIFS([1]raw_transmission_costs!$E:$E,[1]raw_transmission_costs!$B:$B,$C657,[1]raw_transmission_costs!$A:$A,AM$611)</f>
        <v>#VALUE!</v>
      </c>
      <c r="AN657" s="131" t="e">
        <f>SUMIFS([1]raw_transmission_costs!$G:$G,[1]raw_transmission_costs!$B:$B,$C657,[1]raw_transmission_costs!$A:$A,AN$611)-SUMIFS([1]raw_transmission_costs!$E:$E,[1]raw_transmission_costs!$B:$B,$C657,[1]raw_transmission_costs!$A:$A,AN$611)</f>
        <v>#VALUE!</v>
      </c>
      <c r="AO657" s="17"/>
    </row>
    <row r="658" spans="3:41" outlineLevel="1" x14ac:dyDescent="0.4">
      <c r="C658" s="145" t="s">
        <v>174</v>
      </c>
      <c r="D658" s="130" t="s">
        <v>36</v>
      </c>
      <c r="E658" s="24">
        <v>0</v>
      </c>
      <c r="F658" s="24">
        <v>0</v>
      </c>
      <c r="G658" s="24">
        <v>0</v>
      </c>
      <c r="H658" s="24">
        <v>0</v>
      </c>
      <c r="I658" s="24">
        <v>0</v>
      </c>
      <c r="J658" s="24">
        <v>1173.6600000000001</v>
      </c>
      <c r="K658" s="24">
        <v>1173.6600000000001</v>
      </c>
      <c r="L658" s="24">
        <v>1488</v>
      </c>
      <c r="M658" s="24">
        <v>1488</v>
      </c>
      <c r="N658" s="24">
        <v>1488</v>
      </c>
      <c r="O658" s="24">
        <v>0</v>
      </c>
      <c r="P658" s="24">
        <v>1488</v>
      </c>
      <c r="Q658" s="24">
        <v>0</v>
      </c>
      <c r="R658" s="24">
        <v>0</v>
      </c>
      <c r="S658" s="24">
        <v>0</v>
      </c>
      <c r="T658" s="24">
        <v>1488</v>
      </c>
      <c r="U658" s="24" t="e">
        <f>SUMIFS([1]raw_transmission_costs!$G:$G,[1]raw_transmission_costs!$B:$B,$C658,[1]raw_transmission_costs!$A:$A,U$611)-SUMIFS([1]raw_transmission_costs!$E:$E,[1]raw_transmission_costs!$B:$B,$C658,[1]raw_transmission_costs!$A:$A,U$611)</f>
        <v>#VALUE!</v>
      </c>
      <c r="V658" s="24" t="e">
        <f>SUMIFS([1]raw_transmission_costs!$G:$G,[1]raw_transmission_costs!$B:$B,$C658,[1]raw_transmission_costs!$A:$A,V$611)-SUMIFS([1]raw_transmission_costs!$E:$E,[1]raw_transmission_costs!$B:$B,$C658,[1]raw_transmission_costs!$A:$A,V$611)</f>
        <v>#VALUE!</v>
      </c>
      <c r="W658" s="24" t="e">
        <f>SUMIFS([1]raw_transmission_costs!$G:$G,[1]raw_transmission_costs!$B:$B,$C658,[1]raw_transmission_costs!$A:$A,W$611)-SUMIFS([1]raw_transmission_costs!$E:$E,[1]raw_transmission_costs!$B:$B,$C658,[1]raw_transmission_costs!$A:$A,W$611)</f>
        <v>#VALUE!</v>
      </c>
      <c r="X658" s="24" t="e">
        <f>SUMIFS([1]raw_transmission_costs!$G:$G,[1]raw_transmission_costs!$B:$B,$C658,[1]raw_transmission_costs!$A:$A,X$611)-SUMIFS([1]raw_transmission_costs!$E:$E,[1]raw_transmission_costs!$B:$B,$C658,[1]raw_transmission_costs!$A:$A,X$611)</f>
        <v>#VALUE!</v>
      </c>
      <c r="Y658" s="24" t="e">
        <f>SUMIFS([1]raw_transmission_costs!$G:$G,[1]raw_transmission_costs!$B:$B,$C658,[1]raw_transmission_costs!$A:$A,Y$611)-SUMIFS([1]raw_transmission_costs!$E:$E,[1]raw_transmission_costs!$B:$B,$C658,[1]raw_transmission_costs!$A:$A,Y$611)</f>
        <v>#VALUE!</v>
      </c>
      <c r="Z658" s="24" t="e">
        <f>SUMIFS([1]raw_transmission_costs!$G:$G,[1]raw_transmission_costs!$B:$B,$C658,[1]raw_transmission_costs!$A:$A,Z$611)-SUMIFS([1]raw_transmission_costs!$E:$E,[1]raw_transmission_costs!$B:$B,$C658,[1]raw_transmission_costs!$A:$A,Z$611)</f>
        <v>#VALUE!</v>
      </c>
      <c r="AA658" s="24" t="e">
        <f>SUMIFS([1]raw_transmission_costs!$G:$G,[1]raw_transmission_costs!$B:$B,$C658,[1]raw_transmission_costs!$A:$A,AA$611)-SUMIFS([1]raw_transmission_costs!$E:$E,[1]raw_transmission_costs!$B:$B,$C658,[1]raw_transmission_costs!$A:$A,AA$611)</f>
        <v>#VALUE!</v>
      </c>
      <c r="AB658" s="24" t="e">
        <f>SUMIFS([1]raw_transmission_costs!$G:$G,[1]raw_transmission_costs!$B:$B,$C658,[1]raw_transmission_costs!$A:$A,AB$611)-SUMIFS([1]raw_transmission_costs!$E:$E,[1]raw_transmission_costs!$B:$B,$C658,[1]raw_transmission_costs!$A:$A,AB$611)</f>
        <v>#VALUE!</v>
      </c>
      <c r="AC658" s="24" t="e">
        <f>SUMIFS([1]raw_transmission_costs!$G:$G,[1]raw_transmission_costs!$B:$B,$C658,[1]raw_transmission_costs!$A:$A,AC$611)-SUMIFS([1]raw_transmission_costs!$E:$E,[1]raw_transmission_costs!$B:$B,$C658,[1]raw_transmission_costs!$A:$A,AC$611)</f>
        <v>#VALUE!</v>
      </c>
      <c r="AD658" s="24" t="e">
        <f>SUMIFS([1]raw_transmission_costs!$G:$G,[1]raw_transmission_costs!$B:$B,$C658,[1]raw_transmission_costs!$A:$A,AD$611)-SUMIFS([1]raw_transmission_costs!$E:$E,[1]raw_transmission_costs!$B:$B,$C658,[1]raw_transmission_costs!$A:$A,AD$611)</f>
        <v>#VALUE!</v>
      </c>
      <c r="AE658" s="24" t="e">
        <f>SUMIFS([1]raw_transmission_costs!$G:$G,[1]raw_transmission_costs!$B:$B,$C658,[1]raw_transmission_costs!$A:$A,AE$611)-SUMIFS([1]raw_transmission_costs!$E:$E,[1]raw_transmission_costs!$B:$B,$C658,[1]raw_transmission_costs!$A:$A,AE$611)</f>
        <v>#VALUE!</v>
      </c>
      <c r="AF658" s="24" t="e">
        <f>SUMIFS([1]raw_transmission_costs!$G:$G,[1]raw_transmission_costs!$B:$B,$C658,[1]raw_transmission_costs!$A:$A,AF$611)-SUMIFS([1]raw_transmission_costs!$E:$E,[1]raw_transmission_costs!$B:$B,$C658,[1]raw_transmission_costs!$A:$A,AF$611)</f>
        <v>#VALUE!</v>
      </c>
      <c r="AG658" s="24" t="e">
        <f>SUMIFS([1]raw_transmission_costs!$G:$G,[1]raw_transmission_costs!$B:$B,$C658,[1]raw_transmission_costs!$A:$A,AG$611)-SUMIFS([1]raw_transmission_costs!$E:$E,[1]raw_transmission_costs!$B:$B,$C658,[1]raw_transmission_costs!$A:$A,AG$611)</f>
        <v>#VALUE!</v>
      </c>
      <c r="AH658" s="24" t="e">
        <f>SUMIFS([1]raw_transmission_costs!$G:$G,[1]raw_transmission_costs!$B:$B,$C658,[1]raw_transmission_costs!$A:$A,AH$611)-SUMIFS([1]raw_transmission_costs!$E:$E,[1]raw_transmission_costs!$B:$B,$C658,[1]raw_transmission_costs!$A:$A,AH$611)</f>
        <v>#VALUE!</v>
      </c>
      <c r="AI658" s="24" t="e">
        <f>SUMIFS([1]raw_transmission_costs!$G:$G,[1]raw_transmission_costs!$B:$B,$C658,[1]raw_transmission_costs!$A:$A,AI$611)-SUMIFS([1]raw_transmission_costs!$E:$E,[1]raw_transmission_costs!$B:$B,$C658,[1]raw_transmission_costs!$A:$A,AI$611)</f>
        <v>#VALUE!</v>
      </c>
      <c r="AJ658" s="24" t="e">
        <f>SUMIFS([1]raw_transmission_costs!$G:$G,[1]raw_transmission_costs!$B:$B,$C658,[1]raw_transmission_costs!$A:$A,AJ$611)-SUMIFS([1]raw_transmission_costs!$E:$E,[1]raw_transmission_costs!$B:$B,$C658,[1]raw_transmission_costs!$A:$A,AJ$611)</f>
        <v>#VALUE!</v>
      </c>
      <c r="AK658" s="24" t="e">
        <f>SUMIFS([1]raw_transmission_costs!$G:$G,[1]raw_transmission_costs!$B:$B,$C658,[1]raw_transmission_costs!$A:$A,AK$611)-SUMIFS([1]raw_transmission_costs!$E:$E,[1]raw_transmission_costs!$B:$B,$C658,[1]raw_transmission_costs!$A:$A,AK$611)</f>
        <v>#VALUE!</v>
      </c>
      <c r="AL658" s="24" t="e">
        <f>SUMIFS([1]raw_transmission_costs!$G:$G,[1]raw_transmission_costs!$B:$B,$C658,[1]raw_transmission_costs!$A:$A,AL$611)-SUMIFS([1]raw_transmission_costs!$E:$E,[1]raw_transmission_costs!$B:$B,$C658,[1]raw_transmission_costs!$A:$A,AL$611)</f>
        <v>#VALUE!</v>
      </c>
      <c r="AM658" s="24" t="e">
        <f>SUMIFS([1]raw_transmission_costs!$G:$G,[1]raw_transmission_costs!$B:$B,$C658,[1]raw_transmission_costs!$A:$A,AM$611)-SUMIFS([1]raw_transmission_costs!$E:$E,[1]raw_transmission_costs!$B:$B,$C658,[1]raw_transmission_costs!$A:$A,AM$611)</f>
        <v>#VALUE!</v>
      </c>
      <c r="AN658" s="131" t="e">
        <f>SUMIFS([1]raw_transmission_costs!$G:$G,[1]raw_transmission_costs!$B:$B,$C658,[1]raw_transmission_costs!$A:$A,AN$611)-SUMIFS([1]raw_transmission_costs!$E:$E,[1]raw_transmission_costs!$B:$B,$C658,[1]raw_transmission_costs!$A:$A,AN$611)</f>
        <v>#VALUE!</v>
      </c>
      <c r="AO658" s="17"/>
    </row>
    <row r="659" spans="3:41" outlineLevel="1" x14ac:dyDescent="0.4">
      <c r="C659" s="145" t="s">
        <v>175</v>
      </c>
      <c r="D659" s="130" t="s">
        <v>36</v>
      </c>
      <c r="E659" s="24">
        <v>0</v>
      </c>
      <c r="F659" s="24">
        <v>0</v>
      </c>
      <c r="G659" s="24">
        <v>0</v>
      </c>
      <c r="H659" s="24">
        <v>0</v>
      </c>
      <c r="I659" s="24">
        <v>0</v>
      </c>
      <c r="J659" s="24">
        <v>0</v>
      </c>
      <c r="K659" s="24">
        <v>0</v>
      </c>
      <c r="L659" s="24">
        <v>806.54</v>
      </c>
      <c r="M659" s="24">
        <v>860.4</v>
      </c>
      <c r="N659" s="24">
        <v>860.4</v>
      </c>
      <c r="O659" s="24">
        <v>0</v>
      </c>
      <c r="P659" s="24">
        <v>860.4</v>
      </c>
      <c r="Q659" s="24">
        <v>0</v>
      </c>
      <c r="R659" s="24">
        <v>0</v>
      </c>
      <c r="S659" s="24">
        <v>0</v>
      </c>
      <c r="T659" s="24">
        <v>860.4</v>
      </c>
      <c r="U659" s="24" t="e">
        <f>SUMIFS([1]raw_transmission_costs!$G:$G,[1]raw_transmission_costs!$B:$B,$C659,[1]raw_transmission_costs!$A:$A,U$611)-SUMIFS([1]raw_transmission_costs!$E:$E,[1]raw_transmission_costs!$B:$B,$C659,[1]raw_transmission_costs!$A:$A,U$611)</f>
        <v>#VALUE!</v>
      </c>
      <c r="V659" s="24" t="e">
        <f>SUMIFS([1]raw_transmission_costs!$G:$G,[1]raw_transmission_costs!$B:$B,$C659,[1]raw_transmission_costs!$A:$A,V$611)-SUMIFS([1]raw_transmission_costs!$E:$E,[1]raw_transmission_costs!$B:$B,$C659,[1]raw_transmission_costs!$A:$A,V$611)</f>
        <v>#VALUE!</v>
      </c>
      <c r="W659" s="24" t="e">
        <f>SUMIFS([1]raw_transmission_costs!$G:$G,[1]raw_transmission_costs!$B:$B,$C659,[1]raw_transmission_costs!$A:$A,W$611)-SUMIFS([1]raw_transmission_costs!$E:$E,[1]raw_transmission_costs!$B:$B,$C659,[1]raw_transmission_costs!$A:$A,W$611)</f>
        <v>#VALUE!</v>
      </c>
      <c r="X659" s="24" t="e">
        <f>SUMIFS([1]raw_transmission_costs!$G:$G,[1]raw_transmission_costs!$B:$B,$C659,[1]raw_transmission_costs!$A:$A,X$611)-SUMIFS([1]raw_transmission_costs!$E:$E,[1]raw_transmission_costs!$B:$B,$C659,[1]raw_transmission_costs!$A:$A,X$611)</f>
        <v>#VALUE!</v>
      </c>
      <c r="Y659" s="24" t="e">
        <f>SUMIFS([1]raw_transmission_costs!$G:$G,[1]raw_transmission_costs!$B:$B,$C659,[1]raw_transmission_costs!$A:$A,Y$611)-SUMIFS([1]raw_transmission_costs!$E:$E,[1]raw_transmission_costs!$B:$B,$C659,[1]raw_transmission_costs!$A:$A,Y$611)</f>
        <v>#VALUE!</v>
      </c>
      <c r="Z659" s="24" t="e">
        <f>SUMIFS([1]raw_transmission_costs!$G:$G,[1]raw_transmission_costs!$B:$B,$C659,[1]raw_transmission_costs!$A:$A,Z$611)-SUMIFS([1]raw_transmission_costs!$E:$E,[1]raw_transmission_costs!$B:$B,$C659,[1]raw_transmission_costs!$A:$A,Z$611)</f>
        <v>#VALUE!</v>
      </c>
      <c r="AA659" s="24" t="e">
        <f>SUMIFS([1]raw_transmission_costs!$G:$G,[1]raw_transmission_costs!$B:$B,$C659,[1]raw_transmission_costs!$A:$A,AA$611)-SUMIFS([1]raw_transmission_costs!$E:$E,[1]raw_transmission_costs!$B:$B,$C659,[1]raw_transmission_costs!$A:$A,AA$611)</f>
        <v>#VALUE!</v>
      </c>
      <c r="AB659" s="24" t="e">
        <f>SUMIFS([1]raw_transmission_costs!$G:$G,[1]raw_transmission_costs!$B:$B,$C659,[1]raw_transmission_costs!$A:$A,AB$611)-SUMIFS([1]raw_transmission_costs!$E:$E,[1]raw_transmission_costs!$B:$B,$C659,[1]raw_transmission_costs!$A:$A,AB$611)</f>
        <v>#VALUE!</v>
      </c>
      <c r="AC659" s="24" t="e">
        <f>SUMIFS([1]raw_transmission_costs!$G:$G,[1]raw_transmission_costs!$B:$B,$C659,[1]raw_transmission_costs!$A:$A,AC$611)-SUMIFS([1]raw_transmission_costs!$E:$E,[1]raw_transmission_costs!$B:$B,$C659,[1]raw_transmission_costs!$A:$A,AC$611)</f>
        <v>#VALUE!</v>
      </c>
      <c r="AD659" s="24" t="e">
        <f>SUMIFS([1]raw_transmission_costs!$G:$G,[1]raw_transmission_costs!$B:$B,$C659,[1]raw_transmission_costs!$A:$A,AD$611)-SUMIFS([1]raw_transmission_costs!$E:$E,[1]raw_transmission_costs!$B:$B,$C659,[1]raw_transmission_costs!$A:$A,AD$611)</f>
        <v>#VALUE!</v>
      </c>
      <c r="AE659" s="24" t="e">
        <f>SUMIFS([1]raw_transmission_costs!$G:$G,[1]raw_transmission_costs!$B:$B,$C659,[1]raw_transmission_costs!$A:$A,AE$611)-SUMIFS([1]raw_transmission_costs!$E:$E,[1]raw_transmission_costs!$B:$B,$C659,[1]raw_transmission_costs!$A:$A,AE$611)</f>
        <v>#VALUE!</v>
      </c>
      <c r="AF659" s="24" t="e">
        <f>SUMIFS([1]raw_transmission_costs!$G:$G,[1]raw_transmission_costs!$B:$B,$C659,[1]raw_transmission_costs!$A:$A,AF$611)-SUMIFS([1]raw_transmission_costs!$E:$E,[1]raw_transmission_costs!$B:$B,$C659,[1]raw_transmission_costs!$A:$A,AF$611)</f>
        <v>#VALUE!</v>
      </c>
      <c r="AG659" s="24" t="e">
        <f>SUMIFS([1]raw_transmission_costs!$G:$G,[1]raw_transmission_costs!$B:$B,$C659,[1]raw_transmission_costs!$A:$A,AG$611)-SUMIFS([1]raw_transmission_costs!$E:$E,[1]raw_transmission_costs!$B:$B,$C659,[1]raw_transmission_costs!$A:$A,AG$611)</f>
        <v>#VALUE!</v>
      </c>
      <c r="AH659" s="24" t="e">
        <f>SUMIFS([1]raw_transmission_costs!$G:$G,[1]raw_transmission_costs!$B:$B,$C659,[1]raw_transmission_costs!$A:$A,AH$611)-SUMIFS([1]raw_transmission_costs!$E:$E,[1]raw_transmission_costs!$B:$B,$C659,[1]raw_transmission_costs!$A:$A,AH$611)</f>
        <v>#VALUE!</v>
      </c>
      <c r="AI659" s="24" t="e">
        <f>SUMIFS([1]raw_transmission_costs!$G:$G,[1]raw_transmission_costs!$B:$B,$C659,[1]raw_transmission_costs!$A:$A,AI$611)-SUMIFS([1]raw_transmission_costs!$E:$E,[1]raw_transmission_costs!$B:$B,$C659,[1]raw_transmission_costs!$A:$A,AI$611)</f>
        <v>#VALUE!</v>
      </c>
      <c r="AJ659" s="24" t="e">
        <f>SUMIFS([1]raw_transmission_costs!$G:$G,[1]raw_transmission_costs!$B:$B,$C659,[1]raw_transmission_costs!$A:$A,AJ$611)-SUMIFS([1]raw_transmission_costs!$E:$E,[1]raw_transmission_costs!$B:$B,$C659,[1]raw_transmission_costs!$A:$A,AJ$611)</f>
        <v>#VALUE!</v>
      </c>
      <c r="AK659" s="24" t="e">
        <f>SUMIFS([1]raw_transmission_costs!$G:$G,[1]raw_transmission_costs!$B:$B,$C659,[1]raw_transmission_costs!$A:$A,AK$611)-SUMIFS([1]raw_transmission_costs!$E:$E,[1]raw_transmission_costs!$B:$B,$C659,[1]raw_transmission_costs!$A:$A,AK$611)</f>
        <v>#VALUE!</v>
      </c>
      <c r="AL659" s="24" t="e">
        <f>SUMIFS([1]raw_transmission_costs!$G:$G,[1]raw_transmission_costs!$B:$B,$C659,[1]raw_transmission_costs!$A:$A,AL$611)-SUMIFS([1]raw_transmission_costs!$E:$E,[1]raw_transmission_costs!$B:$B,$C659,[1]raw_transmission_costs!$A:$A,AL$611)</f>
        <v>#VALUE!</v>
      </c>
      <c r="AM659" s="24" t="e">
        <f>SUMIFS([1]raw_transmission_costs!$G:$G,[1]raw_transmission_costs!$B:$B,$C659,[1]raw_transmission_costs!$A:$A,AM$611)-SUMIFS([1]raw_transmission_costs!$E:$E,[1]raw_transmission_costs!$B:$B,$C659,[1]raw_transmission_costs!$A:$A,AM$611)</f>
        <v>#VALUE!</v>
      </c>
      <c r="AN659" s="131" t="e">
        <f>SUMIFS([1]raw_transmission_costs!$G:$G,[1]raw_transmission_costs!$B:$B,$C659,[1]raw_transmission_costs!$A:$A,AN$611)-SUMIFS([1]raw_transmission_costs!$E:$E,[1]raw_transmission_costs!$B:$B,$C659,[1]raw_transmission_costs!$A:$A,AN$611)</f>
        <v>#VALUE!</v>
      </c>
      <c r="AO659" s="17"/>
    </row>
    <row r="660" spans="3:41" outlineLevel="1" x14ac:dyDescent="0.4">
      <c r="C660" s="145" t="s">
        <v>176</v>
      </c>
      <c r="D660" s="130" t="s">
        <v>36</v>
      </c>
      <c r="E660" s="24">
        <v>0</v>
      </c>
      <c r="F660" s="24">
        <v>0</v>
      </c>
      <c r="G660" s="24">
        <v>0</v>
      </c>
      <c r="H660" s="24">
        <v>0</v>
      </c>
      <c r="I660" s="24">
        <v>0</v>
      </c>
      <c r="J660" s="24">
        <v>0</v>
      </c>
      <c r="K660" s="24">
        <v>0</v>
      </c>
      <c r="L660" s="24">
        <v>0</v>
      </c>
      <c r="M660" s="24">
        <v>460.55</v>
      </c>
      <c r="N660" s="24">
        <v>862</v>
      </c>
      <c r="O660" s="24">
        <v>0</v>
      </c>
      <c r="P660" s="24">
        <v>862</v>
      </c>
      <c r="Q660" s="24">
        <v>0</v>
      </c>
      <c r="R660" s="24">
        <v>0</v>
      </c>
      <c r="S660" s="24">
        <v>0</v>
      </c>
      <c r="T660" s="24">
        <v>862</v>
      </c>
      <c r="U660" s="24" t="e">
        <f>SUMIFS([1]raw_transmission_costs!$G:$G,[1]raw_transmission_costs!$B:$B,$C660,[1]raw_transmission_costs!$A:$A,U$611)-SUMIFS([1]raw_transmission_costs!$E:$E,[1]raw_transmission_costs!$B:$B,$C660,[1]raw_transmission_costs!$A:$A,U$611)</f>
        <v>#VALUE!</v>
      </c>
      <c r="V660" s="24" t="e">
        <f>SUMIFS([1]raw_transmission_costs!$G:$G,[1]raw_transmission_costs!$B:$B,$C660,[1]raw_transmission_costs!$A:$A,V$611)-SUMIFS([1]raw_transmission_costs!$E:$E,[1]raw_transmission_costs!$B:$B,$C660,[1]raw_transmission_costs!$A:$A,V$611)</f>
        <v>#VALUE!</v>
      </c>
      <c r="W660" s="24" t="e">
        <f>SUMIFS([1]raw_transmission_costs!$G:$G,[1]raw_transmission_costs!$B:$B,$C660,[1]raw_transmission_costs!$A:$A,W$611)-SUMIFS([1]raw_transmission_costs!$E:$E,[1]raw_transmission_costs!$B:$B,$C660,[1]raw_transmission_costs!$A:$A,W$611)</f>
        <v>#VALUE!</v>
      </c>
      <c r="X660" s="24" t="e">
        <f>SUMIFS([1]raw_transmission_costs!$G:$G,[1]raw_transmission_costs!$B:$B,$C660,[1]raw_transmission_costs!$A:$A,X$611)-SUMIFS([1]raw_transmission_costs!$E:$E,[1]raw_transmission_costs!$B:$B,$C660,[1]raw_transmission_costs!$A:$A,X$611)</f>
        <v>#VALUE!</v>
      </c>
      <c r="Y660" s="24" t="e">
        <f>SUMIFS([1]raw_transmission_costs!$G:$G,[1]raw_transmission_costs!$B:$B,$C660,[1]raw_transmission_costs!$A:$A,Y$611)-SUMIFS([1]raw_transmission_costs!$E:$E,[1]raw_transmission_costs!$B:$B,$C660,[1]raw_transmission_costs!$A:$A,Y$611)</f>
        <v>#VALUE!</v>
      </c>
      <c r="Z660" s="24" t="e">
        <f>SUMIFS([1]raw_transmission_costs!$G:$G,[1]raw_transmission_costs!$B:$B,$C660,[1]raw_transmission_costs!$A:$A,Z$611)-SUMIFS([1]raw_transmission_costs!$E:$E,[1]raw_transmission_costs!$B:$B,$C660,[1]raw_transmission_costs!$A:$A,Z$611)</f>
        <v>#VALUE!</v>
      </c>
      <c r="AA660" s="24" t="e">
        <f>SUMIFS([1]raw_transmission_costs!$G:$G,[1]raw_transmission_costs!$B:$B,$C660,[1]raw_transmission_costs!$A:$A,AA$611)-SUMIFS([1]raw_transmission_costs!$E:$E,[1]raw_transmission_costs!$B:$B,$C660,[1]raw_transmission_costs!$A:$A,AA$611)</f>
        <v>#VALUE!</v>
      </c>
      <c r="AB660" s="24" t="e">
        <f>SUMIFS([1]raw_transmission_costs!$G:$G,[1]raw_transmission_costs!$B:$B,$C660,[1]raw_transmission_costs!$A:$A,AB$611)-SUMIFS([1]raw_transmission_costs!$E:$E,[1]raw_transmission_costs!$B:$B,$C660,[1]raw_transmission_costs!$A:$A,AB$611)</f>
        <v>#VALUE!</v>
      </c>
      <c r="AC660" s="24" t="e">
        <f>SUMIFS([1]raw_transmission_costs!$G:$G,[1]raw_transmission_costs!$B:$B,$C660,[1]raw_transmission_costs!$A:$A,AC$611)-SUMIFS([1]raw_transmission_costs!$E:$E,[1]raw_transmission_costs!$B:$B,$C660,[1]raw_transmission_costs!$A:$A,AC$611)</f>
        <v>#VALUE!</v>
      </c>
      <c r="AD660" s="24" t="e">
        <f>SUMIFS([1]raw_transmission_costs!$G:$G,[1]raw_transmission_costs!$B:$B,$C660,[1]raw_transmission_costs!$A:$A,AD$611)-SUMIFS([1]raw_transmission_costs!$E:$E,[1]raw_transmission_costs!$B:$B,$C660,[1]raw_transmission_costs!$A:$A,AD$611)</f>
        <v>#VALUE!</v>
      </c>
      <c r="AE660" s="24" t="e">
        <f>SUMIFS([1]raw_transmission_costs!$G:$G,[1]raw_transmission_costs!$B:$B,$C660,[1]raw_transmission_costs!$A:$A,AE$611)-SUMIFS([1]raw_transmission_costs!$E:$E,[1]raw_transmission_costs!$B:$B,$C660,[1]raw_transmission_costs!$A:$A,AE$611)</f>
        <v>#VALUE!</v>
      </c>
      <c r="AF660" s="24" t="e">
        <f>SUMIFS([1]raw_transmission_costs!$G:$G,[1]raw_transmission_costs!$B:$B,$C660,[1]raw_transmission_costs!$A:$A,AF$611)-SUMIFS([1]raw_transmission_costs!$E:$E,[1]raw_transmission_costs!$B:$B,$C660,[1]raw_transmission_costs!$A:$A,AF$611)</f>
        <v>#VALUE!</v>
      </c>
      <c r="AG660" s="24" t="e">
        <f>SUMIFS([1]raw_transmission_costs!$G:$G,[1]raw_transmission_costs!$B:$B,$C660,[1]raw_transmission_costs!$A:$A,AG$611)-SUMIFS([1]raw_transmission_costs!$E:$E,[1]raw_transmission_costs!$B:$B,$C660,[1]raw_transmission_costs!$A:$A,AG$611)</f>
        <v>#VALUE!</v>
      </c>
      <c r="AH660" s="24" t="e">
        <f>SUMIFS([1]raw_transmission_costs!$G:$G,[1]raw_transmission_costs!$B:$B,$C660,[1]raw_transmission_costs!$A:$A,AH$611)-SUMIFS([1]raw_transmission_costs!$E:$E,[1]raw_transmission_costs!$B:$B,$C660,[1]raw_transmission_costs!$A:$A,AH$611)</f>
        <v>#VALUE!</v>
      </c>
      <c r="AI660" s="24" t="e">
        <f>SUMIFS([1]raw_transmission_costs!$G:$G,[1]raw_transmission_costs!$B:$B,$C660,[1]raw_transmission_costs!$A:$A,AI$611)-SUMIFS([1]raw_transmission_costs!$E:$E,[1]raw_transmission_costs!$B:$B,$C660,[1]raw_transmission_costs!$A:$A,AI$611)</f>
        <v>#VALUE!</v>
      </c>
      <c r="AJ660" s="24" t="e">
        <f>SUMIFS([1]raw_transmission_costs!$G:$G,[1]raw_transmission_costs!$B:$B,$C660,[1]raw_transmission_costs!$A:$A,AJ$611)-SUMIFS([1]raw_transmission_costs!$E:$E,[1]raw_transmission_costs!$B:$B,$C660,[1]raw_transmission_costs!$A:$A,AJ$611)</f>
        <v>#VALUE!</v>
      </c>
      <c r="AK660" s="24" t="e">
        <f>SUMIFS([1]raw_transmission_costs!$G:$G,[1]raw_transmission_costs!$B:$B,$C660,[1]raw_transmission_costs!$A:$A,AK$611)-SUMIFS([1]raw_transmission_costs!$E:$E,[1]raw_transmission_costs!$B:$B,$C660,[1]raw_transmission_costs!$A:$A,AK$611)</f>
        <v>#VALUE!</v>
      </c>
      <c r="AL660" s="24" t="e">
        <f>SUMIFS([1]raw_transmission_costs!$G:$G,[1]raw_transmission_costs!$B:$B,$C660,[1]raw_transmission_costs!$A:$A,AL$611)-SUMIFS([1]raw_transmission_costs!$E:$E,[1]raw_transmission_costs!$B:$B,$C660,[1]raw_transmission_costs!$A:$A,AL$611)</f>
        <v>#VALUE!</v>
      </c>
      <c r="AM660" s="24" t="e">
        <f>SUMIFS([1]raw_transmission_costs!$G:$G,[1]raw_transmission_costs!$B:$B,$C660,[1]raw_transmission_costs!$A:$A,AM$611)-SUMIFS([1]raw_transmission_costs!$E:$E,[1]raw_transmission_costs!$B:$B,$C660,[1]raw_transmission_costs!$A:$A,AM$611)</f>
        <v>#VALUE!</v>
      </c>
      <c r="AN660" s="131" t="e">
        <f>SUMIFS([1]raw_transmission_costs!$G:$G,[1]raw_transmission_costs!$B:$B,$C660,[1]raw_transmission_costs!$A:$A,AN$611)-SUMIFS([1]raw_transmission_costs!$E:$E,[1]raw_transmission_costs!$B:$B,$C660,[1]raw_transmission_costs!$A:$A,AN$611)</f>
        <v>#VALUE!</v>
      </c>
      <c r="AO660" s="17"/>
    </row>
    <row r="661" spans="3:41" outlineLevel="1" x14ac:dyDescent="0.4">
      <c r="C661" s="145" t="s">
        <v>177</v>
      </c>
      <c r="D661" s="130" t="s">
        <v>36</v>
      </c>
      <c r="E661" s="24">
        <v>0</v>
      </c>
      <c r="F661" s="24">
        <v>0</v>
      </c>
      <c r="G661" s="24">
        <v>0</v>
      </c>
      <c r="H661" s="24">
        <v>0</v>
      </c>
      <c r="I661" s="24">
        <v>0</v>
      </c>
      <c r="J661" s="24">
        <v>0</v>
      </c>
      <c r="K661" s="24">
        <v>0</v>
      </c>
      <c r="L661" s="24">
        <v>0</v>
      </c>
      <c r="M661" s="24">
        <v>0</v>
      </c>
      <c r="N661" s="24">
        <v>0</v>
      </c>
      <c r="O661" s="24">
        <v>0</v>
      </c>
      <c r="P661" s="24">
        <v>0</v>
      </c>
      <c r="Q661" s="24">
        <v>0</v>
      </c>
      <c r="R661" s="24">
        <v>0</v>
      </c>
      <c r="S661" s="24">
        <v>0</v>
      </c>
      <c r="T661" s="24">
        <v>0</v>
      </c>
      <c r="U661" s="24" t="e">
        <f>SUMIFS([1]raw_transmission_costs!$G:$G,[1]raw_transmission_costs!$B:$B,$C661,[1]raw_transmission_costs!$A:$A,U$611)-SUMIFS([1]raw_transmission_costs!$E:$E,[1]raw_transmission_costs!$B:$B,$C661,[1]raw_transmission_costs!$A:$A,U$611)</f>
        <v>#VALUE!</v>
      </c>
      <c r="V661" s="24" t="e">
        <f>SUMIFS([1]raw_transmission_costs!$G:$G,[1]raw_transmission_costs!$B:$B,$C661,[1]raw_transmission_costs!$A:$A,V$611)-SUMIFS([1]raw_transmission_costs!$E:$E,[1]raw_transmission_costs!$B:$B,$C661,[1]raw_transmission_costs!$A:$A,V$611)</f>
        <v>#VALUE!</v>
      </c>
      <c r="W661" s="24" t="e">
        <f>SUMIFS([1]raw_transmission_costs!$G:$G,[1]raw_transmission_costs!$B:$B,$C661,[1]raw_transmission_costs!$A:$A,W$611)-SUMIFS([1]raw_transmission_costs!$E:$E,[1]raw_transmission_costs!$B:$B,$C661,[1]raw_transmission_costs!$A:$A,W$611)</f>
        <v>#VALUE!</v>
      </c>
      <c r="X661" s="24" t="e">
        <f>SUMIFS([1]raw_transmission_costs!$G:$G,[1]raw_transmission_costs!$B:$B,$C661,[1]raw_transmission_costs!$A:$A,X$611)-SUMIFS([1]raw_transmission_costs!$E:$E,[1]raw_transmission_costs!$B:$B,$C661,[1]raw_transmission_costs!$A:$A,X$611)</f>
        <v>#VALUE!</v>
      </c>
      <c r="Y661" s="24" t="e">
        <f>SUMIFS([1]raw_transmission_costs!$G:$G,[1]raw_transmission_costs!$B:$B,$C661,[1]raw_transmission_costs!$A:$A,Y$611)-SUMIFS([1]raw_transmission_costs!$E:$E,[1]raw_transmission_costs!$B:$B,$C661,[1]raw_transmission_costs!$A:$A,Y$611)</f>
        <v>#VALUE!</v>
      </c>
      <c r="Z661" s="24" t="e">
        <f>SUMIFS([1]raw_transmission_costs!$G:$G,[1]raw_transmission_costs!$B:$B,$C661,[1]raw_transmission_costs!$A:$A,Z$611)-SUMIFS([1]raw_transmission_costs!$E:$E,[1]raw_transmission_costs!$B:$B,$C661,[1]raw_transmission_costs!$A:$A,Z$611)</f>
        <v>#VALUE!</v>
      </c>
      <c r="AA661" s="24" t="e">
        <f>SUMIFS([1]raw_transmission_costs!$G:$G,[1]raw_transmission_costs!$B:$B,$C661,[1]raw_transmission_costs!$A:$A,AA$611)-SUMIFS([1]raw_transmission_costs!$E:$E,[1]raw_transmission_costs!$B:$B,$C661,[1]raw_transmission_costs!$A:$A,AA$611)</f>
        <v>#VALUE!</v>
      </c>
      <c r="AB661" s="24" t="e">
        <f>SUMIFS([1]raw_transmission_costs!$G:$G,[1]raw_transmission_costs!$B:$B,$C661,[1]raw_transmission_costs!$A:$A,AB$611)-SUMIFS([1]raw_transmission_costs!$E:$E,[1]raw_transmission_costs!$B:$B,$C661,[1]raw_transmission_costs!$A:$A,AB$611)</f>
        <v>#VALUE!</v>
      </c>
      <c r="AC661" s="24" t="e">
        <f>SUMIFS([1]raw_transmission_costs!$G:$G,[1]raw_transmission_costs!$B:$B,$C661,[1]raw_transmission_costs!$A:$A,AC$611)-SUMIFS([1]raw_transmission_costs!$E:$E,[1]raw_transmission_costs!$B:$B,$C661,[1]raw_transmission_costs!$A:$A,AC$611)</f>
        <v>#VALUE!</v>
      </c>
      <c r="AD661" s="24" t="e">
        <f>SUMIFS([1]raw_transmission_costs!$G:$G,[1]raw_transmission_costs!$B:$B,$C661,[1]raw_transmission_costs!$A:$A,AD$611)-SUMIFS([1]raw_transmission_costs!$E:$E,[1]raw_transmission_costs!$B:$B,$C661,[1]raw_transmission_costs!$A:$A,AD$611)</f>
        <v>#VALUE!</v>
      </c>
      <c r="AE661" s="24" t="e">
        <f>SUMIFS([1]raw_transmission_costs!$G:$G,[1]raw_transmission_costs!$B:$B,$C661,[1]raw_transmission_costs!$A:$A,AE$611)-SUMIFS([1]raw_transmission_costs!$E:$E,[1]raw_transmission_costs!$B:$B,$C661,[1]raw_transmission_costs!$A:$A,AE$611)</f>
        <v>#VALUE!</v>
      </c>
      <c r="AF661" s="24" t="e">
        <f>SUMIFS([1]raw_transmission_costs!$G:$G,[1]raw_transmission_costs!$B:$B,$C661,[1]raw_transmission_costs!$A:$A,AF$611)-SUMIFS([1]raw_transmission_costs!$E:$E,[1]raw_transmission_costs!$B:$B,$C661,[1]raw_transmission_costs!$A:$A,AF$611)</f>
        <v>#VALUE!</v>
      </c>
      <c r="AG661" s="24" t="e">
        <f>SUMIFS([1]raw_transmission_costs!$G:$G,[1]raw_transmission_costs!$B:$B,$C661,[1]raw_transmission_costs!$A:$A,AG$611)-SUMIFS([1]raw_transmission_costs!$E:$E,[1]raw_transmission_costs!$B:$B,$C661,[1]raw_transmission_costs!$A:$A,AG$611)</f>
        <v>#VALUE!</v>
      </c>
      <c r="AH661" s="24" t="e">
        <f>SUMIFS([1]raw_transmission_costs!$G:$G,[1]raw_transmission_costs!$B:$B,$C661,[1]raw_transmission_costs!$A:$A,AH$611)-SUMIFS([1]raw_transmission_costs!$E:$E,[1]raw_transmission_costs!$B:$B,$C661,[1]raw_transmission_costs!$A:$A,AH$611)</f>
        <v>#VALUE!</v>
      </c>
      <c r="AI661" s="24" t="e">
        <f>SUMIFS([1]raw_transmission_costs!$G:$G,[1]raw_transmission_costs!$B:$B,$C661,[1]raw_transmission_costs!$A:$A,AI$611)-SUMIFS([1]raw_transmission_costs!$E:$E,[1]raw_transmission_costs!$B:$B,$C661,[1]raw_transmission_costs!$A:$A,AI$611)</f>
        <v>#VALUE!</v>
      </c>
      <c r="AJ661" s="24" t="e">
        <f>SUMIFS([1]raw_transmission_costs!$G:$G,[1]raw_transmission_costs!$B:$B,$C661,[1]raw_transmission_costs!$A:$A,AJ$611)-SUMIFS([1]raw_transmission_costs!$E:$E,[1]raw_transmission_costs!$B:$B,$C661,[1]raw_transmission_costs!$A:$A,AJ$611)</f>
        <v>#VALUE!</v>
      </c>
      <c r="AK661" s="24" t="e">
        <f>SUMIFS([1]raw_transmission_costs!$G:$G,[1]raw_transmission_costs!$B:$B,$C661,[1]raw_transmission_costs!$A:$A,AK$611)-SUMIFS([1]raw_transmission_costs!$E:$E,[1]raw_transmission_costs!$B:$B,$C661,[1]raw_transmission_costs!$A:$A,AK$611)</f>
        <v>#VALUE!</v>
      </c>
      <c r="AL661" s="24" t="e">
        <f>SUMIFS([1]raw_transmission_costs!$G:$G,[1]raw_transmission_costs!$B:$B,$C661,[1]raw_transmission_costs!$A:$A,AL$611)-SUMIFS([1]raw_transmission_costs!$E:$E,[1]raw_transmission_costs!$B:$B,$C661,[1]raw_transmission_costs!$A:$A,AL$611)</f>
        <v>#VALUE!</v>
      </c>
      <c r="AM661" s="24" t="e">
        <f>SUMIFS([1]raw_transmission_costs!$G:$G,[1]raw_transmission_costs!$B:$B,$C661,[1]raw_transmission_costs!$A:$A,AM$611)-SUMIFS([1]raw_transmission_costs!$E:$E,[1]raw_transmission_costs!$B:$B,$C661,[1]raw_transmission_costs!$A:$A,AM$611)</f>
        <v>#VALUE!</v>
      </c>
      <c r="AN661" s="24" t="e">
        <f>SUMIFS([1]raw_transmission_costs!$G:$G,[1]raw_transmission_costs!$B:$B,$C661,[1]raw_transmission_costs!$A:$A,AN$611)-SUMIFS([1]raw_transmission_costs!$E:$E,[1]raw_transmission_costs!$B:$B,$C661,[1]raw_transmission_costs!$A:$A,AN$611)</f>
        <v>#VALUE!</v>
      </c>
      <c r="AO661" s="17"/>
    </row>
    <row r="662" spans="3:41" outlineLevel="1" x14ac:dyDescent="0.4">
      <c r="C662" s="146" t="s">
        <v>178</v>
      </c>
      <c r="D662" s="134" t="s">
        <v>36</v>
      </c>
      <c r="E662" s="27">
        <v>0</v>
      </c>
      <c r="F662" s="27">
        <v>0</v>
      </c>
      <c r="G662" s="27">
        <v>0</v>
      </c>
      <c r="H662" s="27">
        <v>0</v>
      </c>
      <c r="I662" s="27">
        <v>0</v>
      </c>
      <c r="J662" s="27">
        <v>0</v>
      </c>
      <c r="K662" s="27">
        <v>0</v>
      </c>
      <c r="L662" s="27">
        <v>0</v>
      </c>
      <c r="M662" s="27">
        <v>0</v>
      </c>
      <c r="N662" s="27">
        <v>0</v>
      </c>
      <c r="O662" s="27">
        <v>0</v>
      </c>
      <c r="P662" s="27">
        <v>0</v>
      </c>
      <c r="Q662" s="27">
        <v>0</v>
      </c>
      <c r="R662" s="27">
        <v>0</v>
      </c>
      <c r="S662" s="27">
        <v>0</v>
      </c>
      <c r="T662" s="27">
        <v>0</v>
      </c>
      <c r="U662" s="27" t="e">
        <f>SUMIFS([1]raw_transmission_costs!$G:$G,[1]raw_transmission_costs!$B:$B,$C662,[1]raw_transmission_costs!$A:$A,U$611)-SUMIFS([1]raw_transmission_costs!$E:$E,[1]raw_transmission_costs!$B:$B,$C662,[1]raw_transmission_costs!$A:$A,U$611)</f>
        <v>#VALUE!</v>
      </c>
      <c r="V662" s="27" t="e">
        <f>SUMIFS([1]raw_transmission_costs!$G:$G,[1]raw_transmission_costs!$B:$B,$C662,[1]raw_transmission_costs!$A:$A,V$611)-SUMIFS([1]raw_transmission_costs!$E:$E,[1]raw_transmission_costs!$B:$B,$C662,[1]raw_transmission_costs!$A:$A,V$611)</f>
        <v>#VALUE!</v>
      </c>
      <c r="W662" s="27" t="e">
        <f>SUMIFS([1]raw_transmission_costs!$G:$G,[1]raw_transmission_costs!$B:$B,$C662,[1]raw_transmission_costs!$A:$A,W$611)-SUMIFS([1]raw_transmission_costs!$E:$E,[1]raw_transmission_costs!$B:$B,$C662,[1]raw_transmission_costs!$A:$A,W$611)</f>
        <v>#VALUE!</v>
      </c>
      <c r="X662" s="27" t="e">
        <f>SUMIFS([1]raw_transmission_costs!$G:$G,[1]raw_transmission_costs!$B:$B,$C662,[1]raw_transmission_costs!$A:$A,X$611)-SUMIFS([1]raw_transmission_costs!$E:$E,[1]raw_transmission_costs!$B:$B,$C662,[1]raw_transmission_costs!$A:$A,X$611)</f>
        <v>#VALUE!</v>
      </c>
      <c r="Y662" s="27" t="e">
        <f>SUMIFS([1]raw_transmission_costs!$G:$G,[1]raw_transmission_costs!$B:$B,$C662,[1]raw_transmission_costs!$A:$A,Y$611)-SUMIFS([1]raw_transmission_costs!$E:$E,[1]raw_transmission_costs!$B:$B,$C662,[1]raw_transmission_costs!$A:$A,Y$611)</f>
        <v>#VALUE!</v>
      </c>
      <c r="Z662" s="27" t="e">
        <f>SUMIFS([1]raw_transmission_costs!$G:$G,[1]raw_transmission_costs!$B:$B,$C662,[1]raw_transmission_costs!$A:$A,Z$611)-SUMIFS([1]raw_transmission_costs!$E:$E,[1]raw_transmission_costs!$B:$B,$C662,[1]raw_transmission_costs!$A:$A,Z$611)</f>
        <v>#VALUE!</v>
      </c>
      <c r="AA662" s="27" t="e">
        <f>SUMIFS([1]raw_transmission_costs!$G:$G,[1]raw_transmission_costs!$B:$B,$C662,[1]raw_transmission_costs!$A:$A,AA$611)-SUMIFS([1]raw_transmission_costs!$E:$E,[1]raw_transmission_costs!$B:$B,$C662,[1]raw_transmission_costs!$A:$A,AA$611)</f>
        <v>#VALUE!</v>
      </c>
      <c r="AB662" s="27" t="e">
        <f>SUMIFS([1]raw_transmission_costs!$G:$G,[1]raw_transmission_costs!$B:$B,$C662,[1]raw_transmission_costs!$A:$A,AB$611)-SUMIFS([1]raw_transmission_costs!$E:$E,[1]raw_transmission_costs!$B:$B,$C662,[1]raw_transmission_costs!$A:$A,AB$611)</f>
        <v>#VALUE!</v>
      </c>
      <c r="AC662" s="27" t="e">
        <f>SUMIFS([1]raw_transmission_costs!$G:$G,[1]raw_transmission_costs!$B:$B,$C662,[1]raw_transmission_costs!$A:$A,AC$611)-SUMIFS([1]raw_transmission_costs!$E:$E,[1]raw_transmission_costs!$B:$B,$C662,[1]raw_transmission_costs!$A:$A,AC$611)</f>
        <v>#VALUE!</v>
      </c>
      <c r="AD662" s="27" t="e">
        <f>SUMIFS([1]raw_transmission_costs!$G:$G,[1]raw_transmission_costs!$B:$B,$C662,[1]raw_transmission_costs!$A:$A,AD$611)-SUMIFS([1]raw_transmission_costs!$E:$E,[1]raw_transmission_costs!$B:$B,$C662,[1]raw_transmission_costs!$A:$A,AD$611)</f>
        <v>#VALUE!</v>
      </c>
      <c r="AE662" s="27" t="e">
        <f>SUMIFS([1]raw_transmission_costs!$G:$G,[1]raw_transmission_costs!$B:$B,$C662,[1]raw_transmission_costs!$A:$A,AE$611)-SUMIFS([1]raw_transmission_costs!$E:$E,[1]raw_transmission_costs!$B:$B,$C662,[1]raw_transmission_costs!$A:$A,AE$611)</f>
        <v>#VALUE!</v>
      </c>
      <c r="AF662" s="27" t="e">
        <f>SUMIFS([1]raw_transmission_costs!$G:$G,[1]raw_transmission_costs!$B:$B,$C662,[1]raw_transmission_costs!$A:$A,AF$611)-SUMIFS([1]raw_transmission_costs!$E:$E,[1]raw_transmission_costs!$B:$B,$C662,[1]raw_transmission_costs!$A:$A,AF$611)</f>
        <v>#VALUE!</v>
      </c>
      <c r="AG662" s="27" t="e">
        <f>SUMIFS([1]raw_transmission_costs!$G:$G,[1]raw_transmission_costs!$B:$B,$C662,[1]raw_transmission_costs!$A:$A,AG$611)-SUMIFS([1]raw_transmission_costs!$E:$E,[1]raw_transmission_costs!$B:$B,$C662,[1]raw_transmission_costs!$A:$A,AG$611)</f>
        <v>#VALUE!</v>
      </c>
      <c r="AH662" s="27" t="e">
        <f>SUMIFS([1]raw_transmission_costs!$G:$G,[1]raw_transmission_costs!$B:$B,$C662,[1]raw_transmission_costs!$A:$A,AH$611)-SUMIFS([1]raw_transmission_costs!$E:$E,[1]raw_transmission_costs!$B:$B,$C662,[1]raw_transmission_costs!$A:$A,AH$611)</f>
        <v>#VALUE!</v>
      </c>
      <c r="AI662" s="27" t="e">
        <f>SUMIFS([1]raw_transmission_costs!$G:$G,[1]raw_transmission_costs!$B:$B,$C662,[1]raw_transmission_costs!$A:$A,AI$611)-SUMIFS([1]raw_transmission_costs!$E:$E,[1]raw_transmission_costs!$B:$B,$C662,[1]raw_transmission_costs!$A:$A,AI$611)</f>
        <v>#VALUE!</v>
      </c>
      <c r="AJ662" s="27" t="e">
        <f>SUMIFS([1]raw_transmission_costs!$G:$G,[1]raw_transmission_costs!$B:$B,$C662,[1]raw_transmission_costs!$A:$A,AJ$611)-SUMIFS([1]raw_transmission_costs!$E:$E,[1]raw_transmission_costs!$B:$B,$C662,[1]raw_transmission_costs!$A:$A,AJ$611)</f>
        <v>#VALUE!</v>
      </c>
      <c r="AK662" s="27" t="e">
        <f>SUMIFS([1]raw_transmission_costs!$G:$G,[1]raw_transmission_costs!$B:$B,$C662,[1]raw_transmission_costs!$A:$A,AK$611)-SUMIFS([1]raw_transmission_costs!$E:$E,[1]raw_transmission_costs!$B:$B,$C662,[1]raw_transmission_costs!$A:$A,AK$611)</f>
        <v>#VALUE!</v>
      </c>
      <c r="AL662" s="27" t="e">
        <f>SUMIFS([1]raw_transmission_costs!$G:$G,[1]raw_transmission_costs!$B:$B,$C662,[1]raw_transmission_costs!$A:$A,AL$611)-SUMIFS([1]raw_transmission_costs!$E:$E,[1]raw_transmission_costs!$B:$B,$C662,[1]raw_transmission_costs!$A:$A,AL$611)</f>
        <v>#VALUE!</v>
      </c>
      <c r="AM662" s="27" t="e">
        <f>SUMIFS([1]raw_transmission_costs!$G:$G,[1]raw_transmission_costs!$B:$B,$C662,[1]raw_transmission_costs!$A:$A,AM$611)-SUMIFS([1]raw_transmission_costs!$E:$E,[1]raw_transmission_costs!$B:$B,$C662,[1]raw_transmission_costs!$A:$A,AM$611)</f>
        <v>#VALUE!</v>
      </c>
      <c r="AN662" s="110" t="e">
        <f>SUMIFS([1]raw_transmission_costs!$G:$G,[1]raw_transmission_costs!$B:$B,$C662,[1]raw_transmission_costs!$A:$A,AN$611)-SUMIFS([1]raw_transmission_costs!$E:$E,[1]raw_transmission_costs!$B:$B,$C662,[1]raw_transmission_costs!$A:$A,AN$611)</f>
        <v>#VALUE!</v>
      </c>
      <c r="AO662" s="17"/>
    </row>
    <row r="663" spans="3:41" outlineLevel="1" x14ac:dyDescent="0.4"/>
    <row r="664" spans="3:41" outlineLevel="1" x14ac:dyDescent="0.4">
      <c r="C664" s="147" t="s">
        <v>180</v>
      </c>
      <c r="D664" s="148" t="s">
        <v>36</v>
      </c>
      <c r="E664" s="113">
        <v>0</v>
      </c>
      <c r="F664" s="113">
        <v>0</v>
      </c>
      <c r="G664" s="113">
        <v>0</v>
      </c>
      <c r="H664" s="113">
        <v>0</v>
      </c>
      <c r="I664" s="113">
        <v>0</v>
      </c>
      <c r="J664" s="113">
        <v>2000</v>
      </c>
      <c r="K664" s="113">
        <v>4000</v>
      </c>
      <c r="L664" s="113">
        <v>9908.6899999999987</v>
      </c>
      <c r="M664" s="113">
        <v>13955.279999999999</v>
      </c>
      <c r="N664" s="113">
        <v>17845.18</v>
      </c>
      <c r="O664" s="113">
        <v>0</v>
      </c>
      <c r="P664" s="113">
        <v>18186.419999999998</v>
      </c>
      <c r="Q664" s="113">
        <v>0</v>
      </c>
      <c r="R664" s="113">
        <v>0</v>
      </c>
      <c r="S664" s="113">
        <v>0</v>
      </c>
      <c r="T664" s="113">
        <v>20224.930000000004</v>
      </c>
      <c r="U664" s="113" t="e">
        <f t="shared" ref="U664:AN664" si="68">SUM(U639:U661)</f>
        <v>#VALUE!</v>
      </c>
      <c r="V664" s="113" t="e">
        <f t="shared" si="68"/>
        <v>#VALUE!</v>
      </c>
      <c r="W664" s="113" t="e">
        <f t="shared" si="68"/>
        <v>#VALUE!</v>
      </c>
      <c r="X664" s="113" t="e">
        <f t="shared" si="68"/>
        <v>#VALUE!</v>
      </c>
      <c r="Y664" s="113" t="e">
        <f t="shared" si="68"/>
        <v>#VALUE!</v>
      </c>
      <c r="Z664" s="113" t="e">
        <f t="shared" si="68"/>
        <v>#VALUE!</v>
      </c>
      <c r="AA664" s="113" t="e">
        <f t="shared" si="68"/>
        <v>#VALUE!</v>
      </c>
      <c r="AB664" s="113" t="e">
        <f t="shared" si="68"/>
        <v>#VALUE!</v>
      </c>
      <c r="AC664" s="113" t="e">
        <f t="shared" si="68"/>
        <v>#VALUE!</v>
      </c>
      <c r="AD664" s="113" t="e">
        <f t="shared" si="68"/>
        <v>#VALUE!</v>
      </c>
      <c r="AE664" s="113" t="e">
        <f t="shared" si="68"/>
        <v>#VALUE!</v>
      </c>
      <c r="AF664" s="113" t="e">
        <f t="shared" si="68"/>
        <v>#VALUE!</v>
      </c>
      <c r="AG664" s="113" t="e">
        <f t="shared" si="68"/>
        <v>#VALUE!</v>
      </c>
      <c r="AH664" s="113" t="e">
        <f t="shared" si="68"/>
        <v>#VALUE!</v>
      </c>
      <c r="AI664" s="113" t="e">
        <f t="shared" si="68"/>
        <v>#VALUE!</v>
      </c>
      <c r="AJ664" s="113" t="e">
        <f t="shared" si="68"/>
        <v>#VALUE!</v>
      </c>
      <c r="AK664" s="113" t="e">
        <f t="shared" si="68"/>
        <v>#VALUE!</v>
      </c>
      <c r="AL664" s="113" t="e">
        <f t="shared" si="68"/>
        <v>#VALUE!</v>
      </c>
      <c r="AM664" s="113" t="e">
        <f t="shared" si="68"/>
        <v>#VALUE!</v>
      </c>
      <c r="AN664" s="113" t="e">
        <f t="shared" si="68"/>
        <v>#VALUE!</v>
      </c>
    </row>
    <row r="665" spans="3:41" outlineLevel="1" x14ac:dyDescent="0.4"/>
    <row r="666" spans="3:41" outlineLevel="1" x14ac:dyDescent="0.4">
      <c r="C666" s="99" t="s">
        <v>181</v>
      </c>
    </row>
    <row r="667" spans="3:41" outlineLevel="1" x14ac:dyDescent="0.4">
      <c r="C667" s="14" t="s">
        <v>145</v>
      </c>
      <c r="D667" s="15" t="s">
        <v>34</v>
      </c>
      <c r="E667" s="16">
        <v>2015</v>
      </c>
      <c r="F667" s="16">
        <v>2016</v>
      </c>
      <c r="G667" s="16">
        <v>2017</v>
      </c>
      <c r="H667" s="16">
        <v>2018</v>
      </c>
      <c r="I667" s="16">
        <v>2019</v>
      </c>
      <c r="J667" s="16">
        <v>2020</v>
      </c>
      <c r="K667" s="16">
        <v>2021</v>
      </c>
      <c r="L667" s="16">
        <v>2022</v>
      </c>
      <c r="M667" s="16">
        <v>2023</v>
      </c>
      <c r="N667" s="16">
        <v>2024</v>
      </c>
      <c r="O667" s="16">
        <v>2025</v>
      </c>
      <c r="P667" s="16">
        <v>2026</v>
      </c>
      <c r="Q667" s="16">
        <v>2027</v>
      </c>
      <c r="R667" s="16">
        <v>2028</v>
      </c>
      <c r="S667" s="16">
        <v>2029</v>
      </c>
      <c r="T667" s="16">
        <v>2030</v>
      </c>
      <c r="U667" s="16">
        <v>2031</v>
      </c>
      <c r="V667" s="16">
        <v>2032</v>
      </c>
      <c r="W667" s="16">
        <v>2033</v>
      </c>
      <c r="X667" s="16">
        <v>2034</v>
      </c>
      <c r="Y667" s="16">
        <v>2035</v>
      </c>
      <c r="Z667" s="16">
        <v>2036</v>
      </c>
      <c r="AA667" s="16">
        <v>2037</v>
      </c>
      <c r="AB667" s="16">
        <v>2038</v>
      </c>
      <c r="AC667" s="16">
        <v>2039</v>
      </c>
      <c r="AD667" s="16">
        <v>2040</v>
      </c>
      <c r="AE667" s="16">
        <v>2041</v>
      </c>
      <c r="AF667" s="16">
        <v>2042</v>
      </c>
      <c r="AG667" s="16">
        <v>2043</v>
      </c>
      <c r="AH667" s="16">
        <v>2044</v>
      </c>
      <c r="AI667" s="16">
        <v>2045</v>
      </c>
      <c r="AJ667" s="16">
        <v>2046</v>
      </c>
      <c r="AK667" s="16">
        <v>2047</v>
      </c>
      <c r="AL667" s="16">
        <v>2048</v>
      </c>
      <c r="AM667" s="16">
        <v>2049</v>
      </c>
      <c r="AN667" s="47">
        <v>2050</v>
      </c>
      <c r="AO667" s="17"/>
    </row>
    <row r="668" spans="3:41" outlineLevel="1" x14ac:dyDescent="0.4">
      <c r="C668" s="144" t="s">
        <v>155</v>
      </c>
      <c r="D668" s="130" t="s">
        <v>36</v>
      </c>
      <c r="E668" s="23">
        <v>0</v>
      </c>
      <c r="F668" s="23">
        <v>0</v>
      </c>
      <c r="G668" s="23">
        <v>0</v>
      </c>
      <c r="H668" s="23">
        <v>0</v>
      </c>
      <c r="I668" s="23">
        <v>0</v>
      </c>
      <c r="J668" s="23">
        <v>597</v>
      </c>
      <c r="K668" s="23">
        <v>597</v>
      </c>
      <c r="L668" s="23">
        <v>293.54000000000002</v>
      </c>
      <c r="M668" s="23">
        <v>200</v>
      </c>
      <c r="N668" s="23">
        <v>200</v>
      </c>
      <c r="O668" s="23">
        <v>0</v>
      </c>
      <c r="P668" s="23">
        <v>200</v>
      </c>
      <c r="Q668" s="23">
        <v>0</v>
      </c>
      <c r="R668" s="23">
        <v>0</v>
      </c>
      <c r="S668" s="23">
        <v>0</v>
      </c>
      <c r="T668" s="23">
        <v>200</v>
      </c>
      <c r="U668" s="23" t="e">
        <f t="shared" ref="U668:AN680" si="69">U612-U639</f>
        <v>#VALUE!</v>
      </c>
      <c r="V668" s="24" t="e">
        <f t="shared" si="69"/>
        <v>#VALUE!</v>
      </c>
      <c r="W668" s="24" t="e">
        <f t="shared" si="69"/>
        <v>#VALUE!</v>
      </c>
      <c r="X668" s="24" t="e">
        <f t="shared" si="69"/>
        <v>#VALUE!</v>
      </c>
      <c r="Y668" s="24" t="e">
        <f t="shared" si="69"/>
        <v>#VALUE!</v>
      </c>
      <c r="Z668" s="24" t="e">
        <f t="shared" si="69"/>
        <v>#VALUE!</v>
      </c>
      <c r="AA668" s="24" t="e">
        <f t="shared" si="69"/>
        <v>#VALUE!</v>
      </c>
      <c r="AB668" s="24" t="e">
        <f t="shared" si="69"/>
        <v>#VALUE!</v>
      </c>
      <c r="AC668" s="24" t="e">
        <f t="shared" si="69"/>
        <v>#VALUE!</v>
      </c>
      <c r="AD668" s="24" t="e">
        <f t="shared" si="69"/>
        <v>#VALUE!</v>
      </c>
      <c r="AE668" s="24" t="e">
        <f t="shared" si="69"/>
        <v>#VALUE!</v>
      </c>
      <c r="AF668" s="24" t="e">
        <f t="shared" si="69"/>
        <v>#VALUE!</v>
      </c>
      <c r="AG668" s="24" t="e">
        <f t="shared" si="69"/>
        <v>#VALUE!</v>
      </c>
      <c r="AH668" s="24" t="e">
        <f t="shared" si="69"/>
        <v>#VALUE!</v>
      </c>
      <c r="AI668" s="24" t="e">
        <f t="shared" si="69"/>
        <v>#VALUE!</v>
      </c>
      <c r="AJ668" s="24" t="e">
        <f t="shared" si="69"/>
        <v>#VALUE!</v>
      </c>
      <c r="AK668" s="24" t="e">
        <f t="shared" si="69"/>
        <v>#VALUE!</v>
      </c>
      <c r="AL668" s="24" t="e">
        <f t="shared" si="69"/>
        <v>#VALUE!</v>
      </c>
      <c r="AM668" s="24" t="e">
        <f t="shared" si="69"/>
        <v>#VALUE!</v>
      </c>
      <c r="AN668" s="131" t="e">
        <f t="shared" si="69"/>
        <v>#VALUE!</v>
      </c>
      <c r="AO668" s="17"/>
    </row>
    <row r="669" spans="3:41" outlineLevel="1" x14ac:dyDescent="0.4">
      <c r="C669" s="145" t="s">
        <v>156</v>
      </c>
      <c r="D669" s="130" t="s">
        <v>36</v>
      </c>
      <c r="E669" s="24">
        <v>0</v>
      </c>
      <c r="F669" s="24">
        <v>0</v>
      </c>
      <c r="G669" s="24">
        <v>0</v>
      </c>
      <c r="H669" s="24">
        <v>0</v>
      </c>
      <c r="I669" s="24">
        <v>0</v>
      </c>
      <c r="J669" s="24">
        <v>97</v>
      </c>
      <c r="K669" s="24">
        <v>97</v>
      </c>
      <c r="L669" s="24">
        <v>25.83</v>
      </c>
      <c r="M669" s="24">
        <v>0</v>
      </c>
      <c r="N669" s="24">
        <v>0</v>
      </c>
      <c r="O669" s="24">
        <v>0</v>
      </c>
      <c r="P669" s="24">
        <v>0</v>
      </c>
      <c r="Q669" s="24">
        <v>0</v>
      </c>
      <c r="R669" s="24">
        <v>0</v>
      </c>
      <c r="S669" s="24">
        <v>0</v>
      </c>
      <c r="T669" s="24">
        <v>0</v>
      </c>
      <c r="U669" s="24" t="e">
        <f t="shared" si="69"/>
        <v>#VALUE!</v>
      </c>
      <c r="V669" s="24" t="e">
        <f t="shared" si="69"/>
        <v>#VALUE!</v>
      </c>
      <c r="W669" s="24" t="e">
        <f t="shared" si="69"/>
        <v>#VALUE!</v>
      </c>
      <c r="X669" s="24" t="e">
        <f t="shared" si="69"/>
        <v>#VALUE!</v>
      </c>
      <c r="Y669" s="24" t="e">
        <f t="shared" si="69"/>
        <v>#VALUE!</v>
      </c>
      <c r="Z669" s="24" t="e">
        <f t="shared" si="69"/>
        <v>#VALUE!</v>
      </c>
      <c r="AA669" s="24" t="e">
        <f t="shared" si="69"/>
        <v>#VALUE!</v>
      </c>
      <c r="AB669" s="24" t="e">
        <f t="shared" si="69"/>
        <v>#VALUE!</v>
      </c>
      <c r="AC669" s="24" t="e">
        <f t="shared" si="69"/>
        <v>#VALUE!</v>
      </c>
      <c r="AD669" s="24" t="e">
        <f t="shared" si="69"/>
        <v>#VALUE!</v>
      </c>
      <c r="AE669" s="24" t="e">
        <f t="shared" si="69"/>
        <v>#VALUE!</v>
      </c>
      <c r="AF669" s="24" t="e">
        <f t="shared" si="69"/>
        <v>#VALUE!</v>
      </c>
      <c r="AG669" s="24" t="e">
        <f t="shared" si="69"/>
        <v>#VALUE!</v>
      </c>
      <c r="AH669" s="24" t="e">
        <f t="shared" si="69"/>
        <v>#VALUE!</v>
      </c>
      <c r="AI669" s="24" t="e">
        <f t="shared" si="69"/>
        <v>#VALUE!</v>
      </c>
      <c r="AJ669" s="24" t="e">
        <f t="shared" si="69"/>
        <v>#VALUE!</v>
      </c>
      <c r="AK669" s="24" t="e">
        <f t="shared" si="69"/>
        <v>#VALUE!</v>
      </c>
      <c r="AL669" s="24" t="e">
        <f t="shared" si="69"/>
        <v>#VALUE!</v>
      </c>
      <c r="AM669" s="24" t="e">
        <f t="shared" si="69"/>
        <v>#VALUE!</v>
      </c>
      <c r="AN669" s="131" t="e">
        <f t="shared" si="69"/>
        <v>#VALUE!</v>
      </c>
      <c r="AO669" s="17"/>
    </row>
    <row r="670" spans="3:41" outlineLevel="1" x14ac:dyDescent="0.4">
      <c r="C670" s="145" t="s">
        <v>157</v>
      </c>
      <c r="D670" s="130" t="s">
        <v>36</v>
      </c>
      <c r="E670" s="24">
        <v>0</v>
      </c>
      <c r="F670" s="24">
        <v>0</v>
      </c>
      <c r="G670" s="24">
        <v>0</v>
      </c>
      <c r="H670" s="24">
        <v>0</v>
      </c>
      <c r="I670" s="24">
        <v>0</v>
      </c>
      <c r="J670" s="24">
        <v>300</v>
      </c>
      <c r="K670" s="24">
        <v>300</v>
      </c>
      <c r="L670" s="24">
        <v>67.710000000000008</v>
      </c>
      <c r="M670" s="24">
        <v>0</v>
      </c>
      <c r="N670" s="24">
        <v>0</v>
      </c>
      <c r="O670" s="24">
        <v>0</v>
      </c>
      <c r="P670" s="24">
        <v>0</v>
      </c>
      <c r="Q670" s="24">
        <v>0</v>
      </c>
      <c r="R670" s="24">
        <v>0</v>
      </c>
      <c r="S670" s="24">
        <v>0</v>
      </c>
      <c r="T670" s="24">
        <v>0</v>
      </c>
      <c r="U670" s="24" t="e">
        <f t="shared" si="69"/>
        <v>#VALUE!</v>
      </c>
      <c r="V670" s="24" t="e">
        <f t="shared" si="69"/>
        <v>#VALUE!</v>
      </c>
      <c r="W670" s="24" t="e">
        <f t="shared" si="69"/>
        <v>#VALUE!</v>
      </c>
      <c r="X670" s="24" t="e">
        <f t="shared" si="69"/>
        <v>#VALUE!</v>
      </c>
      <c r="Y670" s="24" t="e">
        <f t="shared" si="69"/>
        <v>#VALUE!</v>
      </c>
      <c r="Z670" s="24" t="e">
        <f t="shared" si="69"/>
        <v>#VALUE!</v>
      </c>
      <c r="AA670" s="24" t="e">
        <f t="shared" si="69"/>
        <v>#VALUE!</v>
      </c>
      <c r="AB670" s="24" t="e">
        <f t="shared" si="69"/>
        <v>#VALUE!</v>
      </c>
      <c r="AC670" s="24" t="e">
        <f t="shared" si="69"/>
        <v>#VALUE!</v>
      </c>
      <c r="AD670" s="24" t="e">
        <f t="shared" si="69"/>
        <v>#VALUE!</v>
      </c>
      <c r="AE670" s="24" t="e">
        <f t="shared" si="69"/>
        <v>#VALUE!</v>
      </c>
      <c r="AF670" s="24" t="e">
        <f t="shared" si="69"/>
        <v>#VALUE!</v>
      </c>
      <c r="AG670" s="24" t="e">
        <f t="shared" si="69"/>
        <v>#VALUE!</v>
      </c>
      <c r="AH670" s="24" t="e">
        <f t="shared" si="69"/>
        <v>#VALUE!</v>
      </c>
      <c r="AI670" s="24" t="e">
        <f t="shared" si="69"/>
        <v>#VALUE!</v>
      </c>
      <c r="AJ670" s="24" t="e">
        <f t="shared" si="69"/>
        <v>#VALUE!</v>
      </c>
      <c r="AK670" s="24" t="e">
        <f t="shared" si="69"/>
        <v>#VALUE!</v>
      </c>
      <c r="AL670" s="24" t="e">
        <f t="shared" si="69"/>
        <v>#VALUE!</v>
      </c>
      <c r="AM670" s="24" t="e">
        <f t="shared" si="69"/>
        <v>#VALUE!</v>
      </c>
      <c r="AN670" s="131" t="e">
        <f t="shared" si="69"/>
        <v>#VALUE!</v>
      </c>
      <c r="AO670" s="17"/>
    </row>
    <row r="671" spans="3:41" outlineLevel="1" x14ac:dyDescent="0.4">
      <c r="C671" s="145" t="s">
        <v>158</v>
      </c>
      <c r="D671" s="130" t="s">
        <v>36</v>
      </c>
      <c r="E671" s="24">
        <v>0</v>
      </c>
      <c r="F671" s="24">
        <v>0</v>
      </c>
      <c r="G671" s="24">
        <v>0</v>
      </c>
      <c r="H671" s="24">
        <v>0</v>
      </c>
      <c r="I671" s="24">
        <v>0</v>
      </c>
      <c r="J671" s="24">
        <v>0</v>
      </c>
      <c r="K671" s="24">
        <v>0</v>
      </c>
      <c r="L671" s="24">
        <v>0</v>
      </c>
      <c r="M671" s="24">
        <v>0</v>
      </c>
      <c r="N671" s="24">
        <v>0</v>
      </c>
      <c r="O671" s="24">
        <v>0</v>
      </c>
      <c r="P671" s="24">
        <v>0</v>
      </c>
      <c r="Q671" s="24">
        <v>0</v>
      </c>
      <c r="R671" s="24">
        <v>0</v>
      </c>
      <c r="S671" s="24">
        <v>0</v>
      </c>
      <c r="T671" s="24">
        <v>0</v>
      </c>
      <c r="U671" s="24" t="e">
        <f t="shared" si="69"/>
        <v>#VALUE!</v>
      </c>
      <c r="V671" s="24" t="e">
        <f t="shared" si="69"/>
        <v>#VALUE!</v>
      </c>
      <c r="W671" s="24" t="e">
        <f t="shared" si="69"/>
        <v>#VALUE!</v>
      </c>
      <c r="X671" s="24" t="e">
        <f t="shared" si="69"/>
        <v>#VALUE!</v>
      </c>
      <c r="Y671" s="24" t="e">
        <f t="shared" si="69"/>
        <v>#VALUE!</v>
      </c>
      <c r="Z671" s="24" t="e">
        <f t="shared" si="69"/>
        <v>#VALUE!</v>
      </c>
      <c r="AA671" s="24" t="e">
        <f t="shared" si="69"/>
        <v>#VALUE!</v>
      </c>
      <c r="AB671" s="24" t="e">
        <f t="shared" si="69"/>
        <v>#VALUE!</v>
      </c>
      <c r="AC671" s="24" t="e">
        <f t="shared" si="69"/>
        <v>#VALUE!</v>
      </c>
      <c r="AD671" s="24" t="e">
        <f t="shared" si="69"/>
        <v>#VALUE!</v>
      </c>
      <c r="AE671" s="24" t="e">
        <f t="shared" si="69"/>
        <v>#VALUE!</v>
      </c>
      <c r="AF671" s="24" t="e">
        <f t="shared" si="69"/>
        <v>#VALUE!</v>
      </c>
      <c r="AG671" s="24" t="e">
        <f t="shared" si="69"/>
        <v>#VALUE!</v>
      </c>
      <c r="AH671" s="24" t="e">
        <f t="shared" si="69"/>
        <v>#VALUE!</v>
      </c>
      <c r="AI671" s="24" t="e">
        <f t="shared" si="69"/>
        <v>#VALUE!</v>
      </c>
      <c r="AJ671" s="24" t="e">
        <f t="shared" si="69"/>
        <v>#VALUE!</v>
      </c>
      <c r="AK671" s="24" t="e">
        <f t="shared" si="69"/>
        <v>#VALUE!</v>
      </c>
      <c r="AL671" s="24" t="e">
        <f t="shared" si="69"/>
        <v>#VALUE!</v>
      </c>
      <c r="AM671" s="24" t="e">
        <f t="shared" si="69"/>
        <v>#VALUE!</v>
      </c>
      <c r="AN671" s="131" t="e">
        <f t="shared" si="69"/>
        <v>#VALUE!</v>
      </c>
      <c r="AO671" s="17"/>
    </row>
    <row r="672" spans="3:41" outlineLevel="1" x14ac:dyDescent="0.4">
      <c r="C672" s="145" t="s">
        <v>159</v>
      </c>
      <c r="D672" s="130" t="s">
        <v>36</v>
      </c>
      <c r="E672" s="24">
        <v>0</v>
      </c>
      <c r="F672" s="24">
        <v>0</v>
      </c>
      <c r="G672" s="24">
        <v>0</v>
      </c>
      <c r="H672" s="24">
        <v>0</v>
      </c>
      <c r="I672" s="24">
        <v>0</v>
      </c>
      <c r="J672" s="24">
        <v>1995.02</v>
      </c>
      <c r="K672" s="24">
        <v>1995.02</v>
      </c>
      <c r="L672" s="24">
        <v>1422.75</v>
      </c>
      <c r="M672" s="24">
        <v>1422.75</v>
      </c>
      <c r="N672" s="24">
        <v>1422.75</v>
      </c>
      <c r="O672" s="24">
        <v>0</v>
      </c>
      <c r="P672" s="24">
        <v>1365.75</v>
      </c>
      <c r="Q672" s="24">
        <v>0</v>
      </c>
      <c r="R672" s="24">
        <v>0</v>
      </c>
      <c r="S672" s="24">
        <v>0</v>
      </c>
      <c r="T672" s="24">
        <v>0</v>
      </c>
      <c r="U672" s="24" t="e">
        <f t="shared" si="69"/>
        <v>#VALUE!</v>
      </c>
      <c r="V672" s="24" t="e">
        <f t="shared" si="69"/>
        <v>#VALUE!</v>
      </c>
      <c r="W672" s="24" t="e">
        <f t="shared" si="69"/>
        <v>#VALUE!</v>
      </c>
      <c r="X672" s="24" t="e">
        <f t="shared" si="69"/>
        <v>#VALUE!</v>
      </c>
      <c r="Y672" s="24" t="e">
        <f t="shared" si="69"/>
        <v>#VALUE!</v>
      </c>
      <c r="Z672" s="24" t="e">
        <f t="shared" si="69"/>
        <v>#VALUE!</v>
      </c>
      <c r="AA672" s="24" t="e">
        <f t="shared" si="69"/>
        <v>#VALUE!</v>
      </c>
      <c r="AB672" s="24" t="e">
        <f t="shared" si="69"/>
        <v>#VALUE!</v>
      </c>
      <c r="AC672" s="24" t="e">
        <f t="shared" si="69"/>
        <v>#VALUE!</v>
      </c>
      <c r="AD672" s="24" t="e">
        <f t="shared" si="69"/>
        <v>#VALUE!</v>
      </c>
      <c r="AE672" s="24" t="e">
        <f t="shared" si="69"/>
        <v>#VALUE!</v>
      </c>
      <c r="AF672" s="24" t="e">
        <f t="shared" si="69"/>
        <v>#VALUE!</v>
      </c>
      <c r="AG672" s="24" t="e">
        <f t="shared" si="69"/>
        <v>#VALUE!</v>
      </c>
      <c r="AH672" s="24" t="e">
        <f t="shared" si="69"/>
        <v>#VALUE!</v>
      </c>
      <c r="AI672" s="24" t="e">
        <f t="shared" si="69"/>
        <v>#VALUE!</v>
      </c>
      <c r="AJ672" s="24" t="e">
        <f t="shared" si="69"/>
        <v>#VALUE!</v>
      </c>
      <c r="AK672" s="24" t="e">
        <f t="shared" si="69"/>
        <v>#VALUE!</v>
      </c>
      <c r="AL672" s="24" t="e">
        <f t="shared" si="69"/>
        <v>#VALUE!</v>
      </c>
      <c r="AM672" s="24" t="e">
        <f t="shared" si="69"/>
        <v>#VALUE!</v>
      </c>
      <c r="AN672" s="131" t="e">
        <f t="shared" si="69"/>
        <v>#VALUE!</v>
      </c>
      <c r="AO672" s="17"/>
    </row>
    <row r="673" spans="3:41" outlineLevel="1" x14ac:dyDescent="0.4">
      <c r="C673" s="145" t="s">
        <v>160</v>
      </c>
      <c r="D673" s="130" t="s">
        <v>36</v>
      </c>
      <c r="E673" s="24">
        <v>0</v>
      </c>
      <c r="F673" s="24">
        <v>0</v>
      </c>
      <c r="G673" s="24">
        <v>0</v>
      </c>
      <c r="H673" s="24">
        <v>0</v>
      </c>
      <c r="I673" s="24">
        <v>0</v>
      </c>
      <c r="J673" s="24">
        <v>599</v>
      </c>
      <c r="K673" s="24">
        <v>599</v>
      </c>
      <c r="L673" s="24">
        <v>57</v>
      </c>
      <c r="M673" s="24">
        <v>57</v>
      </c>
      <c r="N673" s="24">
        <v>57</v>
      </c>
      <c r="O673" s="24">
        <v>0</v>
      </c>
      <c r="P673" s="24">
        <v>0</v>
      </c>
      <c r="Q673" s="24">
        <v>0</v>
      </c>
      <c r="R673" s="24">
        <v>0</v>
      </c>
      <c r="S673" s="24">
        <v>0</v>
      </c>
      <c r="T673" s="24">
        <v>0</v>
      </c>
      <c r="U673" s="24" t="e">
        <f t="shared" si="69"/>
        <v>#VALUE!</v>
      </c>
      <c r="V673" s="24" t="e">
        <f t="shared" si="69"/>
        <v>#VALUE!</v>
      </c>
      <c r="W673" s="24" t="e">
        <f t="shared" si="69"/>
        <v>#VALUE!</v>
      </c>
      <c r="X673" s="24" t="e">
        <f t="shared" si="69"/>
        <v>#VALUE!</v>
      </c>
      <c r="Y673" s="24" t="e">
        <f t="shared" si="69"/>
        <v>#VALUE!</v>
      </c>
      <c r="Z673" s="24" t="e">
        <f t="shared" si="69"/>
        <v>#VALUE!</v>
      </c>
      <c r="AA673" s="24" t="e">
        <f t="shared" si="69"/>
        <v>#VALUE!</v>
      </c>
      <c r="AB673" s="24" t="e">
        <f t="shared" si="69"/>
        <v>#VALUE!</v>
      </c>
      <c r="AC673" s="24" t="e">
        <f t="shared" si="69"/>
        <v>#VALUE!</v>
      </c>
      <c r="AD673" s="24" t="e">
        <f t="shared" si="69"/>
        <v>#VALUE!</v>
      </c>
      <c r="AE673" s="24" t="e">
        <f t="shared" si="69"/>
        <v>#VALUE!</v>
      </c>
      <c r="AF673" s="24" t="e">
        <f t="shared" si="69"/>
        <v>#VALUE!</v>
      </c>
      <c r="AG673" s="24" t="e">
        <f t="shared" si="69"/>
        <v>#VALUE!</v>
      </c>
      <c r="AH673" s="24" t="e">
        <f t="shared" si="69"/>
        <v>#VALUE!</v>
      </c>
      <c r="AI673" s="24" t="e">
        <f t="shared" si="69"/>
        <v>#VALUE!</v>
      </c>
      <c r="AJ673" s="24" t="e">
        <f t="shared" si="69"/>
        <v>#VALUE!</v>
      </c>
      <c r="AK673" s="24" t="e">
        <f t="shared" si="69"/>
        <v>#VALUE!</v>
      </c>
      <c r="AL673" s="24" t="e">
        <f t="shared" si="69"/>
        <v>#VALUE!</v>
      </c>
      <c r="AM673" s="24" t="e">
        <f t="shared" si="69"/>
        <v>#VALUE!</v>
      </c>
      <c r="AN673" s="131" t="e">
        <f t="shared" si="69"/>
        <v>#VALUE!</v>
      </c>
      <c r="AO673" s="17"/>
    </row>
    <row r="674" spans="3:41" outlineLevel="1" x14ac:dyDescent="0.4">
      <c r="C674" s="145" t="s">
        <v>161</v>
      </c>
      <c r="D674" s="130" t="s">
        <v>36</v>
      </c>
      <c r="E674" s="24">
        <v>0</v>
      </c>
      <c r="F674" s="24">
        <v>0</v>
      </c>
      <c r="G674" s="24">
        <v>0</v>
      </c>
      <c r="H674" s="24">
        <v>0</v>
      </c>
      <c r="I674" s="24">
        <v>0</v>
      </c>
      <c r="J674" s="24">
        <v>0</v>
      </c>
      <c r="K674" s="24">
        <v>0</v>
      </c>
      <c r="L674" s="24">
        <v>0</v>
      </c>
      <c r="M674" s="24">
        <v>0</v>
      </c>
      <c r="N674" s="24">
        <v>0</v>
      </c>
      <c r="O674" s="24">
        <v>0</v>
      </c>
      <c r="P674" s="24">
        <v>0</v>
      </c>
      <c r="Q674" s="24">
        <v>0</v>
      </c>
      <c r="R674" s="24">
        <v>0</v>
      </c>
      <c r="S674" s="24">
        <v>0</v>
      </c>
      <c r="T674" s="24">
        <v>0</v>
      </c>
      <c r="U674" s="24" t="e">
        <f t="shared" si="69"/>
        <v>#VALUE!</v>
      </c>
      <c r="V674" s="24" t="e">
        <f t="shared" si="69"/>
        <v>#VALUE!</v>
      </c>
      <c r="W674" s="24" t="e">
        <f t="shared" si="69"/>
        <v>#VALUE!</v>
      </c>
      <c r="X674" s="24" t="e">
        <f t="shared" si="69"/>
        <v>#VALUE!</v>
      </c>
      <c r="Y674" s="24" t="e">
        <f t="shared" si="69"/>
        <v>#VALUE!</v>
      </c>
      <c r="Z674" s="24" t="e">
        <f t="shared" si="69"/>
        <v>#VALUE!</v>
      </c>
      <c r="AA674" s="24" t="e">
        <f t="shared" si="69"/>
        <v>#VALUE!</v>
      </c>
      <c r="AB674" s="24" t="e">
        <f t="shared" si="69"/>
        <v>#VALUE!</v>
      </c>
      <c r="AC674" s="24" t="e">
        <f t="shared" si="69"/>
        <v>#VALUE!</v>
      </c>
      <c r="AD674" s="24" t="e">
        <f t="shared" si="69"/>
        <v>#VALUE!</v>
      </c>
      <c r="AE674" s="24" t="e">
        <f t="shared" si="69"/>
        <v>#VALUE!</v>
      </c>
      <c r="AF674" s="24" t="e">
        <f t="shared" si="69"/>
        <v>#VALUE!</v>
      </c>
      <c r="AG674" s="24" t="e">
        <f t="shared" si="69"/>
        <v>#VALUE!</v>
      </c>
      <c r="AH674" s="24" t="e">
        <f t="shared" si="69"/>
        <v>#VALUE!</v>
      </c>
      <c r="AI674" s="24" t="e">
        <f t="shared" si="69"/>
        <v>#VALUE!</v>
      </c>
      <c r="AJ674" s="24" t="e">
        <f t="shared" si="69"/>
        <v>#VALUE!</v>
      </c>
      <c r="AK674" s="24" t="e">
        <f t="shared" si="69"/>
        <v>#VALUE!</v>
      </c>
      <c r="AL674" s="24" t="e">
        <f t="shared" si="69"/>
        <v>#VALUE!</v>
      </c>
      <c r="AM674" s="24" t="e">
        <f t="shared" si="69"/>
        <v>#VALUE!</v>
      </c>
      <c r="AN674" s="131" t="e">
        <f t="shared" si="69"/>
        <v>#VALUE!</v>
      </c>
      <c r="AO674" s="17"/>
    </row>
    <row r="675" spans="3:41" outlineLevel="1" x14ac:dyDescent="0.4">
      <c r="C675" s="145" t="s">
        <v>162</v>
      </c>
      <c r="D675" s="130" t="s">
        <v>36</v>
      </c>
      <c r="E675" s="24">
        <v>0</v>
      </c>
      <c r="F675" s="24">
        <v>0</v>
      </c>
      <c r="G675" s="24">
        <v>0</v>
      </c>
      <c r="H675" s="24">
        <v>0</v>
      </c>
      <c r="I675" s="24">
        <v>0</v>
      </c>
      <c r="J675" s="24">
        <v>250</v>
      </c>
      <c r="K675" s="24">
        <v>250</v>
      </c>
      <c r="L675" s="24">
        <v>250</v>
      </c>
      <c r="M675" s="24">
        <v>250</v>
      </c>
      <c r="N675" s="24">
        <v>250</v>
      </c>
      <c r="O675" s="24">
        <v>0</v>
      </c>
      <c r="P675" s="24">
        <v>250</v>
      </c>
      <c r="Q675" s="24">
        <v>0</v>
      </c>
      <c r="R675" s="24">
        <v>0</v>
      </c>
      <c r="S675" s="24">
        <v>0</v>
      </c>
      <c r="T675" s="24">
        <v>250</v>
      </c>
      <c r="U675" s="24" t="e">
        <f t="shared" si="69"/>
        <v>#VALUE!</v>
      </c>
      <c r="V675" s="24" t="e">
        <f t="shared" si="69"/>
        <v>#VALUE!</v>
      </c>
      <c r="W675" s="24" t="e">
        <f t="shared" si="69"/>
        <v>#VALUE!</v>
      </c>
      <c r="X675" s="24" t="e">
        <f t="shared" si="69"/>
        <v>#VALUE!</v>
      </c>
      <c r="Y675" s="24" t="e">
        <f t="shared" si="69"/>
        <v>#VALUE!</v>
      </c>
      <c r="Z675" s="24" t="e">
        <f t="shared" si="69"/>
        <v>#VALUE!</v>
      </c>
      <c r="AA675" s="24" t="e">
        <f t="shared" si="69"/>
        <v>#VALUE!</v>
      </c>
      <c r="AB675" s="24" t="e">
        <f t="shared" si="69"/>
        <v>#VALUE!</v>
      </c>
      <c r="AC675" s="24" t="e">
        <f t="shared" si="69"/>
        <v>#VALUE!</v>
      </c>
      <c r="AD675" s="24" t="e">
        <f t="shared" si="69"/>
        <v>#VALUE!</v>
      </c>
      <c r="AE675" s="24" t="e">
        <f t="shared" si="69"/>
        <v>#VALUE!</v>
      </c>
      <c r="AF675" s="24" t="e">
        <f t="shared" si="69"/>
        <v>#VALUE!</v>
      </c>
      <c r="AG675" s="24" t="e">
        <f t="shared" si="69"/>
        <v>#VALUE!</v>
      </c>
      <c r="AH675" s="24" t="e">
        <f t="shared" si="69"/>
        <v>#VALUE!</v>
      </c>
      <c r="AI675" s="24" t="e">
        <f t="shared" si="69"/>
        <v>#VALUE!</v>
      </c>
      <c r="AJ675" s="24" t="e">
        <f t="shared" si="69"/>
        <v>#VALUE!</v>
      </c>
      <c r="AK675" s="24" t="e">
        <f t="shared" si="69"/>
        <v>#VALUE!</v>
      </c>
      <c r="AL675" s="24" t="e">
        <f t="shared" si="69"/>
        <v>#VALUE!</v>
      </c>
      <c r="AM675" s="24" t="e">
        <f t="shared" si="69"/>
        <v>#VALUE!</v>
      </c>
      <c r="AN675" s="131" t="e">
        <f t="shared" si="69"/>
        <v>#VALUE!</v>
      </c>
      <c r="AO675" s="17"/>
    </row>
    <row r="676" spans="3:41" outlineLevel="1" x14ac:dyDescent="0.4">
      <c r="C676" s="145" t="s">
        <v>163</v>
      </c>
      <c r="D676" s="130" t="s">
        <v>36</v>
      </c>
      <c r="E676" s="24">
        <v>0</v>
      </c>
      <c r="F676" s="24">
        <v>0</v>
      </c>
      <c r="G676" s="24">
        <v>0</v>
      </c>
      <c r="H676" s="24">
        <v>0</v>
      </c>
      <c r="I676" s="24">
        <v>0</v>
      </c>
      <c r="J676" s="24">
        <v>596</v>
      </c>
      <c r="K676" s="24">
        <v>596</v>
      </c>
      <c r="L676" s="24">
        <v>153.97000000000003</v>
      </c>
      <c r="M676" s="24">
        <v>153.97000000000003</v>
      </c>
      <c r="N676" s="24">
        <v>153.97000000000003</v>
      </c>
      <c r="O676" s="24">
        <v>0</v>
      </c>
      <c r="P676" s="24">
        <v>153.97000000000003</v>
      </c>
      <c r="Q676" s="24">
        <v>0</v>
      </c>
      <c r="R676" s="24">
        <v>0</v>
      </c>
      <c r="S676" s="24">
        <v>0</v>
      </c>
      <c r="T676" s="24">
        <v>153.97000000000003</v>
      </c>
      <c r="U676" s="24" t="e">
        <f t="shared" si="69"/>
        <v>#VALUE!</v>
      </c>
      <c r="V676" s="24" t="e">
        <f t="shared" si="69"/>
        <v>#VALUE!</v>
      </c>
      <c r="W676" s="24" t="e">
        <f t="shared" si="69"/>
        <v>#VALUE!</v>
      </c>
      <c r="X676" s="24" t="e">
        <f t="shared" si="69"/>
        <v>#VALUE!</v>
      </c>
      <c r="Y676" s="24" t="e">
        <f t="shared" si="69"/>
        <v>#VALUE!</v>
      </c>
      <c r="Z676" s="24" t="e">
        <f t="shared" si="69"/>
        <v>#VALUE!</v>
      </c>
      <c r="AA676" s="24" t="e">
        <f t="shared" si="69"/>
        <v>#VALUE!</v>
      </c>
      <c r="AB676" s="24" t="e">
        <f t="shared" si="69"/>
        <v>#VALUE!</v>
      </c>
      <c r="AC676" s="24" t="e">
        <f t="shared" si="69"/>
        <v>#VALUE!</v>
      </c>
      <c r="AD676" s="24" t="e">
        <f t="shared" si="69"/>
        <v>#VALUE!</v>
      </c>
      <c r="AE676" s="24" t="e">
        <f t="shared" si="69"/>
        <v>#VALUE!</v>
      </c>
      <c r="AF676" s="24" t="e">
        <f t="shared" si="69"/>
        <v>#VALUE!</v>
      </c>
      <c r="AG676" s="24" t="e">
        <f t="shared" si="69"/>
        <v>#VALUE!</v>
      </c>
      <c r="AH676" s="24" t="e">
        <f t="shared" si="69"/>
        <v>#VALUE!</v>
      </c>
      <c r="AI676" s="24" t="e">
        <f t="shared" si="69"/>
        <v>#VALUE!</v>
      </c>
      <c r="AJ676" s="24" t="e">
        <f t="shared" si="69"/>
        <v>#VALUE!</v>
      </c>
      <c r="AK676" s="24" t="e">
        <f t="shared" si="69"/>
        <v>#VALUE!</v>
      </c>
      <c r="AL676" s="24" t="e">
        <f t="shared" si="69"/>
        <v>#VALUE!</v>
      </c>
      <c r="AM676" s="24" t="e">
        <f t="shared" si="69"/>
        <v>#VALUE!</v>
      </c>
      <c r="AN676" s="131" t="e">
        <f t="shared" si="69"/>
        <v>#VALUE!</v>
      </c>
      <c r="AO676" s="17"/>
    </row>
    <row r="677" spans="3:41" outlineLevel="1" x14ac:dyDescent="0.4">
      <c r="C677" s="145" t="s">
        <v>164</v>
      </c>
      <c r="D677" s="130" t="s">
        <v>36</v>
      </c>
      <c r="E677" s="24">
        <v>0</v>
      </c>
      <c r="F677" s="24">
        <v>0</v>
      </c>
      <c r="G677" s="24">
        <v>0</v>
      </c>
      <c r="H677" s="24">
        <v>0</v>
      </c>
      <c r="I677" s="24">
        <v>0</v>
      </c>
      <c r="J677" s="24">
        <v>919.08</v>
      </c>
      <c r="K677" s="24">
        <v>919.08</v>
      </c>
      <c r="L677" s="24">
        <v>919.08</v>
      </c>
      <c r="M677" s="24">
        <v>652.59</v>
      </c>
      <c r="N677" s="24">
        <v>52.590000000000032</v>
      </c>
      <c r="O677" s="24">
        <v>0</v>
      </c>
      <c r="P677" s="24">
        <v>52.590000000000032</v>
      </c>
      <c r="Q677" s="24">
        <v>0</v>
      </c>
      <c r="R677" s="24">
        <v>0</v>
      </c>
      <c r="S677" s="24">
        <v>0</v>
      </c>
      <c r="T677" s="24">
        <v>52.590000000000032</v>
      </c>
      <c r="U677" s="24" t="e">
        <f t="shared" si="69"/>
        <v>#VALUE!</v>
      </c>
      <c r="V677" s="24" t="e">
        <f t="shared" si="69"/>
        <v>#VALUE!</v>
      </c>
      <c r="W677" s="24" t="e">
        <f t="shared" si="69"/>
        <v>#VALUE!</v>
      </c>
      <c r="X677" s="24" t="e">
        <f t="shared" si="69"/>
        <v>#VALUE!</v>
      </c>
      <c r="Y677" s="24" t="e">
        <f t="shared" si="69"/>
        <v>#VALUE!</v>
      </c>
      <c r="Z677" s="24" t="e">
        <f t="shared" si="69"/>
        <v>#VALUE!</v>
      </c>
      <c r="AA677" s="24" t="e">
        <f t="shared" si="69"/>
        <v>#VALUE!</v>
      </c>
      <c r="AB677" s="24" t="e">
        <f t="shared" si="69"/>
        <v>#VALUE!</v>
      </c>
      <c r="AC677" s="24" t="e">
        <f t="shared" si="69"/>
        <v>#VALUE!</v>
      </c>
      <c r="AD677" s="24" t="e">
        <f t="shared" si="69"/>
        <v>#VALUE!</v>
      </c>
      <c r="AE677" s="24" t="e">
        <f t="shared" si="69"/>
        <v>#VALUE!</v>
      </c>
      <c r="AF677" s="24" t="e">
        <f t="shared" si="69"/>
        <v>#VALUE!</v>
      </c>
      <c r="AG677" s="24" t="e">
        <f t="shared" si="69"/>
        <v>#VALUE!</v>
      </c>
      <c r="AH677" s="24" t="e">
        <f t="shared" si="69"/>
        <v>#VALUE!</v>
      </c>
      <c r="AI677" s="24" t="e">
        <f t="shared" si="69"/>
        <v>#VALUE!</v>
      </c>
      <c r="AJ677" s="24" t="e">
        <f t="shared" si="69"/>
        <v>#VALUE!</v>
      </c>
      <c r="AK677" s="24" t="e">
        <f t="shared" si="69"/>
        <v>#VALUE!</v>
      </c>
      <c r="AL677" s="24" t="e">
        <f t="shared" si="69"/>
        <v>#VALUE!</v>
      </c>
      <c r="AM677" s="24" t="e">
        <f t="shared" si="69"/>
        <v>#VALUE!</v>
      </c>
      <c r="AN677" s="131" t="e">
        <f t="shared" si="69"/>
        <v>#VALUE!</v>
      </c>
      <c r="AO677" s="17"/>
    </row>
    <row r="678" spans="3:41" outlineLevel="1" x14ac:dyDescent="0.4">
      <c r="C678" s="145" t="s">
        <v>165</v>
      </c>
      <c r="D678" s="130" t="s">
        <v>36</v>
      </c>
      <c r="E678" s="24">
        <v>0</v>
      </c>
      <c r="F678" s="24">
        <v>0</v>
      </c>
      <c r="G678" s="24">
        <v>0</v>
      </c>
      <c r="H678" s="24">
        <v>0</v>
      </c>
      <c r="I678" s="24">
        <v>0</v>
      </c>
      <c r="J678" s="24">
        <v>2665</v>
      </c>
      <c r="K678" s="24">
        <v>2665</v>
      </c>
      <c r="L678" s="24">
        <v>2665</v>
      </c>
      <c r="M678" s="24">
        <v>1539.44</v>
      </c>
      <c r="N678" s="24">
        <v>1539.44</v>
      </c>
      <c r="O678" s="24">
        <v>0</v>
      </c>
      <c r="P678" s="24">
        <v>1539.44</v>
      </c>
      <c r="Q678" s="24">
        <v>0</v>
      </c>
      <c r="R678" s="24">
        <v>0</v>
      </c>
      <c r="S678" s="24">
        <v>0</v>
      </c>
      <c r="T678" s="24">
        <v>1539.44</v>
      </c>
      <c r="U678" s="24" t="e">
        <f t="shared" si="69"/>
        <v>#VALUE!</v>
      </c>
      <c r="V678" s="24" t="e">
        <f t="shared" si="69"/>
        <v>#VALUE!</v>
      </c>
      <c r="W678" s="24" t="e">
        <f t="shared" si="69"/>
        <v>#VALUE!</v>
      </c>
      <c r="X678" s="24" t="e">
        <f t="shared" si="69"/>
        <v>#VALUE!</v>
      </c>
      <c r="Y678" s="24" t="e">
        <f t="shared" si="69"/>
        <v>#VALUE!</v>
      </c>
      <c r="Z678" s="24" t="e">
        <f t="shared" si="69"/>
        <v>#VALUE!</v>
      </c>
      <c r="AA678" s="24" t="e">
        <f t="shared" si="69"/>
        <v>#VALUE!</v>
      </c>
      <c r="AB678" s="24" t="e">
        <f t="shared" si="69"/>
        <v>#VALUE!</v>
      </c>
      <c r="AC678" s="24" t="e">
        <f t="shared" si="69"/>
        <v>#VALUE!</v>
      </c>
      <c r="AD678" s="24" t="e">
        <f t="shared" si="69"/>
        <v>#VALUE!</v>
      </c>
      <c r="AE678" s="24" t="e">
        <f t="shared" si="69"/>
        <v>#VALUE!</v>
      </c>
      <c r="AF678" s="24" t="e">
        <f t="shared" si="69"/>
        <v>#VALUE!</v>
      </c>
      <c r="AG678" s="24" t="e">
        <f t="shared" si="69"/>
        <v>#VALUE!</v>
      </c>
      <c r="AH678" s="24" t="e">
        <f t="shared" si="69"/>
        <v>#VALUE!</v>
      </c>
      <c r="AI678" s="24" t="e">
        <f t="shared" si="69"/>
        <v>#VALUE!</v>
      </c>
      <c r="AJ678" s="24" t="e">
        <f t="shared" si="69"/>
        <v>#VALUE!</v>
      </c>
      <c r="AK678" s="24" t="e">
        <f t="shared" si="69"/>
        <v>#VALUE!</v>
      </c>
      <c r="AL678" s="24" t="e">
        <f t="shared" si="69"/>
        <v>#VALUE!</v>
      </c>
      <c r="AM678" s="24" t="e">
        <f t="shared" si="69"/>
        <v>#VALUE!</v>
      </c>
      <c r="AN678" s="131" t="e">
        <f t="shared" si="69"/>
        <v>#VALUE!</v>
      </c>
      <c r="AO678" s="17"/>
    </row>
    <row r="679" spans="3:41" outlineLevel="1" x14ac:dyDescent="0.4">
      <c r="C679" s="145" t="s">
        <v>166</v>
      </c>
      <c r="D679" s="130" t="s">
        <v>36</v>
      </c>
      <c r="E679" s="24">
        <v>0</v>
      </c>
      <c r="F679" s="24">
        <v>0</v>
      </c>
      <c r="G679" s="24">
        <v>0</v>
      </c>
      <c r="H679" s="24">
        <v>0</v>
      </c>
      <c r="I679" s="24">
        <v>0</v>
      </c>
      <c r="J679" s="24">
        <v>2434.08</v>
      </c>
      <c r="K679" s="24">
        <v>2434.08</v>
      </c>
      <c r="L679" s="24">
        <v>1992.05</v>
      </c>
      <c r="M679" s="24">
        <v>600</v>
      </c>
      <c r="N679" s="24">
        <v>0</v>
      </c>
      <c r="O679" s="24">
        <v>0</v>
      </c>
      <c r="P679" s="24">
        <v>0</v>
      </c>
      <c r="Q679" s="24">
        <v>0</v>
      </c>
      <c r="R679" s="24">
        <v>0</v>
      </c>
      <c r="S679" s="24">
        <v>0</v>
      </c>
      <c r="T679" s="24">
        <v>0</v>
      </c>
      <c r="U679" s="24" t="e">
        <f t="shared" si="69"/>
        <v>#VALUE!</v>
      </c>
      <c r="V679" s="24" t="e">
        <f t="shared" si="69"/>
        <v>#VALUE!</v>
      </c>
      <c r="W679" s="24" t="e">
        <f t="shared" si="69"/>
        <v>#VALUE!</v>
      </c>
      <c r="X679" s="24" t="e">
        <f t="shared" si="69"/>
        <v>#VALUE!</v>
      </c>
      <c r="Y679" s="24" t="e">
        <f t="shared" si="69"/>
        <v>#VALUE!</v>
      </c>
      <c r="Z679" s="24" t="e">
        <f t="shared" si="69"/>
        <v>#VALUE!</v>
      </c>
      <c r="AA679" s="24" t="e">
        <f t="shared" si="69"/>
        <v>#VALUE!</v>
      </c>
      <c r="AB679" s="24" t="e">
        <f t="shared" si="69"/>
        <v>#VALUE!</v>
      </c>
      <c r="AC679" s="24" t="e">
        <f t="shared" si="69"/>
        <v>#VALUE!</v>
      </c>
      <c r="AD679" s="24" t="e">
        <f t="shared" si="69"/>
        <v>#VALUE!</v>
      </c>
      <c r="AE679" s="24" t="e">
        <f t="shared" si="69"/>
        <v>#VALUE!</v>
      </c>
      <c r="AF679" s="24" t="e">
        <f t="shared" si="69"/>
        <v>#VALUE!</v>
      </c>
      <c r="AG679" s="24" t="e">
        <f t="shared" si="69"/>
        <v>#VALUE!</v>
      </c>
      <c r="AH679" s="24" t="e">
        <f t="shared" si="69"/>
        <v>#VALUE!</v>
      </c>
      <c r="AI679" s="24" t="e">
        <f t="shared" si="69"/>
        <v>#VALUE!</v>
      </c>
      <c r="AJ679" s="24" t="e">
        <f t="shared" si="69"/>
        <v>#VALUE!</v>
      </c>
      <c r="AK679" s="24" t="e">
        <f t="shared" si="69"/>
        <v>#VALUE!</v>
      </c>
      <c r="AL679" s="24" t="e">
        <f t="shared" si="69"/>
        <v>#VALUE!</v>
      </c>
      <c r="AM679" s="24" t="e">
        <f t="shared" si="69"/>
        <v>#VALUE!</v>
      </c>
      <c r="AN679" s="131" t="e">
        <f t="shared" si="69"/>
        <v>#VALUE!</v>
      </c>
      <c r="AO679" s="17"/>
    </row>
    <row r="680" spans="3:41" outlineLevel="1" x14ac:dyDescent="0.4">
      <c r="C680" s="145" t="s">
        <v>167</v>
      </c>
      <c r="D680" s="130" t="s">
        <v>36</v>
      </c>
      <c r="E680" s="24">
        <v>0</v>
      </c>
      <c r="F680" s="24">
        <v>0</v>
      </c>
      <c r="G680" s="24">
        <v>0</v>
      </c>
      <c r="H680" s="24">
        <v>0</v>
      </c>
      <c r="I680" s="24">
        <v>0</v>
      </c>
      <c r="J680" s="24">
        <v>784</v>
      </c>
      <c r="K680" s="24">
        <v>784</v>
      </c>
      <c r="L680" s="24">
        <v>724</v>
      </c>
      <c r="M680" s="24">
        <v>537</v>
      </c>
      <c r="N680" s="24">
        <v>378.76</v>
      </c>
      <c r="O680" s="24">
        <v>0</v>
      </c>
      <c r="P680" s="24">
        <v>278.76</v>
      </c>
      <c r="Q680" s="24">
        <v>0</v>
      </c>
      <c r="R680" s="24">
        <v>0</v>
      </c>
      <c r="S680" s="24">
        <v>0</v>
      </c>
      <c r="T680" s="24">
        <v>0</v>
      </c>
      <c r="U680" s="24" t="e">
        <f t="shared" si="69"/>
        <v>#VALUE!</v>
      </c>
      <c r="V680" s="24" t="e">
        <f t="shared" si="69"/>
        <v>#VALUE!</v>
      </c>
      <c r="W680" s="24" t="e">
        <f t="shared" si="69"/>
        <v>#VALUE!</v>
      </c>
      <c r="X680" s="24" t="e">
        <f t="shared" si="69"/>
        <v>#VALUE!</v>
      </c>
      <c r="Y680" s="24" t="e">
        <f t="shared" si="69"/>
        <v>#VALUE!</v>
      </c>
      <c r="Z680" s="24" t="e">
        <f t="shared" si="69"/>
        <v>#VALUE!</v>
      </c>
      <c r="AA680" s="24" t="e">
        <f t="shared" si="69"/>
        <v>#VALUE!</v>
      </c>
      <c r="AB680" s="24" t="e">
        <f t="shared" si="69"/>
        <v>#VALUE!</v>
      </c>
      <c r="AC680" s="24" t="e">
        <f t="shared" si="69"/>
        <v>#VALUE!</v>
      </c>
      <c r="AD680" s="24" t="e">
        <f t="shared" si="69"/>
        <v>#VALUE!</v>
      </c>
      <c r="AE680" s="24" t="e">
        <f t="shared" si="69"/>
        <v>#VALUE!</v>
      </c>
      <c r="AF680" s="24" t="e">
        <f t="shared" si="69"/>
        <v>#VALUE!</v>
      </c>
      <c r="AG680" s="24" t="e">
        <f t="shared" si="69"/>
        <v>#VALUE!</v>
      </c>
      <c r="AH680" s="24" t="e">
        <f t="shared" si="69"/>
        <v>#VALUE!</v>
      </c>
      <c r="AI680" s="24" t="e">
        <f t="shared" si="69"/>
        <v>#VALUE!</v>
      </c>
      <c r="AJ680" s="24" t="e">
        <f t="shared" ref="U680:AN682" si="70">AJ624-AJ651</f>
        <v>#VALUE!</v>
      </c>
      <c r="AK680" s="24" t="e">
        <f t="shared" si="70"/>
        <v>#VALUE!</v>
      </c>
      <c r="AL680" s="24" t="e">
        <f t="shared" si="70"/>
        <v>#VALUE!</v>
      </c>
      <c r="AM680" s="24" t="e">
        <f t="shared" si="70"/>
        <v>#VALUE!</v>
      </c>
      <c r="AN680" s="131" t="e">
        <f t="shared" si="70"/>
        <v>#VALUE!</v>
      </c>
      <c r="AO680" s="17"/>
    </row>
    <row r="681" spans="3:41" outlineLevel="1" x14ac:dyDescent="0.4">
      <c r="C681" s="145" t="s">
        <v>168</v>
      </c>
      <c r="D681" s="130" t="s">
        <v>36</v>
      </c>
      <c r="E681" s="24">
        <v>0</v>
      </c>
      <c r="F681" s="24">
        <v>0</v>
      </c>
      <c r="G681" s="24">
        <v>0</v>
      </c>
      <c r="H681" s="24">
        <v>0</v>
      </c>
      <c r="I681" s="24">
        <v>0</v>
      </c>
      <c r="J681" s="24">
        <v>187</v>
      </c>
      <c r="K681" s="24">
        <v>187</v>
      </c>
      <c r="L681" s="24">
        <v>187</v>
      </c>
      <c r="M681" s="24">
        <v>0</v>
      </c>
      <c r="N681" s="24">
        <v>0</v>
      </c>
      <c r="O681" s="24">
        <v>0</v>
      </c>
      <c r="P681" s="24">
        <v>0</v>
      </c>
      <c r="Q681" s="24">
        <v>0</v>
      </c>
      <c r="R681" s="24">
        <v>0</v>
      </c>
      <c r="S681" s="24">
        <v>0</v>
      </c>
      <c r="T681" s="24">
        <v>0</v>
      </c>
      <c r="U681" s="24" t="e">
        <f t="shared" si="70"/>
        <v>#VALUE!</v>
      </c>
      <c r="V681" s="24" t="e">
        <f t="shared" si="70"/>
        <v>#VALUE!</v>
      </c>
      <c r="W681" s="24" t="e">
        <f t="shared" si="70"/>
        <v>#VALUE!</v>
      </c>
      <c r="X681" s="24" t="e">
        <f t="shared" si="70"/>
        <v>#VALUE!</v>
      </c>
      <c r="Y681" s="24" t="e">
        <f t="shared" si="70"/>
        <v>#VALUE!</v>
      </c>
      <c r="Z681" s="24" t="e">
        <f t="shared" si="70"/>
        <v>#VALUE!</v>
      </c>
      <c r="AA681" s="24" t="e">
        <f t="shared" si="70"/>
        <v>#VALUE!</v>
      </c>
      <c r="AB681" s="24" t="e">
        <f t="shared" si="70"/>
        <v>#VALUE!</v>
      </c>
      <c r="AC681" s="24" t="e">
        <f t="shared" si="70"/>
        <v>#VALUE!</v>
      </c>
      <c r="AD681" s="24" t="e">
        <f t="shared" si="70"/>
        <v>#VALUE!</v>
      </c>
      <c r="AE681" s="24" t="e">
        <f t="shared" si="70"/>
        <v>#VALUE!</v>
      </c>
      <c r="AF681" s="24" t="e">
        <f t="shared" si="70"/>
        <v>#VALUE!</v>
      </c>
      <c r="AG681" s="24" t="e">
        <f t="shared" si="70"/>
        <v>#VALUE!</v>
      </c>
      <c r="AH681" s="24" t="e">
        <f t="shared" si="70"/>
        <v>#VALUE!</v>
      </c>
      <c r="AI681" s="24" t="e">
        <f t="shared" si="70"/>
        <v>#VALUE!</v>
      </c>
      <c r="AJ681" s="24" t="e">
        <f t="shared" si="70"/>
        <v>#VALUE!</v>
      </c>
      <c r="AK681" s="24" t="e">
        <f t="shared" si="70"/>
        <v>#VALUE!</v>
      </c>
      <c r="AL681" s="24" t="e">
        <f t="shared" si="70"/>
        <v>#VALUE!</v>
      </c>
      <c r="AM681" s="24" t="e">
        <f t="shared" si="70"/>
        <v>#VALUE!</v>
      </c>
      <c r="AN681" s="131" t="e">
        <f t="shared" si="70"/>
        <v>#VALUE!</v>
      </c>
      <c r="AO681" s="17"/>
    </row>
    <row r="682" spans="3:41" outlineLevel="1" x14ac:dyDescent="0.4">
      <c r="C682" s="145" t="s">
        <v>169</v>
      </c>
      <c r="D682" s="130" t="s">
        <v>36</v>
      </c>
      <c r="E682" s="24">
        <v>0</v>
      </c>
      <c r="F682" s="24">
        <v>0</v>
      </c>
      <c r="G682" s="24">
        <v>0</v>
      </c>
      <c r="H682" s="24">
        <v>0</v>
      </c>
      <c r="I682" s="24">
        <v>0</v>
      </c>
      <c r="J682" s="24">
        <v>790.94</v>
      </c>
      <c r="K682" s="24">
        <v>790.94</v>
      </c>
      <c r="L682" s="24">
        <v>617.94000000000005</v>
      </c>
      <c r="M682" s="24">
        <v>617.94000000000005</v>
      </c>
      <c r="N682" s="24">
        <v>521.24</v>
      </c>
      <c r="O682" s="24">
        <v>0</v>
      </c>
      <c r="P682" s="24">
        <v>394.00000000000006</v>
      </c>
      <c r="Q682" s="24">
        <v>0</v>
      </c>
      <c r="R682" s="24">
        <v>0</v>
      </c>
      <c r="S682" s="24">
        <v>0</v>
      </c>
      <c r="T682" s="24">
        <v>0</v>
      </c>
      <c r="U682" s="24" t="e">
        <f t="shared" si="70"/>
        <v>#VALUE!</v>
      </c>
      <c r="V682" s="24" t="e">
        <f t="shared" si="70"/>
        <v>#VALUE!</v>
      </c>
      <c r="W682" s="24" t="e">
        <f t="shared" si="70"/>
        <v>#VALUE!</v>
      </c>
      <c r="X682" s="24" t="e">
        <f t="shared" si="70"/>
        <v>#VALUE!</v>
      </c>
      <c r="Y682" s="24" t="e">
        <f t="shared" si="70"/>
        <v>#VALUE!</v>
      </c>
      <c r="Z682" s="24" t="e">
        <f t="shared" si="70"/>
        <v>#VALUE!</v>
      </c>
      <c r="AA682" s="24" t="e">
        <f t="shared" si="70"/>
        <v>#VALUE!</v>
      </c>
      <c r="AB682" s="24" t="e">
        <f t="shared" si="70"/>
        <v>#VALUE!</v>
      </c>
      <c r="AC682" s="24" t="e">
        <f t="shared" si="70"/>
        <v>#VALUE!</v>
      </c>
      <c r="AD682" s="24" t="e">
        <f t="shared" si="70"/>
        <v>#VALUE!</v>
      </c>
      <c r="AE682" s="24" t="e">
        <f t="shared" si="70"/>
        <v>#VALUE!</v>
      </c>
      <c r="AF682" s="24" t="e">
        <f t="shared" si="70"/>
        <v>#VALUE!</v>
      </c>
      <c r="AG682" s="24" t="e">
        <f t="shared" si="70"/>
        <v>#VALUE!</v>
      </c>
      <c r="AH682" s="24" t="e">
        <f t="shared" si="70"/>
        <v>#VALUE!</v>
      </c>
      <c r="AI682" s="24" t="e">
        <f t="shared" si="70"/>
        <v>#VALUE!</v>
      </c>
      <c r="AJ682" s="24" t="e">
        <f t="shared" si="70"/>
        <v>#VALUE!</v>
      </c>
      <c r="AK682" s="24" t="e">
        <f t="shared" si="70"/>
        <v>#VALUE!</v>
      </c>
      <c r="AL682" s="24" t="e">
        <f t="shared" si="70"/>
        <v>#VALUE!</v>
      </c>
      <c r="AM682" s="24" t="e">
        <f t="shared" si="70"/>
        <v>#VALUE!</v>
      </c>
      <c r="AN682" s="131" t="e">
        <f t="shared" si="70"/>
        <v>#VALUE!</v>
      </c>
      <c r="AO682" s="17"/>
    </row>
    <row r="683" spans="3:41" outlineLevel="1" x14ac:dyDescent="0.4">
      <c r="C683" s="145" t="s">
        <v>170</v>
      </c>
      <c r="D683" s="130" t="s">
        <v>36</v>
      </c>
      <c r="E683" s="24">
        <v>0</v>
      </c>
      <c r="F683" s="24">
        <v>0</v>
      </c>
      <c r="G683" s="24">
        <v>0</v>
      </c>
      <c r="H683" s="24">
        <v>0</v>
      </c>
      <c r="I683" s="24">
        <v>0</v>
      </c>
      <c r="J683" s="24">
        <v>674.94</v>
      </c>
      <c r="K683" s="24">
        <v>674.94</v>
      </c>
      <c r="L683" s="24">
        <v>441.94000000000005</v>
      </c>
      <c r="M683" s="24">
        <v>254.94000000000005</v>
      </c>
      <c r="N683" s="24">
        <v>0</v>
      </c>
      <c r="O683" s="24">
        <v>0</v>
      </c>
      <c r="P683" s="24">
        <v>0</v>
      </c>
      <c r="Q683" s="24">
        <v>0</v>
      </c>
      <c r="R683" s="24">
        <v>0</v>
      </c>
      <c r="S683" s="24">
        <v>0</v>
      </c>
      <c r="T683" s="24">
        <v>0</v>
      </c>
      <c r="U683" s="24" t="e">
        <f t="shared" ref="U683:AN685" si="71">U614-U641</f>
        <v>#VALUE!</v>
      </c>
      <c r="V683" s="24" t="e">
        <f t="shared" si="71"/>
        <v>#VALUE!</v>
      </c>
      <c r="W683" s="24" t="e">
        <f t="shared" si="71"/>
        <v>#VALUE!</v>
      </c>
      <c r="X683" s="24" t="e">
        <f t="shared" si="71"/>
        <v>#VALUE!</v>
      </c>
      <c r="Y683" s="24" t="e">
        <f t="shared" si="71"/>
        <v>#VALUE!</v>
      </c>
      <c r="Z683" s="24" t="e">
        <f t="shared" si="71"/>
        <v>#VALUE!</v>
      </c>
      <c r="AA683" s="24" t="e">
        <f t="shared" si="71"/>
        <v>#VALUE!</v>
      </c>
      <c r="AB683" s="24" t="e">
        <f t="shared" si="71"/>
        <v>#VALUE!</v>
      </c>
      <c r="AC683" s="24" t="e">
        <f t="shared" si="71"/>
        <v>#VALUE!</v>
      </c>
      <c r="AD683" s="24" t="e">
        <f t="shared" si="71"/>
        <v>#VALUE!</v>
      </c>
      <c r="AE683" s="24" t="e">
        <f t="shared" si="71"/>
        <v>#VALUE!</v>
      </c>
      <c r="AF683" s="24" t="e">
        <f t="shared" si="71"/>
        <v>#VALUE!</v>
      </c>
      <c r="AG683" s="24" t="e">
        <f t="shared" si="71"/>
        <v>#VALUE!</v>
      </c>
      <c r="AH683" s="24" t="e">
        <f t="shared" si="71"/>
        <v>#VALUE!</v>
      </c>
      <c r="AI683" s="24" t="e">
        <f t="shared" si="71"/>
        <v>#VALUE!</v>
      </c>
      <c r="AJ683" s="24" t="e">
        <f t="shared" si="71"/>
        <v>#VALUE!</v>
      </c>
      <c r="AK683" s="24" t="e">
        <f t="shared" si="71"/>
        <v>#VALUE!</v>
      </c>
      <c r="AL683" s="24" t="e">
        <f t="shared" si="71"/>
        <v>#VALUE!</v>
      </c>
      <c r="AM683" s="24" t="e">
        <f t="shared" si="71"/>
        <v>#VALUE!</v>
      </c>
      <c r="AN683" s="131" t="e">
        <f t="shared" si="71"/>
        <v>#VALUE!</v>
      </c>
      <c r="AO683" s="17"/>
    </row>
    <row r="684" spans="3:41" outlineLevel="1" x14ac:dyDescent="0.4">
      <c r="C684" s="145" t="s">
        <v>171</v>
      </c>
      <c r="D684" s="130" t="s">
        <v>36</v>
      </c>
      <c r="E684" s="24">
        <v>0</v>
      </c>
      <c r="F684" s="24">
        <v>0</v>
      </c>
      <c r="G684" s="24">
        <v>0</v>
      </c>
      <c r="H684" s="24">
        <v>0</v>
      </c>
      <c r="I684" s="24">
        <v>0</v>
      </c>
      <c r="J684" s="24">
        <v>2850.66</v>
      </c>
      <c r="K684" s="24">
        <v>850.65999999999985</v>
      </c>
      <c r="L684" s="24">
        <v>0</v>
      </c>
      <c r="M684" s="24">
        <v>0</v>
      </c>
      <c r="N684" s="24">
        <v>0</v>
      </c>
      <c r="O684" s="24">
        <v>0</v>
      </c>
      <c r="P684" s="24">
        <v>0</v>
      </c>
      <c r="Q684" s="24">
        <v>0</v>
      </c>
      <c r="R684" s="24">
        <v>0</v>
      </c>
      <c r="S684" s="24">
        <v>0</v>
      </c>
      <c r="T684" s="24">
        <v>0</v>
      </c>
      <c r="U684" s="24" t="e">
        <f t="shared" si="71"/>
        <v>#VALUE!</v>
      </c>
      <c r="V684" s="24" t="e">
        <f t="shared" si="71"/>
        <v>#VALUE!</v>
      </c>
      <c r="W684" s="24" t="e">
        <f t="shared" si="71"/>
        <v>#VALUE!</v>
      </c>
      <c r="X684" s="24" t="e">
        <f t="shared" si="71"/>
        <v>#VALUE!</v>
      </c>
      <c r="Y684" s="24" t="e">
        <f t="shared" si="71"/>
        <v>#VALUE!</v>
      </c>
      <c r="Z684" s="24" t="e">
        <f t="shared" si="71"/>
        <v>#VALUE!</v>
      </c>
      <c r="AA684" s="24" t="e">
        <f t="shared" si="71"/>
        <v>#VALUE!</v>
      </c>
      <c r="AB684" s="24" t="e">
        <f t="shared" si="71"/>
        <v>#VALUE!</v>
      </c>
      <c r="AC684" s="24" t="e">
        <f t="shared" si="71"/>
        <v>#VALUE!</v>
      </c>
      <c r="AD684" s="24" t="e">
        <f t="shared" si="71"/>
        <v>#VALUE!</v>
      </c>
      <c r="AE684" s="24" t="e">
        <f t="shared" si="71"/>
        <v>#VALUE!</v>
      </c>
      <c r="AF684" s="24" t="e">
        <f t="shared" si="71"/>
        <v>#VALUE!</v>
      </c>
      <c r="AG684" s="24" t="e">
        <f t="shared" si="71"/>
        <v>#VALUE!</v>
      </c>
      <c r="AH684" s="24" t="e">
        <f t="shared" si="71"/>
        <v>#VALUE!</v>
      </c>
      <c r="AI684" s="24" t="e">
        <f t="shared" si="71"/>
        <v>#VALUE!</v>
      </c>
      <c r="AJ684" s="24" t="e">
        <f t="shared" si="71"/>
        <v>#VALUE!</v>
      </c>
      <c r="AK684" s="24" t="e">
        <f t="shared" si="71"/>
        <v>#VALUE!</v>
      </c>
      <c r="AL684" s="24" t="e">
        <f t="shared" si="71"/>
        <v>#VALUE!</v>
      </c>
      <c r="AM684" s="24" t="e">
        <f t="shared" si="71"/>
        <v>#VALUE!</v>
      </c>
      <c r="AN684" s="131" t="e">
        <f t="shared" si="71"/>
        <v>#VALUE!</v>
      </c>
      <c r="AO684" s="17"/>
    </row>
    <row r="685" spans="3:41" outlineLevel="1" x14ac:dyDescent="0.4">
      <c r="C685" s="145" t="s">
        <v>172</v>
      </c>
      <c r="D685" s="130" t="s">
        <v>36</v>
      </c>
      <c r="E685" s="24">
        <v>0</v>
      </c>
      <c r="F685" s="24">
        <v>0</v>
      </c>
      <c r="G685" s="24">
        <v>0</v>
      </c>
      <c r="H685" s="24">
        <v>0</v>
      </c>
      <c r="I685" s="24">
        <v>0</v>
      </c>
      <c r="J685" s="24">
        <v>865.9</v>
      </c>
      <c r="K685" s="24">
        <v>865.9</v>
      </c>
      <c r="L685" s="24">
        <v>0</v>
      </c>
      <c r="M685" s="24">
        <v>0</v>
      </c>
      <c r="N685" s="24">
        <v>0</v>
      </c>
      <c r="O685" s="24">
        <v>0</v>
      </c>
      <c r="P685" s="24">
        <v>0</v>
      </c>
      <c r="Q685" s="24">
        <v>0</v>
      </c>
      <c r="R685" s="24">
        <v>0</v>
      </c>
      <c r="S685" s="24">
        <v>0</v>
      </c>
      <c r="T685" s="24">
        <v>0</v>
      </c>
      <c r="U685" s="24" t="e">
        <f t="shared" si="71"/>
        <v>#VALUE!</v>
      </c>
      <c r="V685" s="24" t="e">
        <f t="shared" si="71"/>
        <v>#VALUE!</v>
      </c>
      <c r="W685" s="24" t="e">
        <f t="shared" si="71"/>
        <v>#VALUE!</v>
      </c>
      <c r="X685" s="24" t="e">
        <f t="shared" si="71"/>
        <v>#VALUE!</v>
      </c>
      <c r="Y685" s="24" t="e">
        <f t="shared" si="71"/>
        <v>#VALUE!</v>
      </c>
      <c r="Z685" s="24" t="e">
        <f t="shared" si="71"/>
        <v>#VALUE!</v>
      </c>
      <c r="AA685" s="24" t="e">
        <f t="shared" si="71"/>
        <v>#VALUE!</v>
      </c>
      <c r="AB685" s="24" t="e">
        <f t="shared" si="71"/>
        <v>#VALUE!</v>
      </c>
      <c r="AC685" s="24" t="e">
        <f t="shared" si="71"/>
        <v>#VALUE!</v>
      </c>
      <c r="AD685" s="24" t="e">
        <f t="shared" si="71"/>
        <v>#VALUE!</v>
      </c>
      <c r="AE685" s="24" t="e">
        <f t="shared" si="71"/>
        <v>#VALUE!</v>
      </c>
      <c r="AF685" s="24" t="e">
        <f t="shared" si="71"/>
        <v>#VALUE!</v>
      </c>
      <c r="AG685" s="24" t="e">
        <f t="shared" si="71"/>
        <v>#VALUE!</v>
      </c>
      <c r="AH685" s="24" t="e">
        <f t="shared" si="71"/>
        <v>#VALUE!</v>
      </c>
      <c r="AI685" s="24" t="e">
        <f t="shared" si="71"/>
        <v>#VALUE!</v>
      </c>
      <c r="AJ685" s="24" t="e">
        <f t="shared" si="71"/>
        <v>#VALUE!</v>
      </c>
      <c r="AK685" s="24" t="e">
        <f t="shared" si="71"/>
        <v>#VALUE!</v>
      </c>
      <c r="AL685" s="24" t="e">
        <f t="shared" si="71"/>
        <v>#VALUE!</v>
      </c>
      <c r="AM685" s="24" t="e">
        <f t="shared" si="71"/>
        <v>#VALUE!</v>
      </c>
      <c r="AN685" s="131" t="e">
        <f t="shared" si="71"/>
        <v>#VALUE!</v>
      </c>
      <c r="AO685" s="17"/>
    </row>
    <row r="686" spans="3:41" outlineLevel="1" x14ac:dyDescent="0.4">
      <c r="C686" s="145" t="s">
        <v>173</v>
      </c>
      <c r="D686" s="130" t="s">
        <v>36</v>
      </c>
      <c r="E686" s="24">
        <v>0</v>
      </c>
      <c r="F686" s="24">
        <v>0</v>
      </c>
      <c r="G686" s="24">
        <v>0</v>
      </c>
      <c r="H686" s="24">
        <v>0</v>
      </c>
      <c r="I686" s="24">
        <v>0</v>
      </c>
      <c r="J686" s="24">
        <v>1778.57</v>
      </c>
      <c r="K686" s="24">
        <v>1778.57</v>
      </c>
      <c r="L686" s="24">
        <v>1778.57</v>
      </c>
      <c r="M686" s="24">
        <v>1778.57</v>
      </c>
      <c r="N686" s="24">
        <v>0</v>
      </c>
      <c r="O686" s="24">
        <v>0</v>
      </c>
      <c r="P686" s="24">
        <v>0</v>
      </c>
      <c r="Q686" s="24">
        <v>0</v>
      </c>
      <c r="R686" s="24">
        <v>0</v>
      </c>
      <c r="S686" s="24">
        <v>0</v>
      </c>
      <c r="T686" s="24">
        <v>0</v>
      </c>
      <c r="U686" s="24" t="e">
        <f t="shared" ref="U686:AN689" si="72">U616-U643</f>
        <v>#VALUE!</v>
      </c>
      <c r="V686" s="24" t="e">
        <f t="shared" si="72"/>
        <v>#VALUE!</v>
      </c>
      <c r="W686" s="24" t="e">
        <f t="shared" si="72"/>
        <v>#VALUE!</v>
      </c>
      <c r="X686" s="24" t="e">
        <f t="shared" si="72"/>
        <v>#VALUE!</v>
      </c>
      <c r="Y686" s="24" t="e">
        <f t="shared" si="72"/>
        <v>#VALUE!</v>
      </c>
      <c r="Z686" s="24" t="e">
        <f t="shared" si="72"/>
        <v>#VALUE!</v>
      </c>
      <c r="AA686" s="24" t="e">
        <f t="shared" si="72"/>
        <v>#VALUE!</v>
      </c>
      <c r="AB686" s="24" t="e">
        <f t="shared" si="72"/>
        <v>#VALUE!</v>
      </c>
      <c r="AC686" s="24" t="e">
        <f t="shared" si="72"/>
        <v>#VALUE!</v>
      </c>
      <c r="AD686" s="24" t="e">
        <f t="shared" si="72"/>
        <v>#VALUE!</v>
      </c>
      <c r="AE686" s="24" t="e">
        <f t="shared" si="72"/>
        <v>#VALUE!</v>
      </c>
      <c r="AF686" s="24" t="e">
        <f t="shared" si="72"/>
        <v>#VALUE!</v>
      </c>
      <c r="AG686" s="24" t="e">
        <f t="shared" si="72"/>
        <v>#VALUE!</v>
      </c>
      <c r="AH686" s="24" t="e">
        <f t="shared" si="72"/>
        <v>#VALUE!</v>
      </c>
      <c r="AI686" s="24" t="e">
        <f t="shared" si="72"/>
        <v>#VALUE!</v>
      </c>
      <c r="AJ686" s="24" t="e">
        <f t="shared" si="72"/>
        <v>#VALUE!</v>
      </c>
      <c r="AK686" s="24" t="e">
        <f t="shared" si="72"/>
        <v>#VALUE!</v>
      </c>
      <c r="AL686" s="24" t="e">
        <f t="shared" si="72"/>
        <v>#VALUE!</v>
      </c>
      <c r="AM686" s="24" t="e">
        <f t="shared" si="72"/>
        <v>#VALUE!</v>
      </c>
      <c r="AN686" s="131" t="e">
        <f t="shared" si="72"/>
        <v>#VALUE!</v>
      </c>
      <c r="AO686" s="17"/>
    </row>
    <row r="687" spans="3:41" outlineLevel="1" x14ac:dyDescent="0.4">
      <c r="C687" s="145" t="s">
        <v>174</v>
      </c>
      <c r="D687" s="130" t="s">
        <v>36</v>
      </c>
      <c r="E687" s="24">
        <v>0</v>
      </c>
      <c r="F687" s="24">
        <v>0</v>
      </c>
      <c r="G687" s="24">
        <v>0</v>
      </c>
      <c r="H687" s="24">
        <v>0</v>
      </c>
      <c r="I687" s="24">
        <v>0</v>
      </c>
      <c r="J687" s="24">
        <v>696.33999999999992</v>
      </c>
      <c r="K687" s="24">
        <v>696.33999999999992</v>
      </c>
      <c r="L687" s="24">
        <v>382</v>
      </c>
      <c r="M687" s="24">
        <v>382</v>
      </c>
      <c r="N687" s="24">
        <v>382</v>
      </c>
      <c r="O687" s="24">
        <v>0</v>
      </c>
      <c r="P687" s="24">
        <v>382</v>
      </c>
      <c r="Q687" s="24">
        <v>0</v>
      </c>
      <c r="R687" s="24">
        <v>0</v>
      </c>
      <c r="S687" s="24">
        <v>0</v>
      </c>
      <c r="T687" s="24">
        <v>382</v>
      </c>
      <c r="U687" s="24" t="e">
        <f t="shared" si="72"/>
        <v>#VALUE!</v>
      </c>
      <c r="V687" s="24" t="e">
        <f t="shared" si="72"/>
        <v>#VALUE!</v>
      </c>
      <c r="W687" s="24" t="e">
        <f t="shared" si="72"/>
        <v>#VALUE!</v>
      </c>
      <c r="X687" s="24" t="e">
        <f t="shared" si="72"/>
        <v>#VALUE!</v>
      </c>
      <c r="Y687" s="24" t="e">
        <f t="shared" si="72"/>
        <v>#VALUE!</v>
      </c>
      <c r="Z687" s="24" t="e">
        <f t="shared" si="72"/>
        <v>#VALUE!</v>
      </c>
      <c r="AA687" s="24" t="e">
        <f t="shared" si="72"/>
        <v>#VALUE!</v>
      </c>
      <c r="AB687" s="24" t="e">
        <f t="shared" si="72"/>
        <v>#VALUE!</v>
      </c>
      <c r="AC687" s="24" t="e">
        <f t="shared" si="72"/>
        <v>#VALUE!</v>
      </c>
      <c r="AD687" s="24" t="e">
        <f t="shared" si="72"/>
        <v>#VALUE!</v>
      </c>
      <c r="AE687" s="24" t="e">
        <f t="shared" si="72"/>
        <v>#VALUE!</v>
      </c>
      <c r="AF687" s="24" t="e">
        <f t="shared" si="72"/>
        <v>#VALUE!</v>
      </c>
      <c r="AG687" s="24" t="e">
        <f t="shared" si="72"/>
        <v>#VALUE!</v>
      </c>
      <c r="AH687" s="24" t="e">
        <f t="shared" si="72"/>
        <v>#VALUE!</v>
      </c>
      <c r="AI687" s="24" t="e">
        <f t="shared" si="72"/>
        <v>#VALUE!</v>
      </c>
      <c r="AJ687" s="24" t="e">
        <f t="shared" si="72"/>
        <v>#VALUE!</v>
      </c>
      <c r="AK687" s="24" t="e">
        <f t="shared" si="72"/>
        <v>#VALUE!</v>
      </c>
      <c r="AL687" s="24" t="e">
        <f t="shared" si="72"/>
        <v>#VALUE!</v>
      </c>
      <c r="AM687" s="24" t="e">
        <f t="shared" si="72"/>
        <v>#VALUE!</v>
      </c>
      <c r="AN687" s="131" t="e">
        <f t="shared" si="72"/>
        <v>#VALUE!</v>
      </c>
      <c r="AO687" s="17"/>
    </row>
    <row r="688" spans="3:41" outlineLevel="1" x14ac:dyDescent="0.4">
      <c r="C688" s="145" t="s">
        <v>175</v>
      </c>
      <c r="D688" s="130" t="s">
        <v>36</v>
      </c>
      <c r="E688" s="24">
        <v>0</v>
      </c>
      <c r="F688" s="24">
        <v>0</v>
      </c>
      <c r="G688" s="24">
        <v>0</v>
      </c>
      <c r="H688" s="24">
        <v>0</v>
      </c>
      <c r="I688" s="24">
        <v>0</v>
      </c>
      <c r="J688" s="24">
        <v>860.4</v>
      </c>
      <c r="K688" s="24">
        <v>860.4</v>
      </c>
      <c r="L688" s="24">
        <v>53.860000000000014</v>
      </c>
      <c r="M688" s="24">
        <v>0</v>
      </c>
      <c r="N688" s="24">
        <v>0</v>
      </c>
      <c r="O688" s="24">
        <v>0</v>
      </c>
      <c r="P688" s="24">
        <v>0</v>
      </c>
      <c r="Q688" s="24">
        <v>0</v>
      </c>
      <c r="R688" s="24">
        <v>0</v>
      </c>
      <c r="S688" s="24">
        <v>0</v>
      </c>
      <c r="T688" s="24">
        <v>0</v>
      </c>
      <c r="U688" s="24" t="e">
        <f t="shared" si="72"/>
        <v>#VALUE!</v>
      </c>
      <c r="V688" s="24" t="e">
        <f t="shared" si="72"/>
        <v>#VALUE!</v>
      </c>
      <c r="W688" s="24" t="e">
        <f t="shared" si="72"/>
        <v>#VALUE!</v>
      </c>
      <c r="X688" s="24" t="e">
        <f t="shared" si="72"/>
        <v>#VALUE!</v>
      </c>
      <c r="Y688" s="24" t="e">
        <f t="shared" si="72"/>
        <v>#VALUE!</v>
      </c>
      <c r="Z688" s="24" t="e">
        <f t="shared" si="72"/>
        <v>#VALUE!</v>
      </c>
      <c r="AA688" s="24" t="e">
        <f t="shared" si="72"/>
        <v>#VALUE!</v>
      </c>
      <c r="AB688" s="24" t="e">
        <f t="shared" si="72"/>
        <v>#VALUE!</v>
      </c>
      <c r="AC688" s="24" t="e">
        <f t="shared" si="72"/>
        <v>#VALUE!</v>
      </c>
      <c r="AD688" s="24" t="e">
        <f t="shared" si="72"/>
        <v>#VALUE!</v>
      </c>
      <c r="AE688" s="24" t="e">
        <f t="shared" si="72"/>
        <v>#VALUE!</v>
      </c>
      <c r="AF688" s="24" t="e">
        <f t="shared" si="72"/>
        <v>#VALUE!</v>
      </c>
      <c r="AG688" s="24" t="e">
        <f t="shared" si="72"/>
        <v>#VALUE!</v>
      </c>
      <c r="AH688" s="24" t="e">
        <f t="shared" si="72"/>
        <v>#VALUE!</v>
      </c>
      <c r="AI688" s="24" t="e">
        <f t="shared" si="72"/>
        <v>#VALUE!</v>
      </c>
      <c r="AJ688" s="24" t="e">
        <f t="shared" si="72"/>
        <v>#VALUE!</v>
      </c>
      <c r="AK688" s="24" t="e">
        <f t="shared" si="72"/>
        <v>#VALUE!</v>
      </c>
      <c r="AL688" s="24" t="e">
        <f t="shared" si="72"/>
        <v>#VALUE!</v>
      </c>
      <c r="AM688" s="24" t="e">
        <f t="shared" si="72"/>
        <v>#VALUE!</v>
      </c>
      <c r="AN688" s="131" t="e">
        <f t="shared" si="72"/>
        <v>#VALUE!</v>
      </c>
      <c r="AO688" s="17"/>
    </row>
    <row r="689" spans="1:46" outlineLevel="1" x14ac:dyDescent="0.4">
      <c r="C689" s="145" t="s">
        <v>176</v>
      </c>
      <c r="D689" s="130" t="s">
        <v>36</v>
      </c>
      <c r="E689" s="24">
        <v>0</v>
      </c>
      <c r="F689" s="24">
        <v>0</v>
      </c>
      <c r="G689" s="24">
        <v>0</v>
      </c>
      <c r="H689" s="24">
        <v>0</v>
      </c>
      <c r="I689" s="24">
        <v>0</v>
      </c>
      <c r="J689" s="24">
        <v>862</v>
      </c>
      <c r="K689" s="24">
        <v>862</v>
      </c>
      <c r="L689" s="24">
        <v>862</v>
      </c>
      <c r="M689" s="24">
        <v>401.45</v>
      </c>
      <c r="N689" s="24">
        <v>0</v>
      </c>
      <c r="O689" s="24">
        <v>0</v>
      </c>
      <c r="P689" s="24">
        <v>0</v>
      </c>
      <c r="Q689" s="24">
        <v>0</v>
      </c>
      <c r="R689" s="24">
        <v>0</v>
      </c>
      <c r="S689" s="24">
        <v>0</v>
      </c>
      <c r="T689" s="24">
        <v>0</v>
      </c>
      <c r="U689" s="24" t="e">
        <f t="shared" si="72"/>
        <v>#VALUE!</v>
      </c>
      <c r="V689" s="24" t="e">
        <f t="shared" si="72"/>
        <v>#VALUE!</v>
      </c>
      <c r="W689" s="24" t="e">
        <f t="shared" si="72"/>
        <v>#VALUE!</v>
      </c>
      <c r="X689" s="24" t="e">
        <f t="shared" si="72"/>
        <v>#VALUE!</v>
      </c>
      <c r="Y689" s="24" t="e">
        <f t="shared" si="72"/>
        <v>#VALUE!</v>
      </c>
      <c r="Z689" s="24" t="e">
        <f t="shared" si="72"/>
        <v>#VALUE!</v>
      </c>
      <c r="AA689" s="24" t="e">
        <f t="shared" si="72"/>
        <v>#VALUE!</v>
      </c>
      <c r="AB689" s="24" t="e">
        <f t="shared" si="72"/>
        <v>#VALUE!</v>
      </c>
      <c r="AC689" s="24" t="e">
        <f t="shared" si="72"/>
        <v>#VALUE!</v>
      </c>
      <c r="AD689" s="24" t="e">
        <f t="shared" si="72"/>
        <v>#VALUE!</v>
      </c>
      <c r="AE689" s="24" t="e">
        <f t="shared" si="72"/>
        <v>#VALUE!</v>
      </c>
      <c r="AF689" s="24" t="e">
        <f t="shared" si="72"/>
        <v>#VALUE!</v>
      </c>
      <c r="AG689" s="24" t="e">
        <f t="shared" si="72"/>
        <v>#VALUE!</v>
      </c>
      <c r="AH689" s="24" t="e">
        <f t="shared" si="72"/>
        <v>#VALUE!</v>
      </c>
      <c r="AI689" s="24" t="e">
        <f t="shared" si="72"/>
        <v>#VALUE!</v>
      </c>
      <c r="AJ689" s="24" t="e">
        <f t="shared" si="72"/>
        <v>#VALUE!</v>
      </c>
      <c r="AK689" s="24" t="e">
        <f t="shared" si="72"/>
        <v>#VALUE!</v>
      </c>
      <c r="AL689" s="24" t="e">
        <f t="shared" si="72"/>
        <v>#VALUE!</v>
      </c>
      <c r="AM689" s="24" t="e">
        <f t="shared" si="72"/>
        <v>#VALUE!</v>
      </c>
      <c r="AN689" s="131" t="e">
        <f t="shared" si="72"/>
        <v>#VALUE!</v>
      </c>
      <c r="AO689" s="17"/>
    </row>
    <row r="690" spans="1:46" outlineLevel="1" x14ac:dyDescent="0.4">
      <c r="C690" s="145" t="s">
        <v>177</v>
      </c>
      <c r="D690" s="130" t="s">
        <v>36</v>
      </c>
      <c r="E690" s="24">
        <v>0</v>
      </c>
      <c r="F690" s="24">
        <v>0</v>
      </c>
      <c r="G690" s="24">
        <v>0</v>
      </c>
      <c r="H690" s="24">
        <v>0</v>
      </c>
      <c r="I690" s="24">
        <v>0</v>
      </c>
      <c r="J690" s="24">
        <v>0</v>
      </c>
      <c r="K690" s="24">
        <v>0</v>
      </c>
      <c r="L690" s="24">
        <v>0</v>
      </c>
      <c r="M690" s="24">
        <v>0</v>
      </c>
      <c r="N690" s="24">
        <v>0</v>
      </c>
      <c r="O690" s="24">
        <v>0</v>
      </c>
      <c r="P690" s="24">
        <v>0</v>
      </c>
      <c r="Q690" s="24">
        <v>0</v>
      </c>
      <c r="R690" s="24">
        <v>0</v>
      </c>
      <c r="S690" s="24">
        <v>0</v>
      </c>
      <c r="T690" s="24">
        <v>0</v>
      </c>
      <c r="U690" s="24" t="e">
        <f t="shared" ref="U690:AN691" si="73">U634-U661</f>
        <v>#VALUE!</v>
      </c>
      <c r="V690" s="24" t="e">
        <f t="shared" si="73"/>
        <v>#VALUE!</v>
      </c>
      <c r="W690" s="24" t="e">
        <f t="shared" si="73"/>
        <v>#VALUE!</v>
      </c>
      <c r="X690" s="24" t="e">
        <f t="shared" si="73"/>
        <v>#VALUE!</v>
      </c>
      <c r="Y690" s="24" t="e">
        <f t="shared" si="73"/>
        <v>#VALUE!</v>
      </c>
      <c r="Z690" s="24" t="e">
        <f t="shared" si="73"/>
        <v>#VALUE!</v>
      </c>
      <c r="AA690" s="24" t="e">
        <f t="shared" si="73"/>
        <v>#VALUE!</v>
      </c>
      <c r="AB690" s="24" t="e">
        <f t="shared" si="73"/>
        <v>#VALUE!</v>
      </c>
      <c r="AC690" s="24" t="e">
        <f t="shared" si="73"/>
        <v>#VALUE!</v>
      </c>
      <c r="AD690" s="24" t="e">
        <f t="shared" si="73"/>
        <v>#VALUE!</v>
      </c>
      <c r="AE690" s="24" t="e">
        <f t="shared" si="73"/>
        <v>#VALUE!</v>
      </c>
      <c r="AF690" s="24" t="e">
        <f t="shared" si="73"/>
        <v>#VALUE!</v>
      </c>
      <c r="AG690" s="24" t="e">
        <f t="shared" si="73"/>
        <v>#VALUE!</v>
      </c>
      <c r="AH690" s="24" t="e">
        <f t="shared" si="73"/>
        <v>#VALUE!</v>
      </c>
      <c r="AI690" s="24" t="e">
        <f t="shared" si="73"/>
        <v>#VALUE!</v>
      </c>
      <c r="AJ690" s="24" t="e">
        <f t="shared" si="73"/>
        <v>#VALUE!</v>
      </c>
      <c r="AK690" s="24" t="e">
        <f t="shared" si="73"/>
        <v>#VALUE!</v>
      </c>
      <c r="AL690" s="24" t="e">
        <f t="shared" si="73"/>
        <v>#VALUE!</v>
      </c>
      <c r="AM690" s="24" t="e">
        <f t="shared" si="73"/>
        <v>#VALUE!</v>
      </c>
      <c r="AN690" s="24" t="e">
        <f t="shared" si="73"/>
        <v>#VALUE!</v>
      </c>
      <c r="AO690" s="17"/>
    </row>
    <row r="691" spans="1:46" outlineLevel="1" x14ac:dyDescent="0.4">
      <c r="C691" s="146" t="s">
        <v>178</v>
      </c>
      <c r="D691" s="134" t="s">
        <v>36</v>
      </c>
      <c r="E691" s="27">
        <v>0</v>
      </c>
      <c r="F691" s="27">
        <v>0</v>
      </c>
      <c r="G691" s="27">
        <v>0</v>
      </c>
      <c r="H691" s="27">
        <v>0</v>
      </c>
      <c r="I691" s="27">
        <v>0</v>
      </c>
      <c r="J691" s="27">
        <v>0</v>
      </c>
      <c r="K691" s="27">
        <v>0</v>
      </c>
      <c r="L691" s="27">
        <v>0</v>
      </c>
      <c r="M691" s="27">
        <v>0</v>
      </c>
      <c r="N691" s="27">
        <v>0</v>
      </c>
      <c r="O691" s="27">
        <v>0</v>
      </c>
      <c r="P691" s="27">
        <v>0</v>
      </c>
      <c r="Q691" s="27">
        <v>0</v>
      </c>
      <c r="R691" s="27">
        <v>0</v>
      </c>
      <c r="S691" s="27">
        <v>0</v>
      </c>
      <c r="T691" s="27">
        <v>0</v>
      </c>
      <c r="U691" s="27" t="e">
        <f t="shared" si="73"/>
        <v>#VALUE!</v>
      </c>
      <c r="V691" s="27" t="e">
        <f t="shared" si="73"/>
        <v>#VALUE!</v>
      </c>
      <c r="W691" s="27" t="e">
        <f t="shared" si="73"/>
        <v>#VALUE!</v>
      </c>
      <c r="X691" s="27" t="e">
        <f t="shared" si="73"/>
        <v>#VALUE!</v>
      </c>
      <c r="Y691" s="27" t="e">
        <f t="shared" si="73"/>
        <v>#VALUE!</v>
      </c>
      <c r="Z691" s="27" t="e">
        <f t="shared" si="73"/>
        <v>#VALUE!</v>
      </c>
      <c r="AA691" s="27" t="e">
        <f t="shared" si="73"/>
        <v>#VALUE!</v>
      </c>
      <c r="AB691" s="27" t="e">
        <f t="shared" si="73"/>
        <v>#VALUE!</v>
      </c>
      <c r="AC691" s="27" t="e">
        <f t="shared" si="73"/>
        <v>#VALUE!</v>
      </c>
      <c r="AD691" s="27" t="e">
        <f t="shared" si="73"/>
        <v>#VALUE!</v>
      </c>
      <c r="AE691" s="27" t="e">
        <f t="shared" si="73"/>
        <v>#VALUE!</v>
      </c>
      <c r="AF691" s="27" t="e">
        <f t="shared" si="73"/>
        <v>#VALUE!</v>
      </c>
      <c r="AG691" s="27" t="e">
        <f t="shared" si="73"/>
        <v>#VALUE!</v>
      </c>
      <c r="AH691" s="27" t="e">
        <f t="shared" si="73"/>
        <v>#VALUE!</v>
      </c>
      <c r="AI691" s="27" t="e">
        <f t="shared" si="73"/>
        <v>#VALUE!</v>
      </c>
      <c r="AJ691" s="27" t="e">
        <f t="shared" si="73"/>
        <v>#VALUE!</v>
      </c>
      <c r="AK691" s="27" t="e">
        <f t="shared" si="73"/>
        <v>#VALUE!</v>
      </c>
      <c r="AL691" s="27" t="e">
        <f t="shared" si="73"/>
        <v>#VALUE!</v>
      </c>
      <c r="AM691" s="27" t="e">
        <f t="shared" si="73"/>
        <v>#VALUE!</v>
      </c>
      <c r="AN691" s="110" t="e">
        <f t="shared" si="73"/>
        <v>#VALUE!</v>
      </c>
      <c r="AO691" s="17"/>
    </row>
    <row r="692" spans="1:46" outlineLevel="1" collapsed="1" x14ac:dyDescent="0.4"/>
    <row r="693" spans="1:46" s="129" customFormat="1" ht="15.75" x14ac:dyDescent="0.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</row>
    <row r="694" spans="1:46" ht="15.75" x14ac:dyDescent="0.5">
      <c r="A694" s="129"/>
      <c r="B694" s="12" t="s">
        <v>182</v>
      </c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29"/>
      <c r="AQ694" s="129"/>
      <c r="AR694" s="129"/>
      <c r="AS694" s="129"/>
      <c r="AT694" s="129"/>
    </row>
    <row r="695" spans="1:46" outlineLevel="1" x14ac:dyDescent="0.4"/>
    <row r="696" spans="1:46" outlineLevel="1" x14ac:dyDescent="0.4">
      <c r="C696" s="99" t="s">
        <v>183</v>
      </c>
    </row>
    <row r="697" spans="1:46" outlineLevel="1" x14ac:dyDescent="0.4">
      <c r="C697" s="14" t="s">
        <v>145</v>
      </c>
      <c r="D697" s="15" t="s">
        <v>34</v>
      </c>
      <c r="E697" s="16">
        <v>2015</v>
      </c>
      <c r="F697" s="16">
        <v>2016</v>
      </c>
      <c r="G697" s="16">
        <v>2017</v>
      </c>
      <c r="H697" s="16">
        <v>2018</v>
      </c>
      <c r="I697" s="16">
        <v>2019</v>
      </c>
      <c r="J697" s="16">
        <v>2020</v>
      </c>
      <c r="K697" s="16">
        <v>2021</v>
      </c>
      <c r="L697" s="16">
        <v>2022</v>
      </c>
      <c r="M697" s="16">
        <v>2023</v>
      </c>
      <c r="N697" s="16">
        <v>2024</v>
      </c>
      <c r="O697" s="16">
        <v>2025</v>
      </c>
      <c r="P697" s="16">
        <v>2026</v>
      </c>
      <c r="Q697" s="16">
        <v>2027</v>
      </c>
      <c r="R697" s="16">
        <v>2028</v>
      </c>
      <c r="S697" s="16">
        <v>2029</v>
      </c>
      <c r="T697" s="16">
        <v>2030</v>
      </c>
      <c r="U697" s="16">
        <v>2031</v>
      </c>
      <c r="V697" s="16">
        <v>2032</v>
      </c>
      <c r="W697" s="16">
        <v>2033</v>
      </c>
      <c r="X697" s="16">
        <v>2034</v>
      </c>
      <c r="Y697" s="16">
        <v>2035</v>
      </c>
      <c r="Z697" s="16">
        <v>2036</v>
      </c>
      <c r="AA697" s="16">
        <v>2037</v>
      </c>
      <c r="AB697" s="16">
        <v>2038</v>
      </c>
      <c r="AC697" s="16">
        <v>2039</v>
      </c>
      <c r="AD697" s="16">
        <v>2040</v>
      </c>
      <c r="AE697" s="16">
        <v>2041</v>
      </c>
      <c r="AF697" s="16">
        <v>2042</v>
      </c>
      <c r="AG697" s="16">
        <v>2043</v>
      </c>
      <c r="AH697" s="16">
        <v>2044</v>
      </c>
      <c r="AI697" s="16">
        <v>2045</v>
      </c>
      <c r="AJ697" s="16">
        <v>2046</v>
      </c>
      <c r="AK697" s="16">
        <v>2047</v>
      </c>
      <c r="AL697" s="16">
        <v>2048</v>
      </c>
      <c r="AM697" s="16">
        <v>2049</v>
      </c>
      <c r="AN697" s="47">
        <v>2050</v>
      </c>
      <c r="AO697" s="17"/>
    </row>
    <row r="698" spans="1:46" outlineLevel="1" x14ac:dyDescent="0.4">
      <c r="C698" s="144" t="s">
        <v>155</v>
      </c>
      <c r="D698" s="130" t="s">
        <v>36</v>
      </c>
      <c r="E698" s="23">
        <v>0</v>
      </c>
      <c r="F698" s="23">
        <v>0</v>
      </c>
      <c r="G698" s="23">
        <v>0</v>
      </c>
      <c r="H698" s="23">
        <v>0</v>
      </c>
      <c r="I698" s="23">
        <v>0</v>
      </c>
      <c r="J698" s="23">
        <v>0</v>
      </c>
      <c r="K698" s="23">
        <v>0</v>
      </c>
      <c r="L698" s="23">
        <v>0</v>
      </c>
      <c r="M698" s="23">
        <v>0</v>
      </c>
      <c r="N698" s="23">
        <v>0</v>
      </c>
      <c r="O698" s="23">
        <v>0</v>
      </c>
      <c r="P698" s="23">
        <v>0</v>
      </c>
      <c r="Q698" s="23">
        <v>0</v>
      </c>
      <c r="R698" s="23">
        <v>0</v>
      </c>
      <c r="S698" s="23">
        <v>0</v>
      </c>
      <c r="T698" s="23">
        <v>0</v>
      </c>
      <c r="U698" s="23" t="e">
        <f>SUMIFS([1]raw_transmission_costs!$E:$E,[1]raw_transmission_costs!$B:$B,$C698,[1]raw_transmission_costs!$A:$A,U$611)</f>
        <v>#VALUE!</v>
      </c>
      <c r="V698" s="24" t="e">
        <f>SUMIFS([1]raw_transmission_costs!$E:$E,[1]raw_transmission_costs!$B:$B,$C698,[1]raw_transmission_costs!$A:$A,V$611)</f>
        <v>#VALUE!</v>
      </c>
      <c r="W698" s="24" t="e">
        <f>SUMIFS([1]raw_transmission_costs!$E:$E,[1]raw_transmission_costs!$B:$B,$C698,[1]raw_transmission_costs!$A:$A,W$611)</f>
        <v>#VALUE!</v>
      </c>
      <c r="X698" s="24" t="e">
        <f>SUMIFS([1]raw_transmission_costs!$E:$E,[1]raw_transmission_costs!$B:$B,$C698,[1]raw_transmission_costs!$A:$A,X$611)</f>
        <v>#VALUE!</v>
      </c>
      <c r="Y698" s="24" t="e">
        <f>SUMIFS([1]raw_transmission_costs!$E:$E,[1]raw_transmission_costs!$B:$B,$C698,[1]raw_transmission_costs!$A:$A,Y$611)</f>
        <v>#VALUE!</v>
      </c>
      <c r="Z698" s="24" t="e">
        <f>SUMIFS([1]raw_transmission_costs!$E:$E,[1]raw_transmission_costs!$B:$B,$C698,[1]raw_transmission_costs!$A:$A,Z$611)</f>
        <v>#VALUE!</v>
      </c>
      <c r="AA698" s="24" t="e">
        <f>SUMIFS([1]raw_transmission_costs!$E:$E,[1]raw_transmission_costs!$B:$B,$C698,[1]raw_transmission_costs!$A:$A,AA$611)</f>
        <v>#VALUE!</v>
      </c>
      <c r="AB698" s="24" t="e">
        <f>SUMIFS([1]raw_transmission_costs!$E:$E,[1]raw_transmission_costs!$B:$B,$C698,[1]raw_transmission_costs!$A:$A,AB$611)</f>
        <v>#VALUE!</v>
      </c>
      <c r="AC698" s="24" t="e">
        <f>SUMIFS([1]raw_transmission_costs!$E:$E,[1]raw_transmission_costs!$B:$B,$C698,[1]raw_transmission_costs!$A:$A,AC$611)</f>
        <v>#VALUE!</v>
      </c>
      <c r="AD698" s="24" t="e">
        <f>SUMIFS([1]raw_transmission_costs!$E:$E,[1]raw_transmission_costs!$B:$B,$C698,[1]raw_transmission_costs!$A:$A,AD$611)</f>
        <v>#VALUE!</v>
      </c>
      <c r="AE698" s="24" t="e">
        <f>SUMIFS([1]raw_transmission_costs!$E:$E,[1]raw_transmission_costs!$B:$B,$C698,[1]raw_transmission_costs!$A:$A,AE$611)</f>
        <v>#VALUE!</v>
      </c>
      <c r="AF698" s="24" t="e">
        <f>SUMIFS([1]raw_transmission_costs!$E:$E,[1]raw_transmission_costs!$B:$B,$C698,[1]raw_transmission_costs!$A:$A,AF$611)</f>
        <v>#VALUE!</v>
      </c>
      <c r="AG698" s="24" t="e">
        <f>SUMIFS([1]raw_transmission_costs!$E:$E,[1]raw_transmission_costs!$B:$B,$C698,[1]raw_transmission_costs!$A:$A,AG$611)</f>
        <v>#VALUE!</v>
      </c>
      <c r="AH698" s="24" t="e">
        <f>SUMIFS([1]raw_transmission_costs!$E:$E,[1]raw_transmission_costs!$B:$B,$C698,[1]raw_transmission_costs!$A:$A,AH$611)</f>
        <v>#VALUE!</v>
      </c>
      <c r="AI698" s="24" t="e">
        <f>SUMIFS([1]raw_transmission_costs!$E:$E,[1]raw_transmission_costs!$B:$B,$C698,[1]raw_transmission_costs!$A:$A,AI$611)</f>
        <v>#VALUE!</v>
      </c>
      <c r="AJ698" s="24" t="e">
        <f>SUMIFS([1]raw_transmission_costs!$E:$E,[1]raw_transmission_costs!$B:$B,$C698,[1]raw_transmission_costs!$A:$A,AJ$611)</f>
        <v>#VALUE!</v>
      </c>
      <c r="AK698" s="24" t="e">
        <f>SUMIFS([1]raw_transmission_costs!$E:$E,[1]raw_transmission_costs!$B:$B,$C698,[1]raw_transmission_costs!$A:$A,AK$611)</f>
        <v>#VALUE!</v>
      </c>
      <c r="AL698" s="24" t="e">
        <f>SUMIFS([1]raw_transmission_costs!$E:$E,[1]raw_transmission_costs!$B:$B,$C698,[1]raw_transmission_costs!$A:$A,AL$611)</f>
        <v>#VALUE!</v>
      </c>
      <c r="AM698" s="24" t="e">
        <f>SUMIFS([1]raw_transmission_costs!$E:$E,[1]raw_transmission_costs!$B:$B,$C698,[1]raw_transmission_costs!$A:$A,AM$611)</f>
        <v>#VALUE!</v>
      </c>
      <c r="AN698" s="131" t="e">
        <f>SUMIFS([1]raw_transmission_costs!$E:$E,[1]raw_transmission_costs!$B:$B,$C698,[1]raw_transmission_costs!$A:$A,AN$611)</f>
        <v>#VALUE!</v>
      </c>
      <c r="AO698" s="17"/>
    </row>
    <row r="699" spans="1:46" outlineLevel="1" x14ac:dyDescent="0.4">
      <c r="C699" s="145" t="s">
        <v>156</v>
      </c>
      <c r="D699" s="130" t="s">
        <v>36</v>
      </c>
      <c r="E699" s="24">
        <v>0</v>
      </c>
      <c r="F699" s="24">
        <v>0</v>
      </c>
      <c r="G699" s="24">
        <v>0</v>
      </c>
      <c r="H699" s="24">
        <v>0</v>
      </c>
      <c r="I699" s="24">
        <v>0</v>
      </c>
      <c r="J699" s="24">
        <v>0</v>
      </c>
      <c r="K699" s="24">
        <v>0</v>
      </c>
      <c r="L699" s="24">
        <v>0</v>
      </c>
      <c r="M699" s="24">
        <v>0</v>
      </c>
      <c r="N699" s="24">
        <v>0</v>
      </c>
      <c r="O699" s="24">
        <v>0</v>
      </c>
      <c r="P699" s="24">
        <v>0</v>
      </c>
      <c r="Q699" s="24">
        <v>0</v>
      </c>
      <c r="R699" s="24">
        <v>0</v>
      </c>
      <c r="S699" s="24">
        <v>0</v>
      </c>
      <c r="T699" s="24">
        <v>0</v>
      </c>
      <c r="U699" s="24" t="e">
        <f>SUMIFS([1]raw_transmission_costs!$E:$E,[1]raw_transmission_costs!$B:$B,$C699,[1]raw_transmission_costs!$A:$A,U$611)</f>
        <v>#VALUE!</v>
      </c>
      <c r="V699" s="24" t="e">
        <f>SUMIFS([1]raw_transmission_costs!$E:$E,[1]raw_transmission_costs!$B:$B,$C699,[1]raw_transmission_costs!$A:$A,V$611)</f>
        <v>#VALUE!</v>
      </c>
      <c r="W699" s="24" t="e">
        <f>SUMIFS([1]raw_transmission_costs!$E:$E,[1]raw_transmission_costs!$B:$B,$C699,[1]raw_transmission_costs!$A:$A,W$611)</f>
        <v>#VALUE!</v>
      </c>
      <c r="X699" s="24" t="e">
        <f>SUMIFS([1]raw_transmission_costs!$E:$E,[1]raw_transmission_costs!$B:$B,$C699,[1]raw_transmission_costs!$A:$A,X$611)</f>
        <v>#VALUE!</v>
      </c>
      <c r="Y699" s="24" t="e">
        <f>SUMIFS([1]raw_transmission_costs!$E:$E,[1]raw_transmission_costs!$B:$B,$C699,[1]raw_transmission_costs!$A:$A,Y$611)</f>
        <v>#VALUE!</v>
      </c>
      <c r="Z699" s="24" t="e">
        <f>SUMIFS([1]raw_transmission_costs!$E:$E,[1]raw_transmission_costs!$B:$B,$C699,[1]raw_transmission_costs!$A:$A,Z$611)</f>
        <v>#VALUE!</v>
      </c>
      <c r="AA699" s="24" t="e">
        <f>SUMIFS([1]raw_transmission_costs!$E:$E,[1]raw_transmission_costs!$B:$B,$C699,[1]raw_transmission_costs!$A:$A,AA$611)</f>
        <v>#VALUE!</v>
      </c>
      <c r="AB699" s="24" t="e">
        <f>SUMIFS([1]raw_transmission_costs!$E:$E,[1]raw_transmission_costs!$B:$B,$C699,[1]raw_transmission_costs!$A:$A,AB$611)</f>
        <v>#VALUE!</v>
      </c>
      <c r="AC699" s="24" t="e">
        <f>SUMIFS([1]raw_transmission_costs!$E:$E,[1]raw_transmission_costs!$B:$B,$C699,[1]raw_transmission_costs!$A:$A,AC$611)</f>
        <v>#VALUE!</v>
      </c>
      <c r="AD699" s="24" t="e">
        <f>SUMIFS([1]raw_transmission_costs!$E:$E,[1]raw_transmission_costs!$B:$B,$C699,[1]raw_transmission_costs!$A:$A,AD$611)</f>
        <v>#VALUE!</v>
      </c>
      <c r="AE699" s="24" t="e">
        <f>SUMIFS([1]raw_transmission_costs!$E:$E,[1]raw_transmission_costs!$B:$B,$C699,[1]raw_transmission_costs!$A:$A,AE$611)</f>
        <v>#VALUE!</v>
      </c>
      <c r="AF699" s="24" t="e">
        <f>SUMIFS([1]raw_transmission_costs!$E:$E,[1]raw_transmission_costs!$B:$B,$C699,[1]raw_transmission_costs!$A:$A,AF$611)</f>
        <v>#VALUE!</v>
      </c>
      <c r="AG699" s="24" t="e">
        <f>SUMIFS([1]raw_transmission_costs!$E:$E,[1]raw_transmission_costs!$B:$B,$C699,[1]raw_transmission_costs!$A:$A,AG$611)</f>
        <v>#VALUE!</v>
      </c>
      <c r="AH699" s="24" t="e">
        <f>SUMIFS([1]raw_transmission_costs!$E:$E,[1]raw_transmission_costs!$B:$B,$C699,[1]raw_transmission_costs!$A:$A,AH$611)</f>
        <v>#VALUE!</v>
      </c>
      <c r="AI699" s="24" t="e">
        <f>SUMIFS([1]raw_transmission_costs!$E:$E,[1]raw_transmission_costs!$B:$B,$C699,[1]raw_transmission_costs!$A:$A,AI$611)</f>
        <v>#VALUE!</v>
      </c>
      <c r="AJ699" s="24" t="e">
        <f>SUMIFS([1]raw_transmission_costs!$E:$E,[1]raw_transmission_costs!$B:$B,$C699,[1]raw_transmission_costs!$A:$A,AJ$611)</f>
        <v>#VALUE!</v>
      </c>
      <c r="AK699" s="24" t="e">
        <f>SUMIFS([1]raw_transmission_costs!$E:$E,[1]raw_transmission_costs!$B:$B,$C699,[1]raw_transmission_costs!$A:$A,AK$611)</f>
        <v>#VALUE!</v>
      </c>
      <c r="AL699" s="24" t="e">
        <f>SUMIFS([1]raw_transmission_costs!$E:$E,[1]raw_transmission_costs!$B:$B,$C699,[1]raw_transmission_costs!$A:$A,AL$611)</f>
        <v>#VALUE!</v>
      </c>
      <c r="AM699" s="24" t="e">
        <f>SUMIFS([1]raw_transmission_costs!$E:$E,[1]raw_transmission_costs!$B:$B,$C699,[1]raw_transmission_costs!$A:$A,AM$611)</f>
        <v>#VALUE!</v>
      </c>
      <c r="AN699" s="131" t="e">
        <f>SUMIFS([1]raw_transmission_costs!$E:$E,[1]raw_transmission_costs!$B:$B,$C699,[1]raw_transmission_costs!$A:$A,AN$611)</f>
        <v>#VALUE!</v>
      </c>
      <c r="AO699" s="17"/>
    </row>
    <row r="700" spans="1:46" outlineLevel="1" x14ac:dyDescent="0.4">
      <c r="C700" s="145" t="s">
        <v>157</v>
      </c>
      <c r="D700" s="130" t="s">
        <v>36</v>
      </c>
      <c r="E700" s="24">
        <v>0</v>
      </c>
      <c r="F700" s="24">
        <v>0</v>
      </c>
      <c r="G700" s="24">
        <v>0</v>
      </c>
      <c r="H700" s="24">
        <v>0</v>
      </c>
      <c r="I700" s="24">
        <v>0</v>
      </c>
      <c r="J700" s="24">
        <v>0</v>
      </c>
      <c r="K700" s="24">
        <v>0</v>
      </c>
      <c r="L700" s="24">
        <v>0</v>
      </c>
      <c r="M700" s="24">
        <v>0</v>
      </c>
      <c r="N700" s="24">
        <v>0</v>
      </c>
      <c r="O700" s="24">
        <v>0</v>
      </c>
      <c r="P700" s="24">
        <v>0</v>
      </c>
      <c r="Q700" s="24">
        <v>0</v>
      </c>
      <c r="R700" s="24">
        <v>0</v>
      </c>
      <c r="S700" s="24">
        <v>0</v>
      </c>
      <c r="T700" s="24">
        <v>0</v>
      </c>
      <c r="U700" s="24" t="e">
        <f>SUMIFS([1]raw_transmission_costs!$E:$E,[1]raw_transmission_costs!$B:$B,$C700,[1]raw_transmission_costs!$A:$A,U$611)</f>
        <v>#VALUE!</v>
      </c>
      <c r="V700" s="24" t="e">
        <f>SUMIFS([1]raw_transmission_costs!$E:$E,[1]raw_transmission_costs!$B:$B,$C700,[1]raw_transmission_costs!$A:$A,V$611)</f>
        <v>#VALUE!</v>
      </c>
      <c r="W700" s="24" t="e">
        <f>SUMIFS([1]raw_transmission_costs!$E:$E,[1]raw_transmission_costs!$B:$B,$C700,[1]raw_transmission_costs!$A:$A,W$611)</f>
        <v>#VALUE!</v>
      </c>
      <c r="X700" s="24" t="e">
        <f>SUMIFS([1]raw_transmission_costs!$E:$E,[1]raw_transmission_costs!$B:$B,$C700,[1]raw_transmission_costs!$A:$A,X$611)</f>
        <v>#VALUE!</v>
      </c>
      <c r="Y700" s="24" t="e">
        <f>SUMIFS([1]raw_transmission_costs!$E:$E,[1]raw_transmission_costs!$B:$B,$C700,[1]raw_transmission_costs!$A:$A,Y$611)</f>
        <v>#VALUE!</v>
      </c>
      <c r="Z700" s="24" t="e">
        <f>SUMIFS([1]raw_transmission_costs!$E:$E,[1]raw_transmission_costs!$B:$B,$C700,[1]raw_transmission_costs!$A:$A,Z$611)</f>
        <v>#VALUE!</v>
      </c>
      <c r="AA700" s="24" t="e">
        <f>SUMIFS([1]raw_transmission_costs!$E:$E,[1]raw_transmission_costs!$B:$B,$C700,[1]raw_transmission_costs!$A:$A,AA$611)</f>
        <v>#VALUE!</v>
      </c>
      <c r="AB700" s="24" t="e">
        <f>SUMIFS([1]raw_transmission_costs!$E:$E,[1]raw_transmission_costs!$B:$B,$C700,[1]raw_transmission_costs!$A:$A,AB$611)</f>
        <v>#VALUE!</v>
      </c>
      <c r="AC700" s="24" t="e">
        <f>SUMIFS([1]raw_transmission_costs!$E:$E,[1]raw_transmission_costs!$B:$B,$C700,[1]raw_transmission_costs!$A:$A,AC$611)</f>
        <v>#VALUE!</v>
      </c>
      <c r="AD700" s="24" t="e">
        <f>SUMIFS([1]raw_transmission_costs!$E:$E,[1]raw_transmission_costs!$B:$B,$C700,[1]raw_transmission_costs!$A:$A,AD$611)</f>
        <v>#VALUE!</v>
      </c>
      <c r="AE700" s="24" t="e">
        <f>SUMIFS([1]raw_transmission_costs!$E:$E,[1]raw_transmission_costs!$B:$B,$C700,[1]raw_transmission_costs!$A:$A,AE$611)</f>
        <v>#VALUE!</v>
      </c>
      <c r="AF700" s="24" t="e">
        <f>SUMIFS([1]raw_transmission_costs!$E:$E,[1]raw_transmission_costs!$B:$B,$C700,[1]raw_transmission_costs!$A:$A,AF$611)</f>
        <v>#VALUE!</v>
      </c>
      <c r="AG700" s="24" t="e">
        <f>SUMIFS([1]raw_transmission_costs!$E:$E,[1]raw_transmission_costs!$B:$B,$C700,[1]raw_transmission_costs!$A:$A,AG$611)</f>
        <v>#VALUE!</v>
      </c>
      <c r="AH700" s="24" t="e">
        <f>SUMIFS([1]raw_transmission_costs!$E:$E,[1]raw_transmission_costs!$B:$B,$C700,[1]raw_transmission_costs!$A:$A,AH$611)</f>
        <v>#VALUE!</v>
      </c>
      <c r="AI700" s="24" t="e">
        <f>SUMIFS([1]raw_transmission_costs!$E:$E,[1]raw_transmission_costs!$B:$B,$C700,[1]raw_transmission_costs!$A:$A,AI$611)</f>
        <v>#VALUE!</v>
      </c>
      <c r="AJ700" s="24" t="e">
        <f>SUMIFS([1]raw_transmission_costs!$E:$E,[1]raw_transmission_costs!$B:$B,$C700,[1]raw_transmission_costs!$A:$A,AJ$611)</f>
        <v>#VALUE!</v>
      </c>
      <c r="AK700" s="24" t="e">
        <f>SUMIFS([1]raw_transmission_costs!$E:$E,[1]raw_transmission_costs!$B:$B,$C700,[1]raw_transmission_costs!$A:$A,AK$611)</f>
        <v>#VALUE!</v>
      </c>
      <c r="AL700" s="24" t="e">
        <f>SUMIFS([1]raw_transmission_costs!$E:$E,[1]raw_transmission_costs!$B:$B,$C700,[1]raw_transmission_costs!$A:$A,AL$611)</f>
        <v>#VALUE!</v>
      </c>
      <c r="AM700" s="24" t="e">
        <f>SUMIFS([1]raw_transmission_costs!$E:$E,[1]raw_transmission_costs!$B:$B,$C700,[1]raw_transmission_costs!$A:$A,AM$611)</f>
        <v>#VALUE!</v>
      </c>
      <c r="AN700" s="131" t="e">
        <f>SUMIFS([1]raw_transmission_costs!$E:$E,[1]raw_transmission_costs!$B:$B,$C700,[1]raw_transmission_costs!$A:$A,AN$611)</f>
        <v>#VALUE!</v>
      </c>
      <c r="AO700" s="17"/>
    </row>
    <row r="701" spans="1:46" outlineLevel="1" x14ac:dyDescent="0.4">
      <c r="C701" s="145" t="s">
        <v>158</v>
      </c>
      <c r="D701" s="130" t="s">
        <v>36</v>
      </c>
      <c r="E701" s="24">
        <v>0</v>
      </c>
      <c r="F701" s="24">
        <v>0</v>
      </c>
      <c r="G701" s="24">
        <v>0</v>
      </c>
      <c r="H701" s="24">
        <v>0</v>
      </c>
      <c r="I701" s="24">
        <v>0</v>
      </c>
      <c r="J701" s="24">
        <v>0</v>
      </c>
      <c r="K701" s="24">
        <v>0</v>
      </c>
      <c r="L701" s="24">
        <v>0</v>
      </c>
      <c r="M701" s="24">
        <v>0</v>
      </c>
      <c r="N701" s="24">
        <v>0</v>
      </c>
      <c r="O701" s="24">
        <v>0</v>
      </c>
      <c r="P701" s="24">
        <v>0</v>
      </c>
      <c r="Q701" s="24">
        <v>0</v>
      </c>
      <c r="R701" s="24">
        <v>0</v>
      </c>
      <c r="S701" s="24">
        <v>0</v>
      </c>
      <c r="T701" s="24">
        <v>0</v>
      </c>
      <c r="U701" s="24" t="e">
        <f>SUMIFS([1]raw_transmission_costs!$E:$E,[1]raw_transmission_costs!$B:$B,$C701,[1]raw_transmission_costs!$A:$A,U$611)</f>
        <v>#VALUE!</v>
      </c>
      <c r="V701" s="24" t="e">
        <f>SUMIFS([1]raw_transmission_costs!$E:$E,[1]raw_transmission_costs!$B:$B,$C701,[1]raw_transmission_costs!$A:$A,V$611)</f>
        <v>#VALUE!</v>
      </c>
      <c r="W701" s="24" t="e">
        <f>SUMIFS([1]raw_transmission_costs!$E:$E,[1]raw_transmission_costs!$B:$B,$C701,[1]raw_transmission_costs!$A:$A,W$611)</f>
        <v>#VALUE!</v>
      </c>
      <c r="X701" s="24" t="e">
        <f>SUMIFS([1]raw_transmission_costs!$E:$E,[1]raw_transmission_costs!$B:$B,$C701,[1]raw_transmission_costs!$A:$A,X$611)</f>
        <v>#VALUE!</v>
      </c>
      <c r="Y701" s="24" t="e">
        <f>SUMIFS([1]raw_transmission_costs!$E:$E,[1]raw_transmission_costs!$B:$B,$C701,[1]raw_transmission_costs!$A:$A,Y$611)</f>
        <v>#VALUE!</v>
      </c>
      <c r="Z701" s="24" t="e">
        <f>SUMIFS([1]raw_transmission_costs!$E:$E,[1]raw_transmission_costs!$B:$B,$C701,[1]raw_transmission_costs!$A:$A,Z$611)</f>
        <v>#VALUE!</v>
      </c>
      <c r="AA701" s="24" t="e">
        <f>SUMIFS([1]raw_transmission_costs!$E:$E,[1]raw_transmission_costs!$B:$B,$C701,[1]raw_transmission_costs!$A:$A,AA$611)</f>
        <v>#VALUE!</v>
      </c>
      <c r="AB701" s="24" t="e">
        <f>SUMIFS([1]raw_transmission_costs!$E:$E,[1]raw_transmission_costs!$B:$B,$C701,[1]raw_transmission_costs!$A:$A,AB$611)</f>
        <v>#VALUE!</v>
      </c>
      <c r="AC701" s="24" t="e">
        <f>SUMIFS([1]raw_transmission_costs!$E:$E,[1]raw_transmission_costs!$B:$B,$C701,[1]raw_transmission_costs!$A:$A,AC$611)</f>
        <v>#VALUE!</v>
      </c>
      <c r="AD701" s="24" t="e">
        <f>SUMIFS([1]raw_transmission_costs!$E:$E,[1]raw_transmission_costs!$B:$B,$C701,[1]raw_transmission_costs!$A:$A,AD$611)</f>
        <v>#VALUE!</v>
      </c>
      <c r="AE701" s="24" t="e">
        <f>SUMIFS([1]raw_transmission_costs!$E:$E,[1]raw_transmission_costs!$B:$B,$C701,[1]raw_transmission_costs!$A:$A,AE$611)</f>
        <v>#VALUE!</v>
      </c>
      <c r="AF701" s="24" t="e">
        <f>SUMIFS([1]raw_transmission_costs!$E:$E,[1]raw_transmission_costs!$B:$B,$C701,[1]raw_transmission_costs!$A:$A,AF$611)</f>
        <v>#VALUE!</v>
      </c>
      <c r="AG701" s="24" t="e">
        <f>SUMIFS([1]raw_transmission_costs!$E:$E,[1]raw_transmission_costs!$B:$B,$C701,[1]raw_transmission_costs!$A:$A,AG$611)</f>
        <v>#VALUE!</v>
      </c>
      <c r="AH701" s="24" t="e">
        <f>SUMIFS([1]raw_transmission_costs!$E:$E,[1]raw_transmission_costs!$B:$B,$C701,[1]raw_transmission_costs!$A:$A,AH$611)</f>
        <v>#VALUE!</v>
      </c>
      <c r="AI701" s="24" t="e">
        <f>SUMIFS([1]raw_transmission_costs!$E:$E,[1]raw_transmission_costs!$B:$B,$C701,[1]raw_transmission_costs!$A:$A,AI$611)</f>
        <v>#VALUE!</v>
      </c>
      <c r="AJ701" s="24" t="e">
        <f>SUMIFS([1]raw_transmission_costs!$E:$E,[1]raw_transmission_costs!$B:$B,$C701,[1]raw_transmission_costs!$A:$A,AJ$611)</f>
        <v>#VALUE!</v>
      </c>
      <c r="AK701" s="24" t="e">
        <f>SUMIFS([1]raw_transmission_costs!$E:$E,[1]raw_transmission_costs!$B:$B,$C701,[1]raw_transmission_costs!$A:$A,AK$611)</f>
        <v>#VALUE!</v>
      </c>
      <c r="AL701" s="24" t="e">
        <f>SUMIFS([1]raw_transmission_costs!$E:$E,[1]raw_transmission_costs!$B:$B,$C701,[1]raw_transmission_costs!$A:$A,AL$611)</f>
        <v>#VALUE!</v>
      </c>
      <c r="AM701" s="24" t="e">
        <f>SUMIFS([1]raw_transmission_costs!$E:$E,[1]raw_transmission_costs!$B:$B,$C701,[1]raw_transmission_costs!$A:$A,AM$611)</f>
        <v>#VALUE!</v>
      </c>
      <c r="AN701" s="131" t="e">
        <f>SUMIFS([1]raw_transmission_costs!$E:$E,[1]raw_transmission_costs!$B:$B,$C701,[1]raw_transmission_costs!$A:$A,AN$611)</f>
        <v>#VALUE!</v>
      </c>
      <c r="AO701" s="17"/>
    </row>
    <row r="702" spans="1:46" outlineLevel="1" x14ac:dyDescent="0.4">
      <c r="C702" s="145" t="s">
        <v>159</v>
      </c>
      <c r="D702" s="130" t="s">
        <v>36</v>
      </c>
      <c r="E702" s="24">
        <v>0</v>
      </c>
      <c r="F702" s="24">
        <v>0</v>
      </c>
      <c r="G702" s="24">
        <v>0</v>
      </c>
      <c r="H702" s="24">
        <v>0</v>
      </c>
      <c r="I702" s="24">
        <v>0</v>
      </c>
      <c r="J702" s="24">
        <v>0</v>
      </c>
      <c r="K702" s="24">
        <v>0</v>
      </c>
      <c r="L702" s="24">
        <v>0</v>
      </c>
      <c r="M702" s="24">
        <v>0</v>
      </c>
      <c r="N702" s="24">
        <v>0</v>
      </c>
      <c r="O702" s="24">
        <v>0</v>
      </c>
      <c r="P702" s="24">
        <v>0</v>
      </c>
      <c r="Q702" s="24">
        <v>0</v>
      </c>
      <c r="R702" s="24">
        <v>0</v>
      </c>
      <c r="S702" s="24">
        <v>0</v>
      </c>
      <c r="T702" s="24">
        <v>0</v>
      </c>
      <c r="U702" s="24" t="e">
        <f>SUMIFS([1]raw_transmission_costs!$E:$E,[1]raw_transmission_costs!$B:$B,$C702,[1]raw_transmission_costs!$A:$A,U$611)</f>
        <v>#VALUE!</v>
      </c>
      <c r="V702" s="24" t="e">
        <f>SUMIFS([1]raw_transmission_costs!$E:$E,[1]raw_transmission_costs!$B:$B,$C702,[1]raw_transmission_costs!$A:$A,V$611)</f>
        <v>#VALUE!</v>
      </c>
      <c r="W702" s="24" t="e">
        <f>SUMIFS([1]raw_transmission_costs!$E:$E,[1]raw_transmission_costs!$B:$B,$C702,[1]raw_transmission_costs!$A:$A,W$611)</f>
        <v>#VALUE!</v>
      </c>
      <c r="X702" s="24" t="e">
        <f>SUMIFS([1]raw_transmission_costs!$E:$E,[1]raw_transmission_costs!$B:$B,$C702,[1]raw_transmission_costs!$A:$A,X$611)</f>
        <v>#VALUE!</v>
      </c>
      <c r="Y702" s="24" t="e">
        <f>SUMIFS([1]raw_transmission_costs!$E:$E,[1]raw_transmission_costs!$B:$B,$C702,[1]raw_transmission_costs!$A:$A,Y$611)</f>
        <v>#VALUE!</v>
      </c>
      <c r="Z702" s="24" t="e">
        <f>SUMIFS([1]raw_transmission_costs!$E:$E,[1]raw_transmission_costs!$B:$B,$C702,[1]raw_transmission_costs!$A:$A,Z$611)</f>
        <v>#VALUE!</v>
      </c>
      <c r="AA702" s="24" t="e">
        <f>SUMIFS([1]raw_transmission_costs!$E:$E,[1]raw_transmission_costs!$B:$B,$C702,[1]raw_transmission_costs!$A:$A,AA$611)</f>
        <v>#VALUE!</v>
      </c>
      <c r="AB702" s="24" t="e">
        <f>SUMIFS([1]raw_transmission_costs!$E:$E,[1]raw_transmission_costs!$B:$B,$C702,[1]raw_transmission_costs!$A:$A,AB$611)</f>
        <v>#VALUE!</v>
      </c>
      <c r="AC702" s="24" t="e">
        <f>SUMIFS([1]raw_transmission_costs!$E:$E,[1]raw_transmission_costs!$B:$B,$C702,[1]raw_transmission_costs!$A:$A,AC$611)</f>
        <v>#VALUE!</v>
      </c>
      <c r="AD702" s="24" t="e">
        <f>SUMIFS([1]raw_transmission_costs!$E:$E,[1]raw_transmission_costs!$B:$B,$C702,[1]raw_transmission_costs!$A:$A,AD$611)</f>
        <v>#VALUE!</v>
      </c>
      <c r="AE702" s="24" t="e">
        <f>SUMIFS([1]raw_transmission_costs!$E:$E,[1]raw_transmission_costs!$B:$B,$C702,[1]raw_transmission_costs!$A:$A,AE$611)</f>
        <v>#VALUE!</v>
      </c>
      <c r="AF702" s="24" t="e">
        <f>SUMIFS([1]raw_transmission_costs!$E:$E,[1]raw_transmission_costs!$B:$B,$C702,[1]raw_transmission_costs!$A:$A,AF$611)</f>
        <v>#VALUE!</v>
      </c>
      <c r="AG702" s="24" t="e">
        <f>SUMIFS([1]raw_transmission_costs!$E:$E,[1]raw_transmission_costs!$B:$B,$C702,[1]raw_transmission_costs!$A:$A,AG$611)</f>
        <v>#VALUE!</v>
      </c>
      <c r="AH702" s="24" t="e">
        <f>SUMIFS([1]raw_transmission_costs!$E:$E,[1]raw_transmission_costs!$B:$B,$C702,[1]raw_transmission_costs!$A:$A,AH$611)</f>
        <v>#VALUE!</v>
      </c>
      <c r="AI702" s="24" t="e">
        <f>SUMIFS([1]raw_transmission_costs!$E:$E,[1]raw_transmission_costs!$B:$B,$C702,[1]raw_transmission_costs!$A:$A,AI$611)</f>
        <v>#VALUE!</v>
      </c>
      <c r="AJ702" s="24" t="e">
        <f>SUMIFS([1]raw_transmission_costs!$E:$E,[1]raw_transmission_costs!$B:$B,$C702,[1]raw_transmission_costs!$A:$A,AJ$611)</f>
        <v>#VALUE!</v>
      </c>
      <c r="AK702" s="24" t="e">
        <f>SUMIFS([1]raw_transmission_costs!$E:$E,[1]raw_transmission_costs!$B:$B,$C702,[1]raw_transmission_costs!$A:$A,AK$611)</f>
        <v>#VALUE!</v>
      </c>
      <c r="AL702" s="24" t="e">
        <f>SUMIFS([1]raw_transmission_costs!$E:$E,[1]raw_transmission_costs!$B:$B,$C702,[1]raw_transmission_costs!$A:$A,AL$611)</f>
        <v>#VALUE!</v>
      </c>
      <c r="AM702" s="24" t="e">
        <f>SUMIFS([1]raw_transmission_costs!$E:$E,[1]raw_transmission_costs!$B:$B,$C702,[1]raw_transmission_costs!$A:$A,AM$611)</f>
        <v>#VALUE!</v>
      </c>
      <c r="AN702" s="131" t="e">
        <f>SUMIFS([1]raw_transmission_costs!$E:$E,[1]raw_transmission_costs!$B:$B,$C702,[1]raw_transmission_costs!$A:$A,AN$611)</f>
        <v>#VALUE!</v>
      </c>
      <c r="AO702" s="17"/>
    </row>
    <row r="703" spans="1:46" outlineLevel="1" x14ac:dyDescent="0.4">
      <c r="C703" s="145" t="s">
        <v>160</v>
      </c>
      <c r="D703" s="130" t="s">
        <v>36</v>
      </c>
      <c r="E703" s="24">
        <v>0</v>
      </c>
      <c r="F703" s="24">
        <v>0</v>
      </c>
      <c r="G703" s="24">
        <v>0</v>
      </c>
      <c r="H703" s="24">
        <v>0</v>
      </c>
      <c r="I703" s="24">
        <v>0</v>
      </c>
      <c r="J703" s="24">
        <v>0</v>
      </c>
      <c r="K703" s="24">
        <v>0</v>
      </c>
      <c r="L703" s="24">
        <v>0</v>
      </c>
      <c r="M703" s="24">
        <v>0</v>
      </c>
      <c r="N703" s="24">
        <v>0</v>
      </c>
      <c r="O703" s="24">
        <v>0</v>
      </c>
      <c r="P703" s="24">
        <v>0</v>
      </c>
      <c r="Q703" s="24">
        <v>0</v>
      </c>
      <c r="R703" s="24">
        <v>0</v>
      </c>
      <c r="S703" s="24">
        <v>0</v>
      </c>
      <c r="T703" s="24">
        <v>0</v>
      </c>
      <c r="U703" s="24" t="e">
        <f>SUMIFS([1]raw_transmission_costs!$E:$E,[1]raw_transmission_costs!$B:$B,$C703,[1]raw_transmission_costs!$A:$A,U$611)</f>
        <v>#VALUE!</v>
      </c>
      <c r="V703" s="24" t="e">
        <f>SUMIFS([1]raw_transmission_costs!$E:$E,[1]raw_transmission_costs!$B:$B,$C703,[1]raw_transmission_costs!$A:$A,V$611)</f>
        <v>#VALUE!</v>
      </c>
      <c r="W703" s="24" t="e">
        <f>SUMIFS([1]raw_transmission_costs!$E:$E,[1]raw_transmission_costs!$B:$B,$C703,[1]raw_transmission_costs!$A:$A,W$611)</f>
        <v>#VALUE!</v>
      </c>
      <c r="X703" s="24" t="e">
        <f>SUMIFS([1]raw_transmission_costs!$E:$E,[1]raw_transmission_costs!$B:$B,$C703,[1]raw_transmission_costs!$A:$A,X$611)</f>
        <v>#VALUE!</v>
      </c>
      <c r="Y703" s="24" t="e">
        <f>SUMIFS([1]raw_transmission_costs!$E:$E,[1]raw_transmission_costs!$B:$B,$C703,[1]raw_transmission_costs!$A:$A,Y$611)</f>
        <v>#VALUE!</v>
      </c>
      <c r="Z703" s="24" t="e">
        <f>SUMIFS([1]raw_transmission_costs!$E:$E,[1]raw_transmission_costs!$B:$B,$C703,[1]raw_transmission_costs!$A:$A,Z$611)</f>
        <v>#VALUE!</v>
      </c>
      <c r="AA703" s="24" t="e">
        <f>SUMIFS([1]raw_transmission_costs!$E:$E,[1]raw_transmission_costs!$B:$B,$C703,[1]raw_transmission_costs!$A:$A,AA$611)</f>
        <v>#VALUE!</v>
      </c>
      <c r="AB703" s="24" t="e">
        <f>SUMIFS([1]raw_transmission_costs!$E:$E,[1]raw_transmission_costs!$B:$B,$C703,[1]raw_transmission_costs!$A:$A,AB$611)</f>
        <v>#VALUE!</v>
      </c>
      <c r="AC703" s="24" t="e">
        <f>SUMIFS([1]raw_transmission_costs!$E:$E,[1]raw_transmission_costs!$B:$B,$C703,[1]raw_transmission_costs!$A:$A,AC$611)</f>
        <v>#VALUE!</v>
      </c>
      <c r="AD703" s="24" t="e">
        <f>SUMIFS([1]raw_transmission_costs!$E:$E,[1]raw_transmission_costs!$B:$B,$C703,[1]raw_transmission_costs!$A:$A,AD$611)</f>
        <v>#VALUE!</v>
      </c>
      <c r="AE703" s="24" t="e">
        <f>SUMIFS([1]raw_transmission_costs!$E:$E,[1]raw_transmission_costs!$B:$B,$C703,[1]raw_transmission_costs!$A:$A,AE$611)</f>
        <v>#VALUE!</v>
      </c>
      <c r="AF703" s="24" t="e">
        <f>SUMIFS([1]raw_transmission_costs!$E:$E,[1]raw_transmission_costs!$B:$B,$C703,[1]raw_transmission_costs!$A:$A,AF$611)</f>
        <v>#VALUE!</v>
      </c>
      <c r="AG703" s="24" t="e">
        <f>SUMIFS([1]raw_transmission_costs!$E:$E,[1]raw_transmission_costs!$B:$B,$C703,[1]raw_transmission_costs!$A:$A,AG$611)</f>
        <v>#VALUE!</v>
      </c>
      <c r="AH703" s="24" t="e">
        <f>SUMIFS([1]raw_transmission_costs!$E:$E,[1]raw_transmission_costs!$B:$B,$C703,[1]raw_transmission_costs!$A:$A,AH$611)</f>
        <v>#VALUE!</v>
      </c>
      <c r="AI703" s="24" t="e">
        <f>SUMIFS([1]raw_transmission_costs!$E:$E,[1]raw_transmission_costs!$B:$B,$C703,[1]raw_transmission_costs!$A:$A,AI$611)</f>
        <v>#VALUE!</v>
      </c>
      <c r="AJ703" s="24" t="e">
        <f>SUMIFS([1]raw_transmission_costs!$E:$E,[1]raw_transmission_costs!$B:$B,$C703,[1]raw_transmission_costs!$A:$A,AJ$611)</f>
        <v>#VALUE!</v>
      </c>
      <c r="AK703" s="24" t="e">
        <f>SUMIFS([1]raw_transmission_costs!$E:$E,[1]raw_transmission_costs!$B:$B,$C703,[1]raw_transmission_costs!$A:$A,AK$611)</f>
        <v>#VALUE!</v>
      </c>
      <c r="AL703" s="24" t="e">
        <f>SUMIFS([1]raw_transmission_costs!$E:$E,[1]raw_transmission_costs!$B:$B,$C703,[1]raw_transmission_costs!$A:$A,AL$611)</f>
        <v>#VALUE!</v>
      </c>
      <c r="AM703" s="24" t="e">
        <f>SUMIFS([1]raw_transmission_costs!$E:$E,[1]raw_transmission_costs!$B:$B,$C703,[1]raw_transmission_costs!$A:$A,AM$611)</f>
        <v>#VALUE!</v>
      </c>
      <c r="AN703" s="131" t="e">
        <f>SUMIFS([1]raw_transmission_costs!$E:$E,[1]raw_transmission_costs!$B:$B,$C703,[1]raw_transmission_costs!$A:$A,AN$611)</f>
        <v>#VALUE!</v>
      </c>
      <c r="AO703" s="17"/>
    </row>
    <row r="704" spans="1:46" outlineLevel="1" x14ac:dyDescent="0.4">
      <c r="C704" s="145" t="s">
        <v>161</v>
      </c>
      <c r="D704" s="130" t="s">
        <v>36</v>
      </c>
      <c r="E704" s="24">
        <v>0</v>
      </c>
      <c r="F704" s="24">
        <v>0</v>
      </c>
      <c r="G704" s="24">
        <v>0</v>
      </c>
      <c r="H704" s="24">
        <v>0</v>
      </c>
      <c r="I704" s="24">
        <v>0</v>
      </c>
      <c r="J704" s="24">
        <v>0</v>
      </c>
      <c r="K704" s="24">
        <v>0</v>
      </c>
      <c r="L704" s="24">
        <v>0</v>
      </c>
      <c r="M704" s="24">
        <v>0</v>
      </c>
      <c r="N704" s="24">
        <v>0</v>
      </c>
      <c r="O704" s="24">
        <v>0</v>
      </c>
      <c r="P704" s="24">
        <v>0</v>
      </c>
      <c r="Q704" s="24">
        <v>0</v>
      </c>
      <c r="R704" s="24">
        <v>0</v>
      </c>
      <c r="S704" s="24">
        <v>0</v>
      </c>
      <c r="T704" s="24">
        <v>0</v>
      </c>
      <c r="U704" s="24" t="e">
        <f>SUMIFS([1]raw_transmission_costs!$E:$E,[1]raw_transmission_costs!$B:$B,$C704,[1]raw_transmission_costs!$A:$A,U$611)</f>
        <v>#VALUE!</v>
      </c>
      <c r="V704" s="24" t="e">
        <f>SUMIFS([1]raw_transmission_costs!$E:$E,[1]raw_transmission_costs!$B:$B,$C704,[1]raw_transmission_costs!$A:$A,V$611)</f>
        <v>#VALUE!</v>
      </c>
      <c r="W704" s="24" t="e">
        <f>SUMIFS([1]raw_transmission_costs!$E:$E,[1]raw_transmission_costs!$B:$B,$C704,[1]raw_transmission_costs!$A:$A,W$611)</f>
        <v>#VALUE!</v>
      </c>
      <c r="X704" s="24" t="e">
        <f>SUMIFS([1]raw_transmission_costs!$E:$E,[1]raw_transmission_costs!$B:$B,$C704,[1]raw_transmission_costs!$A:$A,X$611)</f>
        <v>#VALUE!</v>
      </c>
      <c r="Y704" s="24" t="e">
        <f>SUMIFS([1]raw_transmission_costs!$E:$E,[1]raw_transmission_costs!$B:$B,$C704,[1]raw_transmission_costs!$A:$A,Y$611)</f>
        <v>#VALUE!</v>
      </c>
      <c r="Z704" s="24" t="e">
        <f>SUMIFS([1]raw_transmission_costs!$E:$E,[1]raw_transmission_costs!$B:$B,$C704,[1]raw_transmission_costs!$A:$A,Z$611)</f>
        <v>#VALUE!</v>
      </c>
      <c r="AA704" s="24" t="e">
        <f>SUMIFS([1]raw_transmission_costs!$E:$E,[1]raw_transmission_costs!$B:$B,$C704,[1]raw_transmission_costs!$A:$A,AA$611)</f>
        <v>#VALUE!</v>
      </c>
      <c r="AB704" s="24" t="e">
        <f>SUMIFS([1]raw_transmission_costs!$E:$E,[1]raw_transmission_costs!$B:$B,$C704,[1]raw_transmission_costs!$A:$A,AB$611)</f>
        <v>#VALUE!</v>
      </c>
      <c r="AC704" s="24" t="e">
        <f>SUMIFS([1]raw_transmission_costs!$E:$E,[1]raw_transmission_costs!$B:$B,$C704,[1]raw_transmission_costs!$A:$A,AC$611)</f>
        <v>#VALUE!</v>
      </c>
      <c r="AD704" s="24" t="e">
        <f>SUMIFS([1]raw_transmission_costs!$E:$E,[1]raw_transmission_costs!$B:$B,$C704,[1]raw_transmission_costs!$A:$A,AD$611)</f>
        <v>#VALUE!</v>
      </c>
      <c r="AE704" s="24" t="e">
        <f>SUMIFS([1]raw_transmission_costs!$E:$E,[1]raw_transmission_costs!$B:$B,$C704,[1]raw_transmission_costs!$A:$A,AE$611)</f>
        <v>#VALUE!</v>
      </c>
      <c r="AF704" s="24" t="e">
        <f>SUMIFS([1]raw_transmission_costs!$E:$E,[1]raw_transmission_costs!$B:$B,$C704,[1]raw_transmission_costs!$A:$A,AF$611)</f>
        <v>#VALUE!</v>
      </c>
      <c r="AG704" s="24" t="e">
        <f>SUMIFS([1]raw_transmission_costs!$E:$E,[1]raw_transmission_costs!$B:$B,$C704,[1]raw_transmission_costs!$A:$A,AG$611)</f>
        <v>#VALUE!</v>
      </c>
      <c r="AH704" s="24" t="e">
        <f>SUMIFS([1]raw_transmission_costs!$E:$E,[1]raw_transmission_costs!$B:$B,$C704,[1]raw_transmission_costs!$A:$A,AH$611)</f>
        <v>#VALUE!</v>
      </c>
      <c r="AI704" s="24" t="e">
        <f>SUMIFS([1]raw_transmission_costs!$E:$E,[1]raw_transmission_costs!$B:$B,$C704,[1]raw_transmission_costs!$A:$A,AI$611)</f>
        <v>#VALUE!</v>
      </c>
      <c r="AJ704" s="24" t="e">
        <f>SUMIFS([1]raw_transmission_costs!$E:$E,[1]raw_transmission_costs!$B:$B,$C704,[1]raw_transmission_costs!$A:$A,AJ$611)</f>
        <v>#VALUE!</v>
      </c>
      <c r="AK704" s="24" t="e">
        <f>SUMIFS([1]raw_transmission_costs!$E:$E,[1]raw_transmission_costs!$B:$B,$C704,[1]raw_transmission_costs!$A:$A,AK$611)</f>
        <v>#VALUE!</v>
      </c>
      <c r="AL704" s="24" t="e">
        <f>SUMIFS([1]raw_transmission_costs!$E:$E,[1]raw_transmission_costs!$B:$B,$C704,[1]raw_transmission_costs!$A:$A,AL$611)</f>
        <v>#VALUE!</v>
      </c>
      <c r="AM704" s="24" t="e">
        <f>SUMIFS([1]raw_transmission_costs!$E:$E,[1]raw_transmission_costs!$B:$B,$C704,[1]raw_transmission_costs!$A:$A,AM$611)</f>
        <v>#VALUE!</v>
      </c>
      <c r="AN704" s="131" t="e">
        <f>SUMIFS([1]raw_transmission_costs!$E:$E,[1]raw_transmission_costs!$B:$B,$C704,[1]raw_transmission_costs!$A:$A,AN$611)</f>
        <v>#VALUE!</v>
      </c>
      <c r="AO704" s="17"/>
    </row>
    <row r="705" spans="3:41" outlineLevel="1" x14ac:dyDescent="0.4">
      <c r="C705" s="145" t="s">
        <v>162</v>
      </c>
      <c r="D705" s="130" t="s">
        <v>36</v>
      </c>
      <c r="E705" s="24">
        <v>0</v>
      </c>
      <c r="F705" s="24">
        <v>0</v>
      </c>
      <c r="G705" s="24">
        <v>0</v>
      </c>
      <c r="H705" s="24">
        <v>0</v>
      </c>
      <c r="I705" s="24">
        <v>0</v>
      </c>
      <c r="J705" s="24">
        <v>0</v>
      </c>
      <c r="K705" s="24">
        <v>0</v>
      </c>
      <c r="L705" s="24">
        <v>0</v>
      </c>
      <c r="M705" s="24">
        <v>0</v>
      </c>
      <c r="N705" s="24">
        <v>0</v>
      </c>
      <c r="O705" s="24">
        <v>0</v>
      </c>
      <c r="P705" s="24">
        <v>0</v>
      </c>
      <c r="Q705" s="24">
        <v>0</v>
      </c>
      <c r="R705" s="24">
        <v>0</v>
      </c>
      <c r="S705" s="24">
        <v>0</v>
      </c>
      <c r="T705" s="24">
        <v>0</v>
      </c>
      <c r="U705" s="24" t="e">
        <f>SUMIFS([1]raw_transmission_costs!$E:$E,[1]raw_transmission_costs!$B:$B,$C705,[1]raw_transmission_costs!$A:$A,U$611)</f>
        <v>#VALUE!</v>
      </c>
      <c r="V705" s="24" t="e">
        <f>SUMIFS([1]raw_transmission_costs!$E:$E,[1]raw_transmission_costs!$B:$B,$C705,[1]raw_transmission_costs!$A:$A,V$611)</f>
        <v>#VALUE!</v>
      </c>
      <c r="W705" s="24" t="e">
        <f>SUMIFS([1]raw_transmission_costs!$E:$E,[1]raw_transmission_costs!$B:$B,$C705,[1]raw_transmission_costs!$A:$A,W$611)</f>
        <v>#VALUE!</v>
      </c>
      <c r="X705" s="24" t="e">
        <f>SUMIFS([1]raw_transmission_costs!$E:$E,[1]raw_transmission_costs!$B:$B,$C705,[1]raw_transmission_costs!$A:$A,X$611)</f>
        <v>#VALUE!</v>
      </c>
      <c r="Y705" s="24" t="e">
        <f>SUMIFS([1]raw_transmission_costs!$E:$E,[1]raw_transmission_costs!$B:$B,$C705,[1]raw_transmission_costs!$A:$A,Y$611)</f>
        <v>#VALUE!</v>
      </c>
      <c r="Z705" s="24" t="e">
        <f>SUMIFS([1]raw_transmission_costs!$E:$E,[1]raw_transmission_costs!$B:$B,$C705,[1]raw_transmission_costs!$A:$A,Z$611)</f>
        <v>#VALUE!</v>
      </c>
      <c r="AA705" s="24" t="e">
        <f>SUMIFS([1]raw_transmission_costs!$E:$E,[1]raw_transmission_costs!$B:$B,$C705,[1]raw_transmission_costs!$A:$A,AA$611)</f>
        <v>#VALUE!</v>
      </c>
      <c r="AB705" s="24" t="e">
        <f>SUMIFS([1]raw_transmission_costs!$E:$E,[1]raw_transmission_costs!$B:$B,$C705,[1]raw_transmission_costs!$A:$A,AB$611)</f>
        <v>#VALUE!</v>
      </c>
      <c r="AC705" s="24" t="e">
        <f>SUMIFS([1]raw_transmission_costs!$E:$E,[1]raw_transmission_costs!$B:$B,$C705,[1]raw_transmission_costs!$A:$A,AC$611)</f>
        <v>#VALUE!</v>
      </c>
      <c r="AD705" s="24" t="e">
        <f>SUMIFS([1]raw_transmission_costs!$E:$E,[1]raw_transmission_costs!$B:$B,$C705,[1]raw_transmission_costs!$A:$A,AD$611)</f>
        <v>#VALUE!</v>
      </c>
      <c r="AE705" s="24" t="e">
        <f>SUMIFS([1]raw_transmission_costs!$E:$E,[1]raw_transmission_costs!$B:$B,$C705,[1]raw_transmission_costs!$A:$A,AE$611)</f>
        <v>#VALUE!</v>
      </c>
      <c r="AF705" s="24" t="e">
        <f>SUMIFS([1]raw_transmission_costs!$E:$E,[1]raw_transmission_costs!$B:$B,$C705,[1]raw_transmission_costs!$A:$A,AF$611)</f>
        <v>#VALUE!</v>
      </c>
      <c r="AG705" s="24" t="e">
        <f>SUMIFS([1]raw_transmission_costs!$E:$E,[1]raw_transmission_costs!$B:$B,$C705,[1]raw_transmission_costs!$A:$A,AG$611)</f>
        <v>#VALUE!</v>
      </c>
      <c r="AH705" s="24" t="e">
        <f>SUMIFS([1]raw_transmission_costs!$E:$E,[1]raw_transmission_costs!$B:$B,$C705,[1]raw_transmission_costs!$A:$A,AH$611)</f>
        <v>#VALUE!</v>
      </c>
      <c r="AI705" s="24" t="e">
        <f>SUMIFS([1]raw_transmission_costs!$E:$E,[1]raw_transmission_costs!$B:$B,$C705,[1]raw_transmission_costs!$A:$A,AI$611)</f>
        <v>#VALUE!</v>
      </c>
      <c r="AJ705" s="24" t="e">
        <f>SUMIFS([1]raw_transmission_costs!$E:$E,[1]raw_transmission_costs!$B:$B,$C705,[1]raw_transmission_costs!$A:$A,AJ$611)</f>
        <v>#VALUE!</v>
      </c>
      <c r="AK705" s="24" t="e">
        <f>SUMIFS([1]raw_transmission_costs!$E:$E,[1]raw_transmission_costs!$B:$B,$C705,[1]raw_transmission_costs!$A:$A,AK$611)</f>
        <v>#VALUE!</v>
      </c>
      <c r="AL705" s="24" t="e">
        <f>SUMIFS([1]raw_transmission_costs!$E:$E,[1]raw_transmission_costs!$B:$B,$C705,[1]raw_transmission_costs!$A:$A,AL$611)</f>
        <v>#VALUE!</v>
      </c>
      <c r="AM705" s="24" t="e">
        <f>SUMIFS([1]raw_transmission_costs!$E:$E,[1]raw_transmission_costs!$B:$B,$C705,[1]raw_transmission_costs!$A:$A,AM$611)</f>
        <v>#VALUE!</v>
      </c>
      <c r="AN705" s="131" t="e">
        <f>SUMIFS([1]raw_transmission_costs!$E:$E,[1]raw_transmission_costs!$B:$B,$C705,[1]raw_transmission_costs!$A:$A,AN$611)</f>
        <v>#VALUE!</v>
      </c>
      <c r="AO705" s="17"/>
    </row>
    <row r="706" spans="3:41" outlineLevel="1" x14ac:dyDescent="0.4">
      <c r="C706" s="145" t="s">
        <v>163</v>
      </c>
      <c r="D706" s="130" t="s">
        <v>36</v>
      </c>
      <c r="E706" s="24">
        <v>0</v>
      </c>
      <c r="F706" s="24">
        <v>0</v>
      </c>
      <c r="G706" s="24">
        <v>0</v>
      </c>
      <c r="H706" s="24">
        <v>0</v>
      </c>
      <c r="I706" s="24">
        <v>0</v>
      </c>
      <c r="J706" s="24">
        <v>0</v>
      </c>
      <c r="K706" s="24">
        <v>0</v>
      </c>
      <c r="L706" s="24">
        <v>0</v>
      </c>
      <c r="M706" s="24">
        <v>0</v>
      </c>
      <c r="N706" s="24">
        <v>0</v>
      </c>
      <c r="O706" s="24">
        <v>0</v>
      </c>
      <c r="P706" s="24">
        <v>0</v>
      </c>
      <c r="Q706" s="24">
        <v>0</v>
      </c>
      <c r="R706" s="24">
        <v>0</v>
      </c>
      <c r="S706" s="24">
        <v>0</v>
      </c>
      <c r="T706" s="24">
        <v>0</v>
      </c>
      <c r="U706" s="24" t="e">
        <f>SUMIFS([1]raw_transmission_costs!$E:$E,[1]raw_transmission_costs!$B:$B,$C706,[1]raw_transmission_costs!$A:$A,U$611)</f>
        <v>#VALUE!</v>
      </c>
      <c r="V706" s="24" t="e">
        <f>SUMIFS([1]raw_transmission_costs!$E:$E,[1]raw_transmission_costs!$B:$B,$C706,[1]raw_transmission_costs!$A:$A,V$611)</f>
        <v>#VALUE!</v>
      </c>
      <c r="W706" s="24" t="e">
        <f>SUMIFS([1]raw_transmission_costs!$E:$E,[1]raw_transmission_costs!$B:$B,$C706,[1]raw_transmission_costs!$A:$A,W$611)</f>
        <v>#VALUE!</v>
      </c>
      <c r="X706" s="24" t="e">
        <f>SUMIFS([1]raw_transmission_costs!$E:$E,[1]raw_transmission_costs!$B:$B,$C706,[1]raw_transmission_costs!$A:$A,X$611)</f>
        <v>#VALUE!</v>
      </c>
      <c r="Y706" s="24" t="e">
        <f>SUMIFS([1]raw_transmission_costs!$E:$E,[1]raw_transmission_costs!$B:$B,$C706,[1]raw_transmission_costs!$A:$A,Y$611)</f>
        <v>#VALUE!</v>
      </c>
      <c r="Z706" s="24" t="e">
        <f>SUMIFS([1]raw_transmission_costs!$E:$E,[1]raw_transmission_costs!$B:$B,$C706,[1]raw_transmission_costs!$A:$A,Z$611)</f>
        <v>#VALUE!</v>
      </c>
      <c r="AA706" s="24" t="e">
        <f>SUMIFS([1]raw_transmission_costs!$E:$E,[1]raw_transmission_costs!$B:$B,$C706,[1]raw_transmission_costs!$A:$A,AA$611)</f>
        <v>#VALUE!</v>
      </c>
      <c r="AB706" s="24" t="e">
        <f>SUMIFS([1]raw_transmission_costs!$E:$E,[1]raw_transmission_costs!$B:$B,$C706,[1]raw_transmission_costs!$A:$A,AB$611)</f>
        <v>#VALUE!</v>
      </c>
      <c r="AC706" s="24" t="e">
        <f>SUMIFS([1]raw_transmission_costs!$E:$E,[1]raw_transmission_costs!$B:$B,$C706,[1]raw_transmission_costs!$A:$A,AC$611)</f>
        <v>#VALUE!</v>
      </c>
      <c r="AD706" s="24" t="e">
        <f>SUMIFS([1]raw_transmission_costs!$E:$E,[1]raw_transmission_costs!$B:$B,$C706,[1]raw_transmission_costs!$A:$A,AD$611)</f>
        <v>#VALUE!</v>
      </c>
      <c r="AE706" s="24" t="e">
        <f>SUMIFS([1]raw_transmission_costs!$E:$E,[1]raw_transmission_costs!$B:$B,$C706,[1]raw_transmission_costs!$A:$A,AE$611)</f>
        <v>#VALUE!</v>
      </c>
      <c r="AF706" s="24" t="e">
        <f>SUMIFS([1]raw_transmission_costs!$E:$E,[1]raw_transmission_costs!$B:$B,$C706,[1]raw_transmission_costs!$A:$A,AF$611)</f>
        <v>#VALUE!</v>
      </c>
      <c r="AG706" s="24" t="e">
        <f>SUMIFS([1]raw_transmission_costs!$E:$E,[1]raw_transmission_costs!$B:$B,$C706,[1]raw_transmission_costs!$A:$A,AG$611)</f>
        <v>#VALUE!</v>
      </c>
      <c r="AH706" s="24" t="e">
        <f>SUMIFS([1]raw_transmission_costs!$E:$E,[1]raw_transmission_costs!$B:$B,$C706,[1]raw_transmission_costs!$A:$A,AH$611)</f>
        <v>#VALUE!</v>
      </c>
      <c r="AI706" s="24" t="e">
        <f>SUMIFS([1]raw_transmission_costs!$E:$E,[1]raw_transmission_costs!$B:$B,$C706,[1]raw_transmission_costs!$A:$A,AI$611)</f>
        <v>#VALUE!</v>
      </c>
      <c r="AJ706" s="24" t="e">
        <f>SUMIFS([1]raw_transmission_costs!$E:$E,[1]raw_transmission_costs!$B:$B,$C706,[1]raw_transmission_costs!$A:$A,AJ$611)</f>
        <v>#VALUE!</v>
      </c>
      <c r="AK706" s="24" t="e">
        <f>SUMIFS([1]raw_transmission_costs!$E:$E,[1]raw_transmission_costs!$B:$B,$C706,[1]raw_transmission_costs!$A:$A,AK$611)</f>
        <v>#VALUE!</v>
      </c>
      <c r="AL706" s="24" t="e">
        <f>SUMIFS([1]raw_transmission_costs!$E:$E,[1]raw_transmission_costs!$B:$B,$C706,[1]raw_transmission_costs!$A:$A,AL$611)</f>
        <v>#VALUE!</v>
      </c>
      <c r="AM706" s="24" t="e">
        <f>SUMIFS([1]raw_transmission_costs!$E:$E,[1]raw_transmission_costs!$B:$B,$C706,[1]raw_transmission_costs!$A:$A,AM$611)</f>
        <v>#VALUE!</v>
      </c>
      <c r="AN706" s="131" t="e">
        <f>SUMIFS([1]raw_transmission_costs!$E:$E,[1]raw_transmission_costs!$B:$B,$C706,[1]raw_transmission_costs!$A:$A,AN$611)</f>
        <v>#VALUE!</v>
      </c>
      <c r="AO706" s="17"/>
    </row>
    <row r="707" spans="3:41" outlineLevel="1" x14ac:dyDescent="0.4">
      <c r="C707" s="145" t="s">
        <v>164</v>
      </c>
      <c r="D707" s="130" t="s">
        <v>36</v>
      </c>
      <c r="E707" s="24">
        <v>0</v>
      </c>
      <c r="F707" s="24">
        <v>0</v>
      </c>
      <c r="G707" s="24">
        <v>0</v>
      </c>
      <c r="H707" s="24">
        <v>0</v>
      </c>
      <c r="I707" s="24">
        <v>0</v>
      </c>
      <c r="J707" s="24">
        <v>0</v>
      </c>
      <c r="K707" s="24">
        <v>0</v>
      </c>
      <c r="L707" s="24">
        <v>0</v>
      </c>
      <c r="M707" s="24">
        <v>0</v>
      </c>
      <c r="N707" s="24">
        <v>0</v>
      </c>
      <c r="O707" s="24">
        <v>0</v>
      </c>
      <c r="P707" s="24">
        <v>0</v>
      </c>
      <c r="Q707" s="24">
        <v>0</v>
      </c>
      <c r="R707" s="24">
        <v>0</v>
      </c>
      <c r="S707" s="24">
        <v>0</v>
      </c>
      <c r="T707" s="24">
        <v>0</v>
      </c>
      <c r="U707" s="24" t="e">
        <f>SUMIFS([1]raw_transmission_costs!$E:$E,[1]raw_transmission_costs!$B:$B,$C707,[1]raw_transmission_costs!$A:$A,U$611)</f>
        <v>#VALUE!</v>
      </c>
      <c r="V707" s="24" t="e">
        <f>SUMIFS([1]raw_transmission_costs!$E:$E,[1]raw_transmission_costs!$B:$B,$C707,[1]raw_transmission_costs!$A:$A,V$611)</f>
        <v>#VALUE!</v>
      </c>
      <c r="W707" s="24" t="e">
        <f>SUMIFS([1]raw_transmission_costs!$E:$E,[1]raw_transmission_costs!$B:$B,$C707,[1]raw_transmission_costs!$A:$A,W$611)</f>
        <v>#VALUE!</v>
      </c>
      <c r="X707" s="24" t="e">
        <f>SUMIFS([1]raw_transmission_costs!$E:$E,[1]raw_transmission_costs!$B:$B,$C707,[1]raw_transmission_costs!$A:$A,X$611)</f>
        <v>#VALUE!</v>
      </c>
      <c r="Y707" s="24" t="e">
        <f>SUMIFS([1]raw_transmission_costs!$E:$E,[1]raw_transmission_costs!$B:$B,$C707,[1]raw_transmission_costs!$A:$A,Y$611)</f>
        <v>#VALUE!</v>
      </c>
      <c r="Z707" s="24" t="e">
        <f>SUMIFS([1]raw_transmission_costs!$E:$E,[1]raw_transmission_costs!$B:$B,$C707,[1]raw_transmission_costs!$A:$A,Z$611)</f>
        <v>#VALUE!</v>
      </c>
      <c r="AA707" s="24" t="e">
        <f>SUMIFS([1]raw_transmission_costs!$E:$E,[1]raw_transmission_costs!$B:$B,$C707,[1]raw_transmission_costs!$A:$A,AA$611)</f>
        <v>#VALUE!</v>
      </c>
      <c r="AB707" s="24" t="e">
        <f>SUMIFS([1]raw_transmission_costs!$E:$E,[1]raw_transmission_costs!$B:$B,$C707,[1]raw_transmission_costs!$A:$A,AB$611)</f>
        <v>#VALUE!</v>
      </c>
      <c r="AC707" s="24" t="e">
        <f>SUMIFS([1]raw_transmission_costs!$E:$E,[1]raw_transmission_costs!$B:$B,$C707,[1]raw_transmission_costs!$A:$A,AC$611)</f>
        <v>#VALUE!</v>
      </c>
      <c r="AD707" s="24" t="e">
        <f>SUMIFS([1]raw_transmission_costs!$E:$E,[1]raw_transmission_costs!$B:$B,$C707,[1]raw_transmission_costs!$A:$A,AD$611)</f>
        <v>#VALUE!</v>
      </c>
      <c r="AE707" s="24" t="e">
        <f>SUMIFS([1]raw_transmission_costs!$E:$E,[1]raw_transmission_costs!$B:$B,$C707,[1]raw_transmission_costs!$A:$A,AE$611)</f>
        <v>#VALUE!</v>
      </c>
      <c r="AF707" s="24" t="e">
        <f>SUMIFS([1]raw_transmission_costs!$E:$E,[1]raw_transmission_costs!$B:$B,$C707,[1]raw_transmission_costs!$A:$A,AF$611)</f>
        <v>#VALUE!</v>
      </c>
      <c r="AG707" s="24" t="e">
        <f>SUMIFS([1]raw_transmission_costs!$E:$E,[1]raw_transmission_costs!$B:$B,$C707,[1]raw_transmission_costs!$A:$A,AG$611)</f>
        <v>#VALUE!</v>
      </c>
      <c r="AH707" s="24" t="e">
        <f>SUMIFS([1]raw_transmission_costs!$E:$E,[1]raw_transmission_costs!$B:$B,$C707,[1]raw_transmission_costs!$A:$A,AH$611)</f>
        <v>#VALUE!</v>
      </c>
      <c r="AI707" s="24" t="e">
        <f>SUMIFS([1]raw_transmission_costs!$E:$E,[1]raw_transmission_costs!$B:$B,$C707,[1]raw_transmission_costs!$A:$A,AI$611)</f>
        <v>#VALUE!</v>
      </c>
      <c r="AJ707" s="24" t="e">
        <f>SUMIFS([1]raw_transmission_costs!$E:$E,[1]raw_transmission_costs!$B:$B,$C707,[1]raw_transmission_costs!$A:$A,AJ$611)</f>
        <v>#VALUE!</v>
      </c>
      <c r="AK707" s="24" t="e">
        <f>SUMIFS([1]raw_transmission_costs!$E:$E,[1]raw_transmission_costs!$B:$B,$C707,[1]raw_transmission_costs!$A:$A,AK$611)</f>
        <v>#VALUE!</v>
      </c>
      <c r="AL707" s="24" t="e">
        <f>SUMIFS([1]raw_transmission_costs!$E:$E,[1]raw_transmission_costs!$B:$B,$C707,[1]raw_transmission_costs!$A:$A,AL$611)</f>
        <v>#VALUE!</v>
      </c>
      <c r="AM707" s="24" t="e">
        <f>SUMIFS([1]raw_transmission_costs!$E:$E,[1]raw_transmission_costs!$B:$B,$C707,[1]raw_transmission_costs!$A:$A,AM$611)</f>
        <v>#VALUE!</v>
      </c>
      <c r="AN707" s="131" t="e">
        <f>SUMIFS([1]raw_transmission_costs!$E:$E,[1]raw_transmission_costs!$B:$B,$C707,[1]raw_transmission_costs!$A:$A,AN$611)</f>
        <v>#VALUE!</v>
      </c>
      <c r="AO707" s="17"/>
    </row>
    <row r="708" spans="3:41" outlineLevel="1" x14ac:dyDescent="0.4">
      <c r="C708" s="145" t="s">
        <v>165</v>
      </c>
      <c r="D708" s="130" t="s">
        <v>36</v>
      </c>
      <c r="E708" s="24">
        <v>0</v>
      </c>
      <c r="F708" s="24">
        <v>0</v>
      </c>
      <c r="G708" s="24">
        <v>0</v>
      </c>
      <c r="H708" s="24">
        <v>0</v>
      </c>
      <c r="I708" s="24">
        <v>0</v>
      </c>
      <c r="J708" s="24">
        <v>0</v>
      </c>
      <c r="K708" s="24">
        <v>0</v>
      </c>
      <c r="L708" s="24">
        <v>0</v>
      </c>
      <c r="M708" s="24">
        <v>0</v>
      </c>
      <c r="N708" s="24">
        <v>0</v>
      </c>
      <c r="O708" s="24">
        <v>0</v>
      </c>
      <c r="P708" s="24">
        <v>0</v>
      </c>
      <c r="Q708" s="24">
        <v>0</v>
      </c>
      <c r="R708" s="24">
        <v>0</v>
      </c>
      <c r="S708" s="24">
        <v>0</v>
      </c>
      <c r="T708" s="24">
        <v>0</v>
      </c>
      <c r="U708" s="24" t="e">
        <f>SUMIFS([1]raw_transmission_costs!$E:$E,[1]raw_transmission_costs!$B:$B,$C708,[1]raw_transmission_costs!$A:$A,U$611)</f>
        <v>#VALUE!</v>
      </c>
      <c r="V708" s="24" t="e">
        <f>SUMIFS([1]raw_transmission_costs!$E:$E,[1]raw_transmission_costs!$B:$B,$C708,[1]raw_transmission_costs!$A:$A,V$611)</f>
        <v>#VALUE!</v>
      </c>
      <c r="W708" s="24" t="e">
        <f>SUMIFS([1]raw_transmission_costs!$E:$E,[1]raw_transmission_costs!$B:$B,$C708,[1]raw_transmission_costs!$A:$A,W$611)</f>
        <v>#VALUE!</v>
      </c>
      <c r="X708" s="24" t="e">
        <f>SUMIFS([1]raw_transmission_costs!$E:$E,[1]raw_transmission_costs!$B:$B,$C708,[1]raw_transmission_costs!$A:$A,X$611)</f>
        <v>#VALUE!</v>
      </c>
      <c r="Y708" s="24" t="e">
        <f>SUMIFS([1]raw_transmission_costs!$E:$E,[1]raw_transmission_costs!$B:$B,$C708,[1]raw_transmission_costs!$A:$A,Y$611)</f>
        <v>#VALUE!</v>
      </c>
      <c r="Z708" s="24" t="e">
        <f>SUMIFS([1]raw_transmission_costs!$E:$E,[1]raw_transmission_costs!$B:$B,$C708,[1]raw_transmission_costs!$A:$A,Z$611)</f>
        <v>#VALUE!</v>
      </c>
      <c r="AA708" s="24" t="e">
        <f>SUMIFS([1]raw_transmission_costs!$E:$E,[1]raw_transmission_costs!$B:$B,$C708,[1]raw_transmission_costs!$A:$A,AA$611)</f>
        <v>#VALUE!</v>
      </c>
      <c r="AB708" s="24" t="e">
        <f>SUMIFS([1]raw_transmission_costs!$E:$E,[1]raw_transmission_costs!$B:$B,$C708,[1]raw_transmission_costs!$A:$A,AB$611)</f>
        <v>#VALUE!</v>
      </c>
      <c r="AC708" s="24" t="e">
        <f>SUMIFS([1]raw_transmission_costs!$E:$E,[1]raw_transmission_costs!$B:$B,$C708,[1]raw_transmission_costs!$A:$A,AC$611)</f>
        <v>#VALUE!</v>
      </c>
      <c r="AD708" s="24" t="e">
        <f>SUMIFS([1]raw_transmission_costs!$E:$E,[1]raw_transmission_costs!$B:$B,$C708,[1]raw_transmission_costs!$A:$A,AD$611)</f>
        <v>#VALUE!</v>
      </c>
      <c r="AE708" s="24" t="e">
        <f>SUMIFS([1]raw_transmission_costs!$E:$E,[1]raw_transmission_costs!$B:$B,$C708,[1]raw_transmission_costs!$A:$A,AE$611)</f>
        <v>#VALUE!</v>
      </c>
      <c r="AF708" s="24" t="e">
        <f>SUMIFS([1]raw_transmission_costs!$E:$E,[1]raw_transmission_costs!$B:$B,$C708,[1]raw_transmission_costs!$A:$A,AF$611)</f>
        <v>#VALUE!</v>
      </c>
      <c r="AG708" s="24" t="e">
        <f>SUMIFS([1]raw_transmission_costs!$E:$E,[1]raw_transmission_costs!$B:$B,$C708,[1]raw_transmission_costs!$A:$A,AG$611)</f>
        <v>#VALUE!</v>
      </c>
      <c r="AH708" s="24" t="e">
        <f>SUMIFS([1]raw_transmission_costs!$E:$E,[1]raw_transmission_costs!$B:$B,$C708,[1]raw_transmission_costs!$A:$A,AH$611)</f>
        <v>#VALUE!</v>
      </c>
      <c r="AI708" s="24" t="e">
        <f>SUMIFS([1]raw_transmission_costs!$E:$E,[1]raw_transmission_costs!$B:$B,$C708,[1]raw_transmission_costs!$A:$A,AI$611)</f>
        <v>#VALUE!</v>
      </c>
      <c r="AJ708" s="24" t="e">
        <f>SUMIFS([1]raw_transmission_costs!$E:$E,[1]raw_transmission_costs!$B:$B,$C708,[1]raw_transmission_costs!$A:$A,AJ$611)</f>
        <v>#VALUE!</v>
      </c>
      <c r="AK708" s="24" t="e">
        <f>SUMIFS([1]raw_transmission_costs!$E:$E,[1]raw_transmission_costs!$B:$B,$C708,[1]raw_transmission_costs!$A:$A,AK$611)</f>
        <v>#VALUE!</v>
      </c>
      <c r="AL708" s="24" t="e">
        <f>SUMIFS([1]raw_transmission_costs!$E:$E,[1]raw_transmission_costs!$B:$B,$C708,[1]raw_transmission_costs!$A:$A,AL$611)</f>
        <v>#VALUE!</v>
      </c>
      <c r="AM708" s="24" t="e">
        <f>SUMIFS([1]raw_transmission_costs!$E:$E,[1]raw_transmission_costs!$B:$B,$C708,[1]raw_transmission_costs!$A:$A,AM$611)</f>
        <v>#VALUE!</v>
      </c>
      <c r="AN708" s="131" t="e">
        <f>SUMIFS([1]raw_transmission_costs!$E:$E,[1]raw_transmission_costs!$B:$B,$C708,[1]raw_transmission_costs!$A:$A,AN$611)</f>
        <v>#VALUE!</v>
      </c>
      <c r="AO708" s="17"/>
    </row>
    <row r="709" spans="3:41" outlineLevel="1" x14ac:dyDescent="0.4">
      <c r="C709" s="145" t="s">
        <v>166</v>
      </c>
      <c r="D709" s="130" t="s">
        <v>36</v>
      </c>
      <c r="E709" s="24">
        <v>0</v>
      </c>
      <c r="F709" s="24">
        <v>0</v>
      </c>
      <c r="G709" s="24">
        <v>0</v>
      </c>
      <c r="H709" s="24">
        <v>0</v>
      </c>
      <c r="I709" s="24">
        <v>0</v>
      </c>
      <c r="J709" s="24">
        <v>0</v>
      </c>
      <c r="K709" s="24">
        <v>0</v>
      </c>
      <c r="L709" s="24">
        <v>0</v>
      </c>
      <c r="M709" s="24">
        <v>0</v>
      </c>
      <c r="N709" s="24">
        <v>0</v>
      </c>
      <c r="O709" s="24">
        <v>0</v>
      </c>
      <c r="P709" s="24">
        <v>0</v>
      </c>
      <c r="Q709" s="24">
        <v>0</v>
      </c>
      <c r="R709" s="24">
        <v>0</v>
      </c>
      <c r="S709" s="24">
        <v>0</v>
      </c>
      <c r="T709" s="24">
        <v>0</v>
      </c>
      <c r="U709" s="24" t="e">
        <f>SUMIFS([1]raw_transmission_costs!$E:$E,[1]raw_transmission_costs!$B:$B,$C709,[1]raw_transmission_costs!$A:$A,U$611)</f>
        <v>#VALUE!</v>
      </c>
      <c r="V709" s="24" t="e">
        <f>SUMIFS([1]raw_transmission_costs!$E:$E,[1]raw_transmission_costs!$B:$B,$C709,[1]raw_transmission_costs!$A:$A,V$611)</f>
        <v>#VALUE!</v>
      </c>
      <c r="W709" s="24" t="e">
        <f>SUMIFS([1]raw_transmission_costs!$E:$E,[1]raw_transmission_costs!$B:$B,$C709,[1]raw_transmission_costs!$A:$A,W$611)</f>
        <v>#VALUE!</v>
      </c>
      <c r="X709" s="24" t="e">
        <f>SUMIFS([1]raw_transmission_costs!$E:$E,[1]raw_transmission_costs!$B:$B,$C709,[1]raw_transmission_costs!$A:$A,X$611)</f>
        <v>#VALUE!</v>
      </c>
      <c r="Y709" s="24" t="e">
        <f>SUMIFS([1]raw_transmission_costs!$E:$E,[1]raw_transmission_costs!$B:$B,$C709,[1]raw_transmission_costs!$A:$A,Y$611)</f>
        <v>#VALUE!</v>
      </c>
      <c r="Z709" s="24" t="e">
        <f>SUMIFS([1]raw_transmission_costs!$E:$E,[1]raw_transmission_costs!$B:$B,$C709,[1]raw_transmission_costs!$A:$A,Z$611)</f>
        <v>#VALUE!</v>
      </c>
      <c r="AA709" s="24" t="e">
        <f>SUMIFS([1]raw_transmission_costs!$E:$E,[1]raw_transmission_costs!$B:$B,$C709,[1]raw_transmission_costs!$A:$A,AA$611)</f>
        <v>#VALUE!</v>
      </c>
      <c r="AB709" s="24" t="e">
        <f>SUMIFS([1]raw_transmission_costs!$E:$E,[1]raw_transmission_costs!$B:$B,$C709,[1]raw_transmission_costs!$A:$A,AB$611)</f>
        <v>#VALUE!</v>
      </c>
      <c r="AC709" s="24" t="e">
        <f>SUMIFS([1]raw_transmission_costs!$E:$E,[1]raw_transmission_costs!$B:$B,$C709,[1]raw_transmission_costs!$A:$A,AC$611)</f>
        <v>#VALUE!</v>
      </c>
      <c r="AD709" s="24" t="e">
        <f>SUMIFS([1]raw_transmission_costs!$E:$E,[1]raw_transmission_costs!$B:$B,$C709,[1]raw_transmission_costs!$A:$A,AD$611)</f>
        <v>#VALUE!</v>
      </c>
      <c r="AE709" s="24" t="e">
        <f>SUMIFS([1]raw_transmission_costs!$E:$E,[1]raw_transmission_costs!$B:$B,$C709,[1]raw_transmission_costs!$A:$A,AE$611)</f>
        <v>#VALUE!</v>
      </c>
      <c r="AF709" s="24" t="e">
        <f>SUMIFS([1]raw_transmission_costs!$E:$E,[1]raw_transmission_costs!$B:$B,$C709,[1]raw_transmission_costs!$A:$A,AF$611)</f>
        <v>#VALUE!</v>
      </c>
      <c r="AG709" s="24" t="e">
        <f>SUMIFS([1]raw_transmission_costs!$E:$E,[1]raw_transmission_costs!$B:$B,$C709,[1]raw_transmission_costs!$A:$A,AG$611)</f>
        <v>#VALUE!</v>
      </c>
      <c r="AH709" s="24" t="e">
        <f>SUMIFS([1]raw_transmission_costs!$E:$E,[1]raw_transmission_costs!$B:$B,$C709,[1]raw_transmission_costs!$A:$A,AH$611)</f>
        <v>#VALUE!</v>
      </c>
      <c r="AI709" s="24" t="e">
        <f>SUMIFS([1]raw_transmission_costs!$E:$E,[1]raw_transmission_costs!$B:$B,$C709,[1]raw_transmission_costs!$A:$A,AI$611)</f>
        <v>#VALUE!</v>
      </c>
      <c r="AJ709" s="24" t="e">
        <f>SUMIFS([1]raw_transmission_costs!$E:$E,[1]raw_transmission_costs!$B:$B,$C709,[1]raw_transmission_costs!$A:$A,AJ$611)</f>
        <v>#VALUE!</v>
      </c>
      <c r="AK709" s="24" t="e">
        <f>SUMIFS([1]raw_transmission_costs!$E:$E,[1]raw_transmission_costs!$B:$B,$C709,[1]raw_transmission_costs!$A:$A,AK$611)</f>
        <v>#VALUE!</v>
      </c>
      <c r="AL709" s="24" t="e">
        <f>SUMIFS([1]raw_transmission_costs!$E:$E,[1]raw_transmission_costs!$B:$B,$C709,[1]raw_transmission_costs!$A:$A,AL$611)</f>
        <v>#VALUE!</v>
      </c>
      <c r="AM709" s="24" t="e">
        <f>SUMIFS([1]raw_transmission_costs!$E:$E,[1]raw_transmission_costs!$B:$B,$C709,[1]raw_transmission_costs!$A:$A,AM$611)</f>
        <v>#VALUE!</v>
      </c>
      <c r="AN709" s="131" t="e">
        <f>SUMIFS([1]raw_transmission_costs!$E:$E,[1]raw_transmission_costs!$B:$B,$C709,[1]raw_transmission_costs!$A:$A,AN$611)</f>
        <v>#VALUE!</v>
      </c>
      <c r="AO709" s="17"/>
    </row>
    <row r="710" spans="3:41" outlineLevel="1" x14ac:dyDescent="0.4">
      <c r="C710" s="145" t="s">
        <v>167</v>
      </c>
      <c r="D710" s="130" t="s">
        <v>36</v>
      </c>
      <c r="E710" s="24">
        <v>0</v>
      </c>
      <c r="F710" s="24">
        <v>0</v>
      </c>
      <c r="G710" s="24">
        <v>0</v>
      </c>
      <c r="H710" s="24">
        <v>0</v>
      </c>
      <c r="I710" s="24">
        <v>0</v>
      </c>
      <c r="J710" s="24">
        <v>0</v>
      </c>
      <c r="K710" s="24">
        <v>0</v>
      </c>
      <c r="L710" s="24">
        <v>0</v>
      </c>
      <c r="M710" s="24">
        <v>0</v>
      </c>
      <c r="N710" s="24">
        <v>0</v>
      </c>
      <c r="O710" s="24">
        <v>0</v>
      </c>
      <c r="P710" s="24">
        <v>0</v>
      </c>
      <c r="Q710" s="24">
        <v>0</v>
      </c>
      <c r="R710" s="24">
        <v>0</v>
      </c>
      <c r="S710" s="24">
        <v>0</v>
      </c>
      <c r="T710" s="24">
        <v>4180.8</v>
      </c>
      <c r="U710" s="24" t="e">
        <f>SUMIFS([1]raw_transmission_costs!$E:$E,[1]raw_transmission_costs!$B:$B,$C710,[1]raw_transmission_costs!$A:$A,U$611)</f>
        <v>#VALUE!</v>
      </c>
      <c r="V710" s="24" t="e">
        <f>SUMIFS([1]raw_transmission_costs!$E:$E,[1]raw_transmission_costs!$B:$B,$C710,[1]raw_transmission_costs!$A:$A,V$611)</f>
        <v>#VALUE!</v>
      </c>
      <c r="W710" s="24" t="e">
        <f>SUMIFS([1]raw_transmission_costs!$E:$E,[1]raw_transmission_costs!$B:$B,$C710,[1]raw_transmission_costs!$A:$A,W$611)</f>
        <v>#VALUE!</v>
      </c>
      <c r="X710" s="24" t="e">
        <f>SUMIFS([1]raw_transmission_costs!$E:$E,[1]raw_transmission_costs!$B:$B,$C710,[1]raw_transmission_costs!$A:$A,X$611)</f>
        <v>#VALUE!</v>
      </c>
      <c r="Y710" s="24" t="e">
        <f>SUMIFS([1]raw_transmission_costs!$E:$E,[1]raw_transmission_costs!$B:$B,$C710,[1]raw_transmission_costs!$A:$A,Y$611)</f>
        <v>#VALUE!</v>
      </c>
      <c r="Z710" s="24" t="e">
        <f>SUMIFS([1]raw_transmission_costs!$E:$E,[1]raw_transmission_costs!$B:$B,$C710,[1]raw_transmission_costs!$A:$A,Z$611)</f>
        <v>#VALUE!</v>
      </c>
      <c r="AA710" s="24" t="e">
        <f>SUMIFS([1]raw_transmission_costs!$E:$E,[1]raw_transmission_costs!$B:$B,$C710,[1]raw_transmission_costs!$A:$A,AA$611)</f>
        <v>#VALUE!</v>
      </c>
      <c r="AB710" s="24" t="e">
        <f>SUMIFS([1]raw_transmission_costs!$E:$E,[1]raw_transmission_costs!$B:$B,$C710,[1]raw_transmission_costs!$A:$A,AB$611)</f>
        <v>#VALUE!</v>
      </c>
      <c r="AC710" s="24" t="e">
        <f>SUMIFS([1]raw_transmission_costs!$E:$E,[1]raw_transmission_costs!$B:$B,$C710,[1]raw_transmission_costs!$A:$A,AC$611)</f>
        <v>#VALUE!</v>
      </c>
      <c r="AD710" s="24" t="e">
        <f>SUMIFS([1]raw_transmission_costs!$E:$E,[1]raw_transmission_costs!$B:$B,$C710,[1]raw_transmission_costs!$A:$A,AD$611)</f>
        <v>#VALUE!</v>
      </c>
      <c r="AE710" s="24" t="e">
        <f>SUMIFS([1]raw_transmission_costs!$E:$E,[1]raw_transmission_costs!$B:$B,$C710,[1]raw_transmission_costs!$A:$A,AE$611)</f>
        <v>#VALUE!</v>
      </c>
      <c r="AF710" s="24" t="e">
        <f>SUMIFS([1]raw_transmission_costs!$E:$E,[1]raw_transmission_costs!$B:$B,$C710,[1]raw_transmission_costs!$A:$A,AF$611)</f>
        <v>#VALUE!</v>
      </c>
      <c r="AG710" s="24" t="e">
        <f>SUMIFS([1]raw_transmission_costs!$E:$E,[1]raw_transmission_costs!$B:$B,$C710,[1]raw_transmission_costs!$A:$A,AG$611)</f>
        <v>#VALUE!</v>
      </c>
      <c r="AH710" s="24" t="e">
        <f>SUMIFS([1]raw_transmission_costs!$E:$E,[1]raw_transmission_costs!$B:$B,$C710,[1]raw_transmission_costs!$A:$A,AH$611)</f>
        <v>#VALUE!</v>
      </c>
      <c r="AI710" s="24" t="e">
        <f>SUMIFS([1]raw_transmission_costs!$E:$E,[1]raw_transmission_costs!$B:$B,$C710,[1]raw_transmission_costs!$A:$A,AI$611)</f>
        <v>#VALUE!</v>
      </c>
      <c r="AJ710" s="24" t="e">
        <f>SUMIFS([1]raw_transmission_costs!$E:$E,[1]raw_transmission_costs!$B:$B,$C710,[1]raw_transmission_costs!$A:$A,AJ$611)</f>
        <v>#VALUE!</v>
      </c>
      <c r="AK710" s="24" t="e">
        <f>SUMIFS([1]raw_transmission_costs!$E:$E,[1]raw_transmission_costs!$B:$B,$C710,[1]raw_transmission_costs!$A:$A,AK$611)</f>
        <v>#VALUE!</v>
      </c>
      <c r="AL710" s="24" t="e">
        <f>SUMIFS([1]raw_transmission_costs!$E:$E,[1]raw_transmission_costs!$B:$B,$C710,[1]raw_transmission_costs!$A:$A,AL$611)</f>
        <v>#VALUE!</v>
      </c>
      <c r="AM710" s="24" t="e">
        <f>SUMIFS([1]raw_transmission_costs!$E:$E,[1]raw_transmission_costs!$B:$B,$C710,[1]raw_transmission_costs!$A:$A,AM$611)</f>
        <v>#VALUE!</v>
      </c>
      <c r="AN710" s="131" t="e">
        <f>SUMIFS([1]raw_transmission_costs!$E:$E,[1]raw_transmission_costs!$B:$B,$C710,[1]raw_transmission_costs!$A:$A,AN$611)</f>
        <v>#VALUE!</v>
      </c>
      <c r="AO710" s="17"/>
    </row>
    <row r="711" spans="3:41" outlineLevel="1" x14ac:dyDescent="0.4">
      <c r="C711" s="145" t="s">
        <v>168</v>
      </c>
      <c r="D711" s="130" t="s">
        <v>36</v>
      </c>
      <c r="E711" s="24">
        <v>0</v>
      </c>
      <c r="F711" s="24">
        <v>0</v>
      </c>
      <c r="G711" s="24">
        <v>0</v>
      </c>
      <c r="H711" s="24">
        <v>0</v>
      </c>
      <c r="I711" s="24">
        <v>0</v>
      </c>
      <c r="J711" s="24">
        <v>0</v>
      </c>
      <c r="K711" s="24">
        <v>0</v>
      </c>
      <c r="L711" s="24">
        <v>0</v>
      </c>
      <c r="M711" s="24">
        <v>0</v>
      </c>
      <c r="N711" s="24">
        <v>0</v>
      </c>
      <c r="O711" s="24">
        <v>0</v>
      </c>
      <c r="P711" s="24">
        <v>100</v>
      </c>
      <c r="Q711" s="24">
        <v>0</v>
      </c>
      <c r="R711" s="24">
        <v>0</v>
      </c>
      <c r="S711" s="24">
        <v>0</v>
      </c>
      <c r="T711" s="24">
        <v>100</v>
      </c>
      <c r="U711" s="24" t="e">
        <f>SUMIFS([1]raw_transmission_costs!$E:$E,[1]raw_transmission_costs!$B:$B,$C711,[1]raw_transmission_costs!$A:$A,U$611)</f>
        <v>#VALUE!</v>
      </c>
      <c r="V711" s="24" t="e">
        <f>SUMIFS([1]raw_transmission_costs!$E:$E,[1]raw_transmission_costs!$B:$B,$C711,[1]raw_transmission_costs!$A:$A,V$611)</f>
        <v>#VALUE!</v>
      </c>
      <c r="W711" s="24" t="e">
        <f>SUMIFS([1]raw_transmission_costs!$E:$E,[1]raw_transmission_costs!$B:$B,$C711,[1]raw_transmission_costs!$A:$A,W$611)</f>
        <v>#VALUE!</v>
      </c>
      <c r="X711" s="24" t="e">
        <f>SUMIFS([1]raw_transmission_costs!$E:$E,[1]raw_transmission_costs!$B:$B,$C711,[1]raw_transmission_costs!$A:$A,X$611)</f>
        <v>#VALUE!</v>
      </c>
      <c r="Y711" s="24" t="e">
        <f>SUMIFS([1]raw_transmission_costs!$E:$E,[1]raw_transmission_costs!$B:$B,$C711,[1]raw_transmission_costs!$A:$A,Y$611)</f>
        <v>#VALUE!</v>
      </c>
      <c r="Z711" s="24" t="e">
        <f>SUMIFS([1]raw_transmission_costs!$E:$E,[1]raw_transmission_costs!$B:$B,$C711,[1]raw_transmission_costs!$A:$A,Z$611)</f>
        <v>#VALUE!</v>
      </c>
      <c r="AA711" s="24" t="e">
        <f>SUMIFS([1]raw_transmission_costs!$E:$E,[1]raw_transmission_costs!$B:$B,$C711,[1]raw_transmission_costs!$A:$A,AA$611)</f>
        <v>#VALUE!</v>
      </c>
      <c r="AB711" s="24" t="e">
        <f>SUMIFS([1]raw_transmission_costs!$E:$E,[1]raw_transmission_costs!$B:$B,$C711,[1]raw_transmission_costs!$A:$A,AB$611)</f>
        <v>#VALUE!</v>
      </c>
      <c r="AC711" s="24" t="e">
        <f>SUMIFS([1]raw_transmission_costs!$E:$E,[1]raw_transmission_costs!$B:$B,$C711,[1]raw_transmission_costs!$A:$A,AC$611)</f>
        <v>#VALUE!</v>
      </c>
      <c r="AD711" s="24" t="e">
        <f>SUMIFS([1]raw_transmission_costs!$E:$E,[1]raw_transmission_costs!$B:$B,$C711,[1]raw_transmission_costs!$A:$A,AD$611)</f>
        <v>#VALUE!</v>
      </c>
      <c r="AE711" s="24" t="e">
        <f>SUMIFS([1]raw_transmission_costs!$E:$E,[1]raw_transmission_costs!$B:$B,$C711,[1]raw_transmission_costs!$A:$A,AE$611)</f>
        <v>#VALUE!</v>
      </c>
      <c r="AF711" s="24" t="e">
        <f>SUMIFS([1]raw_transmission_costs!$E:$E,[1]raw_transmission_costs!$B:$B,$C711,[1]raw_transmission_costs!$A:$A,AF$611)</f>
        <v>#VALUE!</v>
      </c>
      <c r="AG711" s="24" t="e">
        <f>SUMIFS([1]raw_transmission_costs!$E:$E,[1]raw_transmission_costs!$B:$B,$C711,[1]raw_transmission_costs!$A:$A,AG$611)</f>
        <v>#VALUE!</v>
      </c>
      <c r="AH711" s="24" t="e">
        <f>SUMIFS([1]raw_transmission_costs!$E:$E,[1]raw_transmission_costs!$B:$B,$C711,[1]raw_transmission_costs!$A:$A,AH$611)</f>
        <v>#VALUE!</v>
      </c>
      <c r="AI711" s="24" t="e">
        <f>SUMIFS([1]raw_transmission_costs!$E:$E,[1]raw_transmission_costs!$B:$B,$C711,[1]raw_transmission_costs!$A:$A,AI$611)</f>
        <v>#VALUE!</v>
      </c>
      <c r="AJ711" s="24" t="e">
        <f>SUMIFS([1]raw_transmission_costs!$E:$E,[1]raw_transmission_costs!$B:$B,$C711,[1]raw_transmission_costs!$A:$A,AJ$611)</f>
        <v>#VALUE!</v>
      </c>
      <c r="AK711" s="24" t="e">
        <f>SUMIFS([1]raw_transmission_costs!$E:$E,[1]raw_transmission_costs!$B:$B,$C711,[1]raw_transmission_costs!$A:$A,AK$611)</f>
        <v>#VALUE!</v>
      </c>
      <c r="AL711" s="24" t="e">
        <f>SUMIFS([1]raw_transmission_costs!$E:$E,[1]raw_transmission_costs!$B:$B,$C711,[1]raw_transmission_costs!$A:$A,AL$611)</f>
        <v>#VALUE!</v>
      </c>
      <c r="AM711" s="24" t="e">
        <f>SUMIFS([1]raw_transmission_costs!$E:$E,[1]raw_transmission_costs!$B:$B,$C711,[1]raw_transmission_costs!$A:$A,AM$611)</f>
        <v>#VALUE!</v>
      </c>
      <c r="AN711" s="131" t="e">
        <f>SUMIFS([1]raw_transmission_costs!$E:$E,[1]raw_transmission_costs!$B:$B,$C711,[1]raw_transmission_costs!$A:$A,AN$611)</f>
        <v>#VALUE!</v>
      </c>
      <c r="AO711" s="17"/>
    </row>
    <row r="712" spans="3:41" outlineLevel="1" x14ac:dyDescent="0.4">
      <c r="C712" s="145" t="s">
        <v>169</v>
      </c>
      <c r="D712" s="130" t="s">
        <v>36</v>
      </c>
      <c r="E712" s="24">
        <v>0</v>
      </c>
      <c r="F712" s="24">
        <v>0</v>
      </c>
      <c r="G712" s="24">
        <v>0</v>
      </c>
      <c r="H712" s="24">
        <v>0</v>
      </c>
      <c r="I712" s="24">
        <v>0</v>
      </c>
      <c r="J712" s="24">
        <v>0</v>
      </c>
      <c r="K712" s="24">
        <v>0</v>
      </c>
      <c r="L712" s="24">
        <v>0</v>
      </c>
      <c r="M712" s="24">
        <v>0</v>
      </c>
      <c r="N712" s="24">
        <v>0</v>
      </c>
      <c r="O712" s="24">
        <v>0</v>
      </c>
      <c r="P712" s="24">
        <v>0</v>
      </c>
      <c r="Q712" s="24">
        <v>0</v>
      </c>
      <c r="R712" s="24">
        <v>0</v>
      </c>
      <c r="S712" s="24">
        <v>0</v>
      </c>
      <c r="T712" s="24">
        <v>0</v>
      </c>
      <c r="U712" s="24" t="e">
        <f>SUMIFS([1]raw_transmission_costs!$E:$E,[1]raw_transmission_costs!$B:$B,$C712,[1]raw_transmission_costs!$A:$A,U$611)</f>
        <v>#VALUE!</v>
      </c>
      <c r="V712" s="24" t="e">
        <f>SUMIFS([1]raw_transmission_costs!$E:$E,[1]raw_transmission_costs!$B:$B,$C712,[1]raw_transmission_costs!$A:$A,V$611)</f>
        <v>#VALUE!</v>
      </c>
      <c r="W712" s="24" t="e">
        <f>SUMIFS([1]raw_transmission_costs!$E:$E,[1]raw_transmission_costs!$B:$B,$C712,[1]raw_transmission_costs!$A:$A,W$611)</f>
        <v>#VALUE!</v>
      </c>
      <c r="X712" s="24" t="e">
        <f>SUMIFS([1]raw_transmission_costs!$E:$E,[1]raw_transmission_costs!$B:$B,$C712,[1]raw_transmission_costs!$A:$A,X$611)</f>
        <v>#VALUE!</v>
      </c>
      <c r="Y712" s="24" t="e">
        <f>SUMIFS([1]raw_transmission_costs!$E:$E,[1]raw_transmission_costs!$B:$B,$C712,[1]raw_transmission_costs!$A:$A,Y$611)</f>
        <v>#VALUE!</v>
      </c>
      <c r="Z712" s="24" t="e">
        <f>SUMIFS([1]raw_transmission_costs!$E:$E,[1]raw_transmission_costs!$B:$B,$C712,[1]raw_transmission_costs!$A:$A,Z$611)</f>
        <v>#VALUE!</v>
      </c>
      <c r="AA712" s="24" t="e">
        <f>SUMIFS([1]raw_transmission_costs!$E:$E,[1]raw_transmission_costs!$B:$B,$C712,[1]raw_transmission_costs!$A:$A,AA$611)</f>
        <v>#VALUE!</v>
      </c>
      <c r="AB712" s="24" t="e">
        <f>SUMIFS([1]raw_transmission_costs!$E:$E,[1]raw_transmission_costs!$B:$B,$C712,[1]raw_transmission_costs!$A:$A,AB$611)</f>
        <v>#VALUE!</v>
      </c>
      <c r="AC712" s="24" t="e">
        <f>SUMIFS([1]raw_transmission_costs!$E:$E,[1]raw_transmission_costs!$B:$B,$C712,[1]raw_transmission_costs!$A:$A,AC$611)</f>
        <v>#VALUE!</v>
      </c>
      <c r="AD712" s="24" t="e">
        <f>SUMIFS([1]raw_transmission_costs!$E:$E,[1]raw_transmission_costs!$B:$B,$C712,[1]raw_transmission_costs!$A:$A,AD$611)</f>
        <v>#VALUE!</v>
      </c>
      <c r="AE712" s="24" t="e">
        <f>SUMIFS([1]raw_transmission_costs!$E:$E,[1]raw_transmission_costs!$B:$B,$C712,[1]raw_transmission_costs!$A:$A,AE$611)</f>
        <v>#VALUE!</v>
      </c>
      <c r="AF712" s="24" t="e">
        <f>SUMIFS([1]raw_transmission_costs!$E:$E,[1]raw_transmission_costs!$B:$B,$C712,[1]raw_transmission_costs!$A:$A,AF$611)</f>
        <v>#VALUE!</v>
      </c>
      <c r="AG712" s="24" t="e">
        <f>SUMIFS([1]raw_transmission_costs!$E:$E,[1]raw_transmission_costs!$B:$B,$C712,[1]raw_transmission_costs!$A:$A,AG$611)</f>
        <v>#VALUE!</v>
      </c>
      <c r="AH712" s="24" t="e">
        <f>SUMIFS([1]raw_transmission_costs!$E:$E,[1]raw_transmission_costs!$B:$B,$C712,[1]raw_transmission_costs!$A:$A,AH$611)</f>
        <v>#VALUE!</v>
      </c>
      <c r="AI712" s="24" t="e">
        <f>SUMIFS([1]raw_transmission_costs!$E:$E,[1]raw_transmission_costs!$B:$B,$C712,[1]raw_transmission_costs!$A:$A,AI$611)</f>
        <v>#VALUE!</v>
      </c>
      <c r="AJ712" s="24" t="e">
        <f>SUMIFS([1]raw_transmission_costs!$E:$E,[1]raw_transmission_costs!$B:$B,$C712,[1]raw_transmission_costs!$A:$A,AJ$611)</f>
        <v>#VALUE!</v>
      </c>
      <c r="AK712" s="24" t="e">
        <f>SUMIFS([1]raw_transmission_costs!$E:$E,[1]raw_transmission_costs!$B:$B,$C712,[1]raw_transmission_costs!$A:$A,AK$611)</f>
        <v>#VALUE!</v>
      </c>
      <c r="AL712" s="24" t="e">
        <f>SUMIFS([1]raw_transmission_costs!$E:$E,[1]raw_transmission_costs!$B:$B,$C712,[1]raw_transmission_costs!$A:$A,AL$611)</f>
        <v>#VALUE!</v>
      </c>
      <c r="AM712" s="24" t="e">
        <f>SUMIFS([1]raw_transmission_costs!$E:$E,[1]raw_transmission_costs!$B:$B,$C712,[1]raw_transmission_costs!$A:$A,AM$611)</f>
        <v>#VALUE!</v>
      </c>
      <c r="AN712" s="131" t="e">
        <f>SUMIFS([1]raw_transmission_costs!$E:$E,[1]raw_transmission_costs!$B:$B,$C712,[1]raw_transmission_costs!$A:$A,AN$611)</f>
        <v>#VALUE!</v>
      </c>
      <c r="AO712" s="17"/>
    </row>
    <row r="713" spans="3:41" outlineLevel="1" x14ac:dyDescent="0.4">
      <c r="C713" s="145" t="s">
        <v>170</v>
      </c>
      <c r="D713" s="130" t="s">
        <v>36</v>
      </c>
      <c r="E713" s="24">
        <v>0</v>
      </c>
      <c r="F713" s="24">
        <v>0</v>
      </c>
      <c r="G713" s="24">
        <v>0</v>
      </c>
      <c r="H713" s="24">
        <v>0</v>
      </c>
      <c r="I713" s="24">
        <v>0</v>
      </c>
      <c r="J713" s="24">
        <v>0</v>
      </c>
      <c r="K713" s="24">
        <v>0</v>
      </c>
      <c r="L713" s="24">
        <v>0</v>
      </c>
      <c r="M713" s="24">
        <v>0</v>
      </c>
      <c r="N713" s="24">
        <v>0</v>
      </c>
      <c r="O713" s="24">
        <v>0</v>
      </c>
      <c r="P713" s="24">
        <v>227.24</v>
      </c>
      <c r="Q713" s="24">
        <v>0</v>
      </c>
      <c r="R713" s="24">
        <v>0</v>
      </c>
      <c r="S713" s="24">
        <v>0</v>
      </c>
      <c r="T713" s="24">
        <v>5080.8</v>
      </c>
      <c r="U713" s="24" t="e">
        <f>SUMIFS([1]raw_transmission_costs!$E:$E,[1]raw_transmission_costs!$B:$B,$C713,[1]raw_transmission_costs!$A:$A,U$611)</f>
        <v>#VALUE!</v>
      </c>
      <c r="V713" s="24" t="e">
        <f>SUMIFS([1]raw_transmission_costs!$E:$E,[1]raw_transmission_costs!$B:$B,$C713,[1]raw_transmission_costs!$A:$A,V$611)</f>
        <v>#VALUE!</v>
      </c>
      <c r="W713" s="24" t="e">
        <f>SUMIFS([1]raw_transmission_costs!$E:$E,[1]raw_transmission_costs!$B:$B,$C713,[1]raw_transmission_costs!$A:$A,W$611)</f>
        <v>#VALUE!</v>
      </c>
      <c r="X713" s="24" t="e">
        <f>SUMIFS([1]raw_transmission_costs!$E:$E,[1]raw_transmission_costs!$B:$B,$C713,[1]raw_transmission_costs!$A:$A,X$611)</f>
        <v>#VALUE!</v>
      </c>
      <c r="Y713" s="24" t="e">
        <f>SUMIFS([1]raw_transmission_costs!$E:$E,[1]raw_transmission_costs!$B:$B,$C713,[1]raw_transmission_costs!$A:$A,Y$611)</f>
        <v>#VALUE!</v>
      </c>
      <c r="Z713" s="24" t="e">
        <f>SUMIFS([1]raw_transmission_costs!$E:$E,[1]raw_transmission_costs!$B:$B,$C713,[1]raw_transmission_costs!$A:$A,Z$611)</f>
        <v>#VALUE!</v>
      </c>
      <c r="AA713" s="24" t="e">
        <f>SUMIFS([1]raw_transmission_costs!$E:$E,[1]raw_transmission_costs!$B:$B,$C713,[1]raw_transmission_costs!$A:$A,AA$611)</f>
        <v>#VALUE!</v>
      </c>
      <c r="AB713" s="24" t="e">
        <f>SUMIFS([1]raw_transmission_costs!$E:$E,[1]raw_transmission_costs!$B:$B,$C713,[1]raw_transmission_costs!$A:$A,AB$611)</f>
        <v>#VALUE!</v>
      </c>
      <c r="AC713" s="24" t="e">
        <f>SUMIFS([1]raw_transmission_costs!$E:$E,[1]raw_transmission_costs!$B:$B,$C713,[1]raw_transmission_costs!$A:$A,AC$611)</f>
        <v>#VALUE!</v>
      </c>
      <c r="AD713" s="24" t="e">
        <f>SUMIFS([1]raw_transmission_costs!$E:$E,[1]raw_transmission_costs!$B:$B,$C713,[1]raw_transmission_costs!$A:$A,AD$611)</f>
        <v>#VALUE!</v>
      </c>
      <c r="AE713" s="24" t="e">
        <f>SUMIFS([1]raw_transmission_costs!$E:$E,[1]raw_transmission_costs!$B:$B,$C713,[1]raw_transmission_costs!$A:$A,AE$611)</f>
        <v>#VALUE!</v>
      </c>
      <c r="AF713" s="24" t="e">
        <f>SUMIFS([1]raw_transmission_costs!$E:$E,[1]raw_transmission_costs!$B:$B,$C713,[1]raw_transmission_costs!$A:$A,AF$611)</f>
        <v>#VALUE!</v>
      </c>
      <c r="AG713" s="24" t="e">
        <f>SUMIFS([1]raw_transmission_costs!$E:$E,[1]raw_transmission_costs!$B:$B,$C713,[1]raw_transmission_costs!$A:$A,AG$611)</f>
        <v>#VALUE!</v>
      </c>
      <c r="AH713" s="24" t="e">
        <f>SUMIFS([1]raw_transmission_costs!$E:$E,[1]raw_transmission_costs!$B:$B,$C713,[1]raw_transmission_costs!$A:$A,AH$611)</f>
        <v>#VALUE!</v>
      </c>
      <c r="AI713" s="24" t="e">
        <f>SUMIFS([1]raw_transmission_costs!$E:$E,[1]raw_transmission_costs!$B:$B,$C713,[1]raw_transmission_costs!$A:$A,AI$611)</f>
        <v>#VALUE!</v>
      </c>
      <c r="AJ713" s="24" t="e">
        <f>SUMIFS([1]raw_transmission_costs!$E:$E,[1]raw_transmission_costs!$B:$B,$C713,[1]raw_transmission_costs!$A:$A,AJ$611)</f>
        <v>#VALUE!</v>
      </c>
      <c r="AK713" s="24" t="e">
        <f>SUMIFS([1]raw_transmission_costs!$E:$E,[1]raw_transmission_costs!$B:$B,$C713,[1]raw_transmission_costs!$A:$A,AK$611)</f>
        <v>#VALUE!</v>
      </c>
      <c r="AL713" s="24" t="e">
        <f>SUMIFS([1]raw_transmission_costs!$E:$E,[1]raw_transmission_costs!$B:$B,$C713,[1]raw_transmission_costs!$A:$A,AL$611)</f>
        <v>#VALUE!</v>
      </c>
      <c r="AM713" s="24" t="e">
        <f>SUMIFS([1]raw_transmission_costs!$E:$E,[1]raw_transmission_costs!$B:$B,$C713,[1]raw_transmission_costs!$A:$A,AM$611)</f>
        <v>#VALUE!</v>
      </c>
      <c r="AN713" s="131" t="e">
        <f>SUMIFS([1]raw_transmission_costs!$E:$E,[1]raw_transmission_costs!$B:$B,$C713,[1]raw_transmission_costs!$A:$A,AN$611)</f>
        <v>#VALUE!</v>
      </c>
      <c r="AO713" s="17"/>
    </row>
    <row r="714" spans="3:41" outlineLevel="1" x14ac:dyDescent="0.4">
      <c r="C714" s="145" t="s">
        <v>171</v>
      </c>
      <c r="D714" s="130" t="s">
        <v>36</v>
      </c>
      <c r="E714" s="24">
        <v>0</v>
      </c>
      <c r="F714" s="24">
        <v>0</v>
      </c>
      <c r="G714" s="24">
        <v>0</v>
      </c>
      <c r="H714" s="24">
        <v>0</v>
      </c>
      <c r="I714" s="24">
        <v>0</v>
      </c>
      <c r="J714" s="24">
        <v>0</v>
      </c>
      <c r="K714" s="24">
        <v>0</v>
      </c>
      <c r="L714" s="24">
        <v>0</v>
      </c>
      <c r="M714" s="24">
        <v>0</v>
      </c>
      <c r="N714" s="24">
        <v>0</v>
      </c>
      <c r="O714" s="24">
        <v>0</v>
      </c>
      <c r="P714" s="24">
        <v>0</v>
      </c>
      <c r="Q714" s="24">
        <v>0</v>
      </c>
      <c r="R714" s="24">
        <v>0</v>
      </c>
      <c r="S714" s="24">
        <v>0</v>
      </c>
      <c r="T714" s="24">
        <v>0</v>
      </c>
      <c r="U714" s="24" t="e">
        <f>SUMIFS([1]raw_transmission_costs!$E:$E,[1]raw_transmission_costs!$B:$B,$C714,[1]raw_transmission_costs!$A:$A,U$611)</f>
        <v>#VALUE!</v>
      </c>
      <c r="V714" s="24" t="e">
        <f>SUMIFS([1]raw_transmission_costs!$E:$E,[1]raw_transmission_costs!$B:$B,$C714,[1]raw_transmission_costs!$A:$A,V$611)</f>
        <v>#VALUE!</v>
      </c>
      <c r="W714" s="24" t="e">
        <f>SUMIFS([1]raw_transmission_costs!$E:$E,[1]raw_transmission_costs!$B:$B,$C714,[1]raw_transmission_costs!$A:$A,W$611)</f>
        <v>#VALUE!</v>
      </c>
      <c r="X714" s="24" t="e">
        <f>SUMIFS([1]raw_transmission_costs!$E:$E,[1]raw_transmission_costs!$B:$B,$C714,[1]raw_transmission_costs!$A:$A,X$611)</f>
        <v>#VALUE!</v>
      </c>
      <c r="Y714" s="24" t="e">
        <f>SUMIFS([1]raw_transmission_costs!$E:$E,[1]raw_transmission_costs!$B:$B,$C714,[1]raw_transmission_costs!$A:$A,Y$611)</f>
        <v>#VALUE!</v>
      </c>
      <c r="Z714" s="24" t="e">
        <f>SUMIFS([1]raw_transmission_costs!$E:$E,[1]raw_transmission_costs!$B:$B,$C714,[1]raw_transmission_costs!$A:$A,Z$611)</f>
        <v>#VALUE!</v>
      </c>
      <c r="AA714" s="24" t="e">
        <f>SUMIFS([1]raw_transmission_costs!$E:$E,[1]raw_transmission_costs!$B:$B,$C714,[1]raw_transmission_costs!$A:$A,AA$611)</f>
        <v>#VALUE!</v>
      </c>
      <c r="AB714" s="24" t="e">
        <f>SUMIFS([1]raw_transmission_costs!$E:$E,[1]raw_transmission_costs!$B:$B,$C714,[1]raw_transmission_costs!$A:$A,AB$611)</f>
        <v>#VALUE!</v>
      </c>
      <c r="AC714" s="24" t="e">
        <f>SUMIFS([1]raw_transmission_costs!$E:$E,[1]raw_transmission_costs!$B:$B,$C714,[1]raw_transmission_costs!$A:$A,AC$611)</f>
        <v>#VALUE!</v>
      </c>
      <c r="AD714" s="24" t="e">
        <f>SUMIFS([1]raw_transmission_costs!$E:$E,[1]raw_transmission_costs!$B:$B,$C714,[1]raw_transmission_costs!$A:$A,AD$611)</f>
        <v>#VALUE!</v>
      </c>
      <c r="AE714" s="24" t="e">
        <f>SUMIFS([1]raw_transmission_costs!$E:$E,[1]raw_transmission_costs!$B:$B,$C714,[1]raw_transmission_costs!$A:$A,AE$611)</f>
        <v>#VALUE!</v>
      </c>
      <c r="AF714" s="24" t="e">
        <f>SUMIFS([1]raw_transmission_costs!$E:$E,[1]raw_transmission_costs!$B:$B,$C714,[1]raw_transmission_costs!$A:$A,AF$611)</f>
        <v>#VALUE!</v>
      </c>
      <c r="AG714" s="24" t="e">
        <f>SUMIFS([1]raw_transmission_costs!$E:$E,[1]raw_transmission_costs!$B:$B,$C714,[1]raw_transmission_costs!$A:$A,AG$611)</f>
        <v>#VALUE!</v>
      </c>
      <c r="AH714" s="24" t="e">
        <f>SUMIFS([1]raw_transmission_costs!$E:$E,[1]raw_transmission_costs!$B:$B,$C714,[1]raw_transmission_costs!$A:$A,AH$611)</f>
        <v>#VALUE!</v>
      </c>
      <c r="AI714" s="24" t="e">
        <f>SUMIFS([1]raw_transmission_costs!$E:$E,[1]raw_transmission_costs!$B:$B,$C714,[1]raw_transmission_costs!$A:$A,AI$611)</f>
        <v>#VALUE!</v>
      </c>
      <c r="AJ714" s="24" t="e">
        <f>SUMIFS([1]raw_transmission_costs!$E:$E,[1]raw_transmission_costs!$B:$B,$C714,[1]raw_transmission_costs!$A:$A,AJ$611)</f>
        <v>#VALUE!</v>
      </c>
      <c r="AK714" s="24" t="e">
        <f>SUMIFS([1]raw_transmission_costs!$E:$E,[1]raw_transmission_costs!$B:$B,$C714,[1]raw_transmission_costs!$A:$A,AK$611)</f>
        <v>#VALUE!</v>
      </c>
      <c r="AL714" s="24" t="e">
        <f>SUMIFS([1]raw_transmission_costs!$E:$E,[1]raw_transmission_costs!$B:$B,$C714,[1]raw_transmission_costs!$A:$A,AL$611)</f>
        <v>#VALUE!</v>
      </c>
      <c r="AM714" s="24" t="e">
        <f>SUMIFS([1]raw_transmission_costs!$E:$E,[1]raw_transmission_costs!$B:$B,$C714,[1]raw_transmission_costs!$A:$A,AM$611)</f>
        <v>#VALUE!</v>
      </c>
      <c r="AN714" s="131" t="e">
        <f>SUMIFS([1]raw_transmission_costs!$E:$E,[1]raw_transmission_costs!$B:$B,$C714,[1]raw_transmission_costs!$A:$A,AN$611)</f>
        <v>#VALUE!</v>
      </c>
      <c r="AO714" s="17"/>
    </row>
    <row r="715" spans="3:41" outlineLevel="1" x14ac:dyDescent="0.4">
      <c r="C715" s="145" t="s">
        <v>172</v>
      </c>
      <c r="D715" s="130" t="s">
        <v>36</v>
      </c>
      <c r="E715" s="24">
        <v>0</v>
      </c>
      <c r="F715" s="24">
        <v>0</v>
      </c>
      <c r="G715" s="24">
        <v>0</v>
      </c>
      <c r="H715" s="24">
        <v>0</v>
      </c>
      <c r="I715" s="24">
        <v>0</v>
      </c>
      <c r="J715" s="24">
        <v>0</v>
      </c>
      <c r="K715" s="24">
        <v>0</v>
      </c>
      <c r="L715" s="24">
        <v>0</v>
      </c>
      <c r="M715" s="24">
        <v>0</v>
      </c>
      <c r="N715" s="24">
        <v>0</v>
      </c>
      <c r="O715" s="24">
        <v>0</v>
      </c>
      <c r="P715" s="24">
        <v>0</v>
      </c>
      <c r="Q715" s="24">
        <v>0</v>
      </c>
      <c r="R715" s="24">
        <v>0</v>
      </c>
      <c r="S715" s="24">
        <v>0</v>
      </c>
      <c r="T715" s="24">
        <v>0</v>
      </c>
      <c r="U715" s="24" t="e">
        <f>SUMIFS([1]raw_transmission_costs!$E:$E,[1]raw_transmission_costs!$B:$B,$C715,[1]raw_transmission_costs!$A:$A,U$611)</f>
        <v>#VALUE!</v>
      </c>
      <c r="V715" s="24" t="e">
        <f>SUMIFS([1]raw_transmission_costs!$E:$E,[1]raw_transmission_costs!$B:$B,$C715,[1]raw_transmission_costs!$A:$A,V$611)</f>
        <v>#VALUE!</v>
      </c>
      <c r="W715" s="24" t="e">
        <f>SUMIFS([1]raw_transmission_costs!$E:$E,[1]raw_transmission_costs!$B:$B,$C715,[1]raw_transmission_costs!$A:$A,W$611)</f>
        <v>#VALUE!</v>
      </c>
      <c r="X715" s="24" t="e">
        <f>SUMIFS([1]raw_transmission_costs!$E:$E,[1]raw_transmission_costs!$B:$B,$C715,[1]raw_transmission_costs!$A:$A,X$611)</f>
        <v>#VALUE!</v>
      </c>
      <c r="Y715" s="24" t="e">
        <f>SUMIFS([1]raw_transmission_costs!$E:$E,[1]raw_transmission_costs!$B:$B,$C715,[1]raw_transmission_costs!$A:$A,Y$611)</f>
        <v>#VALUE!</v>
      </c>
      <c r="Z715" s="24" t="e">
        <f>SUMIFS([1]raw_transmission_costs!$E:$E,[1]raw_transmission_costs!$B:$B,$C715,[1]raw_transmission_costs!$A:$A,Z$611)</f>
        <v>#VALUE!</v>
      </c>
      <c r="AA715" s="24" t="e">
        <f>SUMIFS([1]raw_transmission_costs!$E:$E,[1]raw_transmission_costs!$B:$B,$C715,[1]raw_transmission_costs!$A:$A,AA$611)</f>
        <v>#VALUE!</v>
      </c>
      <c r="AB715" s="24" t="e">
        <f>SUMIFS([1]raw_transmission_costs!$E:$E,[1]raw_transmission_costs!$B:$B,$C715,[1]raw_transmission_costs!$A:$A,AB$611)</f>
        <v>#VALUE!</v>
      </c>
      <c r="AC715" s="24" t="e">
        <f>SUMIFS([1]raw_transmission_costs!$E:$E,[1]raw_transmission_costs!$B:$B,$C715,[1]raw_transmission_costs!$A:$A,AC$611)</f>
        <v>#VALUE!</v>
      </c>
      <c r="AD715" s="24" t="e">
        <f>SUMIFS([1]raw_transmission_costs!$E:$E,[1]raw_transmission_costs!$B:$B,$C715,[1]raw_transmission_costs!$A:$A,AD$611)</f>
        <v>#VALUE!</v>
      </c>
      <c r="AE715" s="24" t="e">
        <f>SUMIFS([1]raw_transmission_costs!$E:$E,[1]raw_transmission_costs!$B:$B,$C715,[1]raw_transmission_costs!$A:$A,AE$611)</f>
        <v>#VALUE!</v>
      </c>
      <c r="AF715" s="24" t="e">
        <f>SUMIFS([1]raw_transmission_costs!$E:$E,[1]raw_transmission_costs!$B:$B,$C715,[1]raw_transmission_costs!$A:$A,AF$611)</f>
        <v>#VALUE!</v>
      </c>
      <c r="AG715" s="24" t="e">
        <f>SUMIFS([1]raw_transmission_costs!$E:$E,[1]raw_transmission_costs!$B:$B,$C715,[1]raw_transmission_costs!$A:$A,AG$611)</f>
        <v>#VALUE!</v>
      </c>
      <c r="AH715" s="24" t="e">
        <f>SUMIFS([1]raw_transmission_costs!$E:$E,[1]raw_transmission_costs!$B:$B,$C715,[1]raw_transmission_costs!$A:$A,AH$611)</f>
        <v>#VALUE!</v>
      </c>
      <c r="AI715" s="24" t="e">
        <f>SUMIFS([1]raw_transmission_costs!$E:$E,[1]raw_transmission_costs!$B:$B,$C715,[1]raw_transmission_costs!$A:$A,AI$611)</f>
        <v>#VALUE!</v>
      </c>
      <c r="AJ715" s="24" t="e">
        <f>SUMIFS([1]raw_transmission_costs!$E:$E,[1]raw_transmission_costs!$B:$B,$C715,[1]raw_transmission_costs!$A:$A,AJ$611)</f>
        <v>#VALUE!</v>
      </c>
      <c r="AK715" s="24" t="e">
        <f>SUMIFS([1]raw_transmission_costs!$E:$E,[1]raw_transmission_costs!$B:$B,$C715,[1]raw_transmission_costs!$A:$A,AK$611)</f>
        <v>#VALUE!</v>
      </c>
      <c r="AL715" s="24" t="e">
        <f>SUMIFS([1]raw_transmission_costs!$E:$E,[1]raw_transmission_costs!$B:$B,$C715,[1]raw_transmission_costs!$A:$A,AL$611)</f>
        <v>#VALUE!</v>
      </c>
      <c r="AM715" s="24" t="e">
        <f>SUMIFS([1]raw_transmission_costs!$E:$E,[1]raw_transmission_costs!$B:$B,$C715,[1]raw_transmission_costs!$A:$A,AM$611)</f>
        <v>#VALUE!</v>
      </c>
      <c r="AN715" s="131" t="e">
        <f>SUMIFS([1]raw_transmission_costs!$E:$E,[1]raw_transmission_costs!$B:$B,$C715,[1]raw_transmission_costs!$A:$A,AN$611)</f>
        <v>#VALUE!</v>
      </c>
      <c r="AO715" s="17"/>
    </row>
    <row r="716" spans="3:41" outlineLevel="1" x14ac:dyDescent="0.4">
      <c r="C716" s="145" t="s">
        <v>173</v>
      </c>
      <c r="D716" s="130" t="s">
        <v>36</v>
      </c>
      <c r="E716" s="24">
        <v>0</v>
      </c>
      <c r="F716" s="24">
        <v>0</v>
      </c>
      <c r="G716" s="24">
        <v>0</v>
      </c>
      <c r="H716" s="24">
        <v>0</v>
      </c>
      <c r="I716" s="24">
        <v>0</v>
      </c>
      <c r="J716" s="24">
        <v>0</v>
      </c>
      <c r="K716" s="24">
        <v>0</v>
      </c>
      <c r="L716" s="24">
        <v>0</v>
      </c>
      <c r="M716" s="24">
        <v>0</v>
      </c>
      <c r="N716" s="24">
        <v>0</v>
      </c>
      <c r="O716" s="24">
        <v>0</v>
      </c>
      <c r="P716" s="24">
        <v>0</v>
      </c>
      <c r="Q716" s="24">
        <v>0</v>
      </c>
      <c r="R716" s="24">
        <v>0</v>
      </c>
      <c r="S716" s="24">
        <v>0</v>
      </c>
      <c r="T716" s="24">
        <v>2625.43</v>
      </c>
      <c r="U716" s="24" t="e">
        <f>SUMIFS([1]raw_transmission_costs!$E:$E,[1]raw_transmission_costs!$B:$B,$C716,[1]raw_transmission_costs!$A:$A,U$611)</f>
        <v>#VALUE!</v>
      </c>
      <c r="V716" s="24" t="e">
        <f>SUMIFS([1]raw_transmission_costs!$E:$E,[1]raw_transmission_costs!$B:$B,$C716,[1]raw_transmission_costs!$A:$A,V$611)</f>
        <v>#VALUE!</v>
      </c>
      <c r="W716" s="24" t="e">
        <f>SUMIFS([1]raw_transmission_costs!$E:$E,[1]raw_transmission_costs!$B:$B,$C716,[1]raw_transmission_costs!$A:$A,W$611)</f>
        <v>#VALUE!</v>
      </c>
      <c r="X716" s="24" t="e">
        <f>SUMIFS([1]raw_transmission_costs!$E:$E,[1]raw_transmission_costs!$B:$B,$C716,[1]raw_transmission_costs!$A:$A,X$611)</f>
        <v>#VALUE!</v>
      </c>
      <c r="Y716" s="24" t="e">
        <f>SUMIFS([1]raw_transmission_costs!$E:$E,[1]raw_transmission_costs!$B:$B,$C716,[1]raw_transmission_costs!$A:$A,Y$611)</f>
        <v>#VALUE!</v>
      </c>
      <c r="Z716" s="24" t="e">
        <f>SUMIFS([1]raw_transmission_costs!$E:$E,[1]raw_transmission_costs!$B:$B,$C716,[1]raw_transmission_costs!$A:$A,Z$611)</f>
        <v>#VALUE!</v>
      </c>
      <c r="AA716" s="24" t="e">
        <f>SUMIFS([1]raw_transmission_costs!$E:$E,[1]raw_transmission_costs!$B:$B,$C716,[1]raw_transmission_costs!$A:$A,AA$611)</f>
        <v>#VALUE!</v>
      </c>
      <c r="AB716" s="24" t="e">
        <f>SUMIFS([1]raw_transmission_costs!$E:$E,[1]raw_transmission_costs!$B:$B,$C716,[1]raw_transmission_costs!$A:$A,AB$611)</f>
        <v>#VALUE!</v>
      </c>
      <c r="AC716" s="24" t="e">
        <f>SUMIFS([1]raw_transmission_costs!$E:$E,[1]raw_transmission_costs!$B:$B,$C716,[1]raw_transmission_costs!$A:$A,AC$611)</f>
        <v>#VALUE!</v>
      </c>
      <c r="AD716" s="24" t="e">
        <f>SUMIFS([1]raw_transmission_costs!$E:$E,[1]raw_transmission_costs!$B:$B,$C716,[1]raw_transmission_costs!$A:$A,AD$611)</f>
        <v>#VALUE!</v>
      </c>
      <c r="AE716" s="24" t="e">
        <f>SUMIFS([1]raw_transmission_costs!$E:$E,[1]raw_transmission_costs!$B:$B,$C716,[1]raw_transmission_costs!$A:$A,AE$611)</f>
        <v>#VALUE!</v>
      </c>
      <c r="AF716" s="24" t="e">
        <f>SUMIFS([1]raw_transmission_costs!$E:$E,[1]raw_transmission_costs!$B:$B,$C716,[1]raw_transmission_costs!$A:$A,AF$611)</f>
        <v>#VALUE!</v>
      </c>
      <c r="AG716" s="24" t="e">
        <f>SUMIFS([1]raw_transmission_costs!$E:$E,[1]raw_transmission_costs!$B:$B,$C716,[1]raw_transmission_costs!$A:$A,AG$611)</f>
        <v>#VALUE!</v>
      </c>
      <c r="AH716" s="24" t="e">
        <f>SUMIFS([1]raw_transmission_costs!$E:$E,[1]raw_transmission_costs!$B:$B,$C716,[1]raw_transmission_costs!$A:$A,AH$611)</f>
        <v>#VALUE!</v>
      </c>
      <c r="AI716" s="24" t="e">
        <f>SUMIFS([1]raw_transmission_costs!$E:$E,[1]raw_transmission_costs!$B:$B,$C716,[1]raw_transmission_costs!$A:$A,AI$611)</f>
        <v>#VALUE!</v>
      </c>
      <c r="AJ716" s="24" t="e">
        <f>SUMIFS([1]raw_transmission_costs!$E:$E,[1]raw_transmission_costs!$B:$B,$C716,[1]raw_transmission_costs!$A:$A,AJ$611)</f>
        <v>#VALUE!</v>
      </c>
      <c r="AK716" s="24" t="e">
        <f>SUMIFS([1]raw_transmission_costs!$E:$E,[1]raw_transmission_costs!$B:$B,$C716,[1]raw_transmission_costs!$A:$A,AK$611)</f>
        <v>#VALUE!</v>
      </c>
      <c r="AL716" s="24" t="e">
        <f>SUMIFS([1]raw_transmission_costs!$E:$E,[1]raw_transmission_costs!$B:$B,$C716,[1]raw_transmission_costs!$A:$A,AL$611)</f>
        <v>#VALUE!</v>
      </c>
      <c r="AM716" s="24" t="e">
        <f>SUMIFS([1]raw_transmission_costs!$E:$E,[1]raw_transmission_costs!$B:$B,$C716,[1]raw_transmission_costs!$A:$A,AM$611)</f>
        <v>#VALUE!</v>
      </c>
      <c r="AN716" s="131" t="e">
        <f>SUMIFS([1]raw_transmission_costs!$E:$E,[1]raw_transmission_costs!$B:$B,$C716,[1]raw_transmission_costs!$A:$A,AN$611)</f>
        <v>#VALUE!</v>
      </c>
      <c r="AO716" s="17"/>
    </row>
    <row r="717" spans="3:41" outlineLevel="1" x14ac:dyDescent="0.4">
      <c r="C717" s="145" t="s">
        <v>174</v>
      </c>
      <c r="D717" s="130" t="s">
        <v>36</v>
      </c>
      <c r="E717" s="24">
        <v>0</v>
      </c>
      <c r="F717" s="24">
        <v>0</v>
      </c>
      <c r="G717" s="24">
        <v>0</v>
      </c>
      <c r="H717" s="24">
        <v>0</v>
      </c>
      <c r="I717" s="24">
        <v>0</v>
      </c>
      <c r="J717" s="24">
        <v>0</v>
      </c>
      <c r="K717" s="24">
        <v>0</v>
      </c>
      <c r="L717" s="24">
        <v>0</v>
      </c>
      <c r="M717" s="24">
        <v>0</v>
      </c>
      <c r="N717" s="24">
        <v>0</v>
      </c>
      <c r="O717" s="24">
        <v>0</v>
      </c>
      <c r="P717" s="24">
        <v>0</v>
      </c>
      <c r="Q717" s="24">
        <v>0</v>
      </c>
      <c r="R717" s="24">
        <v>0</v>
      </c>
      <c r="S717" s="24">
        <v>0</v>
      </c>
      <c r="T717" s="24">
        <v>0</v>
      </c>
      <c r="U717" s="24" t="e">
        <f>SUMIFS([1]raw_transmission_costs!$E:$E,[1]raw_transmission_costs!$B:$B,$C717,[1]raw_transmission_costs!$A:$A,U$611)</f>
        <v>#VALUE!</v>
      </c>
      <c r="V717" s="24" t="e">
        <f>SUMIFS([1]raw_transmission_costs!$E:$E,[1]raw_transmission_costs!$B:$B,$C717,[1]raw_transmission_costs!$A:$A,V$611)</f>
        <v>#VALUE!</v>
      </c>
      <c r="W717" s="24" t="e">
        <f>SUMIFS([1]raw_transmission_costs!$E:$E,[1]raw_transmission_costs!$B:$B,$C717,[1]raw_transmission_costs!$A:$A,W$611)</f>
        <v>#VALUE!</v>
      </c>
      <c r="X717" s="24" t="e">
        <f>SUMIFS([1]raw_transmission_costs!$E:$E,[1]raw_transmission_costs!$B:$B,$C717,[1]raw_transmission_costs!$A:$A,X$611)</f>
        <v>#VALUE!</v>
      </c>
      <c r="Y717" s="24" t="e">
        <f>SUMIFS([1]raw_transmission_costs!$E:$E,[1]raw_transmission_costs!$B:$B,$C717,[1]raw_transmission_costs!$A:$A,Y$611)</f>
        <v>#VALUE!</v>
      </c>
      <c r="Z717" s="24" t="e">
        <f>SUMIFS([1]raw_transmission_costs!$E:$E,[1]raw_transmission_costs!$B:$B,$C717,[1]raw_transmission_costs!$A:$A,Z$611)</f>
        <v>#VALUE!</v>
      </c>
      <c r="AA717" s="24" t="e">
        <f>SUMIFS([1]raw_transmission_costs!$E:$E,[1]raw_transmission_costs!$B:$B,$C717,[1]raw_transmission_costs!$A:$A,AA$611)</f>
        <v>#VALUE!</v>
      </c>
      <c r="AB717" s="24" t="e">
        <f>SUMIFS([1]raw_transmission_costs!$E:$E,[1]raw_transmission_costs!$B:$B,$C717,[1]raw_transmission_costs!$A:$A,AB$611)</f>
        <v>#VALUE!</v>
      </c>
      <c r="AC717" s="24" t="e">
        <f>SUMIFS([1]raw_transmission_costs!$E:$E,[1]raw_transmission_costs!$B:$B,$C717,[1]raw_transmission_costs!$A:$A,AC$611)</f>
        <v>#VALUE!</v>
      </c>
      <c r="AD717" s="24" t="e">
        <f>SUMIFS([1]raw_transmission_costs!$E:$E,[1]raw_transmission_costs!$B:$B,$C717,[1]raw_transmission_costs!$A:$A,AD$611)</f>
        <v>#VALUE!</v>
      </c>
      <c r="AE717" s="24" t="e">
        <f>SUMIFS([1]raw_transmission_costs!$E:$E,[1]raw_transmission_costs!$B:$B,$C717,[1]raw_transmission_costs!$A:$A,AE$611)</f>
        <v>#VALUE!</v>
      </c>
      <c r="AF717" s="24" t="e">
        <f>SUMIFS([1]raw_transmission_costs!$E:$E,[1]raw_transmission_costs!$B:$B,$C717,[1]raw_transmission_costs!$A:$A,AF$611)</f>
        <v>#VALUE!</v>
      </c>
      <c r="AG717" s="24" t="e">
        <f>SUMIFS([1]raw_transmission_costs!$E:$E,[1]raw_transmission_costs!$B:$B,$C717,[1]raw_transmission_costs!$A:$A,AG$611)</f>
        <v>#VALUE!</v>
      </c>
      <c r="AH717" s="24" t="e">
        <f>SUMIFS([1]raw_transmission_costs!$E:$E,[1]raw_transmission_costs!$B:$B,$C717,[1]raw_transmission_costs!$A:$A,AH$611)</f>
        <v>#VALUE!</v>
      </c>
      <c r="AI717" s="24" t="e">
        <f>SUMIFS([1]raw_transmission_costs!$E:$E,[1]raw_transmission_costs!$B:$B,$C717,[1]raw_transmission_costs!$A:$A,AI$611)</f>
        <v>#VALUE!</v>
      </c>
      <c r="AJ717" s="24" t="e">
        <f>SUMIFS([1]raw_transmission_costs!$E:$E,[1]raw_transmission_costs!$B:$B,$C717,[1]raw_transmission_costs!$A:$A,AJ$611)</f>
        <v>#VALUE!</v>
      </c>
      <c r="AK717" s="24" t="e">
        <f>SUMIFS([1]raw_transmission_costs!$E:$E,[1]raw_transmission_costs!$B:$B,$C717,[1]raw_transmission_costs!$A:$A,AK$611)</f>
        <v>#VALUE!</v>
      </c>
      <c r="AL717" s="24" t="e">
        <f>SUMIFS([1]raw_transmission_costs!$E:$E,[1]raw_transmission_costs!$B:$B,$C717,[1]raw_transmission_costs!$A:$A,AL$611)</f>
        <v>#VALUE!</v>
      </c>
      <c r="AM717" s="24" t="e">
        <f>SUMIFS([1]raw_transmission_costs!$E:$E,[1]raw_transmission_costs!$B:$B,$C717,[1]raw_transmission_costs!$A:$A,AM$611)</f>
        <v>#VALUE!</v>
      </c>
      <c r="AN717" s="131" t="e">
        <f>SUMIFS([1]raw_transmission_costs!$E:$E,[1]raw_transmission_costs!$B:$B,$C717,[1]raw_transmission_costs!$A:$A,AN$611)</f>
        <v>#VALUE!</v>
      </c>
      <c r="AO717" s="17"/>
    </row>
    <row r="718" spans="3:41" outlineLevel="1" x14ac:dyDescent="0.4">
      <c r="C718" s="145" t="s">
        <v>175</v>
      </c>
      <c r="D718" s="130" t="s">
        <v>36</v>
      </c>
      <c r="E718" s="24">
        <v>0</v>
      </c>
      <c r="F718" s="24">
        <v>0</v>
      </c>
      <c r="G718" s="24">
        <v>0</v>
      </c>
      <c r="H718" s="24">
        <v>0</v>
      </c>
      <c r="I718" s="24">
        <v>0</v>
      </c>
      <c r="J718" s="24">
        <v>0</v>
      </c>
      <c r="K718" s="24">
        <v>0</v>
      </c>
      <c r="L718" s="24">
        <v>0</v>
      </c>
      <c r="M718" s="24">
        <v>0</v>
      </c>
      <c r="N718" s="24">
        <v>0</v>
      </c>
      <c r="O718" s="24">
        <v>0</v>
      </c>
      <c r="P718" s="24">
        <v>0</v>
      </c>
      <c r="Q718" s="24">
        <v>0</v>
      </c>
      <c r="R718" s="24">
        <v>0</v>
      </c>
      <c r="S718" s="24">
        <v>0</v>
      </c>
      <c r="T718" s="24">
        <v>0</v>
      </c>
      <c r="U718" s="24" t="e">
        <f>SUMIFS([1]raw_transmission_costs!$E:$E,[1]raw_transmission_costs!$B:$B,$C718,[1]raw_transmission_costs!$A:$A,U$611)</f>
        <v>#VALUE!</v>
      </c>
      <c r="V718" s="24" t="e">
        <f>SUMIFS([1]raw_transmission_costs!$E:$E,[1]raw_transmission_costs!$B:$B,$C718,[1]raw_transmission_costs!$A:$A,V$611)</f>
        <v>#VALUE!</v>
      </c>
      <c r="W718" s="24" t="e">
        <f>SUMIFS([1]raw_transmission_costs!$E:$E,[1]raw_transmission_costs!$B:$B,$C718,[1]raw_transmission_costs!$A:$A,W$611)</f>
        <v>#VALUE!</v>
      </c>
      <c r="X718" s="24" t="e">
        <f>SUMIFS([1]raw_transmission_costs!$E:$E,[1]raw_transmission_costs!$B:$B,$C718,[1]raw_transmission_costs!$A:$A,X$611)</f>
        <v>#VALUE!</v>
      </c>
      <c r="Y718" s="24" t="e">
        <f>SUMIFS([1]raw_transmission_costs!$E:$E,[1]raw_transmission_costs!$B:$B,$C718,[1]raw_transmission_costs!$A:$A,Y$611)</f>
        <v>#VALUE!</v>
      </c>
      <c r="Z718" s="24" t="e">
        <f>SUMIFS([1]raw_transmission_costs!$E:$E,[1]raw_transmission_costs!$B:$B,$C718,[1]raw_transmission_costs!$A:$A,Z$611)</f>
        <v>#VALUE!</v>
      </c>
      <c r="AA718" s="24" t="e">
        <f>SUMIFS([1]raw_transmission_costs!$E:$E,[1]raw_transmission_costs!$B:$B,$C718,[1]raw_transmission_costs!$A:$A,AA$611)</f>
        <v>#VALUE!</v>
      </c>
      <c r="AB718" s="24" t="e">
        <f>SUMIFS([1]raw_transmission_costs!$E:$E,[1]raw_transmission_costs!$B:$B,$C718,[1]raw_transmission_costs!$A:$A,AB$611)</f>
        <v>#VALUE!</v>
      </c>
      <c r="AC718" s="24" t="e">
        <f>SUMIFS([1]raw_transmission_costs!$E:$E,[1]raw_transmission_costs!$B:$B,$C718,[1]raw_transmission_costs!$A:$A,AC$611)</f>
        <v>#VALUE!</v>
      </c>
      <c r="AD718" s="24" t="e">
        <f>SUMIFS([1]raw_transmission_costs!$E:$E,[1]raw_transmission_costs!$B:$B,$C718,[1]raw_transmission_costs!$A:$A,AD$611)</f>
        <v>#VALUE!</v>
      </c>
      <c r="AE718" s="24" t="e">
        <f>SUMIFS([1]raw_transmission_costs!$E:$E,[1]raw_transmission_costs!$B:$B,$C718,[1]raw_transmission_costs!$A:$A,AE$611)</f>
        <v>#VALUE!</v>
      </c>
      <c r="AF718" s="24" t="e">
        <f>SUMIFS([1]raw_transmission_costs!$E:$E,[1]raw_transmission_costs!$B:$B,$C718,[1]raw_transmission_costs!$A:$A,AF$611)</f>
        <v>#VALUE!</v>
      </c>
      <c r="AG718" s="24" t="e">
        <f>SUMIFS([1]raw_transmission_costs!$E:$E,[1]raw_transmission_costs!$B:$B,$C718,[1]raw_transmission_costs!$A:$A,AG$611)</f>
        <v>#VALUE!</v>
      </c>
      <c r="AH718" s="24" t="e">
        <f>SUMIFS([1]raw_transmission_costs!$E:$E,[1]raw_transmission_costs!$B:$B,$C718,[1]raw_transmission_costs!$A:$A,AH$611)</f>
        <v>#VALUE!</v>
      </c>
      <c r="AI718" s="24" t="e">
        <f>SUMIFS([1]raw_transmission_costs!$E:$E,[1]raw_transmission_costs!$B:$B,$C718,[1]raw_transmission_costs!$A:$A,AI$611)</f>
        <v>#VALUE!</v>
      </c>
      <c r="AJ718" s="24" t="e">
        <f>SUMIFS([1]raw_transmission_costs!$E:$E,[1]raw_transmission_costs!$B:$B,$C718,[1]raw_transmission_costs!$A:$A,AJ$611)</f>
        <v>#VALUE!</v>
      </c>
      <c r="AK718" s="24" t="e">
        <f>SUMIFS([1]raw_transmission_costs!$E:$E,[1]raw_transmission_costs!$B:$B,$C718,[1]raw_transmission_costs!$A:$A,AK$611)</f>
        <v>#VALUE!</v>
      </c>
      <c r="AL718" s="24" t="e">
        <f>SUMIFS([1]raw_transmission_costs!$E:$E,[1]raw_transmission_costs!$B:$B,$C718,[1]raw_transmission_costs!$A:$A,AL$611)</f>
        <v>#VALUE!</v>
      </c>
      <c r="AM718" s="24" t="e">
        <f>SUMIFS([1]raw_transmission_costs!$E:$E,[1]raw_transmission_costs!$B:$B,$C718,[1]raw_transmission_costs!$A:$A,AM$611)</f>
        <v>#VALUE!</v>
      </c>
      <c r="AN718" s="131" t="e">
        <f>SUMIFS([1]raw_transmission_costs!$E:$E,[1]raw_transmission_costs!$B:$B,$C718,[1]raw_transmission_costs!$A:$A,AN$611)</f>
        <v>#VALUE!</v>
      </c>
      <c r="AO718" s="17"/>
    </row>
    <row r="719" spans="3:41" outlineLevel="1" x14ac:dyDescent="0.4">
      <c r="C719" s="145" t="s">
        <v>176</v>
      </c>
      <c r="D719" s="130" t="s">
        <v>36</v>
      </c>
      <c r="E719" s="24">
        <v>0</v>
      </c>
      <c r="F719" s="24">
        <v>0</v>
      </c>
      <c r="G719" s="24">
        <v>0</v>
      </c>
      <c r="H719" s="24">
        <v>0</v>
      </c>
      <c r="I719" s="24">
        <v>0</v>
      </c>
      <c r="J719" s="24">
        <v>0</v>
      </c>
      <c r="K719" s="24">
        <v>0</v>
      </c>
      <c r="L719" s="24">
        <v>0</v>
      </c>
      <c r="M719" s="24">
        <v>0</v>
      </c>
      <c r="N719" s="24">
        <v>0</v>
      </c>
      <c r="O719" s="24">
        <v>0</v>
      </c>
      <c r="P719" s="24">
        <v>0</v>
      </c>
      <c r="Q719" s="24">
        <v>0</v>
      </c>
      <c r="R719" s="24">
        <v>0</v>
      </c>
      <c r="S719" s="24">
        <v>0</v>
      </c>
      <c r="T719" s="24">
        <v>0</v>
      </c>
      <c r="U719" s="24" t="e">
        <f>SUMIFS([1]raw_transmission_costs!$E:$E,[1]raw_transmission_costs!$B:$B,$C719,[1]raw_transmission_costs!$A:$A,U$611)</f>
        <v>#VALUE!</v>
      </c>
      <c r="V719" s="24" t="e">
        <f>SUMIFS([1]raw_transmission_costs!$E:$E,[1]raw_transmission_costs!$B:$B,$C719,[1]raw_transmission_costs!$A:$A,V$611)</f>
        <v>#VALUE!</v>
      </c>
      <c r="W719" s="24" t="e">
        <f>SUMIFS([1]raw_transmission_costs!$E:$E,[1]raw_transmission_costs!$B:$B,$C719,[1]raw_transmission_costs!$A:$A,W$611)</f>
        <v>#VALUE!</v>
      </c>
      <c r="X719" s="24" t="e">
        <f>SUMIFS([1]raw_transmission_costs!$E:$E,[1]raw_transmission_costs!$B:$B,$C719,[1]raw_transmission_costs!$A:$A,X$611)</f>
        <v>#VALUE!</v>
      </c>
      <c r="Y719" s="24" t="e">
        <f>SUMIFS([1]raw_transmission_costs!$E:$E,[1]raw_transmission_costs!$B:$B,$C719,[1]raw_transmission_costs!$A:$A,Y$611)</f>
        <v>#VALUE!</v>
      </c>
      <c r="Z719" s="24" t="e">
        <f>SUMIFS([1]raw_transmission_costs!$E:$E,[1]raw_transmission_costs!$B:$B,$C719,[1]raw_transmission_costs!$A:$A,Z$611)</f>
        <v>#VALUE!</v>
      </c>
      <c r="AA719" s="24" t="e">
        <f>SUMIFS([1]raw_transmission_costs!$E:$E,[1]raw_transmission_costs!$B:$B,$C719,[1]raw_transmission_costs!$A:$A,AA$611)</f>
        <v>#VALUE!</v>
      </c>
      <c r="AB719" s="24" t="e">
        <f>SUMIFS([1]raw_transmission_costs!$E:$E,[1]raw_transmission_costs!$B:$B,$C719,[1]raw_transmission_costs!$A:$A,AB$611)</f>
        <v>#VALUE!</v>
      </c>
      <c r="AC719" s="24" t="e">
        <f>SUMIFS([1]raw_transmission_costs!$E:$E,[1]raw_transmission_costs!$B:$B,$C719,[1]raw_transmission_costs!$A:$A,AC$611)</f>
        <v>#VALUE!</v>
      </c>
      <c r="AD719" s="24" t="e">
        <f>SUMIFS([1]raw_transmission_costs!$E:$E,[1]raw_transmission_costs!$B:$B,$C719,[1]raw_transmission_costs!$A:$A,AD$611)</f>
        <v>#VALUE!</v>
      </c>
      <c r="AE719" s="24" t="e">
        <f>SUMIFS([1]raw_transmission_costs!$E:$E,[1]raw_transmission_costs!$B:$B,$C719,[1]raw_transmission_costs!$A:$A,AE$611)</f>
        <v>#VALUE!</v>
      </c>
      <c r="AF719" s="24" t="e">
        <f>SUMIFS([1]raw_transmission_costs!$E:$E,[1]raw_transmission_costs!$B:$B,$C719,[1]raw_transmission_costs!$A:$A,AF$611)</f>
        <v>#VALUE!</v>
      </c>
      <c r="AG719" s="24" t="e">
        <f>SUMIFS([1]raw_transmission_costs!$E:$E,[1]raw_transmission_costs!$B:$B,$C719,[1]raw_transmission_costs!$A:$A,AG$611)</f>
        <v>#VALUE!</v>
      </c>
      <c r="AH719" s="24" t="e">
        <f>SUMIFS([1]raw_transmission_costs!$E:$E,[1]raw_transmission_costs!$B:$B,$C719,[1]raw_transmission_costs!$A:$A,AH$611)</f>
        <v>#VALUE!</v>
      </c>
      <c r="AI719" s="24" t="e">
        <f>SUMIFS([1]raw_transmission_costs!$E:$E,[1]raw_transmission_costs!$B:$B,$C719,[1]raw_transmission_costs!$A:$A,AI$611)</f>
        <v>#VALUE!</v>
      </c>
      <c r="AJ719" s="24" t="e">
        <f>SUMIFS([1]raw_transmission_costs!$E:$E,[1]raw_transmission_costs!$B:$B,$C719,[1]raw_transmission_costs!$A:$A,AJ$611)</f>
        <v>#VALUE!</v>
      </c>
      <c r="AK719" s="24" t="e">
        <f>SUMIFS([1]raw_transmission_costs!$E:$E,[1]raw_transmission_costs!$B:$B,$C719,[1]raw_transmission_costs!$A:$A,AK$611)</f>
        <v>#VALUE!</v>
      </c>
      <c r="AL719" s="24" t="e">
        <f>SUMIFS([1]raw_transmission_costs!$E:$E,[1]raw_transmission_costs!$B:$B,$C719,[1]raw_transmission_costs!$A:$A,AL$611)</f>
        <v>#VALUE!</v>
      </c>
      <c r="AM719" s="24" t="e">
        <f>SUMIFS([1]raw_transmission_costs!$E:$E,[1]raw_transmission_costs!$B:$B,$C719,[1]raw_transmission_costs!$A:$A,AM$611)</f>
        <v>#VALUE!</v>
      </c>
      <c r="AN719" s="131" t="e">
        <f>SUMIFS([1]raw_transmission_costs!$E:$E,[1]raw_transmission_costs!$B:$B,$C719,[1]raw_transmission_costs!$A:$A,AN$611)</f>
        <v>#VALUE!</v>
      </c>
      <c r="AO719" s="17"/>
    </row>
    <row r="720" spans="3:41" outlineLevel="1" x14ac:dyDescent="0.4">
      <c r="C720" s="145" t="s">
        <v>177</v>
      </c>
      <c r="D720" s="130" t="s">
        <v>36</v>
      </c>
      <c r="E720" s="24">
        <v>0</v>
      </c>
      <c r="F720" s="24">
        <v>0</v>
      </c>
      <c r="G720" s="24">
        <v>0</v>
      </c>
      <c r="H720" s="24">
        <v>0</v>
      </c>
      <c r="I720" s="24">
        <v>0</v>
      </c>
      <c r="J720" s="24">
        <v>0</v>
      </c>
      <c r="K720" s="24">
        <v>0</v>
      </c>
      <c r="L720" s="24">
        <v>0</v>
      </c>
      <c r="M720" s="24">
        <v>0</v>
      </c>
      <c r="N720" s="24">
        <v>0</v>
      </c>
      <c r="O720" s="24">
        <v>0</v>
      </c>
      <c r="P720" s="24">
        <v>0</v>
      </c>
      <c r="Q720" s="24">
        <v>0</v>
      </c>
      <c r="R720" s="24">
        <v>0</v>
      </c>
      <c r="S720" s="24">
        <v>0</v>
      </c>
      <c r="T720" s="24">
        <v>0</v>
      </c>
      <c r="U720" s="24" t="e">
        <f>SUMIFS([1]raw_transmission_costs!$E:$E,[1]raw_transmission_costs!$B:$B,$C720,[1]raw_transmission_costs!$A:$A,U$611)</f>
        <v>#VALUE!</v>
      </c>
      <c r="V720" s="24" t="e">
        <f>SUMIFS([1]raw_transmission_costs!$E:$E,[1]raw_transmission_costs!$B:$B,$C720,[1]raw_transmission_costs!$A:$A,V$611)</f>
        <v>#VALUE!</v>
      </c>
      <c r="W720" s="24" t="e">
        <f>SUMIFS([1]raw_transmission_costs!$E:$E,[1]raw_transmission_costs!$B:$B,$C720,[1]raw_transmission_costs!$A:$A,W$611)</f>
        <v>#VALUE!</v>
      </c>
      <c r="X720" s="24" t="e">
        <f>SUMIFS([1]raw_transmission_costs!$E:$E,[1]raw_transmission_costs!$B:$B,$C720,[1]raw_transmission_costs!$A:$A,X$611)</f>
        <v>#VALUE!</v>
      </c>
      <c r="Y720" s="24" t="e">
        <f>SUMIFS([1]raw_transmission_costs!$E:$E,[1]raw_transmission_costs!$B:$B,$C720,[1]raw_transmission_costs!$A:$A,Y$611)</f>
        <v>#VALUE!</v>
      </c>
      <c r="Z720" s="24" t="e">
        <f>SUMIFS([1]raw_transmission_costs!$E:$E,[1]raw_transmission_costs!$B:$B,$C720,[1]raw_transmission_costs!$A:$A,Z$611)</f>
        <v>#VALUE!</v>
      </c>
      <c r="AA720" s="24" t="e">
        <f>SUMIFS([1]raw_transmission_costs!$E:$E,[1]raw_transmission_costs!$B:$B,$C720,[1]raw_transmission_costs!$A:$A,AA$611)</f>
        <v>#VALUE!</v>
      </c>
      <c r="AB720" s="24" t="e">
        <f>SUMIFS([1]raw_transmission_costs!$E:$E,[1]raw_transmission_costs!$B:$B,$C720,[1]raw_transmission_costs!$A:$A,AB$611)</f>
        <v>#VALUE!</v>
      </c>
      <c r="AC720" s="24" t="e">
        <f>SUMIFS([1]raw_transmission_costs!$E:$E,[1]raw_transmission_costs!$B:$B,$C720,[1]raw_transmission_costs!$A:$A,AC$611)</f>
        <v>#VALUE!</v>
      </c>
      <c r="AD720" s="24" t="e">
        <f>SUMIFS([1]raw_transmission_costs!$E:$E,[1]raw_transmission_costs!$B:$B,$C720,[1]raw_transmission_costs!$A:$A,AD$611)</f>
        <v>#VALUE!</v>
      </c>
      <c r="AE720" s="24" t="e">
        <f>SUMIFS([1]raw_transmission_costs!$E:$E,[1]raw_transmission_costs!$B:$B,$C720,[1]raw_transmission_costs!$A:$A,AE$611)</f>
        <v>#VALUE!</v>
      </c>
      <c r="AF720" s="24" t="e">
        <f>SUMIFS([1]raw_transmission_costs!$E:$E,[1]raw_transmission_costs!$B:$B,$C720,[1]raw_transmission_costs!$A:$A,AF$611)</f>
        <v>#VALUE!</v>
      </c>
      <c r="AG720" s="24" t="e">
        <f>SUMIFS([1]raw_transmission_costs!$E:$E,[1]raw_transmission_costs!$B:$B,$C720,[1]raw_transmission_costs!$A:$A,AG$611)</f>
        <v>#VALUE!</v>
      </c>
      <c r="AH720" s="24" t="e">
        <f>SUMIFS([1]raw_transmission_costs!$E:$E,[1]raw_transmission_costs!$B:$B,$C720,[1]raw_transmission_costs!$A:$A,AH$611)</f>
        <v>#VALUE!</v>
      </c>
      <c r="AI720" s="24" t="e">
        <f>SUMIFS([1]raw_transmission_costs!$E:$E,[1]raw_transmission_costs!$B:$B,$C720,[1]raw_transmission_costs!$A:$A,AI$611)</f>
        <v>#VALUE!</v>
      </c>
      <c r="AJ720" s="24" t="e">
        <f>SUMIFS([1]raw_transmission_costs!$E:$E,[1]raw_transmission_costs!$B:$B,$C720,[1]raw_transmission_costs!$A:$A,AJ$611)</f>
        <v>#VALUE!</v>
      </c>
      <c r="AK720" s="24" t="e">
        <f>SUMIFS([1]raw_transmission_costs!$E:$E,[1]raw_transmission_costs!$B:$B,$C720,[1]raw_transmission_costs!$A:$A,AK$611)</f>
        <v>#VALUE!</v>
      </c>
      <c r="AL720" s="24" t="e">
        <f>SUMIFS([1]raw_transmission_costs!$E:$E,[1]raw_transmission_costs!$B:$B,$C720,[1]raw_transmission_costs!$A:$A,AL$611)</f>
        <v>#VALUE!</v>
      </c>
      <c r="AM720" s="24" t="e">
        <f>SUMIFS([1]raw_transmission_costs!$E:$E,[1]raw_transmission_costs!$B:$B,$C720,[1]raw_transmission_costs!$A:$A,AM$611)</f>
        <v>#VALUE!</v>
      </c>
      <c r="AN720" s="24" t="e">
        <f>SUMIFS([1]raw_transmission_costs!$E:$E,[1]raw_transmission_costs!$B:$B,$C720,[1]raw_transmission_costs!$A:$A,AN$611)</f>
        <v>#VALUE!</v>
      </c>
      <c r="AO720" s="17"/>
    </row>
    <row r="721" spans="3:41" outlineLevel="1" x14ac:dyDescent="0.4">
      <c r="C721" s="146" t="s">
        <v>178</v>
      </c>
      <c r="D721" s="134" t="s">
        <v>36</v>
      </c>
      <c r="E721" s="27">
        <v>0</v>
      </c>
      <c r="F721" s="27">
        <v>0</v>
      </c>
      <c r="G721" s="27">
        <v>0</v>
      </c>
      <c r="H721" s="27">
        <v>0</v>
      </c>
      <c r="I721" s="27">
        <v>0</v>
      </c>
      <c r="J721" s="27">
        <v>0</v>
      </c>
      <c r="K721" s="27">
        <v>0</v>
      </c>
      <c r="L721" s="27">
        <v>0</v>
      </c>
      <c r="M721" s="27">
        <v>0</v>
      </c>
      <c r="N721" s="27">
        <v>0</v>
      </c>
      <c r="O721" s="27">
        <v>0</v>
      </c>
      <c r="P721" s="27">
        <v>0</v>
      </c>
      <c r="Q721" s="27">
        <v>0</v>
      </c>
      <c r="R721" s="27">
        <v>0</v>
      </c>
      <c r="S721" s="27">
        <v>0</v>
      </c>
      <c r="T721" s="27">
        <v>0</v>
      </c>
      <c r="U721" s="27" t="e">
        <f>SUMIFS([1]raw_transmission_costs!$E:$E,[1]raw_transmission_costs!$B:$B,$C721,[1]raw_transmission_costs!$A:$A,U$611)</f>
        <v>#VALUE!</v>
      </c>
      <c r="V721" s="27" t="e">
        <f>SUMIFS([1]raw_transmission_costs!$E:$E,[1]raw_transmission_costs!$B:$B,$C721,[1]raw_transmission_costs!$A:$A,V$611)</f>
        <v>#VALUE!</v>
      </c>
      <c r="W721" s="27" t="e">
        <f>SUMIFS([1]raw_transmission_costs!$E:$E,[1]raw_transmission_costs!$B:$B,$C721,[1]raw_transmission_costs!$A:$A,W$611)</f>
        <v>#VALUE!</v>
      </c>
      <c r="X721" s="27" t="e">
        <f>SUMIFS([1]raw_transmission_costs!$E:$E,[1]raw_transmission_costs!$B:$B,$C721,[1]raw_transmission_costs!$A:$A,X$611)</f>
        <v>#VALUE!</v>
      </c>
      <c r="Y721" s="27" t="e">
        <f>SUMIFS([1]raw_transmission_costs!$E:$E,[1]raw_transmission_costs!$B:$B,$C721,[1]raw_transmission_costs!$A:$A,Y$611)</f>
        <v>#VALUE!</v>
      </c>
      <c r="Z721" s="27" t="e">
        <f>SUMIFS([1]raw_transmission_costs!$E:$E,[1]raw_transmission_costs!$B:$B,$C721,[1]raw_transmission_costs!$A:$A,Z$611)</f>
        <v>#VALUE!</v>
      </c>
      <c r="AA721" s="27" t="e">
        <f>SUMIFS([1]raw_transmission_costs!$E:$E,[1]raw_transmission_costs!$B:$B,$C721,[1]raw_transmission_costs!$A:$A,AA$611)</f>
        <v>#VALUE!</v>
      </c>
      <c r="AB721" s="27" t="e">
        <f>SUMIFS([1]raw_transmission_costs!$E:$E,[1]raw_transmission_costs!$B:$B,$C721,[1]raw_transmission_costs!$A:$A,AB$611)</f>
        <v>#VALUE!</v>
      </c>
      <c r="AC721" s="27" t="e">
        <f>SUMIFS([1]raw_transmission_costs!$E:$E,[1]raw_transmission_costs!$B:$B,$C721,[1]raw_transmission_costs!$A:$A,AC$611)</f>
        <v>#VALUE!</v>
      </c>
      <c r="AD721" s="27" t="e">
        <f>SUMIFS([1]raw_transmission_costs!$E:$E,[1]raw_transmission_costs!$B:$B,$C721,[1]raw_transmission_costs!$A:$A,AD$611)</f>
        <v>#VALUE!</v>
      </c>
      <c r="AE721" s="27" t="e">
        <f>SUMIFS([1]raw_transmission_costs!$E:$E,[1]raw_transmission_costs!$B:$B,$C721,[1]raw_transmission_costs!$A:$A,AE$611)</f>
        <v>#VALUE!</v>
      </c>
      <c r="AF721" s="27" t="e">
        <f>SUMIFS([1]raw_transmission_costs!$E:$E,[1]raw_transmission_costs!$B:$B,$C721,[1]raw_transmission_costs!$A:$A,AF$611)</f>
        <v>#VALUE!</v>
      </c>
      <c r="AG721" s="27" t="e">
        <f>SUMIFS([1]raw_transmission_costs!$E:$E,[1]raw_transmission_costs!$B:$B,$C721,[1]raw_transmission_costs!$A:$A,AG$611)</f>
        <v>#VALUE!</v>
      </c>
      <c r="AH721" s="27" t="e">
        <f>SUMIFS([1]raw_transmission_costs!$E:$E,[1]raw_transmission_costs!$B:$B,$C721,[1]raw_transmission_costs!$A:$A,AH$611)</f>
        <v>#VALUE!</v>
      </c>
      <c r="AI721" s="27" t="e">
        <f>SUMIFS([1]raw_transmission_costs!$E:$E,[1]raw_transmission_costs!$B:$B,$C721,[1]raw_transmission_costs!$A:$A,AI$611)</f>
        <v>#VALUE!</v>
      </c>
      <c r="AJ721" s="27" t="e">
        <f>SUMIFS([1]raw_transmission_costs!$E:$E,[1]raw_transmission_costs!$B:$B,$C721,[1]raw_transmission_costs!$A:$A,AJ$611)</f>
        <v>#VALUE!</v>
      </c>
      <c r="AK721" s="27" t="e">
        <f>SUMIFS([1]raw_transmission_costs!$E:$E,[1]raw_transmission_costs!$B:$B,$C721,[1]raw_transmission_costs!$A:$A,AK$611)</f>
        <v>#VALUE!</v>
      </c>
      <c r="AL721" s="27" t="e">
        <f>SUMIFS([1]raw_transmission_costs!$E:$E,[1]raw_transmission_costs!$B:$B,$C721,[1]raw_transmission_costs!$A:$A,AL$611)</f>
        <v>#VALUE!</v>
      </c>
      <c r="AM721" s="27" t="e">
        <f>SUMIFS([1]raw_transmission_costs!$E:$E,[1]raw_transmission_costs!$B:$B,$C721,[1]raw_transmission_costs!$A:$A,AM$611)</f>
        <v>#VALUE!</v>
      </c>
      <c r="AN721" s="110" t="e">
        <f>SUMIFS([1]raw_transmission_costs!$E:$E,[1]raw_transmission_costs!$B:$B,$C721,[1]raw_transmission_costs!$A:$A,AN$611)</f>
        <v>#VALUE!</v>
      </c>
      <c r="AO721" s="17"/>
    </row>
    <row r="722" spans="3:41" outlineLevel="1" collapsed="1" x14ac:dyDescent="0.4"/>
    <row r="723" spans="3:41" outlineLevel="1" x14ac:dyDescent="0.4">
      <c r="C723" s="99" t="s">
        <v>184</v>
      </c>
    </row>
    <row r="724" spans="3:41" outlineLevel="1" x14ac:dyDescent="0.4">
      <c r="C724" s="14" t="s">
        <v>145</v>
      </c>
      <c r="D724" s="15" t="s">
        <v>34</v>
      </c>
      <c r="E724" s="16">
        <v>2015</v>
      </c>
      <c r="F724" s="16">
        <v>2016</v>
      </c>
      <c r="G724" s="16">
        <v>2017</v>
      </c>
      <c r="H724" s="16">
        <v>2018</v>
      </c>
      <c r="I724" s="16">
        <v>2019</v>
      </c>
      <c r="J724" s="16">
        <v>2020</v>
      </c>
      <c r="K724" s="16">
        <v>2021</v>
      </c>
      <c r="L724" s="16">
        <v>2022</v>
      </c>
      <c r="M724" s="16">
        <v>2023</v>
      </c>
      <c r="N724" s="16">
        <v>2024</v>
      </c>
      <c r="O724" s="16">
        <v>2025</v>
      </c>
      <c r="P724" s="16">
        <v>2026</v>
      </c>
      <c r="Q724" s="16">
        <v>2027</v>
      </c>
      <c r="R724" s="16">
        <v>2028</v>
      </c>
      <c r="S724" s="16">
        <v>2029</v>
      </c>
      <c r="T724" s="16">
        <v>2030</v>
      </c>
      <c r="U724" s="16">
        <v>2031</v>
      </c>
      <c r="V724" s="16">
        <v>2032</v>
      </c>
      <c r="W724" s="16">
        <v>2033</v>
      </c>
      <c r="X724" s="16">
        <v>2034</v>
      </c>
      <c r="Y724" s="16">
        <v>2035</v>
      </c>
      <c r="Z724" s="16">
        <v>2036</v>
      </c>
      <c r="AA724" s="16">
        <v>2037</v>
      </c>
      <c r="AB724" s="16">
        <v>2038</v>
      </c>
      <c r="AC724" s="16">
        <v>2039</v>
      </c>
      <c r="AD724" s="16">
        <v>2040</v>
      </c>
      <c r="AE724" s="16">
        <v>2041</v>
      </c>
      <c r="AF724" s="16">
        <v>2042</v>
      </c>
      <c r="AG724" s="16">
        <v>2043</v>
      </c>
      <c r="AH724" s="16">
        <v>2044</v>
      </c>
      <c r="AI724" s="16">
        <v>2045</v>
      </c>
      <c r="AJ724" s="16">
        <v>2046</v>
      </c>
      <c r="AK724" s="16">
        <v>2047</v>
      </c>
      <c r="AL724" s="16">
        <v>2048</v>
      </c>
      <c r="AM724" s="16">
        <v>2049</v>
      </c>
      <c r="AN724" s="47">
        <v>2050</v>
      </c>
    </row>
    <row r="725" spans="3:41" outlineLevel="1" x14ac:dyDescent="0.4">
      <c r="C725" s="144" t="s">
        <v>155</v>
      </c>
      <c r="D725" s="130" t="s">
        <v>185</v>
      </c>
      <c r="E725" s="23">
        <v>0</v>
      </c>
      <c r="F725" s="23">
        <v>0</v>
      </c>
      <c r="G725" s="23">
        <v>0</v>
      </c>
      <c r="H725" s="23">
        <v>0</v>
      </c>
      <c r="I725" s="23">
        <v>0</v>
      </c>
      <c r="J725" s="23">
        <v>0</v>
      </c>
      <c r="K725" s="23">
        <v>0</v>
      </c>
      <c r="L725" s="23">
        <v>0</v>
      </c>
      <c r="M725" s="23">
        <v>0</v>
      </c>
      <c r="N725" s="23">
        <v>0</v>
      </c>
      <c r="O725" s="23">
        <v>0</v>
      </c>
      <c r="P725" s="23">
        <v>0</v>
      </c>
      <c r="Q725" s="23">
        <v>0</v>
      </c>
      <c r="R725" s="23">
        <v>0</v>
      </c>
      <c r="S725" s="23">
        <v>0</v>
      </c>
      <c r="T725" s="23">
        <v>0</v>
      </c>
      <c r="U725" s="23" t="e">
        <f>SUMIFS([1]raw_transmission_costs!$C:$C,[1]raw_transmission_costs!$B:$B,$C725,[1]raw_transmission_costs!$A:$A,U$724)/1000000</f>
        <v>#VALUE!</v>
      </c>
      <c r="V725" s="24" t="e">
        <f>SUMIFS([1]raw_transmission_costs!$C:$C,[1]raw_transmission_costs!$B:$B,$C725,[1]raw_transmission_costs!$A:$A,V$724)/1000000</f>
        <v>#VALUE!</v>
      </c>
      <c r="W725" s="24" t="e">
        <f>SUMIFS([1]raw_transmission_costs!$C:$C,[1]raw_transmission_costs!$B:$B,$C725,[1]raw_transmission_costs!$A:$A,W$724)/1000000</f>
        <v>#VALUE!</v>
      </c>
      <c r="X725" s="24" t="e">
        <f>SUMIFS([1]raw_transmission_costs!$C:$C,[1]raw_transmission_costs!$B:$B,$C725,[1]raw_transmission_costs!$A:$A,X$724)/1000000</f>
        <v>#VALUE!</v>
      </c>
      <c r="Y725" s="24" t="e">
        <f>SUMIFS([1]raw_transmission_costs!$C:$C,[1]raw_transmission_costs!$B:$B,$C725,[1]raw_transmission_costs!$A:$A,Y$724)/1000000</f>
        <v>#VALUE!</v>
      </c>
      <c r="Z725" s="24" t="e">
        <f>SUMIFS([1]raw_transmission_costs!$C:$C,[1]raw_transmission_costs!$B:$B,$C725,[1]raw_transmission_costs!$A:$A,Z$724)/1000000</f>
        <v>#VALUE!</v>
      </c>
      <c r="AA725" s="24" t="e">
        <f>SUMIFS([1]raw_transmission_costs!$C:$C,[1]raw_transmission_costs!$B:$B,$C725,[1]raw_transmission_costs!$A:$A,AA$724)/1000000</f>
        <v>#VALUE!</v>
      </c>
      <c r="AB725" s="24" t="e">
        <f>SUMIFS([1]raw_transmission_costs!$C:$C,[1]raw_transmission_costs!$B:$B,$C725,[1]raw_transmission_costs!$A:$A,AB$724)/1000000</f>
        <v>#VALUE!</v>
      </c>
      <c r="AC725" s="24" t="e">
        <f>SUMIFS([1]raw_transmission_costs!$C:$C,[1]raw_transmission_costs!$B:$B,$C725,[1]raw_transmission_costs!$A:$A,AC$724)/1000000</f>
        <v>#VALUE!</v>
      </c>
      <c r="AD725" s="24" t="e">
        <f>SUMIFS([1]raw_transmission_costs!$C:$C,[1]raw_transmission_costs!$B:$B,$C725,[1]raw_transmission_costs!$A:$A,AD$724)/1000000</f>
        <v>#VALUE!</v>
      </c>
      <c r="AE725" s="24" t="e">
        <f>SUMIFS([1]raw_transmission_costs!$C:$C,[1]raw_transmission_costs!$B:$B,$C725,[1]raw_transmission_costs!$A:$A,AE$724)/1000000</f>
        <v>#VALUE!</v>
      </c>
      <c r="AF725" s="24" t="e">
        <f>SUMIFS([1]raw_transmission_costs!$C:$C,[1]raw_transmission_costs!$B:$B,$C725,[1]raw_transmission_costs!$A:$A,AF$724)/1000000</f>
        <v>#VALUE!</v>
      </c>
      <c r="AG725" s="24" t="e">
        <f>SUMIFS([1]raw_transmission_costs!$C:$C,[1]raw_transmission_costs!$B:$B,$C725,[1]raw_transmission_costs!$A:$A,AG$724)/1000000</f>
        <v>#VALUE!</v>
      </c>
      <c r="AH725" s="24" t="e">
        <f>SUMIFS([1]raw_transmission_costs!$C:$C,[1]raw_transmission_costs!$B:$B,$C725,[1]raw_transmission_costs!$A:$A,AH$724)/1000000</f>
        <v>#VALUE!</v>
      </c>
      <c r="AI725" s="24" t="e">
        <f>SUMIFS([1]raw_transmission_costs!$C:$C,[1]raw_transmission_costs!$B:$B,$C725,[1]raw_transmission_costs!$A:$A,AI$724)/1000000</f>
        <v>#VALUE!</v>
      </c>
      <c r="AJ725" s="24" t="e">
        <f>SUMIFS([1]raw_transmission_costs!$C:$C,[1]raw_transmission_costs!$B:$B,$C725,[1]raw_transmission_costs!$A:$A,AJ$724)/1000000</f>
        <v>#VALUE!</v>
      </c>
      <c r="AK725" s="24" t="e">
        <f>SUMIFS([1]raw_transmission_costs!$C:$C,[1]raw_transmission_costs!$B:$B,$C725,[1]raw_transmission_costs!$A:$A,AK$724)/1000000</f>
        <v>#VALUE!</v>
      </c>
      <c r="AL725" s="24" t="e">
        <f>SUMIFS([1]raw_transmission_costs!$C:$C,[1]raw_transmission_costs!$B:$B,$C725,[1]raw_transmission_costs!$A:$A,AL$724)/1000000</f>
        <v>#VALUE!</v>
      </c>
      <c r="AM725" s="24" t="e">
        <f>SUMIFS([1]raw_transmission_costs!$C:$C,[1]raw_transmission_costs!$B:$B,$C725,[1]raw_transmission_costs!$A:$A,AM$724)/1000000</f>
        <v>#VALUE!</v>
      </c>
      <c r="AN725" s="131" t="e">
        <f>SUMIFS([1]raw_transmission_costs!$C:$C,[1]raw_transmission_costs!$B:$B,$C725,[1]raw_transmission_costs!$A:$A,AN$724)/1000000</f>
        <v>#VALUE!</v>
      </c>
    </row>
    <row r="726" spans="3:41" outlineLevel="1" x14ac:dyDescent="0.4">
      <c r="C726" s="145" t="s">
        <v>156</v>
      </c>
      <c r="D726" s="130" t="s">
        <v>185</v>
      </c>
      <c r="E726" s="24">
        <v>0</v>
      </c>
      <c r="F726" s="24">
        <v>0</v>
      </c>
      <c r="G726" s="24">
        <v>0</v>
      </c>
      <c r="H726" s="24">
        <v>0</v>
      </c>
      <c r="I726" s="24">
        <v>0</v>
      </c>
      <c r="J726" s="24">
        <v>0</v>
      </c>
      <c r="K726" s="24">
        <v>0</v>
      </c>
      <c r="L726" s="24">
        <v>0</v>
      </c>
      <c r="M726" s="24">
        <v>0</v>
      </c>
      <c r="N726" s="24">
        <v>0</v>
      </c>
      <c r="O726" s="24">
        <v>0</v>
      </c>
      <c r="P726" s="24">
        <v>0</v>
      </c>
      <c r="Q726" s="24">
        <v>0</v>
      </c>
      <c r="R726" s="24">
        <v>0</v>
      </c>
      <c r="S726" s="24">
        <v>0</v>
      </c>
      <c r="T726" s="24">
        <v>0</v>
      </c>
      <c r="U726" s="24" t="e">
        <f>SUMIFS([1]raw_transmission_costs!$C:$C,[1]raw_transmission_costs!$B:$B,$C726,[1]raw_transmission_costs!$A:$A,U$724)/1000000</f>
        <v>#VALUE!</v>
      </c>
      <c r="V726" s="24" t="e">
        <f>SUMIFS([1]raw_transmission_costs!$C:$C,[1]raw_transmission_costs!$B:$B,$C726,[1]raw_transmission_costs!$A:$A,V$724)/1000000</f>
        <v>#VALUE!</v>
      </c>
      <c r="W726" s="24" t="e">
        <f>SUMIFS([1]raw_transmission_costs!$C:$C,[1]raw_transmission_costs!$B:$B,$C726,[1]raw_transmission_costs!$A:$A,W$724)/1000000</f>
        <v>#VALUE!</v>
      </c>
      <c r="X726" s="24" t="e">
        <f>SUMIFS([1]raw_transmission_costs!$C:$C,[1]raw_transmission_costs!$B:$B,$C726,[1]raw_transmission_costs!$A:$A,X$724)/1000000</f>
        <v>#VALUE!</v>
      </c>
      <c r="Y726" s="24" t="e">
        <f>SUMIFS([1]raw_transmission_costs!$C:$C,[1]raw_transmission_costs!$B:$B,$C726,[1]raw_transmission_costs!$A:$A,Y$724)/1000000</f>
        <v>#VALUE!</v>
      </c>
      <c r="Z726" s="24" t="e">
        <f>SUMIFS([1]raw_transmission_costs!$C:$C,[1]raw_transmission_costs!$B:$B,$C726,[1]raw_transmission_costs!$A:$A,Z$724)/1000000</f>
        <v>#VALUE!</v>
      </c>
      <c r="AA726" s="24" t="e">
        <f>SUMIFS([1]raw_transmission_costs!$C:$C,[1]raw_transmission_costs!$B:$B,$C726,[1]raw_transmission_costs!$A:$A,AA$724)/1000000</f>
        <v>#VALUE!</v>
      </c>
      <c r="AB726" s="24" t="e">
        <f>SUMIFS([1]raw_transmission_costs!$C:$C,[1]raw_transmission_costs!$B:$B,$C726,[1]raw_transmission_costs!$A:$A,AB$724)/1000000</f>
        <v>#VALUE!</v>
      </c>
      <c r="AC726" s="24" t="e">
        <f>SUMIFS([1]raw_transmission_costs!$C:$C,[1]raw_transmission_costs!$B:$B,$C726,[1]raw_transmission_costs!$A:$A,AC$724)/1000000</f>
        <v>#VALUE!</v>
      </c>
      <c r="AD726" s="24" t="e">
        <f>SUMIFS([1]raw_transmission_costs!$C:$C,[1]raw_transmission_costs!$B:$B,$C726,[1]raw_transmission_costs!$A:$A,AD$724)/1000000</f>
        <v>#VALUE!</v>
      </c>
      <c r="AE726" s="24" t="e">
        <f>SUMIFS([1]raw_transmission_costs!$C:$C,[1]raw_transmission_costs!$B:$B,$C726,[1]raw_transmission_costs!$A:$A,AE$724)/1000000</f>
        <v>#VALUE!</v>
      </c>
      <c r="AF726" s="24" t="e">
        <f>SUMIFS([1]raw_transmission_costs!$C:$C,[1]raw_transmission_costs!$B:$B,$C726,[1]raw_transmission_costs!$A:$A,AF$724)/1000000</f>
        <v>#VALUE!</v>
      </c>
      <c r="AG726" s="24" t="e">
        <f>SUMIFS([1]raw_transmission_costs!$C:$C,[1]raw_transmission_costs!$B:$B,$C726,[1]raw_transmission_costs!$A:$A,AG$724)/1000000</f>
        <v>#VALUE!</v>
      </c>
      <c r="AH726" s="24" t="e">
        <f>SUMIFS([1]raw_transmission_costs!$C:$C,[1]raw_transmission_costs!$B:$B,$C726,[1]raw_transmission_costs!$A:$A,AH$724)/1000000</f>
        <v>#VALUE!</v>
      </c>
      <c r="AI726" s="24" t="e">
        <f>SUMIFS([1]raw_transmission_costs!$C:$C,[1]raw_transmission_costs!$B:$B,$C726,[1]raw_transmission_costs!$A:$A,AI$724)/1000000</f>
        <v>#VALUE!</v>
      </c>
      <c r="AJ726" s="24" t="e">
        <f>SUMIFS([1]raw_transmission_costs!$C:$C,[1]raw_transmission_costs!$B:$B,$C726,[1]raw_transmission_costs!$A:$A,AJ$724)/1000000</f>
        <v>#VALUE!</v>
      </c>
      <c r="AK726" s="24" t="e">
        <f>SUMIFS([1]raw_transmission_costs!$C:$C,[1]raw_transmission_costs!$B:$B,$C726,[1]raw_transmission_costs!$A:$A,AK$724)/1000000</f>
        <v>#VALUE!</v>
      </c>
      <c r="AL726" s="24" t="e">
        <f>SUMIFS([1]raw_transmission_costs!$C:$C,[1]raw_transmission_costs!$B:$B,$C726,[1]raw_transmission_costs!$A:$A,AL$724)/1000000</f>
        <v>#VALUE!</v>
      </c>
      <c r="AM726" s="24" t="e">
        <f>SUMIFS([1]raw_transmission_costs!$C:$C,[1]raw_transmission_costs!$B:$B,$C726,[1]raw_transmission_costs!$A:$A,AM$724)/1000000</f>
        <v>#VALUE!</v>
      </c>
      <c r="AN726" s="131" t="e">
        <f>SUMIFS([1]raw_transmission_costs!$C:$C,[1]raw_transmission_costs!$B:$B,$C726,[1]raw_transmission_costs!$A:$A,AN$724)/1000000</f>
        <v>#VALUE!</v>
      </c>
    </row>
    <row r="727" spans="3:41" outlineLevel="1" x14ac:dyDescent="0.4">
      <c r="C727" s="145" t="s">
        <v>157</v>
      </c>
      <c r="D727" s="130" t="s">
        <v>185</v>
      </c>
      <c r="E727" s="24">
        <v>0</v>
      </c>
      <c r="F727" s="24">
        <v>0</v>
      </c>
      <c r="G727" s="24">
        <v>0</v>
      </c>
      <c r="H727" s="24">
        <v>0</v>
      </c>
      <c r="I727" s="24">
        <v>0</v>
      </c>
      <c r="J727" s="24">
        <v>0</v>
      </c>
      <c r="K727" s="24">
        <v>0</v>
      </c>
      <c r="L727" s="24">
        <v>0</v>
      </c>
      <c r="M727" s="24">
        <v>0</v>
      </c>
      <c r="N727" s="24">
        <v>0</v>
      </c>
      <c r="O727" s="24">
        <v>0</v>
      </c>
      <c r="P727" s="24">
        <v>0</v>
      </c>
      <c r="Q727" s="24">
        <v>0</v>
      </c>
      <c r="R727" s="24">
        <v>0</v>
      </c>
      <c r="S727" s="24">
        <v>0</v>
      </c>
      <c r="T727" s="24">
        <v>0</v>
      </c>
      <c r="U727" s="24" t="e">
        <f>SUMIFS([1]raw_transmission_costs!$C:$C,[1]raw_transmission_costs!$B:$B,$C727,[1]raw_transmission_costs!$A:$A,U$724)/1000000</f>
        <v>#VALUE!</v>
      </c>
      <c r="V727" s="24" t="e">
        <f>SUMIFS([1]raw_transmission_costs!$C:$C,[1]raw_transmission_costs!$B:$B,$C727,[1]raw_transmission_costs!$A:$A,V$724)/1000000</f>
        <v>#VALUE!</v>
      </c>
      <c r="W727" s="24" t="e">
        <f>SUMIFS([1]raw_transmission_costs!$C:$C,[1]raw_transmission_costs!$B:$B,$C727,[1]raw_transmission_costs!$A:$A,W$724)/1000000</f>
        <v>#VALUE!</v>
      </c>
      <c r="X727" s="24" t="e">
        <f>SUMIFS([1]raw_transmission_costs!$C:$C,[1]raw_transmission_costs!$B:$B,$C727,[1]raw_transmission_costs!$A:$A,X$724)/1000000</f>
        <v>#VALUE!</v>
      </c>
      <c r="Y727" s="24" t="e">
        <f>SUMIFS([1]raw_transmission_costs!$C:$C,[1]raw_transmission_costs!$B:$B,$C727,[1]raw_transmission_costs!$A:$A,Y$724)/1000000</f>
        <v>#VALUE!</v>
      </c>
      <c r="Z727" s="24" t="e">
        <f>SUMIFS([1]raw_transmission_costs!$C:$C,[1]raw_transmission_costs!$B:$B,$C727,[1]raw_transmission_costs!$A:$A,Z$724)/1000000</f>
        <v>#VALUE!</v>
      </c>
      <c r="AA727" s="24" t="e">
        <f>SUMIFS([1]raw_transmission_costs!$C:$C,[1]raw_transmission_costs!$B:$B,$C727,[1]raw_transmission_costs!$A:$A,AA$724)/1000000</f>
        <v>#VALUE!</v>
      </c>
      <c r="AB727" s="24" t="e">
        <f>SUMIFS([1]raw_transmission_costs!$C:$C,[1]raw_transmission_costs!$B:$B,$C727,[1]raw_transmission_costs!$A:$A,AB$724)/1000000</f>
        <v>#VALUE!</v>
      </c>
      <c r="AC727" s="24" t="e">
        <f>SUMIFS([1]raw_transmission_costs!$C:$C,[1]raw_transmission_costs!$B:$B,$C727,[1]raw_transmission_costs!$A:$A,AC$724)/1000000</f>
        <v>#VALUE!</v>
      </c>
      <c r="AD727" s="24" t="e">
        <f>SUMIFS([1]raw_transmission_costs!$C:$C,[1]raw_transmission_costs!$B:$B,$C727,[1]raw_transmission_costs!$A:$A,AD$724)/1000000</f>
        <v>#VALUE!</v>
      </c>
      <c r="AE727" s="24" t="e">
        <f>SUMIFS([1]raw_transmission_costs!$C:$C,[1]raw_transmission_costs!$B:$B,$C727,[1]raw_transmission_costs!$A:$A,AE$724)/1000000</f>
        <v>#VALUE!</v>
      </c>
      <c r="AF727" s="24" t="e">
        <f>SUMIFS([1]raw_transmission_costs!$C:$C,[1]raw_transmission_costs!$B:$B,$C727,[1]raw_transmission_costs!$A:$A,AF$724)/1000000</f>
        <v>#VALUE!</v>
      </c>
      <c r="AG727" s="24" t="e">
        <f>SUMIFS([1]raw_transmission_costs!$C:$C,[1]raw_transmission_costs!$B:$B,$C727,[1]raw_transmission_costs!$A:$A,AG$724)/1000000</f>
        <v>#VALUE!</v>
      </c>
      <c r="AH727" s="24" t="e">
        <f>SUMIFS([1]raw_transmission_costs!$C:$C,[1]raw_transmission_costs!$B:$B,$C727,[1]raw_transmission_costs!$A:$A,AH$724)/1000000</f>
        <v>#VALUE!</v>
      </c>
      <c r="AI727" s="24" t="e">
        <f>SUMIFS([1]raw_transmission_costs!$C:$C,[1]raw_transmission_costs!$B:$B,$C727,[1]raw_transmission_costs!$A:$A,AI$724)/1000000</f>
        <v>#VALUE!</v>
      </c>
      <c r="AJ727" s="24" t="e">
        <f>SUMIFS([1]raw_transmission_costs!$C:$C,[1]raw_transmission_costs!$B:$B,$C727,[1]raw_transmission_costs!$A:$A,AJ$724)/1000000</f>
        <v>#VALUE!</v>
      </c>
      <c r="AK727" s="24" t="e">
        <f>SUMIFS([1]raw_transmission_costs!$C:$C,[1]raw_transmission_costs!$B:$B,$C727,[1]raw_transmission_costs!$A:$A,AK$724)/1000000</f>
        <v>#VALUE!</v>
      </c>
      <c r="AL727" s="24" t="e">
        <f>SUMIFS([1]raw_transmission_costs!$C:$C,[1]raw_transmission_costs!$B:$B,$C727,[1]raw_transmission_costs!$A:$A,AL$724)/1000000</f>
        <v>#VALUE!</v>
      </c>
      <c r="AM727" s="24" t="e">
        <f>SUMIFS([1]raw_transmission_costs!$C:$C,[1]raw_transmission_costs!$B:$B,$C727,[1]raw_transmission_costs!$A:$A,AM$724)/1000000</f>
        <v>#VALUE!</v>
      </c>
      <c r="AN727" s="131" t="e">
        <f>SUMIFS([1]raw_transmission_costs!$C:$C,[1]raw_transmission_costs!$B:$B,$C727,[1]raw_transmission_costs!$A:$A,AN$724)/1000000</f>
        <v>#VALUE!</v>
      </c>
    </row>
    <row r="728" spans="3:41" outlineLevel="1" x14ac:dyDescent="0.4">
      <c r="C728" s="145" t="s">
        <v>158</v>
      </c>
      <c r="D728" s="130" t="s">
        <v>185</v>
      </c>
      <c r="E728" s="24">
        <v>0</v>
      </c>
      <c r="F728" s="24">
        <v>0</v>
      </c>
      <c r="G728" s="24">
        <v>0</v>
      </c>
      <c r="H728" s="24">
        <v>0</v>
      </c>
      <c r="I728" s="24">
        <v>0</v>
      </c>
      <c r="J728" s="24">
        <v>0</v>
      </c>
      <c r="K728" s="24">
        <v>0</v>
      </c>
      <c r="L728" s="24">
        <v>0</v>
      </c>
      <c r="M728" s="24">
        <v>0</v>
      </c>
      <c r="N728" s="24">
        <v>0</v>
      </c>
      <c r="O728" s="24">
        <v>0</v>
      </c>
      <c r="P728" s="24">
        <v>0</v>
      </c>
      <c r="Q728" s="24">
        <v>0</v>
      </c>
      <c r="R728" s="24">
        <v>0</v>
      </c>
      <c r="S728" s="24">
        <v>0</v>
      </c>
      <c r="T728" s="24">
        <v>0</v>
      </c>
      <c r="U728" s="24" t="e">
        <f>SUMIFS([1]raw_transmission_costs!$C:$C,[1]raw_transmission_costs!$B:$B,$C728,[1]raw_transmission_costs!$A:$A,U$724)/1000000</f>
        <v>#VALUE!</v>
      </c>
      <c r="V728" s="24" t="e">
        <f>SUMIFS([1]raw_transmission_costs!$C:$C,[1]raw_transmission_costs!$B:$B,$C728,[1]raw_transmission_costs!$A:$A,V$724)/1000000</f>
        <v>#VALUE!</v>
      </c>
      <c r="W728" s="24" t="e">
        <f>SUMIFS([1]raw_transmission_costs!$C:$C,[1]raw_transmission_costs!$B:$B,$C728,[1]raw_transmission_costs!$A:$A,W$724)/1000000</f>
        <v>#VALUE!</v>
      </c>
      <c r="X728" s="24" t="e">
        <f>SUMIFS([1]raw_transmission_costs!$C:$C,[1]raw_transmission_costs!$B:$B,$C728,[1]raw_transmission_costs!$A:$A,X$724)/1000000</f>
        <v>#VALUE!</v>
      </c>
      <c r="Y728" s="24" t="e">
        <f>SUMIFS([1]raw_transmission_costs!$C:$C,[1]raw_transmission_costs!$B:$B,$C728,[1]raw_transmission_costs!$A:$A,Y$724)/1000000</f>
        <v>#VALUE!</v>
      </c>
      <c r="Z728" s="24" t="e">
        <f>SUMIFS([1]raw_transmission_costs!$C:$C,[1]raw_transmission_costs!$B:$B,$C728,[1]raw_transmission_costs!$A:$A,Z$724)/1000000</f>
        <v>#VALUE!</v>
      </c>
      <c r="AA728" s="24" t="e">
        <f>SUMIFS([1]raw_transmission_costs!$C:$C,[1]raw_transmission_costs!$B:$B,$C728,[1]raw_transmission_costs!$A:$A,AA$724)/1000000</f>
        <v>#VALUE!</v>
      </c>
      <c r="AB728" s="24" t="e">
        <f>SUMIFS([1]raw_transmission_costs!$C:$C,[1]raw_transmission_costs!$B:$B,$C728,[1]raw_transmission_costs!$A:$A,AB$724)/1000000</f>
        <v>#VALUE!</v>
      </c>
      <c r="AC728" s="24" t="e">
        <f>SUMIFS([1]raw_transmission_costs!$C:$C,[1]raw_transmission_costs!$B:$B,$C728,[1]raw_transmission_costs!$A:$A,AC$724)/1000000</f>
        <v>#VALUE!</v>
      </c>
      <c r="AD728" s="24" t="e">
        <f>SUMIFS([1]raw_transmission_costs!$C:$C,[1]raw_transmission_costs!$B:$B,$C728,[1]raw_transmission_costs!$A:$A,AD$724)/1000000</f>
        <v>#VALUE!</v>
      </c>
      <c r="AE728" s="24" t="e">
        <f>SUMIFS([1]raw_transmission_costs!$C:$C,[1]raw_transmission_costs!$B:$B,$C728,[1]raw_transmission_costs!$A:$A,AE$724)/1000000</f>
        <v>#VALUE!</v>
      </c>
      <c r="AF728" s="24" t="e">
        <f>SUMIFS([1]raw_transmission_costs!$C:$C,[1]raw_transmission_costs!$B:$B,$C728,[1]raw_transmission_costs!$A:$A,AF$724)/1000000</f>
        <v>#VALUE!</v>
      </c>
      <c r="AG728" s="24" t="e">
        <f>SUMIFS([1]raw_transmission_costs!$C:$C,[1]raw_transmission_costs!$B:$B,$C728,[1]raw_transmission_costs!$A:$A,AG$724)/1000000</f>
        <v>#VALUE!</v>
      </c>
      <c r="AH728" s="24" t="e">
        <f>SUMIFS([1]raw_transmission_costs!$C:$C,[1]raw_transmission_costs!$B:$B,$C728,[1]raw_transmission_costs!$A:$A,AH$724)/1000000</f>
        <v>#VALUE!</v>
      </c>
      <c r="AI728" s="24" t="e">
        <f>SUMIFS([1]raw_transmission_costs!$C:$C,[1]raw_transmission_costs!$B:$B,$C728,[1]raw_transmission_costs!$A:$A,AI$724)/1000000</f>
        <v>#VALUE!</v>
      </c>
      <c r="AJ728" s="24" t="e">
        <f>SUMIFS([1]raw_transmission_costs!$C:$C,[1]raw_transmission_costs!$B:$B,$C728,[1]raw_transmission_costs!$A:$A,AJ$724)/1000000</f>
        <v>#VALUE!</v>
      </c>
      <c r="AK728" s="24" t="e">
        <f>SUMIFS([1]raw_transmission_costs!$C:$C,[1]raw_transmission_costs!$B:$B,$C728,[1]raw_transmission_costs!$A:$A,AK$724)/1000000</f>
        <v>#VALUE!</v>
      </c>
      <c r="AL728" s="24" t="e">
        <f>SUMIFS([1]raw_transmission_costs!$C:$C,[1]raw_transmission_costs!$B:$B,$C728,[1]raw_transmission_costs!$A:$A,AL$724)/1000000</f>
        <v>#VALUE!</v>
      </c>
      <c r="AM728" s="24" t="e">
        <f>SUMIFS([1]raw_transmission_costs!$C:$C,[1]raw_transmission_costs!$B:$B,$C728,[1]raw_transmission_costs!$A:$A,AM$724)/1000000</f>
        <v>#VALUE!</v>
      </c>
      <c r="AN728" s="131" t="e">
        <f>SUMIFS([1]raw_transmission_costs!$C:$C,[1]raw_transmission_costs!$B:$B,$C728,[1]raw_transmission_costs!$A:$A,AN$724)/1000000</f>
        <v>#VALUE!</v>
      </c>
    </row>
    <row r="729" spans="3:41" outlineLevel="1" x14ac:dyDescent="0.4">
      <c r="C729" s="145" t="s">
        <v>159</v>
      </c>
      <c r="D729" s="130" t="s">
        <v>185</v>
      </c>
      <c r="E729" s="24">
        <v>0</v>
      </c>
      <c r="F729" s="24">
        <v>0</v>
      </c>
      <c r="G729" s="24">
        <v>0</v>
      </c>
      <c r="H729" s="24">
        <v>0</v>
      </c>
      <c r="I729" s="24">
        <v>0</v>
      </c>
      <c r="J729" s="24">
        <v>0</v>
      </c>
      <c r="K729" s="24">
        <v>0</v>
      </c>
      <c r="L729" s="24">
        <v>0</v>
      </c>
      <c r="M729" s="24">
        <v>0</v>
      </c>
      <c r="N729" s="24">
        <v>0</v>
      </c>
      <c r="O729" s="24">
        <v>0</v>
      </c>
      <c r="P729" s="24">
        <v>0</v>
      </c>
      <c r="Q729" s="24">
        <v>0</v>
      </c>
      <c r="R729" s="24">
        <v>0</v>
      </c>
      <c r="S729" s="24">
        <v>0</v>
      </c>
      <c r="T729" s="24">
        <v>0</v>
      </c>
      <c r="U729" s="24" t="e">
        <f>SUMIFS([1]raw_transmission_costs!$C:$C,[1]raw_transmission_costs!$B:$B,$C729,[1]raw_transmission_costs!$A:$A,U$724)/1000000</f>
        <v>#VALUE!</v>
      </c>
      <c r="V729" s="24" t="e">
        <f>SUMIFS([1]raw_transmission_costs!$C:$C,[1]raw_transmission_costs!$B:$B,$C729,[1]raw_transmission_costs!$A:$A,V$724)/1000000</f>
        <v>#VALUE!</v>
      </c>
      <c r="W729" s="24" t="e">
        <f>SUMIFS([1]raw_transmission_costs!$C:$C,[1]raw_transmission_costs!$B:$B,$C729,[1]raw_transmission_costs!$A:$A,W$724)/1000000</f>
        <v>#VALUE!</v>
      </c>
      <c r="X729" s="24" t="e">
        <f>SUMIFS([1]raw_transmission_costs!$C:$C,[1]raw_transmission_costs!$B:$B,$C729,[1]raw_transmission_costs!$A:$A,X$724)/1000000</f>
        <v>#VALUE!</v>
      </c>
      <c r="Y729" s="24" t="e">
        <f>SUMIFS([1]raw_transmission_costs!$C:$C,[1]raw_transmission_costs!$B:$B,$C729,[1]raw_transmission_costs!$A:$A,Y$724)/1000000</f>
        <v>#VALUE!</v>
      </c>
      <c r="Z729" s="24" t="e">
        <f>SUMIFS([1]raw_transmission_costs!$C:$C,[1]raw_transmission_costs!$B:$B,$C729,[1]raw_transmission_costs!$A:$A,Z$724)/1000000</f>
        <v>#VALUE!</v>
      </c>
      <c r="AA729" s="24" t="e">
        <f>SUMIFS([1]raw_transmission_costs!$C:$C,[1]raw_transmission_costs!$B:$B,$C729,[1]raw_transmission_costs!$A:$A,AA$724)/1000000</f>
        <v>#VALUE!</v>
      </c>
      <c r="AB729" s="24" t="e">
        <f>SUMIFS([1]raw_transmission_costs!$C:$C,[1]raw_transmission_costs!$B:$B,$C729,[1]raw_transmission_costs!$A:$A,AB$724)/1000000</f>
        <v>#VALUE!</v>
      </c>
      <c r="AC729" s="24" t="e">
        <f>SUMIFS([1]raw_transmission_costs!$C:$C,[1]raw_transmission_costs!$B:$B,$C729,[1]raw_transmission_costs!$A:$A,AC$724)/1000000</f>
        <v>#VALUE!</v>
      </c>
      <c r="AD729" s="24" t="e">
        <f>SUMIFS([1]raw_transmission_costs!$C:$C,[1]raw_transmission_costs!$B:$B,$C729,[1]raw_transmission_costs!$A:$A,AD$724)/1000000</f>
        <v>#VALUE!</v>
      </c>
      <c r="AE729" s="24" t="e">
        <f>SUMIFS([1]raw_transmission_costs!$C:$C,[1]raw_transmission_costs!$B:$B,$C729,[1]raw_transmission_costs!$A:$A,AE$724)/1000000</f>
        <v>#VALUE!</v>
      </c>
      <c r="AF729" s="24" t="e">
        <f>SUMIFS([1]raw_transmission_costs!$C:$C,[1]raw_transmission_costs!$B:$B,$C729,[1]raw_transmission_costs!$A:$A,AF$724)/1000000</f>
        <v>#VALUE!</v>
      </c>
      <c r="AG729" s="24" t="e">
        <f>SUMIFS([1]raw_transmission_costs!$C:$C,[1]raw_transmission_costs!$B:$B,$C729,[1]raw_transmission_costs!$A:$A,AG$724)/1000000</f>
        <v>#VALUE!</v>
      </c>
      <c r="AH729" s="24" t="e">
        <f>SUMIFS([1]raw_transmission_costs!$C:$C,[1]raw_transmission_costs!$B:$B,$C729,[1]raw_transmission_costs!$A:$A,AH$724)/1000000</f>
        <v>#VALUE!</v>
      </c>
      <c r="AI729" s="24" t="e">
        <f>SUMIFS([1]raw_transmission_costs!$C:$C,[1]raw_transmission_costs!$B:$B,$C729,[1]raw_transmission_costs!$A:$A,AI$724)/1000000</f>
        <v>#VALUE!</v>
      </c>
      <c r="AJ729" s="24" t="e">
        <f>SUMIFS([1]raw_transmission_costs!$C:$C,[1]raw_transmission_costs!$B:$B,$C729,[1]raw_transmission_costs!$A:$A,AJ$724)/1000000</f>
        <v>#VALUE!</v>
      </c>
      <c r="AK729" s="24" t="e">
        <f>SUMIFS([1]raw_transmission_costs!$C:$C,[1]raw_transmission_costs!$B:$B,$C729,[1]raw_transmission_costs!$A:$A,AK$724)/1000000</f>
        <v>#VALUE!</v>
      </c>
      <c r="AL729" s="24" t="e">
        <f>SUMIFS([1]raw_transmission_costs!$C:$C,[1]raw_transmission_costs!$B:$B,$C729,[1]raw_transmission_costs!$A:$A,AL$724)/1000000</f>
        <v>#VALUE!</v>
      </c>
      <c r="AM729" s="24" t="e">
        <f>SUMIFS([1]raw_transmission_costs!$C:$C,[1]raw_transmission_costs!$B:$B,$C729,[1]raw_transmission_costs!$A:$A,AM$724)/1000000</f>
        <v>#VALUE!</v>
      </c>
      <c r="AN729" s="131" t="e">
        <f>SUMIFS([1]raw_transmission_costs!$C:$C,[1]raw_transmission_costs!$B:$B,$C729,[1]raw_transmission_costs!$A:$A,AN$724)/1000000</f>
        <v>#VALUE!</v>
      </c>
    </row>
    <row r="730" spans="3:41" outlineLevel="1" x14ac:dyDescent="0.4">
      <c r="C730" s="145" t="s">
        <v>160</v>
      </c>
      <c r="D730" s="130" t="s">
        <v>185</v>
      </c>
      <c r="E730" s="24">
        <v>0</v>
      </c>
      <c r="F730" s="24">
        <v>0</v>
      </c>
      <c r="G730" s="24">
        <v>0</v>
      </c>
      <c r="H730" s="24">
        <v>0</v>
      </c>
      <c r="I730" s="24">
        <v>0</v>
      </c>
      <c r="J730" s="24">
        <v>0</v>
      </c>
      <c r="K730" s="24">
        <v>0</v>
      </c>
      <c r="L730" s="24">
        <v>0</v>
      </c>
      <c r="M730" s="24">
        <v>0</v>
      </c>
      <c r="N730" s="24">
        <v>0</v>
      </c>
      <c r="O730" s="24">
        <v>0</v>
      </c>
      <c r="P730" s="24">
        <v>0</v>
      </c>
      <c r="Q730" s="24">
        <v>0</v>
      </c>
      <c r="R730" s="24">
        <v>0</v>
      </c>
      <c r="S730" s="24">
        <v>0</v>
      </c>
      <c r="T730" s="24">
        <v>0</v>
      </c>
      <c r="U730" s="24" t="e">
        <f>SUMIFS([1]raw_transmission_costs!$C:$C,[1]raw_transmission_costs!$B:$B,$C730,[1]raw_transmission_costs!$A:$A,U$724)/1000000</f>
        <v>#VALUE!</v>
      </c>
      <c r="V730" s="24" t="e">
        <f>SUMIFS([1]raw_transmission_costs!$C:$C,[1]raw_transmission_costs!$B:$B,$C730,[1]raw_transmission_costs!$A:$A,V$724)/1000000</f>
        <v>#VALUE!</v>
      </c>
      <c r="W730" s="24" t="e">
        <f>SUMIFS([1]raw_transmission_costs!$C:$C,[1]raw_transmission_costs!$B:$B,$C730,[1]raw_transmission_costs!$A:$A,W$724)/1000000</f>
        <v>#VALUE!</v>
      </c>
      <c r="X730" s="24" t="e">
        <f>SUMIFS([1]raw_transmission_costs!$C:$C,[1]raw_transmission_costs!$B:$B,$C730,[1]raw_transmission_costs!$A:$A,X$724)/1000000</f>
        <v>#VALUE!</v>
      </c>
      <c r="Y730" s="24" t="e">
        <f>SUMIFS([1]raw_transmission_costs!$C:$C,[1]raw_transmission_costs!$B:$B,$C730,[1]raw_transmission_costs!$A:$A,Y$724)/1000000</f>
        <v>#VALUE!</v>
      </c>
      <c r="Z730" s="24" t="e">
        <f>SUMIFS([1]raw_transmission_costs!$C:$C,[1]raw_transmission_costs!$B:$B,$C730,[1]raw_transmission_costs!$A:$A,Z$724)/1000000</f>
        <v>#VALUE!</v>
      </c>
      <c r="AA730" s="24" t="e">
        <f>SUMIFS([1]raw_transmission_costs!$C:$C,[1]raw_transmission_costs!$B:$B,$C730,[1]raw_transmission_costs!$A:$A,AA$724)/1000000</f>
        <v>#VALUE!</v>
      </c>
      <c r="AB730" s="24" t="e">
        <f>SUMIFS([1]raw_transmission_costs!$C:$C,[1]raw_transmission_costs!$B:$B,$C730,[1]raw_transmission_costs!$A:$A,AB$724)/1000000</f>
        <v>#VALUE!</v>
      </c>
      <c r="AC730" s="24" t="e">
        <f>SUMIFS([1]raw_transmission_costs!$C:$C,[1]raw_transmission_costs!$B:$B,$C730,[1]raw_transmission_costs!$A:$A,AC$724)/1000000</f>
        <v>#VALUE!</v>
      </c>
      <c r="AD730" s="24" t="e">
        <f>SUMIFS([1]raw_transmission_costs!$C:$C,[1]raw_transmission_costs!$B:$B,$C730,[1]raw_transmission_costs!$A:$A,AD$724)/1000000</f>
        <v>#VALUE!</v>
      </c>
      <c r="AE730" s="24" t="e">
        <f>SUMIFS([1]raw_transmission_costs!$C:$C,[1]raw_transmission_costs!$B:$B,$C730,[1]raw_transmission_costs!$A:$A,AE$724)/1000000</f>
        <v>#VALUE!</v>
      </c>
      <c r="AF730" s="24" t="e">
        <f>SUMIFS([1]raw_transmission_costs!$C:$C,[1]raw_transmission_costs!$B:$B,$C730,[1]raw_transmission_costs!$A:$A,AF$724)/1000000</f>
        <v>#VALUE!</v>
      </c>
      <c r="AG730" s="24" t="e">
        <f>SUMIFS([1]raw_transmission_costs!$C:$C,[1]raw_transmission_costs!$B:$B,$C730,[1]raw_transmission_costs!$A:$A,AG$724)/1000000</f>
        <v>#VALUE!</v>
      </c>
      <c r="AH730" s="24" t="e">
        <f>SUMIFS([1]raw_transmission_costs!$C:$C,[1]raw_transmission_costs!$B:$B,$C730,[1]raw_transmission_costs!$A:$A,AH$724)/1000000</f>
        <v>#VALUE!</v>
      </c>
      <c r="AI730" s="24" t="e">
        <f>SUMIFS([1]raw_transmission_costs!$C:$C,[1]raw_transmission_costs!$B:$B,$C730,[1]raw_transmission_costs!$A:$A,AI$724)/1000000</f>
        <v>#VALUE!</v>
      </c>
      <c r="AJ730" s="24" t="e">
        <f>SUMIFS([1]raw_transmission_costs!$C:$C,[1]raw_transmission_costs!$B:$B,$C730,[1]raw_transmission_costs!$A:$A,AJ$724)/1000000</f>
        <v>#VALUE!</v>
      </c>
      <c r="AK730" s="24" t="e">
        <f>SUMIFS([1]raw_transmission_costs!$C:$C,[1]raw_transmission_costs!$B:$B,$C730,[1]raw_transmission_costs!$A:$A,AK$724)/1000000</f>
        <v>#VALUE!</v>
      </c>
      <c r="AL730" s="24" t="e">
        <f>SUMIFS([1]raw_transmission_costs!$C:$C,[1]raw_transmission_costs!$B:$B,$C730,[1]raw_transmission_costs!$A:$A,AL$724)/1000000</f>
        <v>#VALUE!</v>
      </c>
      <c r="AM730" s="24" t="e">
        <f>SUMIFS([1]raw_transmission_costs!$C:$C,[1]raw_transmission_costs!$B:$B,$C730,[1]raw_transmission_costs!$A:$A,AM$724)/1000000</f>
        <v>#VALUE!</v>
      </c>
      <c r="AN730" s="131" t="e">
        <f>SUMIFS([1]raw_transmission_costs!$C:$C,[1]raw_transmission_costs!$B:$B,$C730,[1]raw_transmission_costs!$A:$A,AN$724)/1000000</f>
        <v>#VALUE!</v>
      </c>
    </row>
    <row r="731" spans="3:41" outlineLevel="1" x14ac:dyDescent="0.4">
      <c r="C731" s="145" t="s">
        <v>161</v>
      </c>
      <c r="D731" s="130" t="s">
        <v>185</v>
      </c>
      <c r="E731" s="24">
        <v>0</v>
      </c>
      <c r="F731" s="24">
        <v>0</v>
      </c>
      <c r="G731" s="24">
        <v>0</v>
      </c>
      <c r="H731" s="24">
        <v>0</v>
      </c>
      <c r="I731" s="24">
        <v>0</v>
      </c>
      <c r="J731" s="24">
        <v>0</v>
      </c>
      <c r="K731" s="24">
        <v>0</v>
      </c>
      <c r="L731" s="24">
        <v>0</v>
      </c>
      <c r="M731" s="24">
        <v>0</v>
      </c>
      <c r="N731" s="24">
        <v>0</v>
      </c>
      <c r="O731" s="24">
        <v>0</v>
      </c>
      <c r="P731" s="24">
        <v>0</v>
      </c>
      <c r="Q731" s="24">
        <v>0</v>
      </c>
      <c r="R731" s="24">
        <v>0</v>
      </c>
      <c r="S731" s="24">
        <v>0</v>
      </c>
      <c r="T731" s="24">
        <v>0</v>
      </c>
      <c r="U731" s="24" t="e">
        <f>SUMIFS([1]raw_transmission_costs!$C:$C,[1]raw_transmission_costs!$B:$B,$C731,[1]raw_transmission_costs!$A:$A,U$724)/1000000</f>
        <v>#VALUE!</v>
      </c>
      <c r="V731" s="24" t="e">
        <f>SUMIFS([1]raw_transmission_costs!$C:$C,[1]raw_transmission_costs!$B:$B,$C731,[1]raw_transmission_costs!$A:$A,V$724)/1000000</f>
        <v>#VALUE!</v>
      </c>
      <c r="W731" s="24" t="e">
        <f>SUMIFS([1]raw_transmission_costs!$C:$C,[1]raw_transmission_costs!$B:$B,$C731,[1]raw_transmission_costs!$A:$A,W$724)/1000000</f>
        <v>#VALUE!</v>
      </c>
      <c r="X731" s="24" t="e">
        <f>SUMIFS([1]raw_transmission_costs!$C:$C,[1]raw_transmission_costs!$B:$B,$C731,[1]raw_transmission_costs!$A:$A,X$724)/1000000</f>
        <v>#VALUE!</v>
      </c>
      <c r="Y731" s="24" t="e">
        <f>SUMIFS([1]raw_transmission_costs!$C:$C,[1]raw_transmission_costs!$B:$B,$C731,[1]raw_transmission_costs!$A:$A,Y$724)/1000000</f>
        <v>#VALUE!</v>
      </c>
      <c r="Z731" s="24" t="e">
        <f>SUMIFS([1]raw_transmission_costs!$C:$C,[1]raw_transmission_costs!$B:$B,$C731,[1]raw_transmission_costs!$A:$A,Z$724)/1000000</f>
        <v>#VALUE!</v>
      </c>
      <c r="AA731" s="24" t="e">
        <f>SUMIFS([1]raw_transmission_costs!$C:$C,[1]raw_transmission_costs!$B:$B,$C731,[1]raw_transmission_costs!$A:$A,AA$724)/1000000</f>
        <v>#VALUE!</v>
      </c>
      <c r="AB731" s="24" t="e">
        <f>SUMIFS([1]raw_transmission_costs!$C:$C,[1]raw_transmission_costs!$B:$B,$C731,[1]raw_transmission_costs!$A:$A,AB$724)/1000000</f>
        <v>#VALUE!</v>
      </c>
      <c r="AC731" s="24" t="e">
        <f>SUMIFS([1]raw_transmission_costs!$C:$C,[1]raw_transmission_costs!$B:$B,$C731,[1]raw_transmission_costs!$A:$A,AC$724)/1000000</f>
        <v>#VALUE!</v>
      </c>
      <c r="AD731" s="24" t="e">
        <f>SUMIFS([1]raw_transmission_costs!$C:$C,[1]raw_transmission_costs!$B:$B,$C731,[1]raw_transmission_costs!$A:$A,AD$724)/1000000</f>
        <v>#VALUE!</v>
      </c>
      <c r="AE731" s="24" t="e">
        <f>SUMIFS([1]raw_transmission_costs!$C:$C,[1]raw_transmission_costs!$B:$B,$C731,[1]raw_transmission_costs!$A:$A,AE$724)/1000000</f>
        <v>#VALUE!</v>
      </c>
      <c r="AF731" s="24" t="e">
        <f>SUMIFS([1]raw_transmission_costs!$C:$C,[1]raw_transmission_costs!$B:$B,$C731,[1]raw_transmission_costs!$A:$A,AF$724)/1000000</f>
        <v>#VALUE!</v>
      </c>
      <c r="AG731" s="24" t="e">
        <f>SUMIFS([1]raw_transmission_costs!$C:$C,[1]raw_transmission_costs!$B:$B,$C731,[1]raw_transmission_costs!$A:$A,AG$724)/1000000</f>
        <v>#VALUE!</v>
      </c>
      <c r="AH731" s="24" t="e">
        <f>SUMIFS([1]raw_transmission_costs!$C:$C,[1]raw_transmission_costs!$B:$B,$C731,[1]raw_transmission_costs!$A:$A,AH$724)/1000000</f>
        <v>#VALUE!</v>
      </c>
      <c r="AI731" s="24" t="e">
        <f>SUMIFS([1]raw_transmission_costs!$C:$C,[1]raw_transmission_costs!$B:$B,$C731,[1]raw_transmission_costs!$A:$A,AI$724)/1000000</f>
        <v>#VALUE!</v>
      </c>
      <c r="AJ731" s="24" t="e">
        <f>SUMIFS([1]raw_transmission_costs!$C:$C,[1]raw_transmission_costs!$B:$B,$C731,[1]raw_transmission_costs!$A:$A,AJ$724)/1000000</f>
        <v>#VALUE!</v>
      </c>
      <c r="AK731" s="24" t="e">
        <f>SUMIFS([1]raw_transmission_costs!$C:$C,[1]raw_transmission_costs!$B:$B,$C731,[1]raw_transmission_costs!$A:$A,AK$724)/1000000</f>
        <v>#VALUE!</v>
      </c>
      <c r="AL731" s="24" t="e">
        <f>SUMIFS([1]raw_transmission_costs!$C:$C,[1]raw_transmission_costs!$B:$B,$C731,[1]raw_transmission_costs!$A:$A,AL$724)/1000000</f>
        <v>#VALUE!</v>
      </c>
      <c r="AM731" s="24" t="e">
        <f>SUMIFS([1]raw_transmission_costs!$C:$C,[1]raw_transmission_costs!$B:$B,$C731,[1]raw_transmission_costs!$A:$A,AM$724)/1000000</f>
        <v>#VALUE!</v>
      </c>
      <c r="AN731" s="131" t="e">
        <f>SUMIFS([1]raw_transmission_costs!$C:$C,[1]raw_transmission_costs!$B:$B,$C731,[1]raw_transmission_costs!$A:$A,AN$724)/1000000</f>
        <v>#VALUE!</v>
      </c>
    </row>
    <row r="732" spans="3:41" outlineLevel="1" x14ac:dyDescent="0.4">
      <c r="C732" s="145" t="s">
        <v>162</v>
      </c>
      <c r="D732" s="130" t="s">
        <v>185</v>
      </c>
      <c r="E732" s="24">
        <v>0</v>
      </c>
      <c r="F732" s="24">
        <v>0</v>
      </c>
      <c r="G732" s="24">
        <v>0</v>
      </c>
      <c r="H732" s="24">
        <v>0</v>
      </c>
      <c r="I732" s="24">
        <v>0</v>
      </c>
      <c r="J732" s="24">
        <v>0</v>
      </c>
      <c r="K732" s="24">
        <v>0</v>
      </c>
      <c r="L732" s="24">
        <v>0</v>
      </c>
      <c r="M732" s="24">
        <v>0</v>
      </c>
      <c r="N732" s="24">
        <v>0</v>
      </c>
      <c r="O732" s="24">
        <v>0</v>
      </c>
      <c r="P732" s="24">
        <v>0</v>
      </c>
      <c r="Q732" s="24">
        <v>0</v>
      </c>
      <c r="R732" s="24">
        <v>0</v>
      </c>
      <c r="S732" s="24">
        <v>0</v>
      </c>
      <c r="T732" s="24">
        <v>0</v>
      </c>
      <c r="U732" s="24" t="e">
        <f>SUMIFS([1]raw_transmission_costs!$C:$C,[1]raw_transmission_costs!$B:$B,$C732,[1]raw_transmission_costs!$A:$A,U$724)/1000000</f>
        <v>#VALUE!</v>
      </c>
      <c r="V732" s="24" t="e">
        <f>SUMIFS([1]raw_transmission_costs!$C:$C,[1]raw_transmission_costs!$B:$B,$C732,[1]raw_transmission_costs!$A:$A,V$724)/1000000</f>
        <v>#VALUE!</v>
      </c>
      <c r="W732" s="24" t="e">
        <f>SUMIFS([1]raw_transmission_costs!$C:$C,[1]raw_transmission_costs!$B:$B,$C732,[1]raw_transmission_costs!$A:$A,W$724)/1000000</f>
        <v>#VALUE!</v>
      </c>
      <c r="X732" s="24" t="e">
        <f>SUMIFS([1]raw_transmission_costs!$C:$C,[1]raw_transmission_costs!$B:$B,$C732,[1]raw_transmission_costs!$A:$A,X$724)/1000000</f>
        <v>#VALUE!</v>
      </c>
      <c r="Y732" s="24" t="e">
        <f>SUMIFS([1]raw_transmission_costs!$C:$C,[1]raw_transmission_costs!$B:$B,$C732,[1]raw_transmission_costs!$A:$A,Y$724)/1000000</f>
        <v>#VALUE!</v>
      </c>
      <c r="Z732" s="24" t="e">
        <f>SUMIFS([1]raw_transmission_costs!$C:$C,[1]raw_transmission_costs!$B:$B,$C732,[1]raw_transmission_costs!$A:$A,Z$724)/1000000</f>
        <v>#VALUE!</v>
      </c>
      <c r="AA732" s="24" t="e">
        <f>SUMIFS([1]raw_transmission_costs!$C:$C,[1]raw_transmission_costs!$B:$B,$C732,[1]raw_transmission_costs!$A:$A,AA$724)/1000000</f>
        <v>#VALUE!</v>
      </c>
      <c r="AB732" s="24" t="e">
        <f>SUMIFS([1]raw_transmission_costs!$C:$C,[1]raw_transmission_costs!$B:$B,$C732,[1]raw_transmission_costs!$A:$A,AB$724)/1000000</f>
        <v>#VALUE!</v>
      </c>
      <c r="AC732" s="24" t="e">
        <f>SUMIFS([1]raw_transmission_costs!$C:$C,[1]raw_transmission_costs!$B:$B,$C732,[1]raw_transmission_costs!$A:$A,AC$724)/1000000</f>
        <v>#VALUE!</v>
      </c>
      <c r="AD732" s="24" t="e">
        <f>SUMIFS([1]raw_transmission_costs!$C:$C,[1]raw_transmission_costs!$B:$B,$C732,[1]raw_transmission_costs!$A:$A,AD$724)/1000000</f>
        <v>#VALUE!</v>
      </c>
      <c r="AE732" s="24" t="e">
        <f>SUMIFS([1]raw_transmission_costs!$C:$C,[1]raw_transmission_costs!$B:$B,$C732,[1]raw_transmission_costs!$A:$A,AE$724)/1000000</f>
        <v>#VALUE!</v>
      </c>
      <c r="AF732" s="24" t="e">
        <f>SUMIFS([1]raw_transmission_costs!$C:$C,[1]raw_transmission_costs!$B:$B,$C732,[1]raw_transmission_costs!$A:$A,AF$724)/1000000</f>
        <v>#VALUE!</v>
      </c>
      <c r="AG732" s="24" t="e">
        <f>SUMIFS([1]raw_transmission_costs!$C:$C,[1]raw_transmission_costs!$B:$B,$C732,[1]raw_transmission_costs!$A:$A,AG$724)/1000000</f>
        <v>#VALUE!</v>
      </c>
      <c r="AH732" s="24" t="e">
        <f>SUMIFS([1]raw_transmission_costs!$C:$C,[1]raw_transmission_costs!$B:$B,$C732,[1]raw_transmission_costs!$A:$A,AH$724)/1000000</f>
        <v>#VALUE!</v>
      </c>
      <c r="AI732" s="24" t="e">
        <f>SUMIFS([1]raw_transmission_costs!$C:$C,[1]raw_transmission_costs!$B:$B,$C732,[1]raw_transmission_costs!$A:$A,AI$724)/1000000</f>
        <v>#VALUE!</v>
      </c>
      <c r="AJ732" s="24" t="e">
        <f>SUMIFS([1]raw_transmission_costs!$C:$C,[1]raw_transmission_costs!$B:$B,$C732,[1]raw_transmission_costs!$A:$A,AJ$724)/1000000</f>
        <v>#VALUE!</v>
      </c>
      <c r="AK732" s="24" t="e">
        <f>SUMIFS([1]raw_transmission_costs!$C:$C,[1]raw_transmission_costs!$B:$B,$C732,[1]raw_transmission_costs!$A:$A,AK$724)/1000000</f>
        <v>#VALUE!</v>
      </c>
      <c r="AL732" s="24" t="e">
        <f>SUMIFS([1]raw_transmission_costs!$C:$C,[1]raw_transmission_costs!$B:$B,$C732,[1]raw_transmission_costs!$A:$A,AL$724)/1000000</f>
        <v>#VALUE!</v>
      </c>
      <c r="AM732" s="24" t="e">
        <f>SUMIFS([1]raw_transmission_costs!$C:$C,[1]raw_transmission_costs!$B:$B,$C732,[1]raw_transmission_costs!$A:$A,AM$724)/1000000</f>
        <v>#VALUE!</v>
      </c>
      <c r="AN732" s="131" t="e">
        <f>SUMIFS([1]raw_transmission_costs!$C:$C,[1]raw_transmission_costs!$B:$B,$C732,[1]raw_transmission_costs!$A:$A,AN$724)/1000000</f>
        <v>#VALUE!</v>
      </c>
    </row>
    <row r="733" spans="3:41" outlineLevel="1" x14ac:dyDescent="0.4">
      <c r="C733" s="145" t="s">
        <v>163</v>
      </c>
      <c r="D733" s="130" t="s">
        <v>185</v>
      </c>
      <c r="E733" s="24">
        <v>0</v>
      </c>
      <c r="F733" s="24">
        <v>0</v>
      </c>
      <c r="G733" s="24">
        <v>0</v>
      </c>
      <c r="H733" s="24">
        <v>0</v>
      </c>
      <c r="I733" s="24">
        <v>0</v>
      </c>
      <c r="J733" s="24">
        <v>0</v>
      </c>
      <c r="K733" s="24">
        <v>0</v>
      </c>
      <c r="L733" s="24">
        <v>0</v>
      </c>
      <c r="M733" s="24">
        <v>0</v>
      </c>
      <c r="N733" s="24">
        <v>0</v>
      </c>
      <c r="O733" s="24">
        <v>0</v>
      </c>
      <c r="P733" s="24">
        <v>0</v>
      </c>
      <c r="Q733" s="24">
        <v>0</v>
      </c>
      <c r="R733" s="24">
        <v>0</v>
      </c>
      <c r="S733" s="24">
        <v>0</v>
      </c>
      <c r="T733" s="24">
        <v>0</v>
      </c>
      <c r="U733" s="24" t="e">
        <f>SUMIFS([1]raw_transmission_costs!$C:$C,[1]raw_transmission_costs!$B:$B,$C733,[1]raw_transmission_costs!$A:$A,U$724)/1000000</f>
        <v>#VALUE!</v>
      </c>
      <c r="V733" s="24" t="e">
        <f>SUMIFS([1]raw_transmission_costs!$C:$C,[1]raw_transmission_costs!$B:$B,$C733,[1]raw_transmission_costs!$A:$A,V$724)/1000000</f>
        <v>#VALUE!</v>
      </c>
      <c r="W733" s="24" t="e">
        <f>SUMIFS([1]raw_transmission_costs!$C:$C,[1]raw_transmission_costs!$B:$B,$C733,[1]raw_transmission_costs!$A:$A,W$724)/1000000</f>
        <v>#VALUE!</v>
      </c>
      <c r="X733" s="24" t="e">
        <f>SUMIFS([1]raw_transmission_costs!$C:$C,[1]raw_transmission_costs!$B:$B,$C733,[1]raw_transmission_costs!$A:$A,X$724)/1000000</f>
        <v>#VALUE!</v>
      </c>
      <c r="Y733" s="24" t="e">
        <f>SUMIFS([1]raw_transmission_costs!$C:$C,[1]raw_transmission_costs!$B:$B,$C733,[1]raw_transmission_costs!$A:$A,Y$724)/1000000</f>
        <v>#VALUE!</v>
      </c>
      <c r="Z733" s="24" t="e">
        <f>SUMIFS([1]raw_transmission_costs!$C:$C,[1]raw_transmission_costs!$B:$B,$C733,[1]raw_transmission_costs!$A:$A,Z$724)/1000000</f>
        <v>#VALUE!</v>
      </c>
      <c r="AA733" s="24" t="e">
        <f>SUMIFS([1]raw_transmission_costs!$C:$C,[1]raw_transmission_costs!$B:$B,$C733,[1]raw_transmission_costs!$A:$A,AA$724)/1000000</f>
        <v>#VALUE!</v>
      </c>
      <c r="AB733" s="24" t="e">
        <f>SUMIFS([1]raw_transmission_costs!$C:$C,[1]raw_transmission_costs!$B:$B,$C733,[1]raw_transmission_costs!$A:$A,AB$724)/1000000</f>
        <v>#VALUE!</v>
      </c>
      <c r="AC733" s="24" t="e">
        <f>SUMIFS([1]raw_transmission_costs!$C:$C,[1]raw_transmission_costs!$B:$B,$C733,[1]raw_transmission_costs!$A:$A,AC$724)/1000000</f>
        <v>#VALUE!</v>
      </c>
      <c r="AD733" s="24" t="e">
        <f>SUMIFS([1]raw_transmission_costs!$C:$C,[1]raw_transmission_costs!$B:$B,$C733,[1]raw_transmission_costs!$A:$A,AD$724)/1000000</f>
        <v>#VALUE!</v>
      </c>
      <c r="AE733" s="24" t="e">
        <f>SUMIFS([1]raw_transmission_costs!$C:$C,[1]raw_transmission_costs!$B:$B,$C733,[1]raw_transmission_costs!$A:$A,AE$724)/1000000</f>
        <v>#VALUE!</v>
      </c>
      <c r="AF733" s="24" t="e">
        <f>SUMIFS([1]raw_transmission_costs!$C:$C,[1]raw_transmission_costs!$B:$B,$C733,[1]raw_transmission_costs!$A:$A,AF$724)/1000000</f>
        <v>#VALUE!</v>
      </c>
      <c r="AG733" s="24" t="e">
        <f>SUMIFS([1]raw_transmission_costs!$C:$C,[1]raw_transmission_costs!$B:$B,$C733,[1]raw_transmission_costs!$A:$A,AG$724)/1000000</f>
        <v>#VALUE!</v>
      </c>
      <c r="AH733" s="24" t="e">
        <f>SUMIFS([1]raw_transmission_costs!$C:$C,[1]raw_transmission_costs!$B:$B,$C733,[1]raw_transmission_costs!$A:$A,AH$724)/1000000</f>
        <v>#VALUE!</v>
      </c>
      <c r="AI733" s="24" t="e">
        <f>SUMIFS([1]raw_transmission_costs!$C:$C,[1]raw_transmission_costs!$B:$B,$C733,[1]raw_transmission_costs!$A:$A,AI$724)/1000000</f>
        <v>#VALUE!</v>
      </c>
      <c r="AJ733" s="24" t="e">
        <f>SUMIFS([1]raw_transmission_costs!$C:$C,[1]raw_transmission_costs!$B:$B,$C733,[1]raw_transmission_costs!$A:$A,AJ$724)/1000000</f>
        <v>#VALUE!</v>
      </c>
      <c r="AK733" s="24" t="e">
        <f>SUMIFS([1]raw_transmission_costs!$C:$C,[1]raw_transmission_costs!$B:$B,$C733,[1]raw_transmission_costs!$A:$A,AK$724)/1000000</f>
        <v>#VALUE!</v>
      </c>
      <c r="AL733" s="24" t="e">
        <f>SUMIFS([1]raw_transmission_costs!$C:$C,[1]raw_transmission_costs!$B:$B,$C733,[1]raw_transmission_costs!$A:$A,AL$724)/1000000</f>
        <v>#VALUE!</v>
      </c>
      <c r="AM733" s="24" t="e">
        <f>SUMIFS([1]raw_transmission_costs!$C:$C,[1]raw_transmission_costs!$B:$B,$C733,[1]raw_transmission_costs!$A:$A,AM$724)/1000000</f>
        <v>#VALUE!</v>
      </c>
      <c r="AN733" s="131" t="e">
        <f>SUMIFS([1]raw_transmission_costs!$C:$C,[1]raw_transmission_costs!$B:$B,$C733,[1]raw_transmission_costs!$A:$A,AN$724)/1000000</f>
        <v>#VALUE!</v>
      </c>
    </row>
    <row r="734" spans="3:41" outlineLevel="1" x14ac:dyDescent="0.4">
      <c r="C734" s="145" t="s">
        <v>164</v>
      </c>
      <c r="D734" s="130" t="s">
        <v>185</v>
      </c>
      <c r="E734" s="24">
        <v>0</v>
      </c>
      <c r="F734" s="24">
        <v>0</v>
      </c>
      <c r="G734" s="24">
        <v>0</v>
      </c>
      <c r="H734" s="24">
        <v>0</v>
      </c>
      <c r="I734" s="24">
        <v>0</v>
      </c>
      <c r="J734" s="24">
        <v>0</v>
      </c>
      <c r="K734" s="24">
        <v>0</v>
      </c>
      <c r="L734" s="24">
        <v>0</v>
      </c>
      <c r="M734" s="24">
        <v>0</v>
      </c>
      <c r="N734" s="24">
        <v>0</v>
      </c>
      <c r="O734" s="24">
        <v>0</v>
      </c>
      <c r="P734" s="24">
        <v>0</v>
      </c>
      <c r="Q734" s="24">
        <v>0</v>
      </c>
      <c r="R734" s="24">
        <v>0</v>
      </c>
      <c r="S734" s="24">
        <v>0</v>
      </c>
      <c r="T734" s="24">
        <v>0</v>
      </c>
      <c r="U734" s="24" t="e">
        <f>SUMIFS([1]raw_transmission_costs!$C:$C,[1]raw_transmission_costs!$B:$B,$C734,[1]raw_transmission_costs!$A:$A,U$724)/1000000</f>
        <v>#VALUE!</v>
      </c>
      <c r="V734" s="24" t="e">
        <f>SUMIFS([1]raw_transmission_costs!$C:$C,[1]raw_transmission_costs!$B:$B,$C734,[1]raw_transmission_costs!$A:$A,V$724)/1000000</f>
        <v>#VALUE!</v>
      </c>
      <c r="W734" s="24" t="e">
        <f>SUMIFS([1]raw_transmission_costs!$C:$C,[1]raw_transmission_costs!$B:$B,$C734,[1]raw_transmission_costs!$A:$A,W$724)/1000000</f>
        <v>#VALUE!</v>
      </c>
      <c r="X734" s="24" t="e">
        <f>SUMIFS([1]raw_transmission_costs!$C:$C,[1]raw_transmission_costs!$B:$B,$C734,[1]raw_transmission_costs!$A:$A,X$724)/1000000</f>
        <v>#VALUE!</v>
      </c>
      <c r="Y734" s="24" t="e">
        <f>SUMIFS([1]raw_transmission_costs!$C:$C,[1]raw_transmission_costs!$B:$B,$C734,[1]raw_transmission_costs!$A:$A,Y$724)/1000000</f>
        <v>#VALUE!</v>
      </c>
      <c r="Z734" s="24" t="e">
        <f>SUMIFS([1]raw_transmission_costs!$C:$C,[1]raw_transmission_costs!$B:$B,$C734,[1]raw_transmission_costs!$A:$A,Z$724)/1000000</f>
        <v>#VALUE!</v>
      </c>
      <c r="AA734" s="24" t="e">
        <f>SUMIFS([1]raw_transmission_costs!$C:$C,[1]raw_transmission_costs!$B:$B,$C734,[1]raw_transmission_costs!$A:$A,AA$724)/1000000</f>
        <v>#VALUE!</v>
      </c>
      <c r="AB734" s="24" t="e">
        <f>SUMIFS([1]raw_transmission_costs!$C:$C,[1]raw_transmission_costs!$B:$B,$C734,[1]raw_transmission_costs!$A:$A,AB$724)/1000000</f>
        <v>#VALUE!</v>
      </c>
      <c r="AC734" s="24" t="e">
        <f>SUMIFS([1]raw_transmission_costs!$C:$C,[1]raw_transmission_costs!$B:$B,$C734,[1]raw_transmission_costs!$A:$A,AC$724)/1000000</f>
        <v>#VALUE!</v>
      </c>
      <c r="AD734" s="24" t="e">
        <f>SUMIFS([1]raw_transmission_costs!$C:$C,[1]raw_transmission_costs!$B:$B,$C734,[1]raw_transmission_costs!$A:$A,AD$724)/1000000</f>
        <v>#VALUE!</v>
      </c>
      <c r="AE734" s="24" t="e">
        <f>SUMIFS([1]raw_transmission_costs!$C:$C,[1]raw_transmission_costs!$B:$B,$C734,[1]raw_transmission_costs!$A:$A,AE$724)/1000000</f>
        <v>#VALUE!</v>
      </c>
      <c r="AF734" s="24" t="e">
        <f>SUMIFS([1]raw_transmission_costs!$C:$C,[1]raw_transmission_costs!$B:$B,$C734,[1]raw_transmission_costs!$A:$A,AF$724)/1000000</f>
        <v>#VALUE!</v>
      </c>
      <c r="AG734" s="24" t="e">
        <f>SUMIFS([1]raw_transmission_costs!$C:$C,[1]raw_transmission_costs!$B:$B,$C734,[1]raw_transmission_costs!$A:$A,AG$724)/1000000</f>
        <v>#VALUE!</v>
      </c>
      <c r="AH734" s="24" t="e">
        <f>SUMIFS([1]raw_transmission_costs!$C:$C,[1]raw_transmission_costs!$B:$B,$C734,[1]raw_transmission_costs!$A:$A,AH$724)/1000000</f>
        <v>#VALUE!</v>
      </c>
      <c r="AI734" s="24" t="e">
        <f>SUMIFS([1]raw_transmission_costs!$C:$C,[1]raw_transmission_costs!$B:$B,$C734,[1]raw_transmission_costs!$A:$A,AI$724)/1000000</f>
        <v>#VALUE!</v>
      </c>
      <c r="AJ734" s="24" t="e">
        <f>SUMIFS([1]raw_transmission_costs!$C:$C,[1]raw_transmission_costs!$B:$B,$C734,[1]raw_transmission_costs!$A:$A,AJ$724)/1000000</f>
        <v>#VALUE!</v>
      </c>
      <c r="AK734" s="24" t="e">
        <f>SUMIFS([1]raw_transmission_costs!$C:$C,[1]raw_transmission_costs!$B:$B,$C734,[1]raw_transmission_costs!$A:$A,AK$724)/1000000</f>
        <v>#VALUE!</v>
      </c>
      <c r="AL734" s="24" t="e">
        <f>SUMIFS([1]raw_transmission_costs!$C:$C,[1]raw_transmission_costs!$B:$B,$C734,[1]raw_transmission_costs!$A:$A,AL$724)/1000000</f>
        <v>#VALUE!</v>
      </c>
      <c r="AM734" s="24" t="e">
        <f>SUMIFS([1]raw_transmission_costs!$C:$C,[1]raw_transmission_costs!$B:$B,$C734,[1]raw_transmission_costs!$A:$A,AM$724)/1000000</f>
        <v>#VALUE!</v>
      </c>
      <c r="AN734" s="131" t="e">
        <f>SUMIFS([1]raw_transmission_costs!$C:$C,[1]raw_transmission_costs!$B:$B,$C734,[1]raw_transmission_costs!$A:$A,AN$724)/1000000</f>
        <v>#VALUE!</v>
      </c>
    </row>
    <row r="735" spans="3:41" outlineLevel="1" x14ac:dyDescent="0.4">
      <c r="C735" s="145" t="s">
        <v>165</v>
      </c>
      <c r="D735" s="130" t="s">
        <v>185</v>
      </c>
      <c r="E735" s="24">
        <v>0</v>
      </c>
      <c r="F735" s="24">
        <v>0</v>
      </c>
      <c r="G735" s="24">
        <v>0</v>
      </c>
      <c r="H735" s="24">
        <v>0</v>
      </c>
      <c r="I735" s="24">
        <v>0</v>
      </c>
      <c r="J735" s="24">
        <v>0</v>
      </c>
      <c r="K735" s="24">
        <v>0</v>
      </c>
      <c r="L735" s="24">
        <v>0</v>
      </c>
      <c r="M735" s="24">
        <v>0</v>
      </c>
      <c r="N735" s="24">
        <v>0</v>
      </c>
      <c r="O735" s="24">
        <v>0</v>
      </c>
      <c r="P735" s="24">
        <v>0</v>
      </c>
      <c r="Q735" s="24">
        <v>0</v>
      </c>
      <c r="R735" s="24">
        <v>0</v>
      </c>
      <c r="S735" s="24">
        <v>0</v>
      </c>
      <c r="T735" s="24">
        <v>0</v>
      </c>
      <c r="U735" s="24" t="e">
        <f>SUMIFS([1]raw_transmission_costs!$C:$C,[1]raw_transmission_costs!$B:$B,$C735,[1]raw_transmission_costs!$A:$A,U$724)/1000000</f>
        <v>#VALUE!</v>
      </c>
      <c r="V735" s="24" t="e">
        <f>SUMIFS([1]raw_transmission_costs!$C:$C,[1]raw_transmission_costs!$B:$B,$C735,[1]raw_transmission_costs!$A:$A,V$724)/1000000</f>
        <v>#VALUE!</v>
      </c>
      <c r="W735" s="24" t="e">
        <f>SUMIFS([1]raw_transmission_costs!$C:$C,[1]raw_transmission_costs!$B:$B,$C735,[1]raw_transmission_costs!$A:$A,W$724)/1000000</f>
        <v>#VALUE!</v>
      </c>
      <c r="X735" s="24" t="e">
        <f>SUMIFS([1]raw_transmission_costs!$C:$C,[1]raw_transmission_costs!$B:$B,$C735,[1]raw_transmission_costs!$A:$A,X$724)/1000000</f>
        <v>#VALUE!</v>
      </c>
      <c r="Y735" s="24" t="e">
        <f>SUMIFS([1]raw_transmission_costs!$C:$C,[1]raw_transmission_costs!$B:$B,$C735,[1]raw_transmission_costs!$A:$A,Y$724)/1000000</f>
        <v>#VALUE!</v>
      </c>
      <c r="Z735" s="24" t="e">
        <f>SUMIFS([1]raw_transmission_costs!$C:$C,[1]raw_transmission_costs!$B:$B,$C735,[1]raw_transmission_costs!$A:$A,Z$724)/1000000</f>
        <v>#VALUE!</v>
      </c>
      <c r="AA735" s="24" t="e">
        <f>SUMIFS([1]raw_transmission_costs!$C:$C,[1]raw_transmission_costs!$B:$B,$C735,[1]raw_transmission_costs!$A:$A,AA$724)/1000000</f>
        <v>#VALUE!</v>
      </c>
      <c r="AB735" s="24" t="e">
        <f>SUMIFS([1]raw_transmission_costs!$C:$C,[1]raw_transmission_costs!$B:$B,$C735,[1]raw_transmission_costs!$A:$A,AB$724)/1000000</f>
        <v>#VALUE!</v>
      </c>
      <c r="AC735" s="24" t="e">
        <f>SUMIFS([1]raw_transmission_costs!$C:$C,[1]raw_transmission_costs!$B:$B,$C735,[1]raw_transmission_costs!$A:$A,AC$724)/1000000</f>
        <v>#VALUE!</v>
      </c>
      <c r="AD735" s="24" t="e">
        <f>SUMIFS([1]raw_transmission_costs!$C:$C,[1]raw_transmission_costs!$B:$B,$C735,[1]raw_transmission_costs!$A:$A,AD$724)/1000000</f>
        <v>#VALUE!</v>
      </c>
      <c r="AE735" s="24" t="e">
        <f>SUMIFS([1]raw_transmission_costs!$C:$C,[1]raw_transmission_costs!$B:$B,$C735,[1]raw_transmission_costs!$A:$A,AE$724)/1000000</f>
        <v>#VALUE!</v>
      </c>
      <c r="AF735" s="24" t="e">
        <f>SUMIFS([1]raw_transmission_costs!$C:$C,[1]raw_transmission_costs!$B:$B,$C735,[1]raw_transmission_costs!$A:$A,AF$724)/1000000</f>
        <v>#VALUE!</v>
      </c>
      <c r="AG735" s="24" t="e">
        <f>SUMIFS([1]raw_transmission_costs!$C:$C,[1]raw_transmission_costs!$B:$B,$C735,[1]raw_transmission_costs!$A:$A,AG$724)/1000000</f>
        <v>#VALUE!</v>
      </c>
      <c r="AH735" s="24" t="e">
        <f>SUMIFS([1]raw_transmission_costs!$C:$C,[1]raw_transmission_costs!$B:$B,$C735,[1]raw_transmission_costs!$A:$A,AH$724)/1000000</f>
        <v>#VALUE!</v>
      </c>
      <c r="AI735" s="24" t="e">
        <f>SUMIFS([1]raw_transmission_costs!$C:$C,[1]raw_transmission_costs!$B:$B,$C735,[1]raw_transmission_costs!$A:$A,AI$724)/1000000</f>
        <v>#VALUE!</v>
      </c>
      <c r="AJ735" s="24" t="e">
        <f>SUMIFS([1]raw_transmission_costs!$C:$C,[1]raw_transmission_costs!$B:$B,$C735,[1]raw_transmission_costs!$A:$A,AJ$724)/1000000</f>
        <v>#VALUE!</v>
      </c>
      <c r="AK735" s="24" t="e">
        <f>SUMIFS([1]raw_transmission_costs!$C:$C,[1]raw_transmission_costs!$B:$B,$C735,[1]raw_transmission_costs!$A:$A,AK$724)/1000000</f>
        <v>#VALUE!</v>
      </c>
      <c r="AL735" s="24" t="e">
        <f>SUMIFS([1]raw_transmission_costs!$C:$C,[1]raw_transmission_costs!$B:$B,$C735,[1]raw_transmission_costs!$A:$A,AL$724)/1000000</f>
        <v>#VALUE!</v>
      </c>
      <c r="AM735" s="24" t="e">
        <f>SUMIFS([1]raw_transmission_costs!$C:$C,[1]raw_transmission_costs!$B:$B,$C735,[1]raw_transmission_costs!$A:$A,AM$724)/1000000</f>
        <v>#VALUE!</v>
      </c>
      <c r="AN735" s="131" t="e">
        <f>SUMIFS([1]raw_transmission_costs!$C:$C,[1]raw_transmission_costs!$B:$B,$C735,[1]raw_transmission_costs!$A:$A,AN$724)/1000000</f>
        <v>#VALUE!</v>
      </c>
    </row>
    <row r="736" spans="3:41" outlineLevel="1" x14ac:dyDescent="0.4">
      <c r="C736" s="145" t="s">
        <v>166</v>
      </c>
      <c r="D736" s="130" t="s">
        <v>185</v>
      </c>
      <c r="E736" s="24">
        <v>0</v>
      </c>
      <c r="F736" s="24">
        <v>0</v>
      </c>
      <c r="G736" s="24">
        <v>0</v>
      </c>
      <c r="H736" s="24">
        <v>0</v>
      </c>
      <c r="I736" s="24">
        <v>0</v>
      </c>
      <c r="J736" s="24">
        <v>0</v>
      </c>
      <c r="K736" s="24">
        <v>0</v>
      </c>
      <c r="L736" s="24">
        <v>0</v>
      </c>
      <c r="M736" s="24">
        <v>0</v>
      </c>
      <c r="N736" s="24">
        <v>0</v>
      </c>
      <c r="O736" s="24">
        <v>0</v>
      </c>
      <c r="P736" s="24">
        <v>0</v>
      </c>
      <c r="Q736" s="24">
        <v>0</v>
      </c>
      <c r="R736" s="24">
        <v>0</v>
      </c>
      <c r="S736" s="24">
        <v>0</v>
      </c>
      <c r="T736" s="24">
        <v>0</v>
      </c>
      <c r="U736" s="24" t="e">
        <f>SUMIFS([1]raw_transmission_costs!$C:$C,[1]raw_transmission_costs!$B:$B,$C736,[1]raw_transmission_costs!$A:$A,U$724)/1000000</f>
        <v>#VALUE!</v>
      </c>
      <c r="V736" s="24" t="e">
        <f>SUMIFS([1]raw_transmission_costs!$C:$C,[1]raw_transmission_costs!$B:$B,$C736,[1]raw_transmission_costs!$A:$A,V$724)/1000000</f>
        <v>#VALUE!</v>
      </c>
      <c r="W736" s="24" t="e">
        <f>SUMIFS([1]raw_transmission_costs!$C:$C,[1]raw_transmission_costs!$B:$B,$C736,[1]raw_transmission_costs!$A:$A,W$724)/1000000</f>
        <v>#VALUE!</v>
      </c>
      <c r="X736" s="24" t="e">
        <f>SUMIFS([1]raw_transmission_costs!$C:$C,[1]raw_transmission_costs!$B:$B,$C736,[1]raw_transmission_costs!$A:$A,X$724)/1000000</f>
        <v>#VALUE!</v>
      </c>
      <c r="Y736" s="24" t="e">
        <f>SUMIFS([1]raw_transmission_costs!$C:$C,[1]raw_transmission_costs!$B:$B,$C736,[1]raw_transmission_costs!$A:$A,Y$724)/1000000</f>
        <v>#VALUE!</v>
      </c>
      <c r="Z736" s="24" t="e">
        <f>SUMIFS([1]raw_transmission_costs!$C:$C,[1]raw_transmission_costs!$B:$B,$C736,[1]raw_transmission_costs!$A:$A,Z$724)/1000000</f>
        <v>#VALUE!</v>
      </c>
      <c r="AA736" s="24" t="e">
        <f>SUMIFS([1]raw_transmission_costs!$C:$C,[1]raw_transmission_costs!$B:$B,$C736,[1]raw_transmission_costs!$A:$A,AA$724)/1000000</f>
        <v>#VALUE!</v>
      </c>
      <c r="AB736" s="24" t="e">
        <f>SUMIFS([1]raw_transmission_costs!$C:$C,[1]raw_transmission_costs!$B:$B,$C736,[1]raw_transmission_costs!$A:$A,AB$724)/1000000</f>
        <v>#VALUE!</v>
      </c>
      <c r="AC736" s="24" t="e">
        <f>SUMIFS([1]raw_transmission_costs!$C:$C,[1]raw_transmission_costs!$B:$B,$C736,[1]raw_transmission_costs!$A:$A,AC$724)/1000000</f>
        <v>#VALUE!</v>
      </c>
      <c r="AD736" s="24" t="e">
        <f>SUMIFS([1]raw_transmission_costs!$C:$C,[1]raw_transmission_costs!$B:$B,$C736,[1]raw_transmission_costs!$A:$A,AD$724)/1000000</f>
        <v>#VALUE!</v>
      </c>
      <c r="AE736" s="24" t="e">
        <f>SUMIFS([1]raw_transmission_costs!$C:$C,[1]raw_transmission_costs!$B:$B,$C736,[1]raw_transmission_costs!$A:$A,AE$724)/1000000</f>
        <v>#VALUE!</v>
      </c>
      <c r="AF736" s="24" t="e">
        <f>SUMIFS([1]raw_transmission_costs!$C:$C,[1]raw_transmission_costs!$B:$B,$C736,[1]raw_transmission_costs!$A:$A,AF$724)/1000000</f>
        <v>#VALUE!</v>
      </c>
      <c r="AG736" s="24" t="e">
        <f>SUMIFS([1]raw_transmission_costs!$C:$C,[1]raw_transmission_costs!$B:$B,$C736,[1]raw_transmission_costs!$A:$A,AG$724)/1000000</f>
        <v>#VALUE!</v>
      </c>
      <c r="AH736" s="24" t="e">
        <f>SUMIFS([1]raw_transmission_costs!$C:$C,[1]raw_transmission_costs!$B:$B,$C736,[1]raw_transmission_costs!$A:$A,AH$724)/1000000</f>
        <v>#VALUE!</v>
      </c>
      <c r="AI736" s="24" t="e">
        <f>SUMIFS([1]raw_transmission_costs!$C:$C,[1]raw_transmission_costs!$B:$B,$C736,[1]raw_transmission_costs!$A:$A,AI$724)/1000000</f>
        <v>#VALUE!</v>
      </c>
      <c r="AJ736" s="24" t="e">
        <f>SUMIFS([1]raw_transmission_costs!$C:$C,[1]raw_transmission_costs!$B:$B,$C736,[1]raw_transmission_costs!$A:$A,AJ$724)/1000000</f>
        <v>#VALUE!</v>
      </c>
      <c r="AK736" s="24" t="e">
        <f>SUMIFS([1]raw_transmission_costs!$C:$C,[1]raw_transmission_costs!$B:$B,$C736,[1]raw_transmission_costs!$A:$A,AK$724)/1000000</f>
        <v>#VALUE!</v>
      </c>
      <c r="AL736" s="24" t="e">
        <f>SUMIFS([1]raw_transmission_costs!$C:$C,[1]raw_transmission_costs!$B:$B,$C736,[1]raw_transmission_costs!$A:$A,AL$724)/1000000</f>
        <v>#VALUE!</v>
      </c>
      <c r="AM736" s="24" t="e">
        <f>SUMIFS([1]raw_transmission_costs!$C:$C,[1]raw_transmission_costs!$B:$B,$C736,[1]raw_transmission_costs!$A:$A,AM$724)/1000000</f>
        <v>#VALUE!</v>
      </c>
      <c r="AN736" s="131" t="e">
        <f>SUMIFS([1]raw_transmission_costs!$C:$C,[1]raw_transmission_costs!$B:$B,$C736,[1]raw_transmission_costs!$A:$A,AN$724)/1000000</f>
        <v>#VALUE!</v>
      </c>
    </row>
    <row r="737" spans="3:40" outlineLevel="1" x14ac:dyDescent="0.4">
      <c r="C737" s="145" t="s">
        <v>167</v>
      </c>
      <c r="D737" s="130" t="s">
        <v>185</v>
      </c>
      <c r="E737" s="24">
        <v>0</v>
      </c>
      <c r="F737" s="24">
        <v>0</v>
      </c>
      <c r="G737" s="24">
        <v>0</v>
      </c>
      <c r="H737" s="24">
        <v>0</v>
      </c>
      <c r="I737" s="24">
        <v>0</v>
      </c>
      <c r="J737" s="24">
        <v>0</v>
      </c>
      <c r="K737" s="24">
        <v>0</v>
      </c>
      <c r="L737" s="24">
        <v>0</v>
      </c>
      <c r="M737" s="24">
        <v>0</v>
      </c>
      <c r="N737" s="24">
        <v>0</v>
      </c>
      <c r="O737" s="24">
        <v>0</v>
      </c>
      <c r="P737" s="24">
        <v>0</v>
      </c>
      <c r="Q737" s="24">
        <v>0</v>
      </c>
      <c r="R737" s="24">
        <v>0</v>
      </c>
      <c r="S737" s="24">
        <v>0</v>
      </c>
      <c r="T737" s="24">
        <v>88.973834310000001</v>
      </c>
      <c r="U737" s="24" t="e">
        <f>SUMIFS([1]raw_transmission_costs!$C:$C,[1]raw_transmission_costs!$B:$B,$C737,[1]raw_transmission_costs!$A:$A,U$724)/1000000</f>
        <v>#VALUE!</v>
      </c>
      <c r="V737" s="24" t="e">
        <f>SUMIFS([1]raw_transmission_costs!$C:$C,[1]raw_transmission_costs!$B:$B,$C737,[1]raw_transmission_costs!$A:$A,V$724)/1000000</f>
        <v>#VALUE!</v>
      </c>
      <c r="W737" s="24" t="e">
        <f>SUMIFS([1]raw_transmission_costs!$C:$C,[1]raw_transmission_costs!$B:$B,$C737,[1]raw_transmission_costs!$A:$A,W$724)/1000000</f>
        <v>#VALUE!</v>
      </c>
      <c r="X737" s="24" t="e">
        <f>SUMIFS([1]raw_transmission_costs!$C:$C,[1]raw_transmission_costs!$B:$B,$C737,[1]raw_transmission_costs!$A:$A,X$724)/1000000</f>
        <v>#VALUE!</v>
      </c>
      <c r="Y737" s="24" t="e">
        <f>SUMIFS([1]raw_transmission_costs!$C:$C,[1]raw_transmission_costs!$B:$B,$C737,[1]raw_transmission_costs!$A:$A,Y$724)/1000000</f>
        <v>#VALUE!</v>
      </c>
      <c r="Z737" s="24" t="e">
        <f>SUMIFS([1]raw_transmission_costs!$C:$C,[1]raw_transmission_costs!$B:$B,$C737,[1]raw_transmission_costs!$A:$A,Z$724)/1000000</f>
        <v>#VALUE!</v>
      </c>
      <c r="AA737" s="24" t="e">
        <f>SUMIFS([1]raw_transmission_costs!$C:$C,[1]raw_transmission_costs!$B:$B,$C737,[1]raw_transmission_costs!$A:$A,AA$724)/1000000</f>
        <v>#VALUE!</v>
      </c>
      <c r="AB737" s="24" t="e">
        <f>SUMIFS([1]raw_transmission_costs!$C:$C,[1]raw_transmission_costs!$B:$B,$C737,[1]raw_transmission_costs!$A:$A,AB$724)/1000000</f>
        <v>#VALUE!</v>
      </c>
      <c r="AC737" s="24" t="e">
        <f>SUMIFS([1]raw_transmission_costs!$C:$C,[1]raw_transmission_costs!$B:$B,$C737,[1]raw_transmission_costs!$A:$A,AC$724)/1000000</f>
        <v>#VALUE!</v>
      </c>
      <c r="AD737" s="24" t="e">
        <f>SUMIFS([1]raw_transmission_costs!$C:$C,[1]raw_transmission_costs!$B:$B,$C737,[1]raw_transmission_costs!$A:$A,AD$724)/1000000</f>
        <v>#VALUE!</v>
      </c>
      <c r="AE737" s="24" t="e">
        <f>SUMIFS([1]raw_transmission_costs!$C:$C,[1]raw_transmission_costs!$B:$B,$C737,[1]raw_transmission_costs!$A:$A,AE$724)/1000000</f>
        <v>#VALUE!</v>
      </c>
      <c r="AF737" s="24" t="e">
        <f>SUMIFS([1]raw_transmission_costs!$C:$C,[1]raw_transmission_costs!$B:$B,$C737,[1]raw_transmission_costs!$A:$A,AF$724)/1000000</f>
        <v>#VALUE!</v>
      </c>
      <c r="AG737" s="24" t="e">
        <f>SUMIFS([1]raw_transmission_costs!$C:$C,[1]raw_transmission_costs!$B:$B,$C737,[1]raw_transmission_costs!$A:$A,AG$724)/1000000</f>
        <v>#VALUE!</v>
      </c>
      <c r="AH737" s="24" t="e">
        <f>SUMIFS([1]raw_transmission_costs!$C:$C,[1]raw_transmission_costs!$B:$B,$C737,[1]raw_transmission_costs!$A:$A,AH$724)/1000000</f>
        <v>#VALUE!</v>
      </c>
      <c r="AI737" s="24" t="e">
        <f>SUMIFS([1]raw_transmission_costs!$C:$C,[1]raw_transmission_costs!$B:$B,$C737,[1]raw_transmission_costs!$A:$A,AI$724)/1000000</f>
        <v>#VALUE!</v>
      </c>
      <c r="AJ737" s="24" t="e">
        <f>SUMIFS([1]raw_transmission_costs!$C:$C,[1]raw_transmission_costs!$B:$B,$C737,[1]raw_transmission_costs!$A:$A,AJ$724)/1000000</f>
        <v>#VALUE!</v>
      </c>
      <c r="AK737" s="24" t="e">
        <f>SUMIFS([1]raw_transmission_costs!$C:$C,[1]raw_transmission_costs!$B:$B,$C737,[1]raw_transmission_costs!$A:$A,AK$724)/1000000</f>
        <v>#VALUE!</v>
      </c>
      <c r="AL737" s="24" t="e">
        <f>SUMIFS([1]raw_transmission_costs!$C:$C,[1]raw_transmission_costs!$B:$B,$C737,[1]raw_transmission_costs!$A:$A,AL$724)/1000000</f>
        <v>#VALUE!</v>
      </c>
      <c r="AM737" s="24" t="e">
        <f>SUMIFS([1]raw_transmission_costs!$C:$C,[1]raw_transmission_costs!$B:$B,$C737,[1]raw_transmission_costs!$A:$A,AM$724)/1000000</f>
        <v>#VALUE!</v>
      </c>
      <c r="AN737" s="131" t="e">
        <f>SUMIFS([1]raw_transmission_costs!$C:$C,[1]raw_transmission_costs!$B:$B,$C737,[1]raw_transmission_costs!$A:$A,AN$724)/1000000</f>
        <v>#VALUE!</v>
      </c>
    </row>
    <row r="738" spans="3:40" outlineLevel="1" x14ac:dyDescent="0.4">
      <c r="C738" s="145" t="s">
        <v>168</v>
      </c>
      <c r="D738" s="130" t="s">
        <v>185</v>
      </c>
      <c r="E738" s="24">
        <v>0</v>
      </c>
      <c r="F738" s="24">
        <v>0</v>
      </c>
      <c r="G738" s="24">
        <v>0</v>
      </c>
      <c r="H738" s="24">
        <v>0</v>
      </c>
      <c r="I738" s="24">
        <v>0</v>
      </c>
      <c r="J738" s="24">
        <v>0</v>
      </c>
      <c r="K738" s="24">
        <v>0</v>
      </c>
      <c r="L738" s="24">
        <v>0</v>
      </c>
      <c r="M738" s="24">
        <v>0</v>
      </c>
      <c r="N738" s="24">
        <v>0</v>
      </c>
      <c r="O738" s="24">
        <v>0</v>
      </c>
      <c r="P738" s="24">
        <v>1.002894</v>
      </c>
      <c r="Q738" s="24">
        <v>0</v>
      </c>
      <c r="R738" s="24">
        <v>0</v>
      </c>
      <c r="S738" s="24">
        <v>0</v>
      </c>
      <c r="T738" s="24">
        <v>1.002894</v>
      </c>
      <c r="U738" s="24" t="e">
        <f>SUMIFS([1]raw_transmission_costs!$C:$C,[1]raw_transmission_costs!$B:$B,$C738,[1]raw_transmission_costs!$A:$A,U$724)/1000000</f>
        <v>#VALUE!</v>
      </c>
      <c r="V738" s="24" t="e">
        <f>SUMIFS([1]raw_transmission_costs!$C:$C,[1]raw_transmission_costs!$B:$B,$C738,[1]raw_transmission_costs!$A:$A,V$724)/1000000</f>
        <v>#VALUE!</v>
      </c>
      <c r="W738" s="24" t="e">
        <f>SUMIFS([1]raw_transmission_costs!$C:$C,[1]raw_transmission_costs!$B:$B,$C738,[1]raw_transmission_costs!$A:$A,W$724)/1000000</f>
        <v>#VALUE!</v>
      </c>
      <c r="X738" s="24" t="e">
        <f>SUMIFS([1]raw_transmission_costs!$C:$C,[1]raw_transmission_costs!$B:$B,$C738,[1]raw_transmission_costs!$A:$A,X$724)/1000000</f>
        <v>#VALUE!</v>
      </c>
      <c r="Y738" s="24" t="e">
        <f>SUMIFS([1]raw_transmission_costs!$C:$C,[1]raw_transmission_costs!$B:$B,$C738,[1]raw_transmission_costs!$A:$A,Y$724)/1000000</f>
        <v>#VALUE!</v>
      </c>
      <c r="Z738" s="24" t="e">
        <f>SUMIFS([1]raw_transmission_costs!$C:$C,[1]raw_transmission_costs!$B:$B,$C738,[1]raw_transmission_costs!$A:$A,Z$724)/1000000</f>
        <v>#VALUE!</v>
      </c>
      <c r="AA738" s="24" t="e">
        <f>SUMIFS([1]raw_transmission_costs!$C:$C,[1]raw_transmission_costs!$B:$B,$C738,[1]raw_transmission_costs!$A:$A,AA$724)/1000000</f>
        <v>#VALUE!</v>
      </c>
      <c r="AB738" s="24" t="e">
        <f>SUMIFS([1]raw_transmission_costs!$C:$C,[1]raw_transmission_costs!$B:$B,$C738,[1]raw_transmission_costs!$A:$A,AB$724)/1000000</f>
        <v>#VALUE!</v>
      </c>
      <c r="AC738" s="24" t="e">
        <f>SUMIFS([1]raw_transmission_costs!$C:$C,[1]raw_transmission_costs!$B:$B,$C738,[1]raw_transmission_costs!$A:$A,AC$724)/1000000</f>
        <v>#VALUE!</v>
      </c>
      <c r="AD738" s="24" t="e">
        <f>SUMIFS([1]raw_transmission_costs!$C:$C,[1]raw_transmission_costs!$B:$B,$C738,[1]raw_transmission_costs!$A:$A,AD$724)/1000000</f>
        <v>#VALUE!</v>
      </c>
      <c r="AE738" s="24" t="e">
        <f>SUMIFS([1]raw_transmission_costs!$C:$C,[1]raw_transmission_costs!$B:$B,$C738,[1]raw_transmission_costs!$A:$A,AE$724)/1000000</f>
        <v>#VALUE!</v>
      </c>
      <c r="AF738" s="24" t="e">
        <f>SUMIFS([1]raw_transmission_costs!$C:$C,[1]raw_transmission_costs!$B:$B,$C738,[1]raw_transmission_costs!$A:$A,AF$724)/1000000</f>
        <v>#VALUE!</v>
      </c>
      <c r="AG738" s="24" t="e">
        <f>SUMIFS([1]raw_transmission_costs!$C:$C,[1]raw_transmission_costs!$B:$B,$C738,[1]raw_transmission_costs!$A:$A,AG$724)/1000000</f>
        <v>#VALUE!</v>
      </c>
      <c r="AH738" s="24" t="e">
        <f>SUMIFS([1]raw_transmission_costs!$C:$C,[1]raw_transmission_costs!$B:$B,$C738,[1]raw_transmission_costs!$A:$A,AH$724)/1000000</f>
        <v>#VALUE!</v>
      </c>
      <c r="AI738" s="24" t="e">
        <f>SUMIFS([1]raw_transmission_costs!$C:$C,[1]raw_transmission_costs!$B:$B,$C738,[1]raw_transmission_costs!$A:$A,AI$724)/1000000</f>
        <v>#VALUE!</v>
      </c>
      <c r="AJ738" s="24" t="e">
        <f>SUMIFS([1]raw_transmission_costs!$C:$C,[1]raw_transmission_costs!$B:$B,$C738,[1]raw_transmission_costs!$A:$A,AJ$724)/1000000</f>
        <v>#VALUE!</v>
      </c>
      <c r="AK738" s="24" t="e">
        <f>SUMIFS([1]raw_transmission_costs!$C:$C,[1]raw_transmission_costs!$B:$B,$C738,[1]raw_transmission_costs!$A:$A,AK$724)/1000000</f>
        <v>#VALUE!</v>
      </c>
      <c r="AL738" s="24" t="e">
        <f>SUMIFS([1]raw_transmission_costs!$C:$C,[1]raw_transmission_costs!$B:$B,$C738,[1]raw_transmission_costs!$A:$A,AL$724)/1000000</f>
        <v>#VALUE!</v>
      </c>
      <c r="AM738" s="24" t="e">
        <f>SUMIFS([1]raw_transmission_costs!$C:$C,[1]raw_transmission_costs!$B:$B,$C738,[1]raw_transmission_costs!$A:$A,AM$724)/1000000</f>
        <v>#VALUE!</v>
      </c>
      <c r="AN738" s="131" t="e">
        <f>SUMIFS([1]raw_transmission_costs!$C:$C,[1]raw_transmission_costs!$B:$B,$C738,[1]raw_transmission_costs!$A:$A,AN$724)/1000000</f>
        <v>#VALUE!</v>
      </c>
    </row>
    <row r="739" spans="3:40" outlineLevel="1" x14ac:dyDescent="0.4">
      <c r="C739" s="145" t="s">
        <v>169</v>
      </c>
      <c r="D739" s="130" t="s">
        <v>185</v>
      </c>
      <c r="E739" s="24">
        <v>0</v>
      </c>
      <c r="F739" s="24">
        <v>0</v>
      </c>
      <c r="G739" s="24">
        <v>0</v>
      </c>
      <c r="H739" s="24">
        <v>0</v>
      </c>
      <c r="I739" s="24">
        <v>0</v>
      </c>
      <c r="J739" s="24">
        <v>0</v>
      </c>
      <c r="K739" s="24">
        <v>0</v>
      </c>
      <c r="L739" s="24">
        <v>0</v>
      </c>
      <c r="M739" s="24">
        <v>0</v>
      </c>
      <c r="N739" s="24">
        <v>0</v>
      </c>
      <c r="O739" s="24">
        <v>0</v>
      </c>
      <c r="P739" s="24">
        <v>0</v>
      </c>
      <c r="Q739" s="24">
        <v>0</v>
      </c>
      <c r="R739" s="24">
        <v>0</v>
      </c>
      <c r="S739" s="24">
        <v>0</v>
      </c>
      <c r="T739" s="24">
        <v>0</v>
      </c>
      <c r="U739" s="24" t="e">
        <f>SUMIFS([1]raw_transmission_costs!$C:$C,[1]raw_transmission_costs!$B:$B,$C739,[1]raw_transmission_costs!$A:$A,U$724)/1000000</f>
        <v>#VALUE!</v>
      </c>
      <c r="V739" s="24" t="e">
        <f>SUMIFS([1]raw_transmission_costs!$C:$C,[1]raw_transmission_costs!$B:$B,$C739,[1]raw_transmission_costs!$A:$A,V$724)/1000000</f>
        <v>#VALUE!</v>
      </c>
      <c r="W739" s="24" t="e">
        <f>SUMIFS([1]raw_transmission_costs!$C:$C,[1]raw_transmission_costs!$B:$B,$C739,[1]raw_transmission_costs!$A:$A,W$724)/1000000</f>
        <v>#VALUE!</v>
      </c>
      <c r="X739" s="24" t="e">
        <f>SUMIFS([1]raw_transmission_costs!$C:$C,[1]raw_transmission_costs!$B:$B,$C739,[1]raw_transmission_costs!$A:$A,X$724)/1000000</f>
        <v>#VALUE!</v>
      </c>
      <c r="Y739" s="24" t="e">
        <f>SUMIFS([1]raw_transmission_costs!$C:$C,[1]raw_transmission_costs!$B:$B,$C739,[1]raw_transmission_costs!$A:$A,Y$724)/1000000</f>
        <v>#VALUE!</v>
      </c>
      <c r="Z739" s="24" t="e">
        <f>SUMIFS([1]raw_transmission_costs!$C:$C,[1]raw_transmission_costs!$B:$B,$C739,[1]raw_transmission_costs!$A:$A,Z$724)/1000000</f>
        <v>#VALUE!</v>
      </c>
      <c r="AA739" s="24" t="e">
        <f>SUMIFS([1]raw_transmission_costs!$C:$C,[1]raw_transmission_costs!$B:$B,$C739,[1]raw_transmission_costs!$A:$A,AA$724)/1000000</f>
        <v>#VALUE!</v>
      </c>
      <c r="AB739" s="24" t="e">
        <f>SUMIFS([1]raw_transmission_costs!$C:$C,[1]raw_transmission_costs!$B:$B,$C739,[1]raw_transmission_costs!$A:$A,AB$724)/1000000</f>
        <v>#VALUE!</v>
      </c>
      <c r="AC739" s="24" t="e">
        <f>SUMIFS([1]raw_transmission_costs!$C:$C,[1]raw_transmission_costs!$B:$B,$C739,[1]raw_transmission_costs!$A:$A,AC$724)/1000000</f>
        <v>#VALUE!</v>
      </c>
      <c r="AD739" s="24" t="e">
        <f>SUMIFS([1]raw_transmission_costs!$C:$C,[1]raw_transmission_costs!$B:$B,$C739,[1]raw_transmission_costs!$A:$A,AD$724)/1000000</f>
        <v>#VALUE!</v>
      </c>
      <c r="AE739" s="24" t="e">
        <f>SUMIFS([1]raw_transmission_costs!$C:$C,[1]raw_transmission_costs!$B:$B,$C739,[1]raw_transmission_costs!$A:$A,AE$724)/1000000</f>
        <v>#VALUE!</v>
      </c>
      <c r="AF739" s="24" t="e">
        <f>SUMIFS([1]raw_transmission_costs!$C:$C,[1]raw_transmission_costs!$B:$B,$C739,[1]raw_transmission_costs!$A:$A,AF$724)/1000000</f>
        <v>#VALUE!</v>
      </c>
      <c r="AG739" s="24" t="e">
        <f>SUMIFS([1]raw_transmission_costs!$C:$C,[1]raw_transmission_costs!$B:$B,$C739,[1]raw_transmission_costs!$A:$A,AG$724)/1000000</f>
        <v>#VALUE!</v>
      </c>
      <c r="AH739" s="24" t="e">
        <f>SUMIFS([1]raw_transmission_costs!$C:$C,[1]raw_transmission_costs!$B:$B,$C739,[1]raw_transmission_costs!$A:$A,AH$724)/1000000</f>
        <v>#VALUE!</v>
      </c>
      <c r="AI739" s="24" t="e">
        <f>SUMIFS([1]raw_transmission_costs!$C:$C,[1]raw_transmission_costs!$B:$B,$C739,[1]raw_transmission_costs!$A:$A,AI$724)/1000000</f>
        <v>#VALUE!</v>
      </c>
      <c r="AJ739" s="24" t="e">
        <f>SUMIFS([1]raw_transmission_costs!$C:$C,[1]raw_transmission_costs!$B:$B,$C739,[1]raw_transmission_costs!$A:$A,AJ$724)/1000000</f>
        <v>#VALUE!</v>
      </c>
      <c r="AK739" s="24" t="e">
        <f>SUMIFS([1]raw_transmission_costs!$C:$C,[1]raw_transmission_costs!$B:$B,$C739,[1]raw_transmission_costs!$A:$A,AK$724)/1000000</f>
        <v>#VALUE!</v>
      </c>
      <c r="AL739" s="24" t="e">
        <f>SUMIFS([1]raw_transmission_costs!$C:$C,[1]raw_transmission_costs!$B:$B,$C739,[1]raw_transmission_costs!$A:$A,AL$724)/1000000</f>
        <v>#VALUE!</v>
      </c>
      <c r="AM739" s="24" t="e">
        <f>SUMIFS([1]raw_transmission_costs!$C:$C,[1]raw_transmission_costs!$B:$B,$C739,[1]raw_transmission_costs!$A:$A,AM$724)/1000000</f>
        <v>#VALUE!</v>
      </c>
      <c r="AN739" s="131" t="e">
        <f>SUMIFS([1]raw_transmission_costs!$C:$C,[1]raw_transmission_costs!$B:$B,$C739,[1]raw_transmission_costs!$A:$A,AN$724)/1000000</f>
        <v>#VALUE!</v>
      </c>
    </row>
    <row r="740" spans="3:40" outlineLevel="1" x14ac:dyDescent="0.4">
      <c r="C740" s="145" t="s">
        <v>170</v>
      </c>
      <c r="D740" s="130" t="s">
        <v>185</v>
      </c>
      <c r="E740" s="24">
        <v>0</v>
      </c>
      <c r="F740" s="24">
        <v>0</v>
      </c>
      <c r="G740" s="24">
        <v>0</v>
      </c>
      <c r="H740" s="24">
        <v>0</v>
      </c>
      <c r="I740" s="24">
        <v>0</v>
      </c>
      <c r="J740" s="24">
        <v>0</v>
      </c>
      <c r="K740" s="24">
        <v>0</v>
      </c>
      <c r="L740" s="24">
        <v>0</v>
      </c>
      <c r="M740" s="24">
        <v>0</v>
      </c>
      <c r="N740" s="24">
        <v>0</v>
      </c>
      <c r="O740" s="24">
        <v>0</v>
      </c>
      <c r="P740" s="24">
        <v>1.65545627</v>
      </c>
      <c r="Q740" s="24">
        <v>0</v>
      </c>
      <c r="R740" s="24">
        <v>0</v>
      </c>
      <c r="S740" s="24">
        <v>0</v>
      </c>
      <c r="T740" s="24">
        <v>37.01449642</v>
      </c>
      <c r="U740" s="24" t="e">
        <f>SUMIFS([1]raw_transmission_costs!$C:$C,[1]raw_transmission_costs!$B:$B,$C740,[1]raw_transmission_costs!$A:$A,U$724)/1000000</f>
        <v>#VALUE!</v>
      </c>
      <c r="V740" s="24" t="e">
        <f>SUMIFS([1]raw_transmission_costs!$C:$C,[1]raw_transmission_costs!$B:$B,$C740,[1]raw_transmission_costs!$A:$A,V$724)/1000000</f>
        <v>#VALUE!</v>
      </c>
      <c r="W740" s="24" t="e">
        <f>SUMIFS([1]raw_transmission_costs!$C:$C,[1]raw_transmission_costs!$B:$B,$C740,[1]raw_transmission_costs!$A:$A,W$724)/1000000</f>
        <v>#VALUE!</v>
      </c>
      <c r="X740" s="24" t="e">
        <f>SUMIFS([1]raw_transmission_costs!$C:$C,[1]raw_transmission_costs!$B:$B,$C740,[1]raw_transmission_costs!$A:$A,X$724)/1000000</f>
        <v>#VALUE!</v>
      </c>
      <c r="Y740" s="24" t="e">
        <f>SUMIFS([1]raw_transmission_costs!$C:$C,[1]raw_transmission_costs!$B:$B,$C740,[1]raw_transmission_costs!$A:$A,Y$724)/1000000</f>
        <v>#VALUE!</v>
      </c>
      <c r="Z740" s="24" t="e">
        <f>SUMIFS([1]raw_transmission_costs!$C:$C,[1]raw_transmission_costs!$B:$B,$C740,[1]raw_transmission_costs!$A:$A,Z$724)/1000000</f>
        <v>#VALUE!</v>
      </c>
      <c r="AA740" s="24" t="e">
        <f>SUMIFS([1]raw_transmission_costs!$C:$C,[1]raw_transmission_costs!$B:$B,$C740,[1]raw_transmission_costs!$A:$A,AA$724)/1000000</f>
        <v>#VALUE!</v>
      </c>
      <c r="AB740" s="24" t="e">
        <f>SUMIFS([1]raw_transmission_costs!$C:$C,[1]raw_transmission_costs!$B:$B,$C740,[1]raw_transmission_costs!$A:$A,AB$724)/1000000</f>
        <v>#VALUE!</v>
      </c>
      <c r="AC740" s="24" t="e">
        <f>SUMIFS([1]raw_transmission_costs!$C:$C,[1]raw_transmission_costs!$B:$B,$C740,[1]raw_transmission_costs!$A:$A,AC$724)/1000000</f>
        <v>#VALUE!</v>
      </c>
      <c r="AD740" s="24" t="e">
        <f>SUMIFS([1]raw_transmission_costs!$C:$C,[1]raw_transmission_costs!$B:$B,$C740,[1]raw_transmission_costs!$A:$A,AD$724)/1000000</f>
        <v>#VALUE!</v>
      </c>
      <c r="AE740" s="24" t="e">
        <f>SUMIFS([1]raw_transmission_costs!$C:$C,[1]raw_transmission_costs!$B:$B,$C740,[1]raw_transmission_costs!$A:$A,AE$724)/1000000</f>
        <v>#VALUE!</v>
      </c>
      <c r="AF740" s="24" t="e">
        <f>SUMIFS([1]raw_transmission_costs!$C:$C,[1]raw_transmission_costs!$B:$B,$C740,[1]raw_transmission_costs!$A:$A,AF$724)/1000000</f>
        <v>#VALUE!</v>
      </c>
      <c r="AG740" s="24" t="e">
        <f>SUMIFS([1]raw_transmission_costs!$C:$C,[1]raw_transmission_costs!$B:$B,$C740,[1]raw_transmission_costs!$A:$A,AG$724)/1000000</f>
        <v>#VALUE!</v>
      </c>
      <c r="AH740" s="24" t="e">
        <f>SUMIFS([1]raw_transmission_costs!$C:$C,[1]raw_transmission_costs!$B:$B,$C740,[1]raw_transmission_costs!$A:$A,AH$724)/1000000</f>
        <v>#VALUE!</v>
      </c>
      <c r="AI740" s="24" t="e">
        <f>SUMIFS([1]raw_transmission_costs!$C:$C,[1]raw_transmission_costs!$B:$B,$C740,[1]raw_transmission_costs!$A:$A,AI$724)/1000000</f>
        <v>#VALUE!</v>
      </c>
      <c r="AJ740" s="24" t="e">
        <f>SUMIFS([1]raw_transmission_costs!$C:$C,[1]raw_transmission_costs!$B:$B,$C740,[1]raw_transmission_costs!$A:$A,AJ$724)/1000000</f>
        <v>#VALUE!</v>
      </c>
      <c r="AK740" s="24" t="e">
        <f>SUMIFS([1]raw_transmission_costs!$C:$C,[1]raw_transmission_costs!$B:$B,$C740,[1]raw_transmission_costs!$A:$A,AK$724)/1000000</f>
        <v>#VALUE!</v>
      </c>
      <c r="AL740" s="24" t="e">
        <f>SUMIFS([1]raw_transmission_costs!$C:$C,[1]raw_transmission_costs!$B:$B,$C740,[1]raw_transmission_costs!$A:$A,AL$724)/1000000</f>
        <v>#VALUE!</v>
      </c>
      <c r="AM740" s="24" t="e">
        <f>SUMIFS([1]raw_transmission_costs!$C:$C,[1]raw_transmission_costs!$B:$B,$C740,[1]raw_transmission_costs!$A:$A,AM$724)/1000000</f>
        <v>#VALUE!</v>
      </c>
      <c r="AN740" s="131" t="e">
        <f>SUMIFS([1]raw_transmission_costs!$C:$C,[1]raw_transmission_costs!$B:$B,$C740,[1]raw_transmission_costs!$A:$A,AN$724)/1000000</f>
        <v>#VALUE!</v>
      </c>
    </row>
    <row r="741" spans="3:40" outlineLevel="1" x14ac:dyDescent="0.4">
      <c r="C741" s="145" t="s">
        <v>171</v>
      </c>
      <c r="D741" s="130" t="s">
        <v>185</v>
      </c>
      <c r="E741" s="24">
        <v>0</v>
      </c>
      <c r="F741" s="24">
        <v>0</v>
      </c>
      <c r="G741" s="24">
        <v>0</v>
      </c>
      <c r="H741" s="24">
        <v>0</v>
      </c>
      <c r="I741" s="24">
        <v>0</v>
      </c>
      <c r="J741" s="24">
        <v>0</v>
      </c>
      <c r="K741" s="24">
        <v>0</v>
      </c>
      <c r="L741" s="24">
        <v>0</v>
      </c>
      <c r="M741" s="24">
        <v>0</v>
      </c>
      <c r="N741" s="24">
        <v>0</v>
      </c>
      <c r="O741" s="24">
        <v>0</v>
      </c>
      <c r="P741" s="24">
        <v>0</v>
      </c>
      <c r="Q741" s="24">
        <v>0</v>
      </c>
      <c r="R741" s="24">
        <v>0</v>
      </c>
      <c r="S741" s="24">
        <v>0</v>
      </c>
      <c r="T741" s="24">
        <v>0</v>
      </c>
      <c r="U741" s="24" t="e">
        <f>SUMIFS([1]raw_transmission_costs!$C:$C,[1]raw_transmission_costs!$B:$B,$C741,[1]raw_transmission_costs!$A:$A,U$724)/1000000</f>
        <v>#VALUE!</v>
      </c>
      <c r="V741" s="24" t="e">
        <f>SUMIFS([1]raw_transmission_costs!$C:$C,[1]raw_transmission_costs!$B:$B,$C741,[1]raw_transmission_costs!$A:$A,V$724)/1000000</f>
        <v>#VALUE!</v>
      </c>
      <c r="W741" s="24" t="e">
        <f>SUMIFS([1]raw_transmission_costs!$C:$C,[1]raw_transmission_costs!$B:$B,$C741,[1]raw_transmission_costs!$A:$A,W$724)/1000000</f>
        <v>#VALUE!</v>
      </c>
      <c r="X741" s="24" t="e">
        <f>SUMIFS([1]raw_transmission_costs!$C:$C,[1]raw_transmission_costs!$B:$B,$C741,[1]raw_transmission_costs!$A:$A,X$724)/1000000</f>
        <v>#VALUE!</v>
      </c>
      <c r="Y741" s="24" t="e">
        <f>SUMIFS([1]raw_transmission_costs!$C:$C,[1]raw_transmission_costs!$B:$B,$C741,[1]raw_transmission_costs!$A:$A,Y$724)/1000000</f>
        <v>#VALUE!</v>
      </c>
      <c r="Z741" s="24" t="e">
        <f>SUMIFS([1]raw_transmission_costs!$C:$C,[1]raw_transmission_costs!$B:$B,$C741,[1]raw_transmission_costs!$A:$A,Z$724)/1000000</f>
        <v>#VALUE!</v>
      </c>
      <c r="AA741" s="24" t="e">
        <f>SUMIFS([1]raw_transmission_costs!$C:$C,[1]raw_transmission_costs!$B:$B,$C741,[1]raw_transmission_costs!$A:$A,AA$724)/1000000</f>
        <v>#VALUE!</v>
      </c>
      <c r="AB741" s="24" t="e">
        <f>SUMIFS([1]raw_transmission_costs!$C:$C,[1]raw_transmission_costs!$B:$B,$C741,[1]raw_transmission_costs!$A:$A,AB$724)/1000000</f>
        <v>#VALUE!</v>
      </c>
      <c r="AC741" s="24" t="e">
        <f>SUMIFS([1]raw_transmission_costs!$C:$C,[1]raw_transmission_costs!$B:$B,$C741,[1]raw_transmission_costs!$A:$A,AC$724)/1000000</f>
        <v>#VALUE!</v>
      </c>
      <c r="AD741" s="24" t="e">
        <f>SUMIFS([1]raw_transmission_costs!$C:$C,[1]raw_transmission_costs!$B:$B,$C741,[1]raw_transmission_costs!$A:$A,AD$724)/1000000</f>
        <v>#VALUE!</v>
      </c>
      <c r="AE741" s="24" t="e">
        <f>SUMIFS([1]raw_transmission_costs!$C:$C,[1]raw_transmission_costs!$B:$B,$C741,[1]raw_transmission_costs!$A:$A,AE$724)/1000000</f>
        <v>#VALUE!</v>
      </c>
      <c r="AF741" s="24" t="e">
        <f>SUMIFS([1]raw_transmission_costs!$C:$C,[1]raw_transmission_costs!$B:$B,$C741,[1]raw_transmission_costs!$A:$A,AF$724)/1000000</f>
        <v>#VALUE!</v>
      </c>
      <c r="AG741" s="24" t="e">
        <f>SUMIFS([1]raw_transmission_costs!$C:$C,[1]raw_transmission_costs!$B:$B,$C741,[1]raw_transmission_costs!$A:$A,AG$724)/1000000</f>
        <v>#VALUE!</v>
      </c>
      <c r="AH741" s="24" t="e">
        <f>SUMIFS([1]raw_transmission_costs!$C:$C,[1]raw_transmission_costs!$B:$B,$C741,[1]raw_transmission_costs!$A:$A,AH$724)/1000000</f>
        <v>#VALUE!</v>
      </c>
      <c r="AI741" s="24" t="e">
        <f>SUMIFS([1]raw_transmission_costs!$C:$C,[1]raw_transmission_costs!$B:$B,$C741,[1]raw_transmission_costs!$A:$A,AI$724)/1000000</f>
        <v>#VALUE!</v>
      </c>
      <c r="AJ741" s="24" t="e">
        <f>SUMIFS([1]raw_transmission_costs!$C:$C,[1]raw_transmission_costs!$B:$B,$C741,[1]raw_transmission_costs!$A:$A,AJ$724)/1000000</f>
        <v>#VALUE!</v>
      </c>
      <c r="AK741" s="24" t="e">
        <f>SUMIFS([1]raw_transmission_costs!$C:$C,[1]raw_transmission_costs!$B:$B,$C741,[1]raw_transmission_costs!$A:$A,AK$724)/1000000</f>
        <v>#VALUE!</v>
      </c>
      <c r="AL741" s="24" t="e">
        <f>SUMIFS([1]raw_transmission_costs!$C:$C,[1]raw_transmission_costs!$B:$B,$C741,[1]raw_transmission_costs!$A:$A,AL$724)/1000000</f>
        <v>#VALUE!</v>
      </c>
      <c r="AM741" s="24" t="e">
        <f>SUMIFS([1]raw_transmission_costs!$C:$C,[1]raw_transmission_costs!$B:$B,$C741,[1]raw_transmission_costs!$A:$A,AM$724)/1000000</f>
        <v>#VALUE!</v>
      </c>
      <c r="AN741" s="131" t="e">
        <f>SUMIFS([1]raw_transmission_costs!$C:$C,[1]raw_transmission_costs!$B:$B,$C741,[1]raw_transmission_costs!$A:$A,AN$724)/1000000</f>
        <v>#VALUE!</v>
      </c>
    </row>
    <row r="742" spans="3:40" outlineLevel="1" x14ac:dyDescent="0.4">
      <c r="C742" s="145" t="s">
        <v>172</v>
      </c>
      <c r="D742" s="130" t="s">
        <v>185</v>
      </c>
      <c r="E742" s="24">
        <v>0</v>
      </c>
      <c r="F742" s="24">
        <v>0</v>
      </c>
      <c r="G742" s="24">
        <v>0</v>
      </c>
      <c r="H742" s="24">
        <v>0</v>
      </c>
      <c r="I742" s="24">
        <v>0</v>
      </c>
      <c r="J742" s="24">
        <v>0</v>
      </c>
      <c r="K742" s="24">
        <v>0</v>
      </c>
      <c r="L742" s="24">
        <v>0</v>
      </c>
      <c r="M742" s="24">
        <v>0</v>
      </c>
      <c r="N742" s="24">
        <v>0</v>
      </c>
      <c r="O742" s="24">
        <v>0</v>
      </c>
      <c r="P742" s="24">
        <v>0</v>
      </c>
      <c r="Q742" s="24">
        <v>0</v>
      </c>
      <c r="R742" s="24">
        <v>0</v>
      </c>
      <c r="S742" s="24">
        <v>0</v>
      </c>
      <c r="T742" s="24">
        <v>0</v>
      </c>
      <c r="U742" s="24" t="e">
        <f>SUMIFS([1]raw_transmission_costs!$C:$C,[1]raw_transmission_costs!$B:$B,$C742,[1]raw_transmission_costs!$A:$A,U$724)/1000000</f>
        <v>#VALUE!</v>
      </c>
      <c r="V742" s="24" t="e">
        <f>SUMIFS([1]raw_transmission_costs!$C:$C,[1]raw_transmission_costs!$B:$B,$C742,[1]raw_transmission_costs!$A:$A,V$724)/1000000</f>
        <v>#VALUE!</v>
      </c>
      <c r="W742" s="24" t="e">
        <f>SUMIFS([1]raw_transmission_costs!$C:$C,[1]raw_transmission_costs!$B:$B,$C742,[1]raw_transmission_costs!$A:$A,W$724)/1000000</f>
        <v>#VALUE!</v>
      </c>
      <c r="X742" s="24" t="e">
        <f>SUMIFS([1]raw_transmission_costs!$C:$C,[1]raw_transmission_costs!$B:$B,$C742,[1]raw_transmission_costs!$A:$A,X$724)/1000000</f>
        <v>#VALUE!</v>
      </c>
      <c r="Y742" s="24" t="e">
        <f>SUMIFS([1]raw_transmission_costs!$C:$C,[1]raw_transmission_costs!$B:$B,$C742,[1]raw_transmission_costs!$A:$A,Y$724)/1000000</f>
        <v>#VALUE!</v>
      </c>
      <c r="Z742" s="24" t="e">
        <f>SUMIFS([1]raw_transmission_costs!$C:$C,[1]raw_transmission_costs!$B:$B,$C742,[1]raw_transmission_costs!$A:$A,Z$724)/1000000</f>
        <v>#VALUE!</v>
      </c>
      <c r="AA742" s="24" t="e">
        <f>SUMIFS([1]raw_transmission_costs!$C:$C,[1]raw_transmission_costs!$B:$B,$C742,[1]raw_transmission_costs!$A:$A,AA$724)/1000000</f>
        <v>#VALUE!</v>
      </c>
      <c r="AB742" s="24" t="e">
        <f>SUMIFS([1]raw_transmission_costs!$C:$C,[1]raw_transmission_costs!$B:$B,$C742,[1]raw_transmission_costs!$A:$A,AB$724)/1000000</f>
        <v>#VALUE!</v>
      </c>
      <c r="AC742" s="24" t="e">
        <f>SUMIFS([1]raw_transmission_costs!$C:$C,[1]raw_transmission_costs!$B:$B,$C742,[1]raw_transmission_costs!$A:$A,AC$724)/1000000</f>
        <v>#VALUE!</v>
      </c>
      <c r="AD742" s="24" t="e">
        <f>SUMIFS([1]raw_transmission_costs!$C:$C,[1]raw_transmission_costs!$B:$B,$C742,[1]raw_transmission_costs!$A:$A,AD$724)/1000000</f>
        <v>#VALUE!</v>
      </c>
      <c r="AE742" s="24" t="e">
        <f>SUMIFS([1]raw_transmission_costs!$C:$C,[1]raw_transmission_costs!$B:$B,$C742,[1]raw_transmission_costs!$A:$A,AE$724)/1000000</f>
        <v>#VALUE!</v>
      </c>
      <c r="AF742" s="24" t="e">
        <f>SUMIFS([1]raw_transmission_costs!$C:$C,[1]raw_transmission_costs!$B:$B,$C742,[1]raw_transmission_costs!$A:$A,AF$724)/1000000</f>
        <v>#VALUE!</v>
      </c>
      <c r="AG742" s="24" t="e">
        <f>SUMIFS([1]raw_transmission_costs!$C:$C,[1]raw_transmission_costs!$B:$B,$C742,[1]raw_transmission_costs!$A:$A,AG$724)/1000000</f>
        <v>#VALUE!</v>
      </c>
      <c r="AH742" s="24" t="e">
        <f>SUMIFS([1]raw_transmission_costs!$C:$C,[1]raw_transmission_costs!$B:$B,$C742,[1]raw_transmission_costs!$A:$A,AH$724)/1000000</f>
        <v>#VALUE!</v>
      </c>
      <c r="AI742" s="24" t="e">
        <f>SUMIFS([1]raw_transmission_costs!$C:$C,[1]raw_transmission_costs!$B:$B,$C742,[1]raw_transmission_costs!$A:$A,AI$724)/1000000</f>
        <v>#VALUE!</v>
      </c>
      <c r="AJ742" s="24" t="e">
        <f>SUMIFS([1]raw_transmission_costs!$C:$C,[1]raw_transmission_costs!$B:$B,$C742,[1]raw_transmission_costs!$A:$A,AJ$724)/1000000</f>
        <v>#VALUE!</v>
      </c>
      <c r="AK742" s="24" t="e">
        <f>SUMIFS([1]raw_transmission_costs!$C:$C,[1]raw_transmission_costs!$B:$B,$C742,[1]raw_transmission_costs!$A:$A,AK$724)/1000000</f>
        <v>#VALUE!</v>
      </c>
      <c r="AL742" s="24" t="e">
        <f>SUMIFS([1]raw_transmission_costs!$C:$C,[1]raw_transmission_costs!$B:$B,$C742,[1]raw_transmission_costs!$A:$A,AL$724)/1000000</f>
        <v>#VALUE!</v>
      </c>
      <c r="AM742" s="24" t="e">
        <f>SUMIFS([1]raw_transmission_costs!$C:$C,[1]raw_transmission_costs!$B:$B,$C742,[1]raw_transmission_costs!$A:$A,AM$724)/1000000</f>
        <v>#VALUE!</v>
      </c>
      <c r="AN742" s="131" t="e">
        <f>SUMIFS([1]raw_transmission_costs!$C:$C,[1]raw_transmission_costs!$B:$B,$C742,[1]raw_transmission_costs!$A:$A,AN$724)/1000000</f>
        <v>#VALUE!</v>
      </c>
    </row>
    <row r="743" spans="3:40" outlineLevel="1" x14ac:dyDescent="0.4">
      <c r="C743" s="145" t="s">
        <v>173</v>
      </c>
      <c r="D743" s="130" t="s">
        <v>185</v>
      </c>
      <c r="E743" s="24">
        <v>0</v>
      </c>
      <c r="F743" s="24">
        <v>0</v>
      </c>
      <c r="G743" s="24">
        <v>0</v>
      </c>
      <c r="H743" s="24">
        <v>0</v>
      </c>
      <c r="I743" s="24">
        <v>0</v>
      </c>
      <c r="J743" s="24">
        <v>0</v>
      </c>
      <c r="K743" s="24">
        <v>0</v>
      </c>
      <c r="L743" s="24">
        <v>0</v>
      </c>
      <c r="M743" s="24">
        <v>0</v>
      </c>
      <c r="N743" s="24">
        <v>0</v>
      </c>
      <c r="O743" s="24">
        <v>0</v>
      </c>
      <c r="P743" s="24">
        <v>0</v>
      </c>
      <c r="Q743" s="24">
        <v>0</v>
      </c>
      <c r="R743" s="24">
        <v>0</v>
      </c>
      <c r="S743" s="24">
        <v>0</v>
      </c>
      <c r="T743" s="24">
        <v>19.126682020000001</v>
      </c>
      <c r="U743" s="24" t="e">
        <f>SUMIFS([1]raw_transmission_costs!$C:$C,[1]raw_transmission_costs!$B:$B,$C743,[1]raw_transmission_costs!$A:$A,U$724)/1000000</f>
        <v>#VALUE!</v>
      </c>
      <c r="V743" s="24" t="e">
        <f>SUMIFS([1]raw_transmission_costs!$C:$C,[1]raw_transmission_costs!$B:$B,$C743,[1]raw_transmission_costs!$A:$A,V$724)/1000000</f>
        <v>#VALUE!</v>
      </c>
      <c r="W743" s="24" t="e">
        <f>SUMIFS([1]raw_transmission_costs!$C:$C,[1]raw_transmission_costs!$B:$B,$C743,[1]raw_transmission_costs!$A:$A,W$724)/1000000</f>
        <v>#VALUE!</v>
      </c>
      <c r="X743" s="24" t="e">
        <f>SUMIFS([1]raw_transmission_costs!$C:$C,[1]raw_transmission_costs!$B:$B,$C743,[1]raw_transmission_costs!$A:$A,X$724)/1000000</f>
        <v>#VALUE!</v>
      </c>
      <c r="Y743" s="24" t="e">
        <f>SUMIFS([1]raw_transmission_costs!$C:$C,[1]raw_transmission_costs!$B:$B,$C743,[1]raw_transmission_costs!$A:$A,Y$724)/1000000</f>
        <v>#VALUE!</v>
      </c>
      <c r="Z743" s="24" t="e">
        <f>SUMIFS([1]raw_transmission_costs!$C:$C,[1]raw_transmission_costs!$B:$B,$C743,[1]raw_transmission_costs!$A:$A,Z$724)/1000000</f>
        <v>#VALUE!</v>
      </c>
      <c r="AA743" s="24" t="e">
        <f>SUMIFS([1]raw_transmission_costs!$C:$C,[1]raw_transmission_costs!$B:$B,$C743,[1]raw_transmission_costs!$A:$A,AA$724)/1000000</f>
        <v>#VALUE!</v>
      </c>
      <c r="AB743" s="24" t="e">
        <f>SUMIFS([1]raw_transmission_costs!$C:$C,[1]raw_transmission_costs!$B:$B,$C743,[1]raw_transmission_costs!$A:$A,AB$724)/1000000</f>
        <v>#VALUE!</v>
      </c>
      <c r="AC743" s="24" t="e">
        <f>SUMIFS([1]raw_transmission_costs!$C:$C,[1]raw_transmission_costs!$B:$B,$C743,[1]raw_transmission_costs!$A:$A,AC$724)/1000000</f>
        <v>#VALUE!</v>
      </c>
      <c r="AD743" s="24" t="e">
        <f>SUMIFS([1]raw_transmission_costs!$C:$C,[1]raw_transmission_costs!$B:$B,$C743,[1]raw_transmission_costs!$A:$A,AD$724)/1000000</f>
        <v>#VALUE!</v>
      </c>
      <c r="AE743" s="24" t="e">
        <f>SUMIFS([1]raw_transmission_costs!$C:$C,[1]raw_transmission_costs!$B:$B,$C743,[1]raw_transmission_costs!$A:$A,AE$724)/1000000</f>
        <v>#VALUE!</v>
      </c>
      <c r="AF743" s="24" t="e">
        <f>SUMIFS([1]raw_transmission_costs!$C:$C,[1]raw_transmission_costs!$B:$B,$C743,[1]raw_transmission_costs!$A:$A,AF$724)/1000000</f>
        <v>#VALUE!</v>
      </c>
      <c r="AG743" s="24" t="e">
        <f>SUMIFS([1]raw_transmission_costs!$C:$C,[1]raw_transmission_costs!$B:$B,$C743,[1]raw_transmission_costs!$A:$A,AG$724)/1000000</f>
        <v>#VALUE!</v>
      </c>
      <c r="AH743" s="24" t="e">
        <f>SUMIFS([1]raw_transmission_costs!$C:$C,[1]raw_transmission_costs!$B:$B,$C743,[1]raw_transmission_costs!$A:$A,AH$724)/1000000</f>
        <v>#VALUE!</v>
      </c>
      <c r="AI743" s="24" t="e">
        <f>SUMIFS([1]raw_transmission_costs!$C:$C,[1]raw_transmission_costs!$B:$B,$C743,[1]raw_transmission_costs!$A:$A,AI$724)/1000000</f>
        <v>#VALUE!</v>
      </c>
      <c r="AJ743" s="24" t="e">
        <f>SUMIFS([1]raw_transmission_costs!$C:$C,[1]raw_transmission_costs!$B:$B,$C743,[1]raw_transmission_costs!$A:$A,AJ$724)/1000000</f>
        <v>#VALUE!</v>
      </c>
      <c r="AK743" s="24" t="e">
        <f>SUMIFS([1]raw_transmission_costs!$C:$C,[1]raw_transmission_costs!$B:$B,$C743,[1]raw_transmission_costs!$A:$A,AK$724)/1000000</f>
        <v>#VALUE!</v>
      </c>
      <c r="AL743" s="24" t="e">
        <f>SUMIFS([1]raw_transmission_costs!$C:$C,[1]raw_transmission_costs!$B:$B,$C743,[1]raw_transmission_costs!$A:$A,AL$724)/1000000</f>
        <v>#VALUE!</v>
      </c>
      <c r="AM743" s="24" t="e">
        <f>SUMIFS([1]raw_transmission_costs!$C:$C,[1]raw_transmission_costs!$B:$B,$C743,[1]raw_transmission_costs!$A:$A,AM$724)/1000000</f>
        <v>#VALUE!</v>
      </c>
      <c r="AN743" s="131" t="e">
        <f>SUMIFS([1]raw_transmission_costs!$C:$C,[1]raw_transmission_costs!$B:$B,$C743,[1]raw_transmission_costs!$A:$A,AN$724)/1000000</f>
        <v>#VALUE!</v>
      </c>
    </row>
    <row r="744" spans="3:40" outlineLevel="1" x14ac:dyDescent="0.4">
      <c r="C744" s="145" t="s">
        <v>174</v>
      </c>
      <c r="D744" s="130" t="s">
        <v>185</v>
      </c>
      <c r="E744" s="24">
        <v>0</v>
      </c>
      <c r="F744" s="24">
        <v>0</v>
      </c>
      <c r="G744" s="24">
        <v>0</v>
      </c>
      <c r="H744" s="24">
        <v>0</v>
      </c>
      <c r="I744" s="24">
        <v>0</v>
      </c>
      <c r="J744" s="24">
        <v>0</v>
      </c>
      <c r="K744" s="24">
        <v>0</v>
      </c>
      <c r="L744" s="24">
        <v>0</v>
      </c>
      <c r="M744" s="24">
        <v>0</v>
      </c>
      <c r="N744" s="24">
        <v>0</v>
      </c>
      <c r="O744" s="24">
        <v>0</v>
      </c>
      <c r="P744" s="24">
        <v>0</v>
      </c>
      <c r="Q744" s="24">
        <v>0</v>
      </c>
      <c r="R744" s="24">
        <v>0</v>
      </c>
      <c r="S744" s="24">
        <v>0</v>
      </c>
      <c r="T744" s="24">
        <v>0</v>
      </c>
      <c r="U744" s="24" t="e">
        <f>SUMIFS([1]raw_transmission_costs!$C:$C,[1]raw_transmission_costs!$B:$B,$C744,[1]raw_transmission_costs!$A:$A,U$724)/1000000</f>
        <v>#VALUE!</v>
      </c>
      <c r="V744" s="24" t="e">
        <f>SUMIFS([1]raw_transmission_costs!$C:$C,[1]raw_transmission_costs!$B:$B,$C744,[1]raw_transmission_costs!$A:$A,V$724)/1000000</f>
        <v>#VALUE!</v>
      </c>
      <c r="W744" s="24" t="e">
        <f>SUMIFS([1]raw_transmission_costs!$C:$C,[1]raw_transmission_costs!$B:$B,$C744,[1]raw_transmission_costs!$A:$A,W$724)/1000000</f>
        <v>#VALUE!</v>
      </c>
      <c r="X744" s="24" t="e">
        <f>SUMIFS([1]raw_transmission_costs!$C:$C,[1]raw_transmission_costs!$B:$B,$C744,[1]raw_transmission_costs!$A:$A,X$724)/1000000</f>
        <v>#VALUE!</v>
      </c>
      <c r="Y744" s="24" t="e">
        <f>SUMIFS([1]raw_transmission_costs!$C:$C,[1]raw_transmission_costs!$B:$B,$C744,[1]raw_transmission_costs!$A:$A,Y$724)/1000000</f>
        <v>#VALUE!</v>
      </c>
      <c r="Z744" s="24" t="e">
        <f>SUMIFS([1]raw_transmission_costs!$C:$C,[1]raw_transmission_costs!$B:$B,$C744,[1]raw_transmission_costs!$A:$A,Z$724)/1000000</f>
        <v>#VALUE!</v>
      </c>
      <c r="AA744" s="24" t="e">
        <f>SUMIFS([1]raw_transmission_costs!$C:$C,[1]raw_transmission_costs!$B:$B,$C744,[1]raw_transmission_costs!$A:$A,AA$724)/1000000</f>
        <v>#VALUE!</v>
      </c>
      <c r="AB744" s="24" t="e">
        <f>SUMIFS([1]raw_transmission_costs!$C:$C,[1]raw_transmission_costs!$B:$B,$C744,[1]raw_transmission_costs!$A:$A,AB$724)/1000000</f>
        <v>#VALUE!</v>
      </c>
      <c r="AC744" s="24" t="e">
        <f>SUMIFS([1]raw_transmission_costs!$C:$C,[1]raw_transmission_costs!$B:$B,$C744,[1]raw_transmission_costs!$A:$A,AC$724)/1000000</f>
        <v>#VALUE!</v>
      </c>
      <c r="AD744" s="24" t="e">
        <f>SUMIFS([1]raw_transmission_costs!$C:$C,[1]raw_transmission_costs!$B:$B,$C744,[1]raw_transmission_costs!$A:$A,AD$724)/1000000</f>
        <v>#VALUE!</v>
      </c>
      <c r="AE744" s="24" t="e">
        <f>SUMIFS([1]raw_transmission_costs!$C:$C,[1]raw_transmission_costs!$B:$B,$C744,[1]raw_transmission_costs!$A:$A,AE$724)/1000000</f>
        <v>#VALUE!</v>
      </c>
      <c r="AF744" s="24" t="e">
        <f>SUMIFS([1]raw_transmission_costs!$C:$C,[1]raw_transmission_costs!$B:$B,$C744,[1]raw_transmission_costs!$A:$A,AF$724)/1000000</f>
        <v>#VALUE!</v>
      </c>
      <c r="AG744" s="24" t="e">
        <f>SUMIFS([1]raw_transmission_costs!$C:$C,[1]raw_transmission_costs!$B:$B,$C744,[1]raw_transmission_costs!$A:$A,AG$724)/1000000</f>
        <v>#VALUE!</v>
      </c>
      <c r="AH744" s="24" t="e">
        <f>SUMIFS([1]raw_transmission_costs!$C:$C,[1]raw_transmission_costs!$B:$B,$C744,[1]raw_transmission_costs!$A:$A,AH$724)/1000000</f>
        <v>#VALUE!</v>
      </c>
      <c r="AI744" s="24" t="e">
        <f>SUMIFS([1]raw_transmission_costs!$C:$C,[1]raw_transmission_costs!$B:$B,$C744,[1]raw_transmission_costs!$A:$A,AI$724)/1000000</f>
        <v>#VALUE!</v>
      </c>
      <c r="AJ744" s="24" t="e">
        <f>SUMIFS([1]raw_transmission_costs!$C:$C,[1]raw_transmission_costs!$B:$B,$C744,[1]raw_transmission_costs!$A:$A,AJ$724)/1000000</f>
        <v>#VALUE!</v>
      </c>
      <c r="AK744" s="24" t="e">
        <f>SUMIFS([1]raw_transmission_costs!$C:$C,[1]raw_transmission_costs!$B:$B,$C744,[1]raw_transmission_costs!$A:$A,AK$724)/1000000</f>
        <v>#VALUE!</v>
      </c>
      <c r="AL744" s="24" t="e">
        <f>SUMIFS([1]raw_transmission_costs!$C:$C,[1]raw_transmission_costs!$B:$B,$C744,[1]raw_transmission_costs!$A:$A,AL$724)/1000000</f>
        <v>#VALUE!</v>
      </c>
      <c r="AM744" s="24" t="e">
        <f>SUMIFS([1]raw_transmission_costs!$C:$C,[1]raw_transmission_costs!$B:$B,$C744,[1]raw_transmission_costs!$A:$A,AM$724)/1000000</f>
        <v>#VALUE!</v>
      </c>
      <c r="AN744" s="131" t="e">
        <f>SUMIFS([1]raw_transmission_costs!$C:$C,[1]raw_transmission_costs!$B:$B,$C744,[1]raw_transmission_costs!$A:$A,AN$724)/1000000</f>
        <v>#VALUE!</v>
      </c>
    </row>
    <row r="745" spans="3:40" outlineLevel="1" x14ac:dyDescent="0.4">
      <c r="C745" s="145" t="s">
        <v>175</v>
      </c>
      <c r="D745" s="130" t="s">
        <v>185</v>
      </c>
      <c r="E745" s="24">
        <v>0</v>
      </c>
      <c r="F745" s="24">
        <v>0</v>
      </c>
      <c r="G745" s="24">
        <v>0</v>
      </c>
      <c r="H745" s="24">
        <v>0</v>
      </c>
      <c r="I745" s="24">
        <v>0</v>
      </c>
      <c r="J745" s="24">
        <v>0</v>
      </c>
      <c r="K745" s="24">
        <v>0</v>
      </c>
      <c r="L745" s="24">
        <v>0</v>
      </c>
      <c r="M745" s="24">
        <v>0</v>
      </c>
      <c r="N745" s="24">
        <v>0</v>
      </c>
      <c r="O745" s="24">
        <v>0</v>
      </c>
      <c r="P745" s="24">
        <v>0</v>
      </c>
      <c r="Q745" s="24">
        <v>0</v>
      </c>
      <c r="R745" s="24">
        <v>0</v>
      </c>
      <c r="S745" s="24">
        <v>0</v>
      </c>
      <c r="T745" s="24">
        <v>0</v>
      </c>
      <c r="U745" s="24" t="e">
        <f>SUMIFS([1]raw_transmission_costs!$C:$C,[1]raw_transmission_costs!$B:$B,$C745,[1]raw_transmission_costs!$A:$A,U$724)/1000000</f>
        <v>#VALUE!</v>
      </c>
      <c r="V745" s="24" t="e">
        <f>SUMIFS([1]raw_transmission_costs!$C:$C,[1]raw_transmission_costs!$B:$B,$C745,[1]raw_transmission_costs!$A:$A,V$724)/1000000</f>
        <v>#VALUE!</v>
      </c>
      <c r="W745" s="24" t="e">
        <f>SUMIFS([1]raw_transmission_costs!$C:$C,[1]raw_transmission_costs!$B:$B,$C745,[1]raw_transmission_costs!$A:$A,W$724)/1000000</f>
        <v>#VALUE!</v>
      </c>
      <c r="X745" s="24" t="e">
        <f>SUMIFS([1]raw_transmission_costs!$C:$C,[1]raw_transmission_costs!$B:$B,$C745,[1]raw_transmission_costs!$A:$A,X$724)/1000000</f>
        <v>#VALUE!</v>
      </c>
      <c r="Y745" s="24" t="e">
        <f>SUMIFS([1]raw_transmission_costs!$C:$C,[1]raw_transmission_costs!$B:$B,$C745,[1]raw_transmission_costs!$A:$A,Y$724)/1000000</f>
        <v>#VALUE!</v>
      </c>
      <c r="Z745" s="24" t="e">
        <f>SUMIFS([1]raw_transmission_costs!$C:$C,[1]raw_transmission_costs!$B:$B,$C745,[1]raw_transmission_costs!$A:$A,Z$724)/1000000</f>
        <v>#VALUE!</v>
      </c>
      <c r="AA745" s="24" t="e">
        <f>SUMIFS([1]raw_transmission_costs!$C:$C,[1]raw_transmission_costs!$B:$B,$C745,[1]raw_transmission_costs!$A:$A,AA$724)/1000000</f>
        <v>#VALUE!</v>
      </c>
      <c r="AB745" s="24" t="e">
        <f>SUMIFS([1]raw_transmission_costs!$C:$C,[1]raw_transmission_costs!$B:$B,$C745,[1]raw_transmission_costs!$A:$A,AB$724)/1000000</f>
        <v>#VALUE!</v>
      </c>
      <c r="AC745" s="24" t="e">
        <f>SUMIFS([1]raw_transmission_costs!$C:$C,[1]raw_transmission_costs!$B:$B,$C745,[1]raw_transmission_costs!$A:$A,AC$724)/1000000</f>
        <v>#VALUE!</v>
      </c>
      <c r="AD745" s="24" t="e">
        <f>SUMIFS([1]raw_transmission_costs!$C:$C,[1]raw_transmission_costs!$B:$B,$C745,[1]raw_transmission_costs!$A:$A,AD$724)/1000000</f>
        <v>#VALUE!</v>
      </c>
      <c r="AE745" s="24" t="e">
        <f>SUMIFS([1]raw_transmission_costs!$C:$C,[1]raw_transmission_costs!$B:$B,$C745,[1]raw_transmission_costs!$A:$A,AE$724)/1000000</f>
        <v>#VALUE!</v>
      </c>
      <c r="AF745" s="24" t="e">
        <f>SUMIFS([1]raw_transmission_costs!$C:$C,[1]raw_transmission_costs!$B:$B,$C745,[1]raw_transmission_costs!$A:$A,AF$724)/1000000</f>
        <v>#VALUE!</v>
      </c>
      <c r="AG745" s="24" t="e">
        <f>SUMIFS([1]raw_transmission_costs!$C:$C,[1]raw_transmission_costs!$B:$B,$C745,[1]raw_transmission_costs!$A:$A,AG$724)/1000000</f>
        <v>#VALUE!</v>
      </c>
      <c r="AH745" s="24" t="e">
        <f>SUMIFS([1]raw_transmission_costs!$C:$C,[1]raw_transmission_costs!$B:$B,$C745,[1]raw_transmission_costs!$A:$A,AH$724)/1000000</f>
        <v>#VALUE!</v>
      </c>
      <c r="AI745" s="24" t="e">
        <f>SUMIFS([1]raw_transmission_costs!$C:$C,[1]raw_transmission_costs!$B:$B,$C745,[1]raw_transmission_costs!$A:$A,AI$724)/1000000</f>
        <v>#VALUE!</v>
      </c>
      <c r="AJ745" s="24" t="e">
        <f>SUMIFS([1]raw_transmission_costs!$C:$C,[1]raw_transmission_costs!$B:$B,$C745,[1]raw_transmission_costs!$A:$A,AJ$724)/1000000</f>
        <v>#VALUE!</v>
      </c>
      <c r="AK745" s="24" t="e">
        <f>SUMIFS([1]raw_transmission_costs!$C:$C,[1]raw_transmission_costs!$B:$B,$C745,[1]raw_transmission_costs!$A:$A,AK$724)/1000000</f>
        <v>#VALUE!</v>
      </c>
      <c r="AL745" s="24" t="e">
        <f>SUMIFS([1]raw_transmission_costs!$C:$C,[1]raw_transmission_costs!$B:$B,$C745,[1]raw_transmission_costs!$A:$A,AL$724)/1000000</f>
        <v>#VALUE!</v>
      </c>
      <c r="AM745" s="24" t="e">
        <f>SUMIFS([1]raw_transmission_costs!$C:$C,[1]raw_transmission_costs!$B:$B,$C745,[1]raw_transmission_costs!$A:$A,AM$724)/1000000</f>
        <v>#VALUE!</v>
      </c>
      <c r="AN745" s="131" t="e">
        <f>SUMIFS([1]raw_transmission_costs!$C:$C,[1]raw_transmission_costs!$B:$B,$C745,[1]raw_transmission_costs!$A:$A,AN$724)/1000000</f>
        <v>#VALUE!</v>
      </c>
    </row>
    <row r="746" spans="3:40" outlineLevel="1" x14ac:dyDescent="0.4">
      <c r="C746" s="145" t="s">
        <v>176</v>
      </c>
      <c r="D746" s="130" t="s">
        <v>185</v>
      </c>
      <c r="E746" s="24">
        <v>0</v>
      </c>
      <c r="F746" s="24">
        <v>0</v>
      </c>
      <c r="G746" s="24">
        <v>0</v>
      </c>
      <c r="H746" s="24">
        <v>0</v>
      </c>
      <c r="I746" s="24">
        <v>0</v>
      </c>
      <c r="J746" s="24">
        <v>0</v>
      </c>
      <c r="K746" s="24">
        <v>0</v>
      </c>
      <c r="L746" s="24">
        <v>0</v>
      </c>
      <c r="M746" s="24">
        <v>0</v>
      </c>
      <c r="N746" s="24">
        <v>0</v>
      </c>
      <c r="O746" s="24">
        <v>0</v>
      </c>
      <c r="P746" s="24">
        <v>0</v>
      </c>
      <c r="Q746" s="24">
        <v>0</v>
      </c>
      <c r="R746" s="24">
        <v>0</v>
      </c>
      <c r="S746" s="24">
        <v>0</v>
      </c>
      <c r="T746" s="24">
        <v>0</v>
      </c>
      <c r="U746" s="24" t="e">
        <f>SUMIFS([1]raw_transmission_costs!$C:$C,[1]raw_transmission_costs!$B:$B,$C746,[1]raw_transmission_costs!$A:$A,U$724)/1000000</f>
        <v>#VALUE!</v>
      </c>
      <c r="V746" s="24" t="e">
        <f>SUMIFS([1]raw_transmission_costs!$C:$C,[1]raw_transmission_costs!$B:$B,$C746,[1]raw_transmission_costs!$A:$A,V$724)/1000000</f>
        <v>#VALUE!</v>
      </c>
      <c r="W746" s="24" t="e">
        <f>SUMIFS([1]raw_transmission_costs!$C:$C,[1]raw_transmission_costs!$B:$B,$C746,[1]raw_transmission_costs!$A:$A,W$724)/1000000</f>
        <v>#VALUE!</v>
      </c>
      <c r="X746" s="24" t="e">
        <f>SUMIFS([1]raw_transmission_costs!$C:$C,[1]raw_transmission_costs!$B:$B,$C746,[1]raw_transmission_costs!$A:$A,X$724)/1000000</f>
        <v>#VALUE!</v>
      </c>
      <c r="Y746" s="24" t="e">
        <f>SUMIFS([1]raw_transmission_costs!$C:$C,[1]raw_transmission_costs!$B:$B,$C746,[1]raw_transmission_costs!$A:$A,Y$724)/1000000</f>
        <v>#VALUE!</v>
      </c>
      <c r="Z746" s="24" t="e">
        <f>SUMIFS([1]raw_transmission_costs!$C:$C,[1]raw_transmission_costs!$B:$B,$C746,[1]raw_transmission_costs!$A:$A,Z$724)/1000000</f>
        <v>#VALUE!</v>
      </c>
      <c r="AA746" s="24" t="e">
        <f>SUMIFS([1]raw_transmission_costs!$C:$C,[1]raw_transmission_costs!$B:$B,$C746,[1]raw_transmission_costs!$A:$A,AA$724)/1000000</f>
        <v>#VALUE!</v>
      </c>
      <c r="AB746" s="24" t="e">
        <f>SUMIFS([1]raw_transmission_costs!$C:$C,[1]raw_transmission_costs!$B:$B,$C746,[1]raw_transmission_costs!$A:$A,AB$724)/1000000</f>
        <v>#VALUE!</v>
      </c>
      <c r="AC746" s="24" t="e">
        <f>SUMIFS([1]raw_transmission_costs!$C:$C,[1]raw_transmission_costs!$B:$B,$C746,[1]raw_transmission_costs!$A:$A,AC$724)/1000000</f>
        <v>#VALUE!</v>
      </c>
      <c r="AD746" s="24" t="e">
        <f>SUMIFS([1]raw_transmission_costs!$C:$C,[1]raw_transmission_costs!$B:$B,$C746,[1]raw_transmission_costs!$A:$A,AD$724)/1000000</f>
        <v>#VALUE!</v>
      </c>
      <c r="AE746" s="24" t="e">
        <f>SUMIFS([1]raw_transmission_costs!$C:$C,[1]raw_transmission_costs!$B:$B,$C746,[1]raw_transmission_costs!$A:$A,AE$724)/1000000</f>
        <v>#VALUE!</v>
      </c>
      <c r="AF746" s="24" t="e">
        <f>SUMIFS([1]raw_transmission_costs!$C:$C,[1]raw_transmission_costs!$B:$B,$C746,[1]raw_transmission_costs!$A:$A,AF$724)/1000000</f>
        <v>#VALUE!</v>
      </c>
      <c r="AG746" s="24" t="e">
        <f>SUMIFS([1]raw_transmission_costs!$C:$C,[1]raw_transmission_costs!$B:$B,$C746,[1]raw_transmission_costs!$A:$A,AG$724)/1000000</f>
        <v>#VALUE!</v>
      </c>
      <c r="AH746" s="24" t="e">
        <f>SUMIFS([1]raw_transmission_costs!$C:$C,[1]raw_transmission_costs!$B:$B,$C746,[1]raw_transmission_costs!$A:$A,AH$724)/1000000</f>
        <v>#VALUE!</v>
      </c>
      <c r="AI746" s="24" t="e">
        <f>SUMIFS([1]raw_transmission_costs!$C:$C,[1]raw_transmission_costs!$B:$B,$C746,[1]raw_transmission_costs!$A:$A,AI$724)/1000000</f>
        <v>#VALUE!</v>
      </c>
      <c r="AJ746" s="24" t="e">
        <f>SUMIFS([1]raw_transmission_costs!$C:$C,[1]raw_transmission_costs!$B:$B,$C746,[1]raw_transmission_costs!$A:$A,AJ$724)/1000000</f>
        <v>#VALUE!</v>
      </c>
      <c r="AK746" s="24" t="e">
        <f>SUMIFS([1]raw_transmission_costs!$C:$C,[1]raw_transmission_costs!$B:$B,$C746,[1]raw_transmission_costs!$A:$A,AK$724)/1000000</f>
        <v>#VALUE!</v>
      </c>
      <c r="AL746" s="24" t="e">
        <f>SUMIFS([1]raw_transmission_costs!$C:$C,[1]raw_transmission_costs!$B:$B,$C746,[1]raw_transmission_costs!$A:$A,AL$724)/1000000</f>
        <v>#VALUE!</v>
      </c>
      <c r="AM746" s="24" t="e">
        <f>SUMIFS([1]raw_transmission_costs!$C:$C,[1]raw_transmission_costs!$B:$B,$C746,[1]raw_transmission_costs!$A:$A,AM$724)/1000000</f>
        <v>#VALUE!</v>
      </c>
      <c r="AN746" s="131" t="e">
        <f>SUMIFS([1]raw_transmission_costs!$C:$C,[1]raw_transmission_costs!$B:$B,$C746,[1]raw_transmission_costs!$A:$A,AN$724)/1000000</f>
        <v>#VALUE!</v>
      </c>
    </row>
    <row r="747" spans="3:40" outlineLevel="1" x14ac:dyDescent="0.4">
      <c r="C747" s="145" t="s">
        <v>177</v>
      </c>
      <c r="D747" s="130" t="s">
        <v>185</v>
      </c>
      <c r="E747" s="24">
        <v>0</v>
      </c>
      <c r="F747" s="24">
        <v>0</v>
      </c>
      <c r="G747" s="24">
        <v>0</v>
      </c>
      <c r="H747" s="24">
        <v>0</v>
      </c>
      <c r="I747" s="24">
        <v>0</v>
      </c>
      <c r="J747" s="24">
        <v>0</v>
      </c>
      <c r="K747" s="24">
        <v>0</v>
      </c>
      <c r="L747" s="24">
        <v>0</v>
      </c>
      <c r="M747" s="24">
        <v>0</v>
      </c>
      <c r="N747" s="24">
        <v>0</v>
      </c>
      <c r="O747" s="24">
        <v>0</v>
      </c>
      <c r="P747" s="24">
        <v>0</v>
      </c>
      <c r="Q747" s="24">
        <v>0</v>
      </c>
      <c r="R747" s="24">
        <v>0</v>
      </c>
      <c r="S747" s="24">
        <v>0</v>
      </c>
      <c r="T747" s="24">
        <v>0</v>
      </c>
      <c r="U747" s="24" t="e">
        <f>SUMIFS([1]raw_transmission_costs!$C:$C,[1]raw_transmission_costs!$B:$B,$C747,[1]raw_transmission_costs!$A:$A,U$724)/1000000</f>
        <v>#VALUE!</v>
      </c>
      <c r="V747" s="24" t="e">
        <f>SUMIFS([1]raw_transmission_costs!$C:$C,[1]raw_transmission_costs!$B:$B,$C747,[1]raw_transmission_costs!$A:$A,V$724)/1000000</f>
        <v>#VALUE!</v>
      </c>
      <c r="W747" s="24" t="e">
        <f>SUMIFS([1]raw_transmission_costs!$C:$C,[1]raw_transmission_costs!$B:$B,$C747,[1]raw_transmission_costs!$A:$A,W$724)/1000000</f>
        <v>#VALUE!</v>
      </c>
      <c r="X747" s="24" t="e">
        <f>SUMIFS([1]raw_transmission_costs!$C:$C,[1]raw_transmission_costs!$B:$B,$C747,[1]raw_transmission_costs!$A:$A,X$724)/1000000</f>
        <v>#VALUE!</v>
      </c>
      <c r="Y747" s="24" t="e">
        <f>SUMIFS([1]raw_transmission_costs!$C:$C,[1]raw_transmission_costs!$B:$B,$C747,[1]raw_transmission_costs!$A:$A,Y$724)/1000000</f>
        <v>#VALUE!</v>
      </c>
      <c r="Z747" s="24" t="e">
        <f>SUMIFS([1]raw_transmission_costs!$C:$C,[1]raw_transmission_costs!$B:$B,$C747,[1]raw_transmission_costs!$A:$A,Z$724)/1000000</f>
        <v>#VALUE!</v>
      </c>
      <c r="AA747" s="24" t="e">
        <f>SUMIFS([1]raw_transmission_costs!$C:$C,[1]raw_transmission_costs!$B:$B,$C747,[1]raw_transmission_costs!$A:$A,AA$724)/1000000</f>
        <v>#VALUE!</v>
      </c>
      <c r="AB747" s="24" t="e">
        <f>SUMIFS([1]raw_transmission_costs!$C:$C,[1]raw_transmission_costs!$B:$B,$C747,[1]raw_transmission_costs!$A:$A,AB$724)/1000000</f>
        <v>#VALUE!</v>
      </c>
      <c r="AC747" s="24" t="e">
        <f>SUMIFS([1]raw_transmission_costs!$C:$C,[1]raw_transmission_costs!$B:$B,$C747,[1]raw_transmission_costs!$A:$A,AC$724)/1000000</f>
        <v>#VALUE!</v>
      </c>
      <c r="AD747" s="24" t="e">
        <f>SUMIFS([1]raw_transmission_costs!$C:$C,[1]raw_transmission_costs!$B:$B,$C747,[1]raw_transmission_costs!$A:$A,AD$724)/1000000</f>
        <v>#VALUE!</v>
      </c>
      <c r="AE747" s="24" t="e">
        <f>SUMIFS([1]raw_transmission_costs!$C:$C,[1]raw_transmission_costs!$B:$B,$C747,[1]raw_transmission_costs!$A:$A,AE$724)/1000000</f>
        <v>#VALUE!</v>
      </c>
      <c r="AF747" s="24" t="e">
        <f>SUMIFS([1]raw_transmission_costs!$C:$C,[1]raw_transmission_costs!$B:$B,$C747,[1]raw_transmission_costs!$A:$A,AF$724)/1000000</f>
        <v>#VALUE!</v>
      </c>
      <c r="AG747" s="24" t="e">
        <f>SUMIFS([1]raw_transmission_costs!$C:$C,[1]raw_transmission_costs!$B:$B,$C747,[1]raw_transmission_costs!$A:$A,AG$724)/1000000</f>
        <v>#VALUE!</v>
      </c>
      <c r="AH747" s="24" t="e">
        <f>SUMIFS([1]raw_transmission_costs!$C:$C,[1]raw_transmission_costs!$B:$B,$C747,[1]raw_transmission_costs!$A:$A,AH$724)/1000000</f>
        <v>#VALUE!</v>
      </c>
      <c r="AI747" s="24" t="e">
        <f>SUMIFS([1]raw_transmission_costs!$C:$C,[1]raw_transmission_costs!$B:$B,$C747,[1]raw_transmission_costs!$A:$A,AI$724)/1000000</f>
        <v>#VALUE!</v>
      </c>
      <c r="AJ747" s="24" t="e">
        <f>SUMIFS([1]raw_transmission_costs!$C:$C,[1]raw_transmission_costs!$B:$B,$C747,[1]raw_transmission_costs!$A:$A,AJ$724)/1000000</f>
        <v>#VALUE!</v>
      </c>
      <c r="AK747" s="24" t="e">
        <f>SUMIFS([1]raw_transmission_costs!$C:$C,[1]raw_transmission_costs!$B:$B,$C747,[1]raw_transmission_costs!$A:$A,AK$724)/1000000</f>
        <v>#VALUE!</v>
      </c>
      <c r="AL747" s="24" t="e">
        <f>SUMIFS([1]raw_transmission_costs!$C:$C,[1]raw_transmission_costs!$B:$B,$C747,[1]raw_transmission_costs!$A:$A,AL$724)/1000000</f>
        <v>#VALUE!</v>
      </c>
      <c r="AM747" s="24" t="e">
        <f>SUMIFS([1]raw_transmission_costs!$C:$C,[1]raw_transmission_costs!$B:$B,$C747,[1]raw_transmission_costs!$A:$A,AM$724)/1000000</f>
        <v>#VALUE!</v>
      </c>
      <c r="AN747" s="131" t="e">
        <f>SUMIFS([1]raw_transmission_costs!$C:$C,[1]raw_transmission_costs!$B:$B,$C747,[1]raw_transmission_costs!$A:$A,AN$724)/1000000</f>
        <v>#VALUE!</v>
      </c>
    </row>
    <row r="748" spans="3:40" outlineLevel="1" x14ac:dyDescent="0.4">
      <c r="C748" s="146" t="s">
        <v>178</v>
      </c>
      <c r="D748" s="134" t="s">
        <v>185</v>
      </c>
      <c r="E748" s="27">
        <v>0</v>
      </c>
      <c r="F748" s="27">
        <v>0</v>
      </c>
      <c r="G748" s="27">
        <v>0</v>
      </c>
      <c r="H748" s="27">
        <v>0</v>
      </c>
      <c r="I748" s="27">
        <v>0</v>
      </c>
      <c r="J748" s="27">
        <v>0</v>
      </c>
      <c r="K748" s="27">
        <v>0</v>
      </c>
      <c r="L748" s="27">
        <v>0</v>
      </c>
      <c r="M748" s="27">
        <v>0</v>
      </c>
      <c r="N748" s="27">
        <v>0</v>
      </c>
      <c r="O748" s="27">
        <v>0</v>
      </c>
      <c r="P748" s="27">
        <v>0</v>
      </c>
      <c r="Q748" s="27">
        <v>0</v>
      </c>
      <c r="R748" s="27">
        <v>0</v>
      </c>
      <c r="S748" s="27">
        <v>0</v>
      </c>
      <c r="T748" s="27">
        <v>0</v>
      </c>
      <c r="U748" s="27" t="e">
        <f>SUMIFS([1]raw_transmission_costs!$C:$C,[1]raw_transmission_costs!$B:$B,$C748,[1]raw_transmission_costs!$A:$A,U$724)/1000000</f>
        <v>#VALUE!</v>
      </c>
      <c r="V748" s="27" t="e">
        <f>SUMIFS([1]raw_transmission_costs!$C:$C,[1]raw_transmission_costs!$B:$B,$C748,[1]raw_transmission_costs!$A:$A,V$724)/1000000</f>
        <v>#VALUE!</v>
      </c>
      <c r="W748" s="27" t="e">
        <f>SUMIFS([1]raw_transmission_costs!$C:$C,[1]raw_transmission_costs!$B:$B,$C748,[1]raw_transmission_costs!$A:$A,W$724)/1000000</f>
        <v>#VALUE!</v>
      </c>
      <c r="X748" s="27" t="e">
        <f>SUMIFS([1]raw_transmission_costs!$C:$C,[1]raw_transmission_costs!$B:$B,$C748,[1]raw_transmission_costs!$A:$A,X$724)/1000000</f>
        <v>#VALUE!</v>
      </c>
      <c r="Y748" s="27" t="e">
        <f>SUMIFS([1]raw_transmission_costs!$C:$C,[1]raw_transmission_costs!$B:$B,$C748,[1]raw_transmission_costs!$A:$A,Y$724)/1000000</f>
        <v>#VALUE!</v>
      </c>
      <c r="Z748" s="27" t="e">
        <f>SUMIFS([1]raw_transmission_costs!$C:$C,[1]raw_transmission_costs!$B:$B,$C748,[1]raw_transmission_costs!$A:$A,Z$724)/1000000</f>
        <v>#VALUE!</v>
      </c>
      <c r="AA748" s="27" t="e">
        <f>SUMIFS([1]raw_transmission_costs!$C:$C,[1]raw_transmission_costs!$B:$B,$C748,[1]raw_transmission_costs!$A:$A,AA$724)/1000000</f>
        <v>#VALUE!</v>
      </c>
      <c r="AB748" s="27" t="e">
        <f>SUMIFS([1]raw_transmission_costs!$C:$C,[1]raw_transmission_costs!$B:$B,$C748,[1]raw_transmission_costs!$A:$A,AB$724)/1000000</f>
        <v>#VALUE!</v>
      </c>
      <c r="AC748" s="27" t="e">
        <f>SUMIFS([1]raw_transmission_costs!$C:$C,[1]raw_transmission_costs!$B:$B,$C748,[1]raw_transmission_costs!$A:$A,AC$724)/1000000</f>
        <v>#VALUE!</v>
      </c>
      <c r="AD748" s="27" t="e">
        <f>SUMIFS([1]raw_transmission_costs!$C:$C,[1]raw_transmission_costs!$B:$B,$C748,[1]raw_transmission_costs!$A:$A,AD$724)/1000000</f>
        <v>#VALUE!</v>
      </c>
      <c r="AE748" s="27" t="e">
        <f>SUMIFS([1]raw_transmission_costs!$C:$C,[1]raw_transmission_costs!$B:$B,$C748,[1]raw_transmission_costs!$A:$A,AE$724)/1000000</f>
        <v>#VALUE!</v>
      </c>
      <c r="AF748" s="27" t="e">
        <f>SUMIFS([1]raw_transmission_costs!$C:$C,[1]raw_transmission_costs!$B:$B,$C748,[1]raw_transmission_costs!$A:$A,AF$724)/1000000</f>
        <v>#VALUE!</v>
      </c>
      <c r="AG748" s="27" t="e">
        <f>SUMIFS([1]raw_transmission_costs!$C:$C,[1]raw_transmission_costs!$B:$B,$C748,[1]raw_transmission_costs!$A:$A,AG$724)/1000000</f>
        <v>#VALUE!</v>
      </c>
      <c r="AH748" s="27" t="e">
        <f>SUMIFS([1]raw_transmission_costs!$C:$C,[1]raw_transmission_costs!$B:$B,$C748,[1]raw_transmission_costs!$A:$A,AH$724)/1000000</f>
        <v>#VALUE!</v>
      </c>
      <c r="AI748" s="27" t="e">
        <f>SUMIFS([1]raw_transmission_costs!$C:$C,[1]raw_transmission_costs!$B:$B,$C748,[1]raw_transmission_costs!$A:$A,AI$724)/1000000</f>
        <v>#VALUE!</v>
      </c>
      <c r="AJ748" s="27" t="e">
        <f>SUMIFS([1]raw_transmission_costs!$C:$C,[1]raw_transmission_costs!$B:$B,$C748,[1]raw_transmission_costs!$A:$A,AJ$724)/1000000</f>
        <v>#VALUE!</v>
      </c>
      <c r="AK748" s="27" t="e">
        <f>SUMIFS([1]raw_transmission_costs!$C:$C,[1]raw_transmission_costs!$B:$B,$C748,[1]raw_transmission_costs!$A:$A,AK$724)/1000000</f>
        <v>#VALUE!</v>
      </c>
      <c r="AL748" s="27" t="e">
        <f>SUMIFS([1]raw_transmission_costs!$C:$C,[1]raw_transmission_costs!$B:$B,$C748,[1]raw_transmission_costs!$A:$A,AL$724)/1000000</f>
        <v>#VALUE!</v>
      </c>
      <c r="AM748" s="27" t="e">
        <f>SUMIFS([1]raw_transmission_costs!$C:$C,[1]raw_transmission_costs!$B:$B,$C748,[1]raw_transmission_costs!$A:$A,AM$724)/1000000</f>
        <v>#VALUE!</v>
      </c>
      <c r="AN748" s="110" t="e">
        <f>SUMIFS([1]raw_transmission_costs!$C:$C,[1]raw_transmission_costs!$B:$B,$C748,[1]raw_transmission_costs!$A:$A,AN$724)/1000000</f>
        <v>#VALUE!</v>
      </c>
    </row>
    <row r="749" spans="3:40" outlineLevel="1" x14ac:dyDescent="0.4"/>
    <row r="750" spans="3:40" outlineLevel="1" x14ac:dyDescent="0.4">
      <c r="C750" s="147" t="s">
        <v>186</v>
      </c>
      <c r="D750" s="148" t="s">
        <v>36</v>
      </c>
      <c r="E750" s="113">
        <v>0</v>
      </c>
      <c r="F750" s="113">
        <v>0</v>
      </c>
      <c r="G750" s="113">
        <v>0</v>
      </c>
      <c r="H750" s="113">
        <v>0</v>
      </c>
      <c r="I750" s="113">
        <v>0</v>
      </c>
      <c r="J750" s="113">
        <v>0</v>
      </c>
      <c r="K750" s="113">
        <v>0</v>
      </c>
      <c r="L750" s="113">
        <v>0</v>
      </c>
      <c r="M750" s="113">
        <v>0</v>
      </c>
      <c r="N750" s="113">
        <v>0</v>
      </c>
      <c r="O750" s="113">
        <v>0</v>
      </c>
      <c r="P750" s="113">
        <v>327.24</v>
      </c>
      <c r="Q750" s="113">
        <v>0</v>
      </c>
      <c r="R750" s="113">
        <v>0</v>
      </c>
      <c r="S750" s="113">
        <v>0</v>
      </c>
      <c r="T750" s="113">
        <v>11987.03</v>
      </c>
      <c r="U750" s="113" t="e">
        <f t="shared" ref="U750:AN750" si="74">SUM(U698:U720)</f>
        <v>#VALUE!</v>
      </c>
      <c r="V750" s="113" t="e">
        <f t="shared" si="74"/>
        <v>#VALUE!</v>
      </c>
      <c r="W750" s="113" t="e">
        <f t="shared" si="74"/>
        <v>#VALUE!</v>
      </c>
      <c r="X750" s="113" t="e">
        <f t="shared" si="74"/>
        <v>#VALUE!</v>
      </c>
      <c r="Y750" s="113" t="e">
        <f t="shared" si="74"/>
        <v>#VALUE!</v>
      </c>
      <c r="Z750" s="113" t="e">
        <f t="shared" si="74"/>
        <v>#VALUE!</v>
      </c>
      <c r="AA750" s="113" t="e">
        <f t="shared" si="74"/>
        <v>#VALUE!</v>
      </c>
      <c r="AB750" s="113" t="e">
        <f t="shared" si="74"/>
        <v>#VALUE!</v>
      </c>
      <c r="AC750" s="113" t="e">
        <f t="shared" si="74"/>
        <v>#VALUE!</v>
      </c>
      <c r="AD750" s="113" t="e">
        <f t="shared" si="74"/>
        <v>#VALUE!</v>
      </c>
      <c r="AE750" s="113" t="e">
        <f t="shared" si="74"/>
        <v>#VALUE!</v>
      </c>
      <c r="AF750" s="113" t="e">
        <f t="shared" si="74"/>
        <v>#VALUE!</v>
      </c>
      <c r="AG750" s="113" t="e">
        <f t="shared" si="74"/>
        <v>#VALUE!</v>
      </c>
      <c r="AH750" s="113" t="e">
        <f t="shared" si="74"/>
        <v>#VALUE!</v>
      </c>
      <c r="AI750" s="113" t="e">
        <f t="shared" si="74"/>
        <v>#VALUE!</v>
      </c>
      <c r="AJ750" s="113" t="e">
        <f t="shared" si="74"/>
        <v>#VALUE!</v>
      </c>
      <c r="AK750" s="113" t="e">
        <f t="shared" si="74"/>
        <v>#VALUE!</v>
      </c>
      <c r="AL750" s="113" t="e">
        <f t="shared" si="74"/>
        <v>#VALUE!</v>
      </c>
      <c r="AM750" s="113" t="e">
        <f t="shared" si="74"/>
        <v>#VALUE!</v>
      </c>
      <c r="AN750" s="113" t="e">
        <f t="shared" si="74"/>
        <v>#VALUE!</v>
      </c>
    </row>
    <row r="751" spans="3:40" outlineLevel="1" x14ac:dyDescent="0.4">
      <c r="C751" s="147" t="s">
        <v>187</v>
      </c>
      <c r="D751" s="148" t="s">
        <v>185</v>
      </c>
      <c r="E751" s="113">
        <v>0</v>
      </c>
      <c r="F751" s="113">
        <v>0</v>
      </c>
      <c r="G751" s="113">
        <v>0</v>
      </c>
      <c r="H751" s="113">
        <v>0</v>
      </c>
      <c r="I751" s="113">
        <v>0</v>
      </c>
      <c r="J751" s="113">
        <v>0</v>
      </c>
      <c r="K751" s="113">
        <v>0</v>
      </c>
      <c r="L751" s="113">
        <v>0</v>
      </c>
      <c r="M751" s="113">
        <v>0</v>
      </c>
      <c r="N751" s="113">
        <v>0</v>
      </c>
      <c r="O751" s="113">
        <v>0</v>
      </c>
      <c r="P751" s="113">
        <v>2.6583502699999997</v>
      </c>
      <c r="Q751" s="113">
        <v>0</v>
      </c>
      <c r="R751" s="113">
        <v>0</v>
      </c>
      <c r="S751" s="113">
        <v>0</v>
      </c>
      <c r="T751" s="113">
        <v>146.11790675</v>
      </c>
      <c r="U751" s="113" t="e">
        <f t="shared" ref="U751:AN751" si="75">SUM(U725:U747)</f>
        <v>#VALUE!</v>
      </c>
      <c r="V751" s="113" t="e">
        <f t="shared" si="75"/>
        <v>#VALUE!</v>
      </c>
      <c r="W751" s="113" t="e">
        <f t="shared" si="75"/>
        <v>#VALUE!</v>
      </c>
      <c r="X751" s="113" t="e">
        <f t="shared" si="75"/>
        <v>#VALUE!</v>
      </c>
      <c r="Y751" s="113" t="e">
        <f t="shared" si="75"/>
        <v>#VALUE!</v>
      </c>
      <c r="Z751" s="113" t="e">
        <f t="shared" si="75"/>
        <v>#VALUE!</v>
      </c>
      <c r="AA751" s="113" t="e">
        <f t="shared" si="75"/>
        <v>#VALUE!</v>
      </c>
      <c r="AB751" s="113" t="e">
        <f t="shared" si="75"/>
        <v>#VALUE!</v>
      </c>
      <c r="AC751" s="113" t="e">
        <f t="shared" si="75"/>
        <v>#VALUE!</v>
      </c>
      <c r="AD751" s="113" t="e">
        <f t="shared" si="75"/>
        <v>#VALUE!</v>
      </c>
      <c r="AE751" s="113" t="e">
        <f t="shared" si="75"/>
        <v>#VALUE!</v>
      </c>
      <c r="AF751" s="113" t="e">
        <f t="shared" si="75"/>
        <v>#VALUE!</v>
      </c>
      <c r="AG751" s="113" t="e">
        <f t="shared" si="75"/>
        <v>#VALUE!</v>
      </c>
      <c r="AH751" s="113" t="e">
        <f t="shared" si="75"/>
        <v>#VALUE!</v>
      </c>
      <c r="AI751" s="113" t="e">
        <f t="shared" si="75"/>
        <v>#VALUE!</v>
      </c>
      <c r="AJ751" s="113" t="e">
        <f t="shared" si="75"/>
        <v>#VALUE!</v>
      </c>
      <c r="AK751" s="113" t="e">
        <f t="shared" si="75"/>
        <v>#VALUE!</v>
      </c>
      <c r="AL751" s="113" t="e">
        <f t="shared" si="75"/>
        <v>#VALUE!</v>
      </c>
      <c r="AM751" s="113" t="e">
        <f t="shared" si="75"/>
        <v>#VALUE!</v>
      </c>
      <c r="AN751" s="113" t="e">
        <f t="shared" si="75"/>
        <v>#VALUE!</v>
      </c>
    </row>
    <row r="753" spans="2:41" ht="15.75" x14ac:dyDescent="0.5">
      <c r="B753" s="12" t="s">
        <v>188</v>
      </c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</row>
    <row r="754" spans="2:41" outlineLevel="1" x14ac:dyDescent="0.4"/>
    <row r="755" spans="2:41" outlineLevel="1" x14ac:dyDescent="0.4">
      <c r="C755" s="99" t="s">
        <v>189</v>
      </c>
    </row>
    <row r="756" spans="2:41" outlineLevel="1" x14ac:dyDescent="0.4">
      <c r="C756" s="14" t="s">
        <v>145</v>
      </c>
      <c r="D756" s="15" t="s">
        <v>34</v>
      </c>
      <c r="E756" s="16">
        <v>2015</v>
      </c>
      <c r="F756" s="16">
        <v>2016</v>
      </c>
      <c r="G756" s="16">
        <v>2017</v>
      </c>
      <c r="H756" s="16">
        <v>2018</v>
      </c>
      <c r="I756" s="16">
        <v>2019</v>
      </c>
      <c r="J756" s="16">
        <v>2020</v>
      </c>
      <c r="K756" s="16">
        <v>2021</v>
      </c>
      <c r="L756" s="16">
        <v>2022</v>
      </c>
      <c r="M756" s="16">
        <v>2023</v>
      </c>
      <c r="N756" s="16">
        <v>2024</v>
      </c>
      <c r="O756" s="16">
        <v>2025</v>
      </c>
      <c r="P756" s="16">
        <v>2026</v>
      </c>
      <c r="Q756" s="16">
        <v>2027</v>
      </c>
      <c r="R756" s="16">
        <v>2028</v>
      </c>
      <c r="S756" s="16">
        <v>2029</v>
      </c>
      <c r="T756" s="16">
        <v>2030</v>
      </c>
      <c r="U756" s="16">
        <v>2031</v>
      </c>
      <c r="V756" s="16">
        <v>2032</v>
      </c>
      <c r="W756" s="16">
        <v>2033</v>
      </c>
      <c r="X756" s="16">
        <v>2034</v>
      </c>
      <c r="Y756" s="16">
        <v>2035</v>
      </c>
      <c r="Z756" s="16">
        <v>2036</v>
      </c>
      <c r="AA756" s="16">
        <v>2037</v>
      </c>
      <c r="AB756" s="16">
        <v>2038</v>
      </c>
      <c r="AC756" s="16">
        <v>2039</v>
      </c>
      <c r="AD756" s="16">
        <v>2040</v>
      </c>
      <c r="AE756" s="16">
        <v>2041</v>
      </c>
      <c r="AF756" s="16">
        <v>2042</v>
      </c>
      <c r="AG756" s="16">
        <v>2043</v>
      </c>
      <c r="AH756" s="16">
        <v>2044</v>
      </c>
      <c r="AI756" s="16">
        <v>2045</v>
      </c>
      <c r="AJ756" s="16">
        <v>2046</v>
      </c>
      <c r="AK756" s="16">
        <v>2047</v>
      </c>
      <c r="AL756" s="16">
        <v>2048</v>
      </c>
      <c r="AM756" s="16">
        <v>2049</v>
      </c>
      <c r="AN756" s="47">
        <v>2050</v>
      </c>
      <c r="AO756" s="17"/>
    </row>
    <row r="757" spans="2:41" outlineLevel="1" x14ac:dyDescent="0.4">
      <c r="C757" s="144" t="s">
        <v>155</v>
      </c>
      <c r="D757" s="130" t="s">
        <v>36</v>
      </c>
      <c r="E757" s="23">
        <v>0</v>
      </c>
      <c r="F757" s="23">
        <v>0</v>
      </c>
      <c r="G757" s="23">
        <v>0</v>
      </c>
      <c r="H757" s="23">
        <v>0</v>
      </c>
      <c r="I757" s="23">
        <v>0</v>
      </c>
      <c r="J757" s="23">
        <v>0</v>
      </c>
      <c r="K757" s="23">
        <v>0</v>
      </c>
      <c r="L757" s="23">
        <v>0</v>
      </c>
      <c r="M757" s="23">
        <v>0</v>
      </c>
      <c r="N757" s="23">
        <v>0</v>
      </c>
      <c r="O757" s="23">
        <v>0</v>
      </c>
      <c r="P757" s="23">
        <v>0</v>
      </c>
      <c r="Q757" s="23">
        <v>0</v>
      </c>
      <c r="R757" s="23">
        <v>0</v>
      </c>
      <c r="S757" s="23">
        <v>0</v>
      </c>
      <c r="T757" s="23">
        <v>0</v>
      </c>
      <c r="U757" s="23" t="e">
        <f>SUMIFS([1]raw_transmission_costs!$H:$H,[1]raw_transmission_costs!$B:$B,$C757,[1]raw_transmission_costs!$A:$A,U$611)</f>
        <v>#VALUE!</v>
      </c>
      <c r="V757" s="24" t="e">
        <f>SUMIFS([1]raw_transmission_costs!$H:$H,[1]raw_transmission_costs!$B:$B,$C757,[1]raw_transmission_costs!$A:$A,V$611)</f>
        <v>#VALUE!</v>
      </c>
      <c r="W757" s="24" t="e">
        <f>SUMIFS([1]raw_transmission_costs!$H:$H,[1]raw_transmission_costs!$B:$B,$C757,[1]raw_transmission_costs!$A:$A,W$611)</f>
        <v>#VALUE!</v>
      </c>
      <c r="X757" s="24" t="e">
        <f>SUMIFS([1]raw_transmission_costs!$H:$H,[1]raw_transmission_costs!$B:$B,$C757,[1]raw_transmission_costs!$A:$A,X$611)</f>
        <v>#VALUE!</v>
      </c>
      <c r="Y757" s="24" t="e">
        <f>SUMIFS([1]raw_transmission_costs!$H:$H,[1]raw_transmission_costs!$B:$B,$C757,[1]raw_transmission_costs!$A:$A,Y$611)</f>
        <v>#VALUE!</v>
      </c>
      <c r="Z757" s="24" t="e">
        <f>SUMIFS([1]raw_transmission_costs!$H:$H,[1]raw_transmission_costs!$B:$B,$C757,[1]raw_transmission_costs!$A:$A,Z$611)</f>
        <v>#VALUE!</v>
      </c>
      <c r="AA757" s="24" t="e">
        <f>SUMIFS([1]raw_transmission_costs!$H:$H,[1]raw_transmission_costs!$B:$B,$C757,[1]raw_transmission_costs!$A:$A,AA$611)</f>
        <v>#VALUE!</v>
      </c>
      <c r="AB757" s="24" t="e">
        <f>SUMIFS([1]raw_transmission_costs!$H:$H,[1]raw_transmission_costs!$B:$B,$C757,[1]raw_transmission_costs!$A:$A,AB$611)</f>
        <v>#VALUE!</v>
      </c>
      <c r="AC757" s="24" t="e">
        <f>SUMIFS([1]raw_transmission_costs!$H:$H,[1]raw_transmission_costs!$B:$B,$C757,[1]raw_transmission_costs!$A:$A,AC$611)</f>
        <v>#VALUE!</v>
      </c>
      <c r="AD757" s="24" t="e">
        <f>SUMIFS([1]raw_transmission_costs!$H:$H,[1]raw_transmission_costs!$B:$B,$C757,[1]raw_transmission_costs!$A:$A,AD$611)</f>
        <v>#VALUE!</v>
      </c>
      <c r="AE757" s="24" t="e">
        <f>SUMIFS([1]raw_transmission_costs!$H:$H,[1]raw_transmission_costs!$B:$B,$C757,[1]raw_transmission_costs!$A:$A,AE$611)</f>
        <v>#VALUE!</v>
      </c>
      <c r="AF757" s="24" t="e">
        <f>SUMIFS([1]raw_transmission_costs!$H:$H,[1]raw_transmission_costs!$B:$B,$C757,[1]raw_transmission_costs!$A:$A,AF$611)</f>
        <v>#VALUE!</v>
      </c>
      <c r="AG757" s="24" t="e">
        <f>SUMIFS([1]raw_transmission_costs!$H:$H,[1]raw_transmission_costs!$B:$B,$C757,[1]raw_transmission_costs!$A:$A,AG$611)</f>
        <v>#VALUE!</v>
      </c>
      <c r="AH757" s="24" t="e">
        <f>SUMIFS([1]raw_transmission_costs!$H:$H,[1]raw_transmission_costs!$B:$B,$C757,[1]raw_transmission_costs!$A:$A,AH$611)</f>
        <v>#VALUE!</v>
      </c>
      <c r="AI757" s="24" t="e">
        <f>SUMIFS([1]raw_transmission_costs!$H:$H,[1]raw_transmission_costs!$B:$B,$C757,[1]raw_transmission_costs!$A:$A,AI$611)</f>
        <v>#VALUE!</v>
      </c>
      <c r="AJ757" s="24" t="e">
        <f>SUMIFS([1]raw_transmission_costs!$H:$H,[1]raw_transmission_costs!$B:$B,$C757,[1]raw_transmission_costs!$A:$A,AJ$611)</f>
        <v>#VALUE!</v>
      </c>
      <c r="AK757" s="24" t="e">
        <f>SUMIFS([1]raw_transmission_costs!$H:$H,[1]raw_transmission_costs!$B:$B,$C757,[1]raw_transmission_costs!$A:$A,AK$611)</f>
        <v>#VALUE!</v>
      </c>
      <c r="AL757" s="24" t="e">
        <f>SUMIFS([1]raw_transmission_costs!$H:$H,[1]raw_transmission_costs!$B:$B,$C757,[1]raw_transmission_costs!$A:$A,AL$611)</f>
        <v>#VALUE!</v>
      </c>
      <c r="AM757" s="24" t="e">
        <f>SUMIFS([1]raw_transmission_costs!$H:$H,[1]raw_transmission_costs!$B:$B,$C757,[1]raw_transmission_costs!$A:$A,AM$611)</f>
        <v>#VALUE!</v>
      </c>
      <c r="AN757" s="131" t="e">
        <f>SUMIFS([1]raw_transmission_costs!$H:$H,[1]raw_transmission_costs!$B:$B,$C757,[1]raw_transmission_costs!$A:$A,AN$611)</f>
        <v>#VALUE!</v>
      </c>
      <c r="AO757" s="17"/>
    </row>
    <row r="758" spans="2:41" outlineLevel="1" x14ac:dyDescent="0.4">
      <c r="C758" s="145" t="s">
        <v>156</v>
      </c>
      <c r="D758" s="130" t="s">
        <v>36</v>
      </c>
      <c r="E758" s="24">
        <v>0</v>
      </c>
      <c r="F758" s="24">
        <v>0</v>
      </c>
      <c r="G758" s="24">
        <v>0</v>
      </c>
      <c r="H758" s="24">
        <v>0</v>
      </c>
      <c r="I758" s="24">
        <v>0</v>
      </c>
      <c r="J758" s="24">
        <v>0</v>
      </c>
      <c r="K758" s="24">
        <v>0</v>
      </c>
      <c r="L758" s="24">
        <v>0</v>
      </c>
      <c r="M758" s="24">
        <v>0</v>
      </c>
      <c r="N758" s="24">
        <v>0</v>
      </c>
      <c r="O758" s="24">
        <v>0</v>
      </c>
      <c r="P758" s="24">
        <v>0</v>
      </c>
      <c r="Q758" s="24">
        <v>0</v>
      </c>
      <c r="R758" s="24">
        <v>0</v>
      </c>
      <c r="S758" s="24">
        <v>0</v>
      </c>
      <c r="T758" s="24">
        <v>0</v>
      </c>
      <c r="U758" s="24" t="e">
        <f>SUMIFS([1]raw_transmission_costs!$H:$H,[1]raw_transmission_costs!$B:$B,$C758,[1]raw_transmission_costs!$A:$A,U$611)</f>
        <v>#VALUE!</v>
      </c>
      <c r="V758" s="24" t="e">
        <f>SUMIFS([1]raw_transmission_costs!$H:$H,[1]raw_transmission_costs!$B:$B,$C758,[1]raw_transmission_costs!$A:$A,V$611)</f>
        <v>#VALUE!</v>
      </c>
      <c r="W758" s="24" t="e">
        <f>SUMIFS([1]raw_transmission_costs!$H:$H,[1]raw_transmission_costs!$B:$B,$C758,[1]raw_transmission_costs!$A:$A,W$611)</f>
        <v>#VALUE!</v>
      </c>
      <c r="X758" s="24" t="e">
        <f>SUMIFS([1]raw_transmission_costs!$H:$H,[1]raw_transmission_costs!$B:$B,$C758,[1]raw_transmission_costs!$A:$A,X$611)</f>
        <v>#VALUE!</v>
      </c>
      <c r="Y758" s="24" t="e">
        <f>SUMIFS([1]raw_transmission_costs!$H:$H,[1]raw_transmission_costs!$B:$B,$C758,[1]raw_transmission_costs!$A:$A,Y$611)</f>
        <v>#VALUE!</v>
      </c>
      <c r="Z758" s="24" t="e">
        <f>SUMIFS([1]raw_transmission_costs!$H:$H,[1]raw_transmission_costs!$B:$B,$C758,[1]raw_transmission_costs!$A:$A,Z$611)</f>
        <v>#VALUE!</v>
      </c>
      <c r="AA758" s="24" t="e">
        <f>SUMIFS([1]raw_transmission_costs!$H:$H,[1]raw_transmission_costs!$B:$B,$C758,[1]raw_transmission_costs!$A:$A,AA$611)</f>
        <v>#VALUE!</v>
      </c>
      <c r="AB758" s="24" t="e">
        <f>SUMIFS([1]raw_transmission_costs!$H:$H,[1]raw_transmission_costs!$B:$B,$C758,[1]raw_transmission_costs!$A:$A,AB$611)</f>
        <v>#VALUE!</v>
      </c>
      <c r="AC758" s="24" t="e">
        <f>SUMIFS([1]raw_transmission_costs!$H:$H,[1]raw_transmission_costs!$B:$B,$C758,[1]raw_transmission_costs!$A:$A,AC$611)</f>
        <v>#VALUE!</v>
      </c>
      <c r="AD758" s="24" t="e">
        <f>SUMIFS([1]raw_transmission_costs!$H:$H,[1]raw_transmission_costs!$B:$B,$C758,[1]raw_transmission_costs!$A:$A,AD$611)</f>
        <v>#VALUE!</v>
      </c>
      <c r="AE758" s="24" t="e">
        <f>SUMIFS([1]raw_transmission_costs!$H:$H,[1]raw_transmission_costs!$B:$B,$C758,[1]raw_transmission_costs!$A:$A,AE$611)</f>
        <v>#VALUE!</v>
      </c>
      <c r="AF758" s="24" t="e">
        <f>SUMIFS([1]raw_transmission_costs!$H:$H,[1]raw_transmission_costs!$B:$B,$C758,[1]raw_transmission_costs!$A:$A,AF$611)</f>
        <v>#VALUE!</v>
      </c>
      <c r="AG758" s="24" t="e">
        <f>SUMIFS([1]raw_transmission_costs!$H:$H,[1]raw_transmission_costs!$B:$B,$C758,[1]raw_transmission_costs!$A:$A,AG$611)</f>
        <v>#VALUE!</v>
      </c>
      <c r="AH758" s="24" t="e">
        <f>SUMIFS([1]raw_transmission_costs!$H:$H,[1]raw_transmission_costs!$B:$B,$C758,[1]raw_transmission_costs!$A:$A,AH$611)</f>
        <v>#VALUE!</v>
      </c>
      <c r="AI758" s="24" t="e">
        <f>SUMIFS([1]raw_transmission_costs!$H:$H,[1]raw_transmission_costs!$B:$B,$C758,[1]raw_transmission_costs!$A:$A,AI$611)</f>
        <v>#VALUE!</v>
      </c>
      <c r="AJ758" s="24" t="e">
        <f>SUMIFS([1]raw_transmission_costs!$H:$H,[1]raw_transmission_costs!$B:$B,$C758,[1]raw_transmission_costs!$A:$A,AJ$611)</f>
        <v>#VALUE!</v>
      </c>
      <c r="AK758" s="24" t="e">
        <f>SUMIFS([1]raw_transmission_costs!$H:$H,[1]raw_transmission_costs!$B:$B,$C758,[1]raw_transmission_costs!$A:$A,AK$611)</f>
        <v>#VALUE!</v>
      </c>
      <c r="AL758" s="24" t="e">
        <f>SUMIFS([1]raw_transmission_costs!$H:$H,[1]raw_transmission_costs!$B:$B,$C758,[1]raw_transmission_costs!$A:$A,AL$611)</f>
        <v>#VALUE!</v>
      </c>
      <c r="AM758" s="24" t="e">
        <f>SUMIFS([1]raw_transmission_costs!$H:$H,[1]raw_transmission_costs!$B:$B,$C758,[1]raw_transmission_costs!$A:$A,AM$611)</f>
        <v>#VALUE!</v>
      </c>
      <c r="AN758" s="131" t="e">
        <f>SUMIFS([1]raw_transmission_costs!$H:$H,[1]raw_transmission_costs!$B:$B,$C758,[1]raw_transmission_costs!$A:$A,AN$611)</f>
        <v>#VALUE!</v>
      </c>
      <c r="AO758" s="17"/>
    </row>
    <row r="759" spans="2:41" outlineLevel="1" x14ac:dyDescent="0.4">
      <c r="C759" s="145" t="s">
        <v>157</v>
      </c>
      <c r="D759" s="130" t="s">
        <v>36</v>
      </c>
      <c r="E759" s="24">
        <v>0</v>
      </c>
      <c r="F759" s="24">
        <v>0</v>
      </c>
      <c r="G759" s="24">
        <v>0</v>
      </c>
      <c r="H759" s="24">
        <v>0</v>
      </c>
      <c r="I759" s="24">
        <v>0</v>
      </c>
      <c r="J759" s="24">
        <v>0</v>
      </c>
      <c r="K759" s="24">
        <v>0</v>
      </c>
      <c r="L759" s="24">
        <v>0</v>
      </c>
      <c r="M759" s="24">
        <v>0</v>
      </c>
      <c r="N759" s="24">
        <v>0</v>
      </c>
      <c r="O759" s="24">
        <v>0</v>
      </c>
      <c r="P759" s="24">
        <v>0</v>
      </c>
      <c r="Q759" s="24">
        <v>0</v>
      </c>
      <c r="R759" s="24">
        <v>0</v>
      </c>
      <c r="S759" s="24">
        <v>0</v>
      </c>
      <c r="T759" s="24">
        <v>0</v>
      </c>
      <c r="U759" s="24" t="e">
        <f>SUMIFS([1]raw_transmission_costs!$H:$H,[1]raw_transmission_costs!$B:$B,$C759,[1]raw_transmission_costs!$A:$A,U$611)</f>
        <v>#VALUE!</v>
      </c>
      <c r="V759" s="24" t="e">
        <f>SUMIFS([1]raw_transmission_costs!$H:$H,[1]raw_transmission_costs!$B:$B,$C759,[1]raw_transmission_costs!$A:$A,V$611)</f>
        <v>#VALUE!</v>
      </c>
      <c r="W759" s="24" t="e">
        <f>SUMIFS([1]raw_transmission_costs!$H:$H,[1]raw_transmission_costs!$B:$B,$C759,[1]raw_transmission_costs!$A:$A,W$611)</f>
        <v>#VALUE!</v>
      </c>
      <c r="X759" s="24" t="e">
        <f>SUMIFS([1]raw_transmission_costs!$H:$H,[1]raw_transmission_costs!$B:$B,$C759,[1]raw_transmission_costs!$A:$A,X$611)</f>
        <v>#VALUE!</v>
      </c>
      <c r="Y759" s="24" t="e">
        <f>SUMIFS([1]raw_transmission_costs!$H:$H,[1]raw_transmission_costs!$B:$B,$C759,[1]raw_transmission_costs!$A:$A,Y$611)</f>
        <v>#VALUE!</v>
      </c>
      <c r="Z759" s="24" t="e">
        <f>SUMIFS([1]raw_transmission_costs!$H:$H,[1]raw_transmission_costs!$B:$B,$C759,[1]raw_transmission_costs!$A:$A,Z$611)</f>
        <v>#VALUE!</v>
      </c>
      <c r="AA759" s="24" t="e">
        <f>SUMIFS([1]raw_transmission_costs!$H:$H,[1]raw_transmission_costs!$B:$B,$C759,[1]raw_transmission_costs!$A:$A,AA$611)</f>
        <v>#VALUE!</v>
      </c>
      <c r="AB759" s="24" t="e">
        <f>SUMIFS([1]raw_transmission_costs!$H:$H,[1]raw_transmission_costs!$B:$B,$C759,[1]raw_transmission_costs!$A:$A,AB$611)</f>
        <v>#VALUE!</v>
      </c>
      <c r="AC759" s="24" t="e">
        <f>SUMIFS([1]raw_transmission_costs!$H:$H,[1]raw_transmission_costs!$B:$B,$C759,[1]raw_transmission_costs!$A:$A,AC$611)</f>
        <v>#VALUE!</v>
      </c>
      <c r="AD759" s="24" t="e">
        <f>SUMIFS([1]raw_transmission_costs!$H:$H,[1]raw_transmission_costs!$B:$B,$C759,[1]raw_transmission_costs!$A:$A,AD$611)</f>
        <v>#VALUE!</v>
      </c>
      <c r="AE759" s="24" t="e">
        <f>SUMIFS([1]raw_transmission_costs!$H:$H,[1]raw_transmission_costs!$B:$B,$C759,[1]raw_transmission_costs!$A:$A,AE$611)</f>
        <v>#VALUE!</v>
      </c>
      <c r="AF759" s="24" t="e">
        <f>SUMIFS([1]raw_transmission_costs!$H:$H,[1]raw_transmission_costs!$B:$B,$C759,[1]raw_transmission_costs!$A:$A,AF$611)</f>
        <v>#VALUE!</v>
      </c>
      <c r="AG759" s="24" t="e">
        <f>SUMIFS([1]raw_transmission_costs!$H:$H,[1]raw_transmission_costs!$B:$B,$C759,[1]raw_transmission_costs!$A:$A,AG$611)</f>
        <v>#VALUE!</v>
      </c>
      <c r="AH759" s="24" t="e">
        <f>SUMIFS([1]raw_transmission_costs!$H:$H,[1]raw_transmission_costs!$B:$B,$C759,[1]raw_transmission_costs!$A:$A,AH$611)</f>
        <v>#VALUE!</v>
      </c>
      <c r="AI759" s="24" t="e">
        <f>SUMIFS([1]raw_transmission_costs!$H:$H,[1]raw_transmission_costs!$B:$B,$C759,[1]raw_transmission_costs!$A:$A,AI$611)</f>
        <v>#VALUE!</v>
      </c>
      <c r="AJ759" s="24" t="e">
        <f>SUMIFS([1]raw_transmission_costs!$H:$H,[1]raw_transmission_costs!$B:$B,$C759,[1]raw_transmission_costs!$A:$A,AJ$611)</f>
        <v>#VALUE!</v>
      </c>
      <c r="AK759" s="24" t="e">
        <f>SUMIFS([1]raw_transmission_costs!$H:$H,[1]raw_transmission_costs!$B:$B,$C759,[1]raw_transmission_costs!$A:$A,AK$611)</f>
        <v>#VALUE!</v>
      </c>
      <c r="AL759" s="24" t="e">
        <f>SUMIFS([1]raw_transmission_costs!$H:$H,[1]raw_transmission_costs!$B:$B,$C759,[1]raw_transmission_costs!$A:$A,AL$611)</f>
        <v>#VALUE!</v>
      </c>
      <c r="AM759" s="24" t="e">
        <f>SUMIFS([1]raw_transmission_costs!$H:$H,[1]raw_transmission_costs!$B:$B,$C759,[1]raw_transmission_costs!$A:$A,AM$611)</f>
        <v>#VALUE!</v>
      </c>
      <c r="AN759" s="131" t="e">
        <f>SUMIFS([1]raw_transmission_costs!$H:$H,[1]raw_transmission_costs!$B:$B,$C759,[1]raw_transmission_costs!$A:$A,AN$611)</f>
        <v>#VALUE!</v>
      </c>
      <c r="AO759" s="17"/>
    </row>
    <row r="760" spans="2:41" outlineLevel="1" x14ac:dyDescent="0.4">
      <c r="C760" s="145" t="s">
        <v>158</v>
      </c>
      <c r="D760" s="130" t="s">
        <v>36</v>
      </c>
      <c r="E760" s="24">
        <v>0</v>
      </c>
      <c r="F760" s="24">
        <v>0</v>
      </c>
      <c r="G760" s="24">
        <v>0</v>
      </c>
      <c r="H760" s="24">
        <v>0</v>
      </c>
      <c r="I760" s="24">
        <v>0</v>
      </c>
      <c r="J760" s="24">
        <v>100</v>
      </c>
      <c r="K760" s="24">
        <v>100</v>
      </c>
      <c r="L760" s="24">
        <v>100</v>
      </c>
      <c r="M760" s="24">
        <v>100</v>
      </c>
      <c r="N760" s="24">
        <v>100</v>
      </c>
      <c r="O760" s="24">
        <v>0</v>
      </c>
      <c r="P760" s="24">
        <v>100</v>
      </c>
      <c r="Q760" s="24">
        <v>0</v>
      </c>
      <c r="R760" s="24">
        <v>0</v>
      </c>
      <c r="S760" s="24">
        <v>0</v>
      </c>
      <c r="T760" s="24">
        <v>100</v>
      </c>
      <c r="U760" s="24" t="e">
        <f>SUMIFS([1]raw_transmission_costs!$H:$H,[1]raw_transmission_costs!$B:$B,$C760,[1]raw_transmission_costs!$A:$A,U$611)</f>
        <v>#VALUE!</v>
      </c>
      <c r="V760" s="24" t="e">
        <f>SUMIFS([1]raw_transmission_costs!$H:$H,[1]raw_transmission_costs!$B:$B,$C760,[1]raw_transmission_costs!$A:$A,V$611)</f>
        <v>#VALUE!</v>
      </c>
      <c r="W760" s="24" t="e">
        <f>SUMIFS([1]raw_transmission_costs!$H:$H,[1]raw_transmission_costs!$B:$B,$C760,[1]raw_transmission_costs!$A:$A,W$611)</f>
        <v>#VALUE!</v>
      </c>
      <c r="X760" s="24" t="e">
        <f>SUMIFS([1]raw_transmission_costs!$H:$H,[1]raw_transmission_costs!$B:$B,$C760,[1]raw_transmission_costs!$A:$A,X$611)</f>
        <v>#VALUE!</v>
      </c>
      <c r="Y760" s="24" t="e">
        <f>SUMIFS([1]raw_transmission_costs!$H:$H,[1]raw_transmission_costs!$B:$B,$C760,[1]raw_transmission_costs!$A:$A,Y$611)</f>
        <v>#VALUE!</v>
      </c>
      <c r="Z760" s="24" t="e">
        <f>SUMIFS([1]raw_transmission_costs!$H:$H,[1]raw_transmission_costs!$B:$B,$C760,[1]raw_transmission_costs!$A:$A,Z$611)</f>
        <v>#VALUE!</v>
      </c>
      <c r="AA760" s="24" t="e">
        <f>SUMIFS([1]raw_transmission_costs!$H:$H,[1]raw_transmission_costs!$B:$B,$C760,[1]raw_transmission_costs!$A:$A,AA$611)</f>
        <v>#VALUE!</v>
      </c>
      <c r="AB760" s="24" t="e">
        <f>SUMIFS([1]raw_transmission_costs!$H:$H,[1]raw_transmission_costs!$B:$B,$C760,[1]raw_transmission_costs!$A:$A,AB$611)</f>
        <v>#VALUE!</v>
      </c>
      <c r="AC760" s="24" t="e">
        <f>SUMIFS([1]raw_transmission_costs!$H:$H,[1]raw_transmission_costs!$B:$B,$C760,[1]raw_transmission_costs!$A:$A,AC$611)</f>
        <v>#VALUE!</v>
      </c>
      <c r="AD760" s="24" t="e">
        <f>SUMIFS([1]raw_transmission_costs!$H:$H,[1]raw_transmission_costs!$B:$B,$C760,[1]raw_transmission_costs!$A:$A,AD$611)</f>
        <v>#VALUE!</v>
      </c>
      <c r="AE760" s="24" t="e">
        <f>SUMIFS([1]raw_transmission_costs!$H:$H,[1]raw_transmission_costs!$B:$B,$C760,[1]raw_transmission_costs!$A:$A,AE$611)</f>
        <v>#VALUE!</v>
      </c>
      <c r="AF760" s="24" t="e">
        <f>SUMIFS([1]raw_transmission_costs!$H:$H,[1]raw_transmission_costs!$B:$B,$C760,[1]raw_transmission_costs!$A:$A,AF$611)</f>
        <v>#VALUE!</v>
      </c>
      <c r="AG760" s="24" t="e">
        <f>SUMIFS([1]raw_transmission_costs!$H:$H,[1]raw_transmission_costs!$B:$B,$C760,[1]raw_transmission_costs!$A:$A,AG$611)</f>
        <v>#VALUE!</v>
      </c>
      <c r="AH760" s="24" t="e">
        <f>SUMIFS([1]raw_transmission_costs!$H:$H,[1]raw_transmission_costs!$B:$B,$C760,[1]raw_transmission_costs!$A:$A,AH$611)</f>
        <v>#VALUE!</v>
      </c>
      <c r="AI760" s="24" t="e">
        <f>SUMIFS([1]raw_transmission_costs!$H:$H,[1]raw_transmission_costs!$B:$B,$C760,[1]raw_transmission_costs!$A:$A,AI$611)</f>
        <v>#VALUE!</v>
      </c>
      <c r="AJ760" s="24" t="e">
        <f>SUMIFS([1]raw_transmission_costs!$H:$H,[1]raw_transmission_costs!$B:$B,$C760,[1]raw_transmission_costs!$A:$A,AJ$611)</f>
        <v>#VALUE!</v>
      </c>
      <c r="AK760" s="24" t="e">
        <f>SUMIFS([1]raw_transmission_costs!$H:$H,[1]raw_transmission_costs!$B:$B,$C760,[1]raw_transmission_costs!$A:$A,AK$611)</f>
        <v>#VALUE!</v>
      </c>
      <c r="AL760" s="24" t="e">
        <f>SUMIFS([1]raw_transmission_costs!$H:$H,[1]raw_transmission_costs!$B:$B,$C760,[1]raw_transmission_costs!$A:$A,AL$611)</f>
        <v>#VALUE!</v>
      </c>
      <c r="AM760" s="24" t="e">
        <f>SUMIFS([1]raw_transmission_costs!$H:$H,[1]raw_transmission_costs!$B:$B,$C760,[1]raw_transmission_costs!$A:$A,AM$611)</f>
        <v>#VALUE!</v>
      </c>
      <c r="AN760" s="131" t="e">
        <f>SUMIFS([1]raw_transmission_costs!$H:$H,[1]raw_transmission_costs!$B:$B,$C760,[1]raw_transmission_costs!$A:$A,AN$611)</f>
        <v>#VALUE!</v>
      </c>
      <c r="AO760" s="17"/>
    </row>
    <row r="761" spans="2:41" outlineLevel="1" x14ac:dyDescent="0.4">
      <c r="C761" s="145" t="s">
        <v>159</v>
      </c>
      <c r="D761" s="130" t="s">
        <v>36</v>
      </c>
      <c r="E761" s="24">
        <v>0</v>
      </c>
      <c r="F761" s="24">
        <v>0</v>
      </c>
      <c r="G761" s="24">
        <v>0</v>
      </c>
      <c r="H761" s="24">
        <v>0</v>
      </c>
      <c r="I761" s="24">
        <v>0</v>
      </c>
      <c r="J761" s="24">
        <v>2600</v>
      </c>
      <c r="K761" s="24">
        <v>2600</v>
      </c>
      <c r="L761" s="24">
        <v>2600</v>
      </c>
      <c r="M761" s="24">
        <v>2600</v>
      </c>
      <c r="N761" s="24">
        <v>2600</v>
      </c>
      <c r="O761" s="24">
        <v>0</v>
      </c>
      <c r="P761" s="24">
        <v>2600</v>
      </c>
      <c r="Q761" s="24">
        <v>0</v>
      </c>
      <c r="R761" s="24">
        <v>0</v>
      </c>
      <c r="S761" s="24">
        <v>0</v>
      </c>
      <c r="T761" s="24">
        <v>2600</v>
      </c>
      <c r="U761" s="24" t="e">
        <f>SUMIFS([1]raw_transmission_costs!$H:$H,[1]raw_transmission_costs!$B:$B,$C761,[1]raw_transmission_costs!$A:$A,U$611)</f>
        <v>#VALUE!</v>
      </c>
      <c r="V761" s="24" t="e">
        <f>SUMIFS([1]raw_transmission_costs!$H:$H,[1]raw_transmission_costs!$B:$B,$C761,[1]raw_transmission_costs!$A:$A,V$611)</f>
        <v>#VALUE!</v>
      </c>
      <c r="W761" s="24" t="e">
        <f>SUMIFS([1]raw_transmission_costs!$H:$H,[1]raw_transmission_costs!$B:$B,$C761,[1]raw_transmission_costs!$A:$A,W$611)</f>
        <v>#VALUE!</v>
      </c>
      <c r="X761" s="24" t="e">
        <f>SUMIFS([1]raw_transmission_costs!$H:$H,[1]raw_transmission_costs!$B:$B,$C761,[1]raw_transmission_costs!$A:$A,X$611)</f>
        <v>#VALUE!</v>
      </c>
      <c r="Y761" s="24" t="e">
        <f>SUMIFS([1]raw_transmission_costs!$H:$H,[1]raw_transmission_costs!$B:$B,$C761,[1]raw_transmission_costs!$A:$A,Y$611)</f>
        <v>#VALUE!</v>
      </c>
      <c r="Z761" s="24" t="e">
        <f>SUMIFS([1]raw_transmission_costs!$H:$H,[1]raw_transmission_costs!$B:$B,$C761,[1]raw_transmission_costs!$A:$A,Z$611)</f>
        <v>#VALUE!</v>
      </c>
      <c r="AA761" s="24" t="e">
        <f>SUMIFS([1]raw_transmission_costs!$H:$H,[1]raw_transmission_costs!$B:$B,$C761,[1]raw_transmission_costs!$A:$A,AA$611)</f>
        <v>#VALUE!</v>
      </c>
      <c r="AB761" s="24" t="e">
        <f>SUMIFS([1]raw_transmission_costs!$H:$H,[1]raw_transmission_costs!$B:$B,$C761,[1]raw_transmission_costs!$A:$A,AB$611)</f>
        <v>#VALUE!</v>
      </c>
      <c r="AC761" s="24" t="e">
        <f>SUMIFS([1]raw_transmission_costs!$H:$H,[1]raw_transmission_costs!$B:$B,$C761,[1]raw_transmission_costs!$A:$A,AC$611)</f>
        <v>#VALUE!</v>
      </c>
      <c r="AD761" s="24" t="e">
        <f>SUMIFS([1]raw_transmission_costs!$H:$H,[1]raw_transmission_costs!$B:$B,$C761,[1]raw_transmission_costs!$A:$A,AD$611)</f>
        <v>#VALUE!</v>
      </c>
      <c r="AE761" s="24" t="e">
        <f>SUMIFS([1]raw_transmission_costs!$H:$H,[1]raw_transmission_costs!$B:$B,$C761,[1]raw_transmission_costs!$A:$A,AE$611)</f>
        <v>#VALUE!</v>
      </c>
      <c r="AF761" s="24" t="e">
        <f>SUMIFS([1]raw_transmission_costs!$H:$H,[1]raw_transmission_costs!$B:$B,$C761,[1]raw_transmission_costs!$A:$A,AF$611)</f>
        <v>#VALUE!</v>
      </c>
      <c r="AG761" s="24" t="e">
        <f>SUMIFS([1]raw_transmission_costs!$H:$H,[1]raw_transmission_costs!$B:$B,$C761,[1]raw_transmission_costs!$A:$A,AG$611)</f>
        <v>#VALUE!</v>
      </c>
      <c r="AH761" s="24" t="e">
        <f>SUMIFS([1]raw_transmission_costs!$H:$H,[1]raw_transmission_costs!$B:$B,$C761,[1]raw_transmission_costs!$A:$A,AH$611)</f>
        <v>#VALUE!</v>
      </c>
      <c r="AI761" s="24" t="e">
        <f>SUMIFS([1]raw_transmission_costs!$H:$H,[1]raw_transmission_costs!$B:$B,$C761,[1]raw_transmission_costs!$A:$A,AI$611)</f>
        <v>#VALUE!</v>
      </c>
      <c r="AJ761" s="24" t="e">
        <f>SUMIFS([1]raw_transmission_costs!$H:$H,[1]raw_transmission_costs!$B:$B,$C761,[1]raw_transmission_costs!$A:$A,AJ$611)</f>
        <v>#VALUE!</v>
      </c>
      <c r="AK761" s="24" t="e">
        <f>SUMIFS([1]raw_transmission_costs!$H:$H,[1]raw_transmission_costs!$B:$B,$C761,[1]raw_transmission_costs!$A:$A,AK$611)</f>
        <v>#VALUE!</v>
      </c>
      <c r="AL761" s="24" t="e">
        <f>SUMIFS([1]raw_transmission_costs!$H:$H,[1]raw_transmission_costs!$B:$B,$C761,[1]raw_transmission_costs!$A:$A,AL$611)</f>
        <v>#VALUE!</v>
      </c>
      <c r="AM761" s="24" t="e">
        <f>SUMIFS([1]raw_transmission_costs!$H:$H,[1]raw_transmission_costs!$B:$B,$C761,[1]raw_transmission_costs!$A:$A,AM$611)</f>
        <v>#VALUE!</v>
      </c>
      <c r="AN761" s="131" t="e">
        <f>SUMIFS([1]raw_transmission_costs!$H:$H,[1]raw_transmission_costs!$B:$B,$C761,[1]raw_transmission_costs!$A:$A,AN$611)</f>
        <v>#VALUE!</v>
      </c>
      <c r="AO761" s="17"/>
    </row>
    <row r="762" spans="2:41" outlineLevel="1" x14ac:dyDescent="0.4">
      <c r="C762" s="145" t="s">
        <v>160</v>
      </c>
      <c r="D762" s="130" t="s">
        <v>36</v>
      </c>
      <c r="E762" s="24">
        <v>0</v>
      </c>
      <c r="F762" s="24">
        <v>0</v>
      </c>
      <c r="G762" s="24">
        <v>0</v>
      </c>
      <c r="H762" s="24">
        <v>0</v>
      </c>
      <c r="I762" s="24">
        <v>0</v>
      </c>
      <c r="J762" s="24">
        <v>700</v>
      </c>
      <c r="K762" s="24">
        <v>700</v>
      </c>
      <c r="L762" s="24">
        <v>700</v>
      </c>
      <c r="M762" s="24">
        <v>700</v>
      </c>
      <c r="N762" s="24">
        <v>700</v>
      </c>
      <c r="O762" s="24">
        <v>0</v>
      </c>
      <c r="P762" s="24">
        <v>700</v>
      </c>
      <c r="Q762" s="24">
        <v>0</v>
      </c>
      <c r="R762" s="24">
        <v>0</v>
      </c>
      <c r="S762" s="24">
        <v>0</v>
      </c>
      <c r="T762" s="24">
        <v>700</v>
      </c>
      <c r="U762" s="24" t="e">
        <f>SUMIFS([1]raw_transmission_costs!$H:$H,[1]raw_transmission_costs!$B:$B,$C762,[1]raw_transmission_costs!$A:$A,U$611)</f>
        <v>#VALUE!</v>
      </c>
      <c r="V762" s="24" t="e">
        <f>SUMIFS([1]raw_transmission_costs!$H:$H,[1]raw_transmission_costs!$B:$B,$C762,[1]raw_transmission_costs!$A:$A,V$611)</f>
        <v>#VALUE!</v>
      </c>
      <c r="W762" s="24" t="e">
        <f>SUMIFS([1]raw_transmission_costs!$H:$H,[1]raw_transmission_costs!$B:$B,$C762,[1]raw_transmission_costs!$A:$A,W$611)</f>
        <v>#VALUE!</v>
      </c>
      <c r="X762" s="24" t="e">
        <f>SUMIFS([1]raw_transmission_costs!$H:$H,[1]raw_transmission_costs!$B:$B,$C762,[1]raw_transmission_costs!$A:$A,X$611)</f>
        <v>#VALUE!</v>
      </c>
      <c r="Y762" s="24" t="e">
        <f>SUMIFS([1]raw_transmission_costs!$H:$H,[1]raw_transmission_costs!$B:$B,$C762,[1]raw_transmission_costs!$A:$A,Y$611)</f>
        <v>#VALUE!</v>
      </c>
      <c r="Z762" s="24" t="e">
        <f>SUMIFS([1]raw_transmission_costs!$H:$H,[1]raw_transmission_costs!$B:$B,$C762,[1]raw_transmission_costs!$A:$A,Z$611)</f>
        <v>#VALUE!</v>
      </c>
      <c r="AA762" s="24" t="e">
        <f>SUMIFS([1]raw_transmission_costs!$H:$H,[1]raw_transmission_costs!$B:$B,$C762,[1]raw_transmission_costs!$A:$A,AA$611)</f>
        <v>#VALUE!</v>
      </c>
      <c r="AB762" s="24" t="e">
        <f>SUMIFS([1]raw_transmission_costs!$H:$H,[1]raw_transmission_costs!$B:$B,$C762,[1]raw_transmission_costs!$A:$A,AB$611)</f>
        <v>#VALUE!</v>
      </c>
      <c r="AC762" s="24" t="e">
        <f>SUMIFS([1]raw_transmission_costs!$H:$H,[1]raw_transmission_costs!$B:$B,$C762,[1]raw_transmission_costs!$A:$A,AC$611)</f>
        <v>#VALUE!</v>
      </c>
      <c r="AD762" s="24" t="e">
        <f>SUMIFS([1]raw_transmission_costs!$H:$H,[1]raw_transmission_costs!$B:$B,$C762,[1]raw_transmission_costs!$A:$A,AD$611)</f>
        <v>#VALUE!</v>
      </c>
      <c r="AE762" s="24" t="e">
        <f>SUMIFS([1]raw_transmission_costs!$H:$H,[1]raw_transmission_costs!$B:$B,$C762,[1]raw_transmission_costs!$A:$A,AE$611)</f>
        <v>#VALUE!</v>
      </c>
      <c r="AF762" s="24" t="e">
        <f>SUMIFS([1]raw_transmission_costs!$H:$H,[1]raw_transmission_costs!$B:$B,$C762,[1]raw_transmission_costs!$A:$A,AF$611)</f>
        <v>#VALUE!</v>
      </c>
      <c r="AG762" s="24" t="e">
        <f>SUMIFS([1]raw_transmission_costs!$H:$H,[1]raw_transmission_costs!$B:$B,$C762,[1]raw_transmission_costs!$A:$A,AG$611)</f>
        <v>#VALUE!</v>
      </c>
      <c r="AH762" s="24" t="e">
        <f>SUMIFS([1]raw_transmission_costs!$H:$H,[1]raw_transmission_costs!$B:$B,$C762,[1]raw_transmission_costs!$A:$A,AH$611)</f>
        <v>#VALUE!</v>
      </c>
      <c r="AI762" s="24" t="e">
        <f>SUMIFS([1]raw_transmission_costs!$H:$H,[1]raw_transmission_costs!$B:$B,$C762,[1]raw_transmission_costs!$A:$A,AI$611)</f>
        <v>#VALUE!</v>
      </c>
      <c r="AJ762" s="24" t="e">
        <f>SUMIFS([1]raw_transmission_costs!$H:$H,[1]raw_transmission_costs!$B:$B,$C762,[1]raw_transmission_costs!$A:$A,AJ$611)</f>
        <v>#VALUE!</v>
      </c>
      <c r="AK762" s="24" t="e">
        <f>SUMIFS([1]raw_transmission_costs!$H:$H,[1]raw_transmission_costs!$B:$B,$C762,[1]raw_transmission_costs!$A:$A,AK$611)</f>
        <v>#VALUE!</v>
      </c>
      <c r="AL762" s="24" t="e">
        <f>SUMIFS([1]raw_transmission_costs!$H:$H,[1]raw_transmission_costs!$B:$B,$C762,[1]raw_transmission_costs!$A:$A,AL$611)</f>
        <v>#VALUE!</v>
      </c>
      <c r="AM762" s="24" t="e">
        <f>SUMIFS([1]raw_transmission_costs!$H:$H,[1]raw_transmission_costs!$B:$B,$C762,[1]raw_transmission_costs!$A:$A,AM$611)</f>
        <v>#VALUE!</v>
      </c>
      <c r="AN762" s="131" t="e">
        <f>SUMIFS([1]raw_transmission_costs!$H:$H,[1]raw_transmission_costs!$B:$B,$C762,[1]raw_transmission_costs!$A:$A,AN$611)</f>
        <v>#VALUE!</v>
      </c>
      <c r="AO762" s="17"/>
    </row>
    <row r="763" spans="2:41" outlineLevel="1" x14ac:dyDescent="0.4">
      <c r="C763" s="145" t="s">
        <v>161</v>
      </c>
      <c r="D763" s="130" t="s">
        <v>36</v>
      </c>
      <c r="E763" s="24">
        <v>0</v>
      </c>
      <c r="F763" s="24">
        <v>0</v>
      </c>
      <c r="G763" s="24">
        <v>0</v>
      </c>
      <c r="H763" s="24">
        <v>0</v>
      </c>
      <c r="I763" s="24">
        <v>0</v>
      </c>
      <c r="J763" s="24">
        <v>0</v>
      </c>
      <c r="K763" s="24">
        <v>0</v>
      </c>
      <c r="L763" s="24">
        <v>0</v>
      </c>
      <c r="M763" s="24">
        <v>0</v>
      </c>
      <c r="N763" s="24">
        <v>0</v>
      </c>
      <c r="O763" s="24">
        <v>0</v>
      </c>
      <c r="P763" s="24">
        <v>0</v>
      </c>
      <c r="Q763" s="24">
        <v>0</v>
      </c>
      <c r="R763" s="24">
        <v>0</v>
      </c>
      <c r="S763" s="24">
        <v>0</v>
      </c>
      <c r="T763" s="24">
        <v>0</v>
      </c>
      <c r="U763" s="24" t="e">
        <f>SUMIFS([1]raw_transmission_costs!$H:$H,[1]raw_transmission_costs!$B:$B,$C763,[1]raw_transmission_costs!$A:$A,U$611)</f>
        <v>#VALUE!</v>
      </c>
      <c r="V763" s="24" t="e">
        <f>SUMIFS([1]raw_transmission_costs!$H:$H,[1]raw_transmission_costs!$B:$B,$C763,[1]raw_transmission_costs!$A:$A,V$611)</f>
        <v>#VALUE!</v>
      </c>
      <c r="W763" s="24" t="e">
        <f>SUMIFS([1]raw_transmission_costs!$H:$H,[1]raw_transmission_costs!$B:$B,$C763,[1]raw_transmission_costs!$A:$A,W$611)</f>
        <v>#VALUE!</v>
      </c>
      <c r="X763" s="24" t="e">
        <f>SUMIFS([1]raw_transmission_costs!$H:$H,[1]raw_transmission_costs!$B:$B,$C763,[1]raw_transmission_costs!$A:$A,X$611)</f>
        <v>#VALUE!</v>
      </c>
      <c r="Y763" s="24" t="e">
        <f>SUMIFS([1]raw_transmission_costs!$H:$H,[1]raw_transmission_costs!$B:$B,$C763,[1]raw_transmission_costs!$A:$A,Y$611)</f>
        <v>#VALUE!</v>
      </c>
      <c r="Z763" s="24" t="e">
        <f>SUMIFS([1]raw_transmission_costs!$H:$H,[1]raw_transmission_costs!$B:$B,$C763,[1]raw_transmission_costs!$A:$A,Z$611)</f>
        <v>#VALUE!</v>
      </c>
      <c r="AA763" s="24" t="e">
        <f>SUMIFS([1]raw_transmission_costs!$H:$H,[1]raw_transmission_costs!$B:$B,$C763,[1]raw_transmission_costs!$A:$A,AA$611)</f>
        <v>#VALUE!</v>
      </c>
      <c r="AB763" s="24" t="e">
        <f>SUMIFS([1]raw_transmission_costs!$H:$H,[1]raw_transmission_costs!$B:$B,$C763,[1]raw_transmission_costs!$A:$A,AB$611)</f>
        <v>#VALUE!</v>
      </c>
      <c r="AC763" s="24" t="e">
        <f>SUMIFS([1]raw_transmission_costs!$H:$H,[1]raw_transmission_costs!$B:$B,$C763,[1]raw_transmission_costs!$A:$A,AC$611)</f>
        <v>#VALUE!</v>
      </c>
      <c r="AD763" s="24" t="e">
        <f>SUMIFS([1]raw_transmission_costs!$H:$H,[1]raw_transmission_costs!$B:$B,$C763,[1]raw_transmission_costs!$A:$A,AD$611)</f>
        <v>#VALUE!</v>
      </c>
      <c r="AE763" s="24" t="e">
        <f>SUMIFS([1]raw_transmission_costs!$H:$H,[1]raw_transmission_costs!$B:$B,$C763,[1]raw_transmission_costs!$A:$A,AE$611)</f>
        <v>#VALUE!</v>
      </c>
      <c r="AF763" s="24" t="e">
        <f>SUMIFS([1]raw_transmission_costs!$H:$H,[1]raw_transmission_costs!$B:$B,$C763,[1]raw_transmission_costs!$A:$A,AF$611)</f>
        <v>#VALUE!</v>
      </c>
      <c r="AG763" s="24" t="e">
        <f>SUMIFS([1]raw_transmission_costs!$H:$H,[1]raw_transmission_costs!$B:$B,$C763,[1]raw_transmission_costs!$A:$A,AG$611)</f>
        <v>#VALUE!</v>
      </c>
      <c r="AH763" s="24" t="e">
        <f>SUMIFS([1]raw_transmission_costs!$H:$H,[1]raw_transmission_costs!$B:$B,$C763,[1]raw_transmission_costs!$A:$A,AH$611)</f>
        <v>#VALUE!</v>
      </c>
      <c r="AI763" s="24" t="e">
        <f>SUMIFS([1]raw_transmission_costs!$H:$H,[1]raw_transmission_costs!$B:$B,$C763,[1]raw_transmission_costs!$A:$A,AI$611)</f>
        <v>#VALUE!</v>
      </c>
      <c r="AJ763" s="24" t="e">
        <f>SUMIFS([1]raw_transmission_costs!$H:$H,[1]raw_transmission_costs!$B:$B,$C763,[1]raw_transmission_costs!$A:$A,AJ$611)</f>
        <v>#VALUE!</v>
      </c>
      <c r="AK763" s="24" t="e">
        <f>SUMIFS([1]raw_transmission_costs!$H:$H,[1]raw_transmission_costs!$B:$B,$C763,[1]raw_transmission_costs!$A:$A,AK$611)</f>
        <v>#VALUE!</v>
      </c>
      <c r="AL763" s="24" t="e">
        <f>SUMIFS([1]raw_transmission_costs!$H:$H,[1]raw_transmission_costs!$B:$B,$C763,[1]raw_transmission_costs!$A:$A,AL$611)</f>
        <v>#VALUE!</v>
      </c>
      <c r="AM763" s="24" t="e">
        <f>SUMIFS([1]raw_transmission_costs!$H:$H,[1]raw_transmission_costs!$B:$B,$C763,[1]raw_transmission_costs!$A:$A,AM$611)</f>
        <v>#VALUE!</v>
      </c>
      <c r="AN763" s="131" t="e">
        <f>SUMIFS([1]raw_transmission_costs!$H:$H,[1]raw_transmission_costs!$B:$B,$C763,[1]raw_transmission_costs!$A:$A,AN$611)</f>
        <v>#VALUE!</v>
      </c>
      <c r="AO763" s="17"/>
    </row>
    <row r="764" spans="2:41" outlineLevel="1" x14ac:dyDescent="0.4">
      <c r="C764" s="145" t="s">
        <v>162</v>
      </c>
      <c r="D764" s="130" t="s">
        <v>36</v>
      </c>
      <c r="E764" s="24">
        <v>0</v>
      </c>
      <c r="F764" s="24">
        <v>0</v>
      </c>
      <c r="G764" s="24">
        <v>0</v>
      </c>
      <c r="H764" s="24">
        <v>0</v>
      </c>
      <c r="I764" s="24">
        <v>0</v>
      </c>
      <c r="J764" s="24">
        <v>2150</v>
      </c>
      <c r="K764" s="24">
        <v>2150</v>
      </c>
      <c r="L764" s="24">
        <v>2150</v>
      </c>
      <c r="M764" s="24">
        <v>2150</v>
      </c>
      <c r="N764" s="24">
        <v>2150</v>
      </c>
      <c r="O764" s="24">
        <v>0</v>
      </c>
      <c r="P764" s="24">
        <v>2150</v>
      </c>
      <c r="Q764" s="24">
        <v>0</v>
      </c>
      <c r="R764" s="24">
        <v>0</v>
      </c>
      <c r="S764" s="24">
        <v>0</v>
      </c>
      <c r="T764" s="24">
        <v>2150</v>
      </c>
      <c r="U764" s="24" t="e">
        <f>SUMIFS([1]raw_transmission_costs!$H:$H,[1]raw_transmission_costs!$B:$B,$C764,[1]raw_transmission_costs!$A:$A,U$611)</f>
        <v>#VALUE!</v>
      </c>
      <c r="V764" s="24" t="e">
        <f>SUMIFS([1]raw_transmission_costs!$H:$H,[1]raw_transmission_costs!$B:$B,$C764,[1]raw_transmission_costs!$A:$A,V$611)</f>
        <v>#VALUE!</v>
      </c>
      <c r="W764" s="24" t="e">
        <f>SUMIFS([1]raw_transmission_costs!$H:$H,[1]raw_transmission_costs!$B:$B,$C764,[1]raw_transmission_costs!$A:$A,W$611)</f>
        <v>#VALUE!</v>
      </c>
      <c r="X764" s="24" t="e">
        <f>SUMIFS([1]raw_transmission_costs!$H:$H,[1]raw_transmission_costs!$B:$B,$C764,[1]raw_transmission_costs!$A:$A,X$611)</f>
        <v>#VALUE!</v>
      </c>
      <c r="Y764" s="24" t="e">
        <f>SUMIFS([1]raw_transmission_costs!$H:$H,[1]raw_transmission_costs!$B:$B,$C764,[1]raw_transmission_costs!$A:$A,Y$611)</f>
        <v>#VALUE!</v>
      </c>
      <c r="Z764" s="24" t="e">
        <f>SUMIFS([1]raw_transmission_costs!$H:$H,[1]raw_transmission_costs!$B:$B,$C764,[1]raw_transmission_costs!$A:$A,Z$611)</f>
        <v>#VALUE!</v>
      </c>
      <c r="AA764" s="24" t="e">
        <f>SUMIFS([1]raw_transmission_costs!$H:$H,[1]raw_transmission_costs!$B:$B,$C764,[1]raw_transmission_costs!$A:$A,AA$611)</f>
        <v>#VALUE!</v>
      </c>
      <c r="AB764" s="24" t="e">
        <f>SUMIFS([1]raw_transmission_costs!$H:$H,[1]raw_transmission_costs!$B:$B,$C764,[1]raw_transmission_costs!$A:$A,AB$611)</f>
        <v>#VALUE!</v>
      </c>
      <c r="AC764" s="24" t="e">
        <f>SUMIFS([1]raw_transmission_costs!$H:$H,[1]raw_transmission_costs!$B:$B,$C764,[1]raw_transmission_costs!$A:$A,AC$611)</f>
        <v>#VALUE!</v>
      </c>
      <c r="AD764" s="24" t="e">
        <f>SUMIFS([1]raw_transmission_costs!$H:$H,[1]raw_transmission_costs!$B:$B,$C764,[1]raw_transmission_costs!$A:$A,AD$611)</f>
        <v>#VALUE!</v>
      </c>
      <c r="AE764" s="24" t="e">
        <f>SUMIFS([1]raw_transmission_costs!$H:$H,[1]raw_transmission_costs!$B:$B,$C764,[1]raw_transmission_costs!$A:$A,AE$611)</f>
        <v>#VALUE!</v>
      </c>
      <c r="AF764" s="24" t="e">
        <f>SUMIFS([1]raw_transmission_costs!$H:$H,[1]raw_transmission_costs!$B:$B,$C764,[1]raw_transmission_costs!$A:$A,AF$611)</f>
        <v>#VALUE!</v>
      </c>
      <c r="AG764" s="24" t="e">
        <f>SUMIFS([1]raw_transmission_costs!$H:$H,[1]raw_transmission_costs!$B:$B,$C764,[1]raw_transmission_costs!$A:$A,AG$611)</f>
        <v>#VALUE!</v>
      </c>
      <c r="AH764" s="24" t="e">
        <f>SUMIFS([1]raw_transmission_costs!$H:$H,[1]raw_transmission_costs!$B:$B,$C764,[1]raw_transmission_costs!$A:$A,AH$611)</f>
        <v>#VALUE!</v>
      </c>
      <c r="AI764" s="24" t="e">
        <f>SUMIFS([1]raw_transmission_costs!$H:$H,[1]raw_transmission_costs!$B:$B,$C764,[1]raw_transmission_costs!$A:$A,AI$611)</f>
        <v>#VALUE!</v>
      </c>
      <c r="AJ764" s="24" t="e">
        <f>SUMIFS([1]raw_transmission_costs!$H:$H,[1]raw_transmission_costs!$B:$B,$C764,[1]raw_transmission_costs!$A:$A,AJ$611)</f>
        <v>#VALUE!</v>
      </c>
      <c r="AK764" s="24" t="e">
        <f>SUMIFS([1]raw_transmission_costs!$H:$H,[1]raw_transmission_costs!$B:$B,$C764,[1]raw_transmission_costs!$A:$A,AK$611)</f>
        <v>#VALUE!</v>
      </c>
      <c r="AL764" s="24" t="e">
        <f>SUMIFS([1]raw_transmission_costs!$H:$H,[1]raw_transmission_costs!$B:$B,$C764,[1]raw_transmission_costs!$A:$A,AL$611)</f>
        <v>#VALUE!</v>
      </c>
      <c r="AM764" s="24" t="e">
        <f>SUMIFS([1]raw_transmission_costs!$H:$H,[1]raw_transmission_costs!$B:$B,$C764,[1]raw_transmission_costs!$A:$A,AM$611)</f>
        <v>#VALUE!</v>
      </c>
      <c r="AN764" s="131" t="e">
        <f>SUMIFS([1]raw_transmission_costs!$H:$H,[1]raw_transmission_costs!$B:$B,$C764,[1]raw_transmission_costs!$A:$A,AN$611)</f>
        <v>#VALUE!</v>
      </c>
      <c r="AO764" s="17"/>
    </row>
    <row r="765" spans="2:41" outlineLevel="1" x14ac:dyDescent="0.4">
      <c r="C765" s="145" t="s">
        <v>163</v>
      </c>
      <c r="D765" s="130" t="s">
        <v>36</v>
      </c>
      <c r="E765" s="24">
        <v>0</v>
      </c>
      <c r="F765" s="24">
        <v>0</v>
      </c>
      <c r="G765" s="24">
        <v>0</v>
      </c>
      <c r="H765" s="24">
        <v>0</v>
      </c>
      <c r="I765" s="24">
        <v>0</v>
      </c>
      <c r="J765" s="24">
        <v>0</v>
      </c>
      <c r="K765" s="24">
        <v>0</v>
      </c>
      <c r="L765" s="24">
        <v>0</v>
      </c>
      <c r="M765" s="24">
        <v>0</v>
      </c>
      <c r="N765" s="24">
        <v>0</v>
      </c>
      <c r="O765" s="24">
        <v>0</v>
      </c>
      <c r="P765" s="24">
        <v>0</v>
      </c>
      <c r="Q765" s="24">
        <v>0</v>
      </c>
      <c r="R765" s="24">
        <v>0</v>
      </c>
      <c r="S765" s="24">
        <v>0</v>
      </c>
      <c r="T765" s="24">
        <v>0</v>
      </c>
      <c r="U765" s="24" t="e">
        <f>SUMIFS([1]raw_transmission_costs!$H:$H,[1]raw_transmission_costs!$B:$B,$C765,[1]raw_transmission_costs!$A:$A,U$611)</f>
        <v>#VALUE!</v>
      </c>
      <c r="V765" s="24" t="e">
        <f>SUMIFS([1]raw_transmission_costs!$H:$H,[1]raw_transmission_costs!$B:$B,$C765,[1]raw_transmission_costs!$A:$A,V$611)</f>
        <v>#VALUE!</v>
      </c>
      <c r="W765" s="24" t="e">
        <f>SUMIFS([1]raw_transmission_costs!$H:$H,[1]raw_transmission_costs!$B:$B,$C765,[1]raw_transmission_costs!$A:$A,W$611)</f>
        <v>#VALUE!</v>
      </c>
      <c r="X765" s="24" t="e">
        <f>SUMIFS([1]raw_transmission_costs!$H:$H,[1]raw_transmission_costs!$B:$B,$C765,[1]raw_transmission_costs!$A:$A,X$611)</f>
        <v>#VALUE!</v>
      </c>
      <c r="Y765" s="24" t="e">
        <f>SUMIFS([1]raw_transmission_costs!$H:$H,[1]raw_transmission_costs!$B:$B,$C765,[1]raw_transmission_costs!$A:$A,Y$611)</f>
        <v>#VALUE!</v>
      </c>
      <c r="Z765" s="24" t="e">
        <f>SUMIFS([1]raw_transmission_costs!$H:$H,[1]raw_transmission_costs!$B:$B,$C765,[1]raw_transmission_costs!$A:$A,Z$611)</f>
        <v>#VALUE!</v>
      </c>
      <c r="AA765" s="24" t="e">
        <f>SUMIFS([1]raw_transmission_costs!$H:$H,[1]raw_transmission_costs!$B:$B,$C765,[1]raw_transmission_costs!$A:$A,AA$611)</f>
        <v>#VALUE!</v>
      </c>
      <c r="AB765" s="24" t="e">
        <f>SUMIFS([1]raw_transmission_costs!$H:$H,[1]raw_transmission_costs!$B:$B,$C765,[1]raw_transmission_costs!$A:$A,AB$611)</f>
        <v>#VALUE!</v>
      </c>
      <c r="AC765" s="24" t="e">
        <f>SUMIFS([1]raw_transmission_costs!$H:$H,[1]raw_transmission_costs!$B:$B,$C765,[1]raw_transmission_costs!$A:$A,AC$611)</f>
        <v>#VALUE!</v>
      </c>
      <c r="AD765" s="24" t="e">
        <f>SUMIFS([1]raw_transmission_costs!$H:$H,[1]raw_transmission_costs!$B:$B,$C765,[1]raw_transmission_costs!$A:$A,AD$611)</f>
        <v>#VALUE!</v>
      </c>
      <c r="AE765" s="24" t="e">
        <f>SUMIFS([1]raw_transmission_costs!$H:$H,[1]raw_transmission_costs!$B:$B,$C765,[1]raw_transmission_costs!$A:$A,AE$611)</f>
        <v>#VALUE!</v>
      </c>
      <c r="AF765" s="24" t="e">
        <f>SUMIFS([1]raw_transmission_costs!$H:$H,[1]raw_transmission_costs!$B:$B,$C765,[1]raw_transmission_costs!$A:$A,AF$611)</f>
        <v>#VALUE!</v>
      </c>
      <c r="AG765" s="24" t="e">
        <f>SUMIFS([1]raw_transmission_costs!$H:$H,[1]raw_transmission_costs!$B:$B,$C765,[1]raw_transmission_costs!$A:$A,AG$611)</f>
        <v>#VALUE!</v>
      </c>
      <c r="AH765" s="24" t="e">
        <f>SUMIFS([1]raw_transmission_costs!$H:$H,[1]raw_transmission_costs!$B:$B,$C765,[1]raw_transmission_costs!$A:$A,AH$611)</f>
        <v>#VALUE!</v>
      </c>
      <c r="AI765" s="24" t="e">
        <f>SUMIFS([1]raw_transmission_costs!$H:$H,[1]raw_transmission_costs!$B:$B,$C765,[1]raw_transmission_costs!$A:$A,AI$611)</f>
        <v>#VALUE!</v>
      </c>
      <c r="AJ765" s="24" t="e">
        <f>SUMIFS([1]raw_transmission_costs!$H:$H,[1]raw_transmission_costs!$B:$B,$C765,[1]raw_transmission_costs!$A:$A,AJ$611)</f>
        <v>#VALUE!</v>
      </c>
      <c r="AK765" s="24" t="e">
        <f>SUMIFS([1]raw_transmission_costs!$H:$H,[1]raw_transmission_costs!$B:$B,$C765,[1]raw_transmission_costs!$A:$A,AK$611)</f>
        <v>#VALUE!</v>
      </c>
      <c r="AL765" s="24" t="e">
        <f>SUMIFS([1]raw_transmission_costs!$H:$H,[1]raw_transmission_costs!$B:$B,$C765,[1]raw_transmission_costs!$A:$A,AL$611)</f>
        <v>#VALUE!</v>
      </c>
      <c r="AM765" s="24" t="e">
        <f>SUMIFS([1]raw_transmission_costs!$H:$H,[1]raw_transmission_costs!$B:$B,$C765,[1]raw_transmission_costs!$A:$A,AM$611)</f>
        <v>#VALUE!</v>
      </c>
      <c r="AN765" s="131" t="e">
        <f>SUMIFS([1]raw_transmission_costs!$H:$H,[1]raw_transmission_costs!$B:$B,$C765,[1]raw_transmission_costs!$A:$A,AN$611)</f>
        <v>#VALUE!</v>
      </c>
      <c r="AO765" s="17"/>
    </row>
    <row r="766" spans="2:41" outlineLevel="1" x14ac:dyDescent="0.4">
      <c r="C766" s="145" t="s">
        <v>164</v>
      </c>
      <c r="D766" s="130" t="s">
        <v>36</v>
      </c>
      <c r="E766" s="24">
        <v>0</v>
      </c>
      <c r="F766" s="24">
        <v>0</v>
      </c>
      <c r="G766" s="24">
        <v>0</v>
      </c>
      <c r="H766" s="24">
        <v>0</v>
      </c>
      <c r="I766" s="24">
        <v>0</v>
      </c>
      <c r="J766" s="24">
        <v>1900</v>
      </c>
      <c r="K766" s="24">
        <v>1900</v>
      </c>
      <c r="L766" s="24">
        <v>1900</v>
      </c>
      <c r="M766" s="24">
        <v>1900</v>
      </c>
      <c r="N766" s="24">
        <v>1900</v>
      </c>
      <c r="O766" s="24">
        <v>0</v>
      </c>
      <c r="P766" s="24">
        <v>1900</v>
      </c>
      <c r="Q766" s="24">
        <v>0</v>
      </c>
      <c r="R766" s="24">
        <v>0</v>
      </c>
      <c r="S766" s="24">
        <v>0</v>
      </c>
      <c r="T766" s="24">
        <v>1900</v>
      </c>
      <c r="U766" s="24" t="e">
        <f>SUMIFS([1]raw_transmission_costs!$H:$H,[1]raw_transmission_costs!$B:$B,$C766,[1]raw_transmission_costs!$A:$A,U$611)</f>
        <v>#VALUE!</v>
      </c>
      <c r="V766" s="24" t="e">
        <f>SUMIFS([1]raw_transmission_costs!$H:$H,[1]raw_transmission_costs!$B:$B,$C766,[1]raw_transmission_costs!$A:$A,V$611)</f>
        <v>#VALUE!</v>
      </c>
      <c r="W766" s="24" t="e">
        <f>SUMIFS([1]raw_transmission_costs!$H:$H,[1]raw_transmission_costs!$B:$B,$C766,[1]raw_transmission_costs!$A:$A,W$611)</f>
        <v>#VALUE!</v>
      </c>
      <c r="X766" s="24" t="e">
        <f>SUMIFS([1]raw_transmission_costs!$H:$H,[1]raw_transmission_costs!$B:$B,$C766,[1]raw_transmission_costs!$A:$A,X$611)</f>
        <v>#VALUE!</v>
      </c>
      <c r="Y766" s="24" t="e">
        <f>SUMIFS([1]raw_transmission_costs!$H:$H,[1]raw_transmission_costs!$B:$B,$C766,[1]raw_transmission_costs!$A:$A,Y$611)</f>
        <v>#VALUE!</v>
      </c>
      <c r="Z766" s="24" t="e">
        <f>SUMIFS([1]raw_transmission_costs!$H:$H,[1]raw_transmission_costs!$B:$B,$C766,[1]raw_transmission_costs!$A:$A,Z$611)</f>
        <v>#VALUE!</v>
      </c>
      <c r="AA766" s="24" t="e">
        <f>SUMIFS([1]raw_transmission_costs!$H:$H,[1]raw_transmission_costs!$B:$B,$C766,[1]raw_transmission_costs!$A:$A,AA$611)</f>
        <v>#VALUE!</v>
      </c>
      <c r="AB766" s="24" t="e">
        <f>SUMIFS([1]raw_transmission_costs!$H:$H,[1]raw_transmission_costs!$B:$B,$C766,[1]raw_transmission_costs!$A:$A,AB$611)</f>
        <v>#VALUE!</v>
      </c>
      <c r="AC766" s="24" t="e">
        <f>SUMIFS([1]raw_transmission_costs!$H:$H,[1]raw_transmission_costs!$B:$B,$C766,[1]raw_transmission_costs!$A:$A,AC$611)</f>
        <v>#VALUE!</v>
      </c>
      <c r="AD766" s="24" t="e">
        <f>SUMIFS([1]raw_transmission_costs!$H:$H,[1]raw_transmission_costs!$B:$B,$C766,[1]raw_transmission_costs!$A:$A,AD$611)</f>
        <v>#VALUE!</v>
      </c>
      <c r="AE766" s="24" t="e">
        <f>SUMIFS([1]raw_transmission_costs!$H:$H,[1]raw_transmission_costs!$B:$B,$C766,[1]raw_transmission_costs!$A:$A,AE$611)</f>
        <v>#VALUE!</v>
      </c>
      <c r="AF766" s="24" t="e">
        <f>SUMIFS([1]raw_transmission_costs!$H:$H,[1]raw_transmission_costs!$B:$B,$C766,[1]raw_transmission_costs!$A:$A,AF$611)</f>
        <v>#VALUE!</v>
      </c>
      <c r="AG766" s="24" t="e">
        <f>SUMIFS([1]raw_transmission_costs!$H:$H,[1]raw_transmission_costs!$B:$B,$C766,[1]raw_transmission_costs!$A:$A,AG$611)</f>
        <v>#VALUE!</v>
      </c>
      <c r="AH766" s="24" t="e">
        <f>SUMIFS([1]raw_transmission_costs!$H:$H,[1]raw_transmission_costs!$B:$B,$C766,[1]raw_transmission_costs!$A:$A,AH$611)</f>
        <v>#VALUE!</v>
      </c>
      <c r="AI766" s="24" t="e">
        <f>SUMIFS([1]raw_transmission_costs!$H:$H,[1]raw_transmission_costs!$B:$B,$C766,[1]raw_transmission_costs!$A:$A,AI$611)</f>
        <v>#VALUE!</v>
      </c>
      <c r="AJ766" s="24" t="e">
        <f>SUMIFS([1]raw_transmission_costs!$H:$H,[1]raw_transmission_costs!$B:$B,$C766,[1]raw_transmission_costs!$A:$A,AJ$611)</f>
        <v>#VALUE!</v>
      </c>
      <c r="AK766" s="24" t="e">
        <f>SUMIFS([1]raw_transmission_costs!$H:$H,[1]raw_transmission_costs!$B:$B,$C766,[1]raw_transmission_costs!$A:$A,AK$611)</f>
        <v>#VALUE!</v>
      </c>
      <c r="AL766" s="24" t="e">
        <f>SUMIFS([1]raw_transmission_costs!$H:$H,[1]raw_transmission_costs!$B:$B,$C766,[1]raw_transmission_costs!$A:$A,AL$611)</f>
        <v>#VALUE!</v>
      </c>
      <c r="AM766" s="24" t="e">
        <f>SUMIFS([1]raw_transmission_costs!$H:$H,[1]raw_transmission_costs!$B:$B,$C766,[1]raw_transmission_costs!$A:$A,AM$611)</f>
        <v>#VALUE!</v>
      </c>
      <c r="AN766" s="131" t="e">
        <f>SUMIFS([1]raw_transmission_costs!$H:$H,[1]raw_transmission_costs!$B:$B,$C766,[1]raw_transmission_costs!$A:$A,AN$611)</f>
        <v>#VALUE!</v>
      </c>
      <c r="AO766" s="17"/>
    </row>
    <row r="767" spans="2:41" outlineLevel="1" x14ac:dyDescent="0.4">
      <c r="C767" s="145" t="s">
        <v>165</v>
      </c>
      <c r="D767" s="130" t="s">
        <v>36</v>
      </c>
      <c r="E767" s="24">
        <v>0</v>
      </c>
      <c r="F767" s="24">
        <v>0</v>
      </c>
      <c r="G767" s="24">
        <v>0</v>
      </c>
      <c r="H767" s="24">
        <v>0</v>
      </c>
      <c r="I767" s="24">
        <v>0</v>
      </c>
      <c r="J767" s="24">
        <v>2550</v>
      </c>
      <c r="K767" s="24">
        <v>2550</v>
      </c>
      <c r="L767" s="24">
        <v>2550</v>
      </c>
      <c r="M767" s="24">
        <v>2550</v>
      </c>
      <c r="N767" s="24">
        <v>2550</v>
      </c>
      <c r="O767" s="24">
        <v>0</v>
      </c>
      <c r="P767" s="24">
        <v>2550</v>
      </c>
      <c r="Q767" s="24">
        <v>0</v>
      </c>
      <c r="R767" s="24">
        <v>0</v>
      </c>
      <c r="S767" s="24">
        <v>0</v>
      </c>
      <c r="T767" s="24">
        <v>2550</v>
      </c>
      <c r="U767" s="24" t="e">
        <f>SUMIFS([1]raw_transmission_costs!$H:$H,[1]raw_transmission_costs!$B:$B,$C767,[1]raw_transmission_costs!$A:$A,U$611)</f>
        <v>#VALUE!</v>
      </c>
      <c r="V767" s="24" t="e">
        <f>SUMIFS([1]raw_transmission_costs!$H:$H,[1]raw_transmission_costs!$B:$B,$C767,[1]raw_transmission_costs!$A:$A,V$611)</f>
        <v>#VALUE!</v>
      </c>
      <c r="W767" s="24" t="e">
        <f>SUMIFS([1]raw_transmission_costs!$H:$H,[1]raw_transmission_costs!$B:$B,$C767,[1]raw_transmission_costs!$A:$A,W$611)</f>
        <v>#VALUE!</v>
      </c>
      <c r="X767" s="24" t="e">
        <f>SUMIFS([1]raw_transmission_costs!$H:$H,[1]raw_transmission_costs!$B:$B,$C767,[1]raw_transmission_costs!$A:$A,X$611)</f>
        <v>#VALUE!</v>
      </c>
      <c r="Y767" s="24" t="e">
        <f>SUMIFS([1]raw_transmission_costs!$H:$H,[1]raw_transmission_costs!$B:$B,$C767,[1]raw_transmission_costs!$A:$A,Y$611)</f>
        <v>#VALUE!</v>
      </c>
      <c r="Z767" s="24" t="e">
        <f>SUMIFS([1]raw_transmission_costs!$H:$H,[1]raw_transmission_costs!$B:$B,$C767,[1]raw_transmission_costs!$A:$A,Z$611)</f>
        <v>#VALUE!</v>
      </c>
      <c r="AA767" s="24" t="e">
        <f>SUMIFS([1]raw_transmission_costs!$H:$H,[1]raw_transmission_costs!$B:$B,$C767,[1]raw_transmission_costs!$A:$A,AA$611)</f>
        <v>#VALUE!</v>
      </c>
      <c r="AB767" s="24" t="e">
        <f>SUMIFS([1]raw_transmission_costs!$H:$H,[1]raw_transmission_costs!$B:$B,$C767,[1]raw_transmission_costs!$A:$A,AB$611)</f>
        <v>#VALUE!</v>
      </c>
      <c r="AC767" s="24" t="e">
        <f>SUMIFS([1]raw_transmission_costs!$H:$H,[1]raw_transmission_costs!$B:$B,$C767,[1]raw_transmission_costs!$A:$A,AC$611)</f>
        <v>#VALUE!</v>
      </c>
      <c r="AD767" s="24" t="e">
        <f>SUMIFS([1]raw_transmission_costs!$H:$H,[1]raw_transmission_costs!$B:$B,$C767,[1]raw_transmission_costs!$A:$A,AD$611)</f>
        <v>#VALUE!</v>
      </c>
      <c r="AE767" s="24" t="e">
        <f>SUMIFS([1]raw_transmission_costs!$H:$H,[1]raw_transmission_costs!$B:$B,$C767,[1]raw_transmission_costs!$A:$A,AE$611)</f>
        <v>#VALUE!</v>
      </c>
      <c r="AF767" s="24" t="e">
        <f>SUMIFS([1]raw_transmission_costs!$H:$H,[1]raw_transmission_costs!$B:$B,$C767,[1]raw_transmission_costs!$A:$A,AF$611)</f>
        <v>#VALUE!</v>
      </c>
      <c r="AG767" s="24" t="e">
        <f>SUMIFS([1]raw_transmission_costs!$H:$H,[1]raw_transmission_costs!$B:$B,$C767,[1]raw_transmission_costs!$A:$A,AG$611)</f>
        <v>#VALUE!</v>
      </c>
      <c r="AH767" s="24" t="e">
        <f>SUMIFS([1]raw_transmission_costs!$H:$H,[1]raw_transmission_costs!$B:$B,$C767,[1]raw_transmission_costs!$A:$A,AH$611)</f>
        <v>#VALUE!</v>
      </c>
      <c r="AI767" s="24" t="e">
        <f>SUMIFS([1]raw_transmission_costs!$H:$H,[1]raw_transmission_costs!$B:$B,$C767,[1]raw_transmission_costs!$A:$A,AI$611)</f>
        <v>#VALUE!</v>
      </c>
      <c r="AJ767" s="24" t="e">
        <f>SUMIFS([1]raw_transmission_costs!$H:$H,[1]raw_transmission_costs!$B:$B,$C767,[1]raw_transmission_costs!$A:$A,AJ$611)</f>
        <v>#VALUE!</v>
      </c>
      <c r="AK767" s="24" t="e">
        <f>SUMIFS([1]raw_transmission_costs!$H:$H,[1]raw_transmission_costs!$B:$B,$C767,[1]raw_transmission_costs!$A:$A,AK$611)</f>
        <v>#VALUE!</v>
      </c>
      <c r="AL767" s="24" t="e">
        <f>SUMIFS([1]raw_transmission_costs!$H:$H,[1]raw_transmission_costs!$B:$B,$C767,[1]raw_transmission_costs!$A:$A,AL$611)</f>
        <v>#VALUE!</v>
      </c>
      <c r="AM767" s="24" t="e">
        <f>SUMIFS([1]raw_transmission_costs!$H:$H,[1]raw_transmission_costs!$B:$B,$C767,[1]raw_transmission_costs!$A:$A,AM$611)</f>
        <v>#VALUE!</v>
      </c>
      <c r="AN767" s="131" t="e">
        <f>SUMIFS([1]raw_transmission_costs!$H:$H,[1]raw_transmission_costs!$B:$B,$C767,[1]raw_transmission_costs!$A:$A,AN$611)</f>
        <v>#VALUE!</v>
      </c>
      <c r="AO767" s="17"/>
    </row>
    <row r="768" spans="2:41" outlineLevel="1" x14ac:dyDescent="0.4">
      <c r="C768" s="145" t="s">
        <v>166</v>
      </c>
      <c r="D768" s="130" t="s">
        <v>36</v>
      </c>
      <c r="E768" s="24">
        <v>0</v>
      </c>
      <c r="F768" s="24">
        <v>0</v>
      </c>
      <c r="G768" s="24">
        <v>0</v>
      </c>
      <c r="H768" s="24">
        <v>0</v>
      </c>
      <c r="I768" s="24">
        <v>0</v>
      </c>
      <c r="J768" s="24">
        <v>6600</v>
      </c>
      <c r="K768" s="24">
        <v>6600</v>
      </c>
      <c r="L768" s="24">
        <v>6600</v>
      </c>
      <c r="M768" s="24">
        <v>6600</v>
      </c>
      <c r="N768" s="24">
        <v>6600</v>
      </c>
      <c r="O768" s="24">
        <v>0</v>
      </c>
      <c r="P768" s="24">
        <v>6600</v>
      </c>
      <c r="Q768" s="24">
        <v>0</v>
      </c>
      <c r="R768" s="24">
        <v>0</v>
      </c>
      <c r="S768" s="24">
        <v>0</v>
      </c>
      <c r="T768" s="24">
        <v>6600</v>
      </c>
      <c r="U768" s="24" t="e">
        <f>SUMIFS([1]raw_transmission_costs!$H:$H,[1]raw_transmission_costs!$B:$B,$C768,[1]raw_transmission_costs!$A:$A,U$611)</f>
        <v>#VALUE!</v>
      </c>
      <c r="V768" s="24" t="e">
        <f>SUMIFS([1]raw_transmission_costs!$H:$H,[1]raw_transmission_costs!$B:$B,$C768,[1]raw_transmission_costs!$A:$A,V$611)</f>
        <v>#VALUE!</v>
      </c>
      <c r="W768" s="24" t="e">
        <f>SUMIFS([1]raw_transmission_costs!$H:$H,[1]raw_transmission_costs!$B:$B,$C768,[1]raw_transmission_costs!$A:$A,W$611)</f>
        <v>#VALUE!</v>
      </c>
      <c r="X768" s="24" t="e">
        <f>SUMIFS([1]raw_transmission_costs!$H:$H,[1]raw_transmission_costs!$B:$B,$C768,[1]raw_transmission_costs!$A:$A,X$611)</f>
        <v>#VALUE!</v>
      </c>
      <c r="Y768" s="24" t="e">
        <f>SUMIFS([1]raw_transmission_costs!$H:$H,[1]raw_transmission_costs!$B:$B,$C768,[1]raw_transmission_costs!$A:$A,Y$611)</f>
        <v>#VALUE!</v>
      </c>
      <c r="Z768" s="24" t="e">
        <f>SUMIFS([1]raw_transmission_costs!$H:$H,[1]raw_transmission_costs!$B:$B,$C768,[1]raw_transmission_costs!$A:$A,Z$611)</f>
        <v>#VALUE!</v>
      </c>
      <c r="AA768" s="24" t="e">
        <f>SUMIFS([1]raw_transmission_costs!$H:$H,[1]raw_transmission_costs!$B:$B,$C768,[1]raw_transmission_costs!$A:$A,AA$611)</f>
        <v>#VALUE!</v>
      </c>
      <c r="AB768" s="24" t="e">
        <f>SUMIFS([1]raw_transmission_costs!$H:$H,[1]raw_transmission_costs!$B:$B,$C768,[1]raw_transmission_costs!$A:$A,AB$611)</f>
        <v>#VALUE!</v>
      </c>
      <c r="AC768" s="24" t="e">
        <f>SUMIFS([1]raw_transmission_costs!$H:$H,[1]raw_transmission_costs!$B:$B,$C768,[1]raw_transmission_costs!$A:$A,AC$611)</f>
        <v>#VALUE!</v>
      </c>
      <c r="AD768" s="24" t="e">
        <f>SUMIFS([1]raw_transmission_costs!$H:$H,[1]raw_transmission_costs!$B:$B,$C768,[1]raw_transmission_costs!$A:$A,AD$611)</f>
        <v>#VALUE!</v>
      </c>
      <c r="AE768" s="24" t="e">
        <f>SUMIFS([1]raw_transmission_costs!$H:$H,[1]raw_transmission_costs!$B:$B,$C768,[1]raw_transmission_costs!$A:$A,AE$611)</f>
        <v>#VALUE!</v>
      </c>
      <c r="AF768" s="24" t="e">
        <f>SUMIFS([1]raw_transmission_costs!$H:$H,[1]raw_transmission_costs!$B:$B,$C768,[1]raw_transmission_costs!$A:$A,AF$611)</f>
        <v>#VALUE!</v>
      </c>
      <c r="AG768" s="24" t="e">
        <f>SUMIFS([1]raw_transmission_costs!$H:$H,[1]raw_transmission_costs!$B:$B,$C768,[1]raw_transmission_costs!$A:$A,AG$611)</f>
        <v>#VALUE!</v>
      </c>
      <c r="AH768" s="24" t="e">
        <f>SUMIFS([1]raw_transmission_costs!$H:$H,[1]raw_transmission_costs!$B:$B,$C768,[1]raw_transmission_costs!$A:$A,AH$611)</f>
        <v>#VALUE!</v>
      </c>
      <c r="AI768" s="24" t="e">
        <f>SUMIFS([1]raw_transmission_costs!$H:$H,[1]raw_transmission_costs!$B:$B,$C768,[1]raw_transmission_costs!$A:$A,AI$611)</f>
        <v>#VALUE!</v>
      </c>
      <c r="AJ768" s="24" t="e">
        <f>SUMIFS([1]raw_transmission_costs!$H:$H,[1]raw_transmission_costs!$B:$B,$C768,[1]raw_transmission_costs!$A:$A,AJ$611)</f>
        <v>#VALUE!</v>
      </c>
      <c r="AK768" s="24" t="e">
        <f>SUMIFS([1]raw_transmission_costs!$H:$H,[1]raw_transmission_costs!$B:$B,$C768,[1]raw_transmission_costs!$A:$A,AK$611)</f>
        <v>#VALUE!</v>
      </c>
      <c r="AL768" s="24" t="e">
        <f>SUMIFS([1]raw_transmission_costs!$H:$H,[1]raw_transmission_costs!$B:$B,$C768,[1]raw_transmission_costs!$A:$A,AL$611)</f>
        <v>#VALUE!</v>
      </c>
      <c r="AM768" s="24" t="e">
        <f>SUMIFS([1]raw_transmission_costs!$H:$H,[1]raw_transmission_costs!$B:$B,$C768,[1]raw_transmission_costs!$A:$A,AM$611)</f>
        <v>#VALUE!</v>
      </c>
      <c r="AN768" s="131" t="e">
        <f>SUMIFS([1]raw_transmission_costs!$H:$H,[1]raw_transmission_costs!$B:$B,$C768,[1]raw_transmission_costs!$A:$A,AN$611)</f>
        <v>#VALUE!</v>
      </c>
      <c r="AO768" s="17"/>
    </row>
    <row r="769" spans="3:41" outlineLevel="1" x14ac:dyDescent="0.4">
      <c r="C769" s="145" t="s">
        <v>167</v>
      </c>
      <c r="D769" s="130" t="s">
        <v>36</v>
      </c>
      <c r="E769" s="24">
        <v>0</v>
      </c>
      <c r="F769" s="24">
        <v>0</v>
      </c>
      <c r="G769" s="24">
        <v>0</v>
      </c>
      <c r="H769" s="24">
        <v>0</v>
      </c>
      <c r="I769" s="24">
        <v>0</v>
      </c>
      <c r="J769" s="24">
        <v>700</v>
      </c>
      <c r="K769" s="24">
        <v>700</v>
      </c>
      <c r="L769" s="24">
        <v>700</v>
      </c>
      <c r="M769" s="24">
        <v>700</v>
      </c>
      <c r="N769" s="24">
        <v>700</v>
      </c>
      <c r="O769" s="24">
        <v>0</v>
      </c>
      <c r="P769" s="24">
        <v>700</v>
      </c>
      <c r="Q769" s="24">
        <v>0</v>
      </c>
      <c r="R769" s="24">
        <v>0</v>
      </c>
      <c r="S769" s="24">
        <v>0</v>
      </c>
      <c r="T769" s="24">
        <v>700</v>
      </c>
      <c r="U769" s="24" t="e">
        <f>SUMIFS([1]raw_transmission_costs!$H:$H,[1]raw_transmission_costs!$B:$B,$C769,[1]raw_transmission_costs!$A:$A,U$611)</f>
        <v>#VALUE!</v>
      </c>
      <c r="V769" s="24" t="e">
        <f>SUMIFS([1]raw_transmission_costs!$H:$H,[1]raw_transmission_costs!$B:$B,$C769,[1]raw_transmission_costs!$A:$A,V$611)</f>
        <v>#VALUE!</v>
      </c>
      <c r="W769" s="24" t="e">
        <f>SUMIFS([1]raw_transmission_costs!$H:$H,[1]raw_transmission_costs!$B:$B,$C769,[1]raw_transmission_costs!$A:$A,W$611)</f>
        <v>#VALUE!</v>
      </c>
      <c r="X769" s="24" t="e">
        <f>SUMIFS([1]raw_transmission_costs!$H:$H,[1]raw_transmission_costs!$B:$B,$C769,[1]raw_transmission_costs!$A:$A,X$611)</f>
        <v>#VALUE!</v>
      </c>
      <c r="Y769" s="24" t="e">
        <f>SUMIFS([1]raw_transmission_costs!$H:$H,[1]raw_transmission_costs!$B:$B,$C769,[1]raw_transmission_costs!$A:$A,Y$611)</f>
        <v>#VALUE!</v>
      </c>
      <c r="Z769" s="24" t="e">
        <f>SUMIFS([1]raw_transmission_costs!$H:$H,[1]raw_transmission_costs!$B:$B,$C769,[1]raw_transmission_costs!$A:$A,Z$611)</f>
        <v>#VALUE!</v>
      </c>
      <c r="AA769" s="24" t="e">
        <f>SUMIFS([1]raw_transmission_costs!$H:$H,[1]raw_transmission_costs!$B:$B,$C769,[1]raw_transmission_costs!$A:$A,AA$611)</f>
        <v>#VALUE!</v>
      </c>
      <c r="AB769" s="24" t="e">
        <f>SUMIFS([1]raw_transmission_costs!$H:$H,[1]raw_transmission_costs!$B:$B,$C769,[1]raw_transmission_costs!$A:$A,AB$611)</f>
        <v>#VALUE!</v>
      </c>
      <c r="AC769" s="24" t="e">
        <f>SUMIFS([1]raw_transmission_costs!$H:$H,[1]raw_transmission_costs!$B:$B,$C769,[1]raw_transmission_costs!$A:$A,AC$611)</f>
        <v>#VALUE!</v>
      </c>
      <c r="AD769" s="24" t="e">
        <f>SUMIFS([1]raw_transmission_costs!$H:$H,[1]raw_transmission_costs!$B:$B,$C769,[1]raw_transmission_costs!$A:$A,AD$611)</f>
        <v>#VALUE!</v>
      </c>
      <c r="AE769" s="24" t="e">
        <f>SUMIFS([1]raw_transmission_costs!$H:$H,[1]raw_transmission_costs!$B:$B,$C769,[1]raw_transmission_costs!$A:$A,AE$611)</f>
        <v>#VALUE!</v>
      </c>
      <c r="AF769" s="24" t="e">
        <f>SUMIFS([1]raw_transmission_costs!$H:$H,[1]raw_transmission_costs!$B:$B,$C769,[1]raw_transmission_costs!$A:$A,AF$611)</f>
        <v>#VALUE!</v>
      </c>
      <c r="AG769" s="24" t="e">
        <f>SUMIFS([1]raw_transmission_costs!$H:$H,[1]raw_transmission_costs!$B:$B,$C769,[1]raw_transmission_costs!$A:$A,AG$611)</f>
        <v>#VALUE!</v>
      </c>
      <c r="AH769" s="24" t="e">
        <f>SUMIFS([1]raw_transmission_costs!$H:$H,[1]raw_transmission_costs!$B:$B,$C769,[1]raw_transmission_costs!$A:$A,AH$611)</f>
        <v>#VALUE!</v>
      </c>
      <c r="AI769" s="24" t="e">
        <f>SUMIFS([1]raw_transmission_costs!$H:$H,[1]raw_transmission_costs!$B:$B,$C769,[1]raw_transmission_costs!$A:$A,AI$611)</f>
        <v>#VALUE!</v>
      </c>
      <c r="AJ769" s="24" t="e">
        <f>SUMIFS([1]raw_transmission_costs!$H:$H,[1]raw_transmission_costs!$B:$B,$C769,[1]raw_transmission_costs!$A:$A,AJ$611)</f>
        <v>#VALUE!</v>
      </c>
      <c r="AK769" s="24" t="e">
        <f>SUMIFS([1]raw_transmission_costs!$H:$H,[1]raw_transmission_costs!$B:$B,$C769,[1]raw_transmission_costs!$A:$A,AK$611)</f>
        <v>#VALUE!</v>
      </c>
      <c r="AL769" s="24" t="e">
        <f>SUMIFS([1]raw_transmission_costs!$H:$H,[1]raw_transmission_costs!$B:$B,$C769,[1]raw_transmission_costs!$A:$A,AL$611)</f>
        <v>#VALUE!</v>
      </c>
      <c r="AM769" s="24" t="e">
        <f>SUMIFS([1]raw_transmission_costs!$H:$H,[1]raw_transmission_costs!$B:$B,$C769,[1]raw_transmission_costs!$A:$A,AM$611)</f>
        <v>#VALUE!</v>
      </c>
      <c r="AN769" s="131" t="e">
        <f>SUMIFS([1]raw_transmission_costs!$H:$H,[1]raw_transmission_costs!$B:$B,$C769,[1]raw_transmission_costs!$A:$A,AN$611)</f>
        <v>#VALUE!</v>
      </c>
      <c r="AO769" s="17"/>
    </row>
    <row r="770" spans="3:41" outlineLevel="1" x14ac:dyDescent="0.4">
      <c r="C770" s="145" t="s">
        <v>168</v>
      </c>
      <c r="D770" s="130" t="s">
        <v>36</v>
      </c>
      <c r="E770" s="24">
        <v>0</v>
      </c>
      <c r="F770" s="24">
        <v>0</v>
      </c>
      <c r="G770" s="24">
        <v>0</v>
      </c>
      <c r="H770" s="24">
        <v>0</v>
      </c>
      <c r="I770" s="24">
        <v>0</v>
      </c>
      <c r="J770" s="24">
        <v>0</v>
      </c>
      <c r="K770" s="24">
        <v>0</v>
      </c>
      <c r="L770" s="24">
        <v>0</v>
      </c>
      <c r="M770" s="24">
        <v>0</v>
      </c>
      <c r="N770" s="24">
        <v>0</v>
      </c>
      <c r="O770" s="24">
        <v>0</v>
      </c>
      <c r="P770" s="24">
        <v>0</v>
      </c>
      <c r="Q770" s="24">
        <v>0</v>
      </c>
      <c r="R770" s="24">
        <v>0</v>
      </c>
      <c r="S770" s="24">
        <v>0</v>
      </c>
      <c r="T770" s="24">
        <v>0</v>
      </c>
      <c r="U770" s="24" t="e">
        <f>SUMIFS([1]raw_transmission_costs!$H:$H,[1]raw_transmission_costs!$B:$B,$C770,[1]raw_transmission_costs!$A:$A,U$611)</f>
        <v>#VALUE!</v>
      </c>
      <c r="V770" s="24" t="e">
        <f>SUMIFS([1]raw_transmission_costs!$H:$H,[1]raw_transmission_costs!$B:$B,$C770,[1]raw_transmission_costs!$A:$A,V$611)</f>
        <v>#VALUE!</v>
      </c>
      <c r="W770" s="24" t="e">
        <f>SUMIFS([1]raw_transmission_costs!$H:$H,[1]raw_transmission_costs!$B:$B,$C770,[1]raw_transmission_costs!$A:$A,W$611)</f>
        <v>#VALUE!</v>
      </c>
      <c r="X770" s="24" t="e">
        <f>SUMIFS([1]raw_transmission_costs!$H:$H,[1]raw_transmission_costs!$B:$B,$C770,[1]raw_transmission_costs!$A:$A,X$611)</f>
        <v>#VALUE!</v>
      </c>
      <c r="Y770" s="24" t="e">
        <f>SUMIFS([1]raw_transmission_costs!$H:$H,[1]raw_transmission_costs!$B:$B,$C770,[1]raw_transmission_costs!$A:$A,Y$611)</f>
        <v>#VALUE!</v>
      </c>
      <c r="Z770" s="24" t="e">
        <f>SUMIFS([1]raw_transmission_costs!$H:$H,[1]raw_transmission_costs!$B:$B,$C770,[1]raw_transmission_costs!$A:$A,Z$611)</f>
        <v>#VALUE!</v>
      </c>
      <c r="AA770" s="24" t="e">
        <f>SUMIFS([1]raw_transmission_costs!$H:$H,[1]raw_transmission_costs!$B:$B,$C770,[1]raw_transmission_costs!$A:$A,AA$611)</f>
        <v>#VALUE!</v>
      </c>
      <c r="AB770" s="24" t="e">
        <f>SUMIFS([1]raw_transmission_costs!$H:$H,[1]raw_transmission_costs!$B:$B,$C770,[1]raw_transmission_costs!$A:$A,AB$611)</f>
        <v>#VALUE!</v>
      </c>
      <c r="AC770" s="24" t="e">
        <f>SUMIFS([1]raw_transmission_costs!$H:$H,[1]raw_transmission_costs!$B:$B,$C770,[1]raw_transmission_costs!$A:$A,AC$611)</f>
        <v>#VALUE!</v>
      </c>
      <c r="AD770" s="24" t="e">
        <f>SUMIFS([1]raw_transmission_costs!$H:$H,[1]raw_transmission_costs!$B:$B,$C770,[1]raw_transmission_costs!$A:$A,AD$611)</f>
        <v>#VALUE!</v>
      </c>
      <c r="AE770" s="24" t="e">
        <f>SUMIFS([1]raw_transmission_costs!$H:$H,[1]raw_transmission_costs!$B:$B,$C770,[1]raw_transmission_costs!$A:$A,AE$611)</f>
        <v>#VALUE!</v>
      </c>
      <c r="AF770" s="24" t="e">
        <f>SUMIFS([1]raw_transmission_costs!$H:$H,[1]raw_transmission_costs!$B:$B,$C770,[1]raw_transmission_costs!$A:$A,AF$611)</f>
        <v>#VALUE!</v>
      </c>
      <c r="AG770" s="24" t="e">
        <f>SUMIFS([1]raw_transmission_costs!$H:$H,[1]raw_transmission_costs!$B:$B,$C770,[1]raw_transmission_costs!$A:$A,AG$611)</f>
        <v>#VALUE!</v>
      </c>
      <c r="AH770" s="24" t="e">
        <f>SUMIFS([1]raw_transmission_costs!$H:$H,[1]raw_transmission_costs!$B:$B,$C770,[1]raw_transmission_costs!$A:$A,AH$611)</f>
        <v>#VALUE!</v>
      </c>
      <c r="AI770" s="24" t="e">
        <f>SUMIFS([1]raw_transmission_costs!$H:$H,[1]raw_transmission_costs!$B:$B,$C770,[1]raw_transmission_costs!$A:$A,AI$611)</f>
        <v>#VALUE!</v>
      </c>
      <c r="AJ770" s="24" t="e">
        <f>SUMIFS([1]raw_transmission_costs!$H:$H,[1]raw_transmission_costs!$B:$B,$C770,[1]raw_transmission_costs!$A:$A,AJ$611)</f>
        <v>#VALUE!</v>
      </c>
      <c r="AK770" s="24" t="e">
        <f>SUMIFS([1]raw_transmission_costs!$H:$H,[1]raw_transmission_costs!$B:$B,$C770,[1]raw_transmission_costs!$A:$A,AK$611)</f>
        <v>#VALUE!</v>
      </c>
      <c r="AL770" s="24" t="e">
        <f>SUMIFS([1]raw_transmission_costs!$H:$H,[1]raw_transmission_costs!$B:$B,$C770,[1]raw_transmission_costs!$A:$A,AL$611)</f>
        <v>#VALUE!</v>
      </c>
      <c r="AM770" s="24" t="e">
        <f>SUMIFS([1]raw_transmission_costs!$H:$H,[1]raw_transmission_costs!$B:$B,$C770,[1]raw_transmission_costs!$A:$A,AM$611)</f>
        <v>#VALUE!</v>
      </c>
      <c r="AN770" s="131" t="e">
        <f>SUMIFS([1]raw_transmission_costs!$H:$H,[1]raw_transmission_costs!$B:$B,$C770,[1]raw_transmission_costs!$A:$A,AN$611)</f>
        <v>#VALUE!</v>
      </c>
      <c r="AO770" s="17"/>
    </row>
    <row r="771" spans="3:41" outlineLevel="1" x14ac:dyDescent="0.4">
      <c r="C771" s="145" t="s">
        <v>169</v>
      </c>
      <c r="D771" s="130" t="s">
        <v>36</v>
      </c>
      <c r="E771" s="24">
        <v>0</v>
      </c>
      <c r="F771" s="24">
        <v>0</v>
      </c>
      <c r="G771" s="24">
        <v>0</v>
      </c>
      <c r="H771" s="24">
        <v>0</v>
      </c>
      <c r="I771" s="24">
        <v>0</v>
      </c>
      <c r="J771" s="24">
        <v>0</v>
      </c>
      <c r="K771" s="24">
        <v>0</v>
      </c>
      <c r="L771" s="24">
        <v>0</v>
      </c>
      <c r="M771" s="24">
        <v>0</v>
      </c>
      <c r="N771" s="24">
        <v>0</v>
      </c>
      <c r="O771" s="24">
        <v>0</v>
      </c>
      <c r="P771" s="24">
        <v>0</v>
      </c>
      <c r="Q771" s="24">
        <v>0</v>
      </c>
      <c r="R771" s="24">
        <v>0</v>
      </c>
      <c r="S771" s="24">
        <v>0</v>
      </c>
      <c r="T771" s="24">
        <v>0</v>
      </c>
      <c r="U771" s="24" t="e">
        <f>SUMIFS([1]raw_transmission_costs!$H:$H,[1]raw_transmission_costs!$B:$B,$C771,[1]raw_transmission_costs!$A:$A,U$611)</f>
        <v>#VALUE!</v>
      </c>
      <c r="V771" s="24" t="e">
        <f>SUMIFS([1]raw_transmission_costs!$H:$H,[1]raw_transmission_costs!$B:$B,$C771,[1]raw_transmission_costs!$A:$A,V$611)</f>
        <v>#VALUE!</v>
      </c>
      <c r="W771" s="24" t="e">
        <f>SUMIFS([1]raw_transmission_costs!$H:$H,[1]raw_transmission_costs!$B:$B,$C771,[1]raw_transmission_costs!$A:$A,W$611)</f>
        <v>#VALUE!</v>
      </c>
      <c r="X771" s="24" t="e">
        <f>SUMIFS([1]raw_transmission_costs!$H:$H,[1]raw_transmission_costs!$B:$B,$C771,[1]raw_transmission_costs!$A:$A,X$611)</f>
        <v>#VALUE!</v>
      </c>
      <c r="Y771" s="24" t="e">
        <f>SUMIFS([1]raw_transmission_costs!$H:$H,[1]raw_transmission_costs!$B:$B,$C771,[1]raw_transmission_costs!$A:$A,Y$611)</f>
        <v>#VALUE!</v>
      </c>
      <c r="Z771" s="24" t="e">
        <f>SUMIFS([1]raw_transmission_costs!$H:$H,[1]raw_transmission_costs!$B:$B,$C771,[1]raw_transmission_costs!$A:$A,Z$611)</f>
        <v>#VALUE!</v>
      </c>
      <c r="AA771" s="24" t="e">
        <f>SUMIFS([1]raw_transmission_costs!$H:$H,[1]raw_transmission_costs!$B:$B,$C771,[1]raw_transmission_costs!$A:$A,AA$611)</f>
        <v>#VALUE!</v>
      </c>
      <c r="AB771" s="24" t="e">
        <f>SUMIFS([1]raw_transmission_costs!$H:$H,[1]raw_transmission_costs!$B:$B,$C771,[1]raw_transmission_costs!$A:$A,AB$611)</f>
        <v>#VALUE!</v>
      </c>
      <c r="AC771" s="24" t="e">
        <f>SUMIFS([1]raw_transmission_costs!$H:$H,[1]raw_transmission_costs!$B:$B,$C771,[1]raw_transmission_costs!$A:$A,AC$611)</f>
        <v>#VALUE!</v>
      </c>
      <c r="AD771" s="24" t="e">
        <f>SUMIFS([1]raw_transmission_costs!$H:$H,[1]raw_transmission_costs!$B:$B,$C771,[1]raw_transmission_costs!$A:$A,AD$611)</f>
        <v>#VALUE!</v>
      </c>
      <c r="AE771" s="24" t="e">
        <f>SUMIFS([1]raw_transmission_costs!$H:$H,[1]raw_transmission_costs!$B:$B,$C771,[1]raw_transmission_costs!$A:$A,AE$611)</f>
        <v>#VALUE!</v>
      </c>
      <c r="AF771" s="24" t="e">
        <f>SUMIFS([1]raw_transmission_costs!$H:$H,[1]raw_transmission_costs!$B:$B,$C771,[1]raw_transmission_costs!$A:$A,AF$611)</f>
        <v>#VALUE!</v>
      </c>
      <c r="AG771" s="24" t="e">
        <f>SUMIFS([1]raw_transmission_costs!$H:$H,[1]raw_transmission_costs!$B:$B,$C771,[1]raw_transmission_costs!$A:$A,AG$611)</f>
        <v>#VALUE!</v>
      </c>
      <c r="AH771" s="24" t="e">
        <f>SUMIFS([1]raw_transmission_costs!$H:$H,[1]raw_transmission_costs!$B:$B,$C771,[1]raw_transmission_costs!$A:$A,AH$611)</f>
        <v>#VALUE!</v>
      </c>
      <c r="AI771" s="24" t="e">
        <f>SUMIFS([1]raw_transmission_costs!$H:$H,[1]raw_transmission_costs!$B:$B,$C771,[1]raw_transmission_costs!$A:$A,AI$611)</f>
        <v>#VALUE!</v>
      </c>
      <c r="AJ771" s="24" t="e">
        <f>SUMIFS([1]raw_transmission_costs!$H:$H,[1]raw_transmission_costs!$B:$B,$C771,[1]raw_transmission_costs!$A:$A,AJ$611)</f>
        <v>#VALUE!</v>
      </c>
      <c r="AK771" s="24" t="e">
        <f>SUMIFS([1]raw_transmission_costs!$H:$H,[1]raw_transmission_costs!$B:$B,$C771,[1]raw_transmission_costs!$A:$A,AK$611)</f>
        <v>#VALUE!</v>
      </c>
      <c r="AL771" s="24" t="e">
        <f>SUMIFS([1]raw_transmission_costs!$H:$H,[1]raw_transmission_costs!$B:$B,$C771,[1]raw_transmission_costs!$A:$A,AL$611)</f>
        <v>#VALUE!</v>
      </c>
      <c r="AM771" s="24" t="e">
        <f>SUMIFS([1]raw_transmission_costs!$H:$H,[1]raw_transmission_costs!$B:$B,$C771,[1]raw_transmission_costs!$A:$A,AM$611)</f>
        <v>#VALUE!</v>
      </c>
      <c r="AN771" s="131" t="e">
        <f>SUMIFS([1]raw_transmission_costs!$H:$H,[1]raw_transmission_costs!$B:$B,$C771,[1]raw_transmission_costs!$A:$A,AN$611)</f>
        <v>#VALUE!</v>
      </c>
      <c r="AO771" s="17"/>
    </row>
    <row r="772" spans="3:41" outlineLevel="1" x14ac:dyDescent="0.4">
      <c r="C772" s="145" t="s">
        <v>170</v>
      </c>
      <c r="D772" s="130" t="s">
        <v>36</v>
      </c>
      <c r="E772" s="24">
        <v>0</v>
      </c>
      <c r="F772" s="24">
        <v>0</v>
      </c>
      <c r="G772" s="24">
        <v>0</v>
      </c>
      <c r="H772" s="24">
        <v>0</v>
      </c>
      <c r="I772" s="24">
        <v>0</v>
      </c>
      <c r="J772" s="24">
        <v>700</v>
      </c>
      <c r="K772" s="24">
        <v>700</v>
      </c>
      <c r="L772" s="24">
        <v>700</v>
      </c>
      <c r="M772" s="24">
        <v>700</v>
      </c>
      <c r="N772" s="24">
        <v>700</v>
      </c>
      <c r="O772" s="24">
        <v>0</v>
      </c>
      <c r="P772" s="24">
        <v>700</v>
      </c>
      <c r="Q772" s="24">
        <v>0</v>
      </c>
      <c r="R772" s="24">
        <v>0</v>
      </c>
      <c r="S772" s="24">
        <v>0</v>
      </c>
      <c r="T772" s="24">
        <v>700</v>
      </c>
      <c r="U772" s="24" t="e">
        <f>SUMIFS([1]raw_transmission_costs!$H:$H,[1]raw_transmission_costs!$B:$B,$C772,[1]raw_transmission_costs!$A:$A,U$611)</f>
        <v>#VALUE!</v>
      </c>
      <c r="V772" s="24" t="e">
        <f>SUMIFS([1]raw_transmission_costs!$H:$H,[1]raw_transmission_costs!$B:$B,$C772,[1]raw_transmission_costs!$A:$A,V$611)</f>
        <v>#VALUE!</v>
      </c>
      <c r="W772" s="24" t="e">
        <f>SUMIFS([1]raw_transmission_costs!$H:$H,[1]raw_transmission_costs!$B:$B,$C772,[1]raw_transmission_costs!$A:$A,W$611)</f>
        <v>#VALUE!</v>
      </c>
      <c r="X772" s="24" t="e">
        <f>SUMIFS([1]raw_transmission_costs!$H:$H,[1]raw_transmission_costs!$B:$B,$C772,[1]raw_transmission_costs!$A:$A,X$611)</f>
        <v>#VALUE!</v>
      </c>
      <c r="Y772" s="24" t="e">
        <f>SUMIFS([1]raw_transmission_costs!$H:$H,[1]raw_transmission_costs!$B:$B,$C772,[1]raw_transmission_costs!$A:$A,Y$611)</f>
        <v>#VALUE!</v>
      </c>
      <c r="Z772" s="24" t="e">
        <f>SUMIFS([1]raw_transmission_costs!$H:$H,[1]raw_transmission_costs!$B:$B,$C772,[1]raw_transmission_costs!$A:$A,Z$611)</f>
        <v>#VALUE!</v>
      </c>
      <c r="AA772" s="24" t="e">
        <f>SUMIFS([1]raw_transmission_costs!$H:$H,[1]raw_transmission_costs!$B:$B,$C772,[1]raw_transmission_costs!$A:$A,AA$611)</f>
        <v>#VALUE!</v>
      </c>
      <c r="AB772" s="24" t="e">
        <f>SUMIFS([1]raw_transmission_costs!$H:$H,[1]raw_transmission_costs!$B:$B,$C772,[1]raw_transmission_costs!$A:$A,AB$611)</f>
        <v>#VALUE!</v>
      </c>
      <c r="AC772" s="24" t="e">
        <f>SUMIFS([1]raw_transmission_costs!$H:$H,[1]raw_transmission_costs!$B:$B,$C772,[1]raw_transmission_costs!$A:$A,AC$611)</f>
        <v>#VALUE!</v>
      </c>
      <c r="AD772" s="24" t="e">
        <f>SUMIFS([1]raw_transmission_costs!$H:$H,[1]raw_transmission_costs!$B:$B,$C772,[1]raw_transmission_costs!$A:$A,AD$611)</f>
        <v>#VALUE!</v>
      </c>
      <c r="AE772" s="24" t="e">
        <f>SUMIFS([1]raw_transmission_costs!$H:$H,[1]raw_transmission_costs!$B:$B,$C772,[1]raw_transmission_costs!$A:$A,AE$611)</f>
        <v>#VALUE!</v>
      </c>
      <c r="AF772" s="24" t="e">
        <f>SUMIFS([1]raw_transmission_costs!$H:$H,[1]raw_transmission_costs!$B:$B,$C772,[1]raw_transmission_costs!$A:$A,AF$611)</f>
        <v>#VALUE!</v>
      </c>
      <c r="AG772" s="24" t="e">
        <f>SUMIFS([1]raw_transmission_costs!$H:$H,[1]raw_transmission_costs!$B:$B,$C772,[1]raw_transmission_costs!$A:$A,AG$611)</f>
        <v>#VALUE!</v>
      </c>
      <c r="AH772" s="24" t="e">
        <f>SUMIFS([1]raw_transmission_costs!$H:$H,[1]raw_transmission_costs!$B:$B,$C772,[1]raw_transmission_costs!$A:$A,AH$611)</f>
        <v>#VALUE!</v>
      </c>
      <c r="AI772" s="24" t="e">
        <f>SUMIFS([1]raw_transmission_costs!$H:$H,[1]raw_transmission_costs!$B:$B,$C772,[1]raw_transmission_costs!$A:$A,AI$611)</f>
        <v>#VALUE!</v>
      </c>
      <c r="AJ772" s="24" t="e">
        <f>SUMIFS([1]raw_transmission_costs!$H:$H,[1]raw_transmission_costs!$B:$B,$C772,[1]raw_transmission_costs!$A:$A,AJ$611)</f>
        <v>#VALUE!</v>
      </c>
      <c r="AK772" s="24" t="e">
        <f>SUMIFS([1]raw_transmission_costs!$H:$H,[1]raw_transmission_costs!$B:$B,$C772,[1]raw_transmission_costs!$A:$A,AK$611)</f>
        <v>#VALUE!</v>
      </c>
      <c r="AL772" s="24" t="e">
        <f>SUMIFS([1]raw_transmission_costs!$H:$H,[1]raw_transmission_costs!$B:$B,$C772,[1]raw_transmission_costs!$A:$A,AL$611)</f>
        <v>#VALUE!</v>
      </c>
      <c r="AM772" s="24" t="e">
        <f>SUMIFS([1]raw_transmission_costs!$H:$H,[1]raw_transmission_costs!$B:$B,$C772,[1]raw_transmission_costs!$A:$A,AM$611)</f>
        <v>#VALUE!</v>
      </c>
      <c r="AN772" s="131" t="e">
        <f>SUMIFS([1]raw_transmission_costs!$H:$H,[1]raw_transmission_costs!$B:$B,$C772,[1]raw_transmission_costs!$A:$A,AN$611)</f>
        <v>#VALUE!</v>
      </c>
      <c r="AO772" s="17"/>
    </row>
    <row r="773" spans="3:41" outlineLevel="1" x14ac:dyDescent="0.4">
      <c r="C773" s="145" t="s">
        <v>171</v>
      </c>
      <c r="D773" s="130" t="s">
        <v>36</v>
      </c>
      <c r="E773" s="24">
        <v>0</v>
      </c>
      <c r="F773" s="24">
        <v>0</v>
      </c>
      <c r="G773" s="24">
        <v>0</v>
      </c>
      <c r="H773" s="24">
        <v>0</v>
      </c>
      <c r="I773" s="24">
        <v>0</v>
      </c>
      <c r="J773" s="24">
        <v>800</v>
      </c>
      <c r="K773" s="24">
        <v>800</v>
      </c>
      <c r="L773" s="24">
        <v>800</v>
      </c>
      <c r="M773" s="24">
        <v>800</v>
      </c>
      <c r="N773" s="24">
        <v>800</v>
      </c>
      <c r="O773" s="24">
        <v>0</v>
      </c>
      <c r="P773" s="24">
        <v>800</v>
      </c>
      <c r="Q773" s="24">
        <v>0</v>
      </c>
      <c r="R773" s="24">
        <v>0</v>
      </c>
      <c r="S773" s="24">
        <v>0</v>
      </c>
      <c r="T773" s="24">
        <v>800</v>
      </c>
      <c r="U773" s="24" t="e">
        <f>SUMIFS([1]raw_transmission_costs!$H:$H,[1]raw_transmission_costs!$B:$B,$C773,[1]raw_transmission_costs!$A:$A,U$611)</f>
        <v>#VALUE!</v>
      </c>
      <c r="V773" s="24" t="e">
        <f>SUMIFS([1]raw_transmission_costs!$H:$H,[1]raw_transmission_costs!$B:$B,$C773,[1]raw_transmission_costs!$A:$A,V$611)</f>
        <v>#VALUE!</v>
      </c>
      <c r="W773" s="24" t="e">
        <f>SUMIFS([1]raw_transmission_costs!$H:$H,[1]raw_transmission_costs!$B:$B,$C773,[1]raw_transmission_costs!$A:$A,W$611)</f>
        <v>#VALUE!</v>
      </c>
      <c r="X773" s="24" t="e">
        <f>SUMIFS([1]raw_transmission_costs!$H:$H,[1]raw_transmission_costs!$B:$B,$C773,[1]raw_transmission_costs!$A:$A,X$611)</f>
        <v>#VALUE!</v>
      </c>
      <c r="Y773" s="24" t="e">
        <f>SUMIFS([1]raw_transmission_costs!$H:$H,[1]raw_transmission_costs!$B:$B,$C773,[1]raw_transmission_costs!$A:$A,Y$611)</f>
        <v>#VALUE!</v>
      </c>
      <c r="Z773" s="24" t="e">
        <f>SUMIFS([1]raw_transmission_costs!$H:$H,[1]raw_transmission_costs!$B:$B,$C773,[1]raw_transmission_costs!$A:$A,Z$611)</f>
        <v>#VALUE!</v>
      </c>
      <c r="AA773" s="24" t="e">
        <f>SUMIFS([1]raw_transmission_costs!$H:$H,[1]raw_transmission_costs!$B:$B,$C773,[1]raw_transmission_costs!$A:$A,AA$611)</f>
        <v>#VALUE!</v>
      </c>
      <c r="AB773" s="24" t="e">
        <f>SUMIFS([1]raw_transmission_costs!$H:$H,[1]raw_transmission_costs!$B:$B,$C773,[1]raw_transmission_costs!$A:$A,AB$611)</f>
        <v>#VALUE!</v>
      </c>
      <c r="AC773" s="24" t="e">
        <f>SUMIFS([1]raw_transmission_costs!$H:$H,[1]raw_transmission_costs!$B:$B,$C773,[1]raw_transmission_costs!$A:$A,AC$611)</f>
        <v>#VALUE!</v>
      </c>
      <c r="AD773" s="24" t="e">
        <f>SUMIFS([1]raw_transmission_costs!$H:$H,[1]raw_transmission_costs!$B:$B,$C773,[1]raw_transmission_costs!$A:$A,AD$611)</f>
        <v>#VALUE!</v>
      </c>
      <c r="AE773" s="24" t="e">
        <f>SUMIFS([1]raw_transmission_costs!$H:$H,[1]raw_transmission_costs!$B:$B,$C773,[1]raw_transmission_costs!$A:$A,AE$611)</f>
        <v>#VALUE!</v>
      </c>
      <c r="AF773" s="24" t="e">
        <f>SUMIFS([1]raw_transmission_costs!$H:$H,[1]raw_transmission_costs!$B:$B,$C773,[1]raw_transmission_costs!$A:$A,AF$611)</f>
        <v>#VALUE!</v>
      </c>
      <c r="AG773" s="24" t="e">
        <f>SUMIFS([1]raw_transmission_costs!$H:$H,[1]raw_transmission_costs!$B:$B,$C773,[1]raw_transmission_costs!$A:$A,AG$611)</f>
        <v>#VALUE!</v>
      </c>
      <c r="AH773" s="24" t="e">
        <f>SUMIFS([1]raw_transmission_costs!$H:$H,[1]raw_transmission_costs!$B:$B,$C773,[1]raw_transmission_costs!$A:$A,AH$611)</f>
        <v>#VALUE!</v>
      </c>
      <c r="AI773" s="24" t="e">
        <f>SUMIFS([1]raw_transmission_costs!$H:$H,[1]raw_transmission_costs!$B:$B,$C773,[1]raw_transmission_costs!$A:$A,AI$611)</f>
        <v>#VALUE!</v>
      </c>
      <c r="AJ773" s="24" t="e">
        <f>SUMIFS([1]raw_transmission_costs!$H:$H,[1]raw_transmission_costs!$B:$B,$C773,[1]raw_transmission_costs!$A:$A,AJ$611)</f>
        <v>#VALUE!</v>
      </c>
      <c r="AK773" s="24" t="e">
        <f>SUMIFS([1]raw_transmission_costs!$H:$H,[1]raw_transmission_costs!$B:$B,$C773,[1]raw_transmission_costs!$A:$A,AK$611)</f>
        <v>#VALUE!</v>
      </c>
      <c r="AL773" s="24" t="e">
        <f>SUMIFS([1]raw_transmission_costs!$H:$H,[1]raw_transmission_costs!$B:$B,$C773,[1]raw_transmission_costs!$A:$A,AL$611)</f>
        <v>#VALUE!</v>
      </c>
      <c r="AM773" s="24" t="e">
        <f>SUMIFS([1]raw_transmission_costs!$H:$H,[1]raw_transmission_costs!$B:$B,$C773,[1]raw_transmission_costs!$A:$A,AM$611)</f>
        <v>#VALUE!</v>
      </c>
      <c r="AN773" s="131" t="e">
        <f>SUMIFS([1]raw_transmission_costs!$H:$H,[1]raw_transmission_costs!$B:$B,$C773,[1]raw_transmission_costs!$A:$A,AN$611)</f>
        <v>#VALUE!</v>
      </c>
      <c r="AO773" s="17"/>
    </row>
    <row r="774" spans="3:41" outlineLevel="1" x14ac:dyDescent="0.4">
      <c r="C774" s="145" t="s">
        <v>172</v>
      </c>
      <c r="D774" s="130" t="s">
        <v>36</v>
      </c>
      <c r="E774" s="24">
        <v>0</v>
      </c>
      <c r="F774" s="24">
        <v>0</v>
      </c>
      <c r="G774" s="24">
        <v>0</v>
      </c>
      <c r="H774" s="24">
        <v>0</v>
      </c>
      <c r="I774" s="24">
        <v>0</v>
      </c>
      <c r="J774" s="24">
        <v>0</v>
      </c>
      <c r="K774" s="24">
        <v>0</v>
      </c>
      <c r="L774" s="24">
        <v>0</v>
      </c>
      <c r="M774" s="24">
        <v>0</v>
      </c>
      <c r="N774" s="24">
        <v>0</v>
      </c>
      <c r="O774" s="24">
        <v>0</v>
      </c>
      <c r="P774" s="24">
        <v>0</v>
      </c>
      <c r="Q774" s="24">
        <v>0</v>
      </c>
      <c r="R774" s="24">
        <v>0</v>
      </c>
      <c r="S774" s="24">
        <v>0</v>
      </c>
      <c r="T774" s="24">
        <v>0</v>
      </c>
      <c r="U774" s="24" t="e">
        <f>SUMIFS([1]raw_transmission_costs!$H:$H,[1]raw_transmission_costs!$B:$B,$C774,[1]raw_transmission_costs!$A:$A,U$611)</f>
        <v>#VALUE!</v>
      </c>
      <c r="V774" s="24" t="e">
        <f>SUMIFS([1]raw_transmission_costs!$H:$H,[1]raw_transmission_costs!$B:$B,$C774,[1]raw_transmission_costs!$A:$A,V$611)</f>
        <v>#VALUE!</v>
      </c>
      <c r="W774" s="24" t="e">
        <f>SUMIFS([1]raw_transmission_costs!$H:$H,[1]raw_transmission_costs!$B:$B,$C774,[1]raw_transmission_costs!$A:$A,W$611)</f>
        <v>#VALUE!</v>
      </c>
      <c r="X774" s="24" t="e">
        <f>SUMIFS([1]raw_transmission_costs!$H:$H,[1]raw_transmission_costs!$B:$B,$C774,[1]raw_transmission_costs!$A:$A,X$611)</f>
        <v>#VALUE!</v>
      </c>
      <c r="Y774" s="24" t="e">
        <f>SUMIFS([1]raw_transmission_costs!$H:$H,[1]raw_transmission_costs!$B:$B,$C774,[1]raw_transmission_costs!$A:$A,Y$611)</f>
        <v>#VALUE!</v>
      </c>
      <c r="Z774" s="24" t="e">
        <f>SUMIFS([1]raw_transmission_costs!$H:$H,[1]raw_transmission_costs!$B:$B,$C774,[1]raw_transmission_costs!$A:$A,Z$611)</f>
        <v>#VALUE!</v>
      </c>
      <c r="AA774" s="24" t="e">
        <f>SUMIFS([1]raw_transmission_costs!$H:$H,[1]raw_transmission_costs!$B:$B,$C774,[1]raw_transmission_costs!$A:$A,AA$611)</f>
        <v>#VALUE!</v>
      </c>
      <c r="AB774" s="24" t="e">
        <f>SUMIFS([1]raw_transmission_costs!$H:$H,[1]raw_transmission_costs!$B:$B,$C774,[1]raw_transmission_costs!$A:$A,AB$611)</f>
        <v>#VALUE!</v>
      </c>
      <c r="AC774" s="24" t="e">
        <f>SUMIFS([1]raw_transmission_costs!$H:$H,[1]raw_transmission_costs!$B:$B,$C774,[1]raw_transmission_costs!$A:$A,AC$611)</f>
        <v>#VALUE!</v>
      </c>
      <c r="AD774" s="24" t="e">
        <f>SUMIFS([1]raw_transmission_costs!$H:$H,[1]raw_transmission_costs!$B:$B,$C774,[1]raw_transmission_costs!$A:$A,AD$611)</f>
        <v>#VALUE!</v>
      </c>
      <c r="AE774" s="24" t="e">
        <f>SUMIFS([1]raw_transmission_costs!$H:$H,[1]raw_transmission_costs!$B:$B,$C774,[1]raw_transmission_costs!$A:$A,AE$611)</f>
        <v>#VALUE!</v>
      </c>
      <c r="AF774" s="24" t="e">
        <f>SUMIFS([1]raw_transmission_costs!$H:$H,[1]raw_transmission_costs!$B:$B,$C774,[1]raw_transmission_costs!$A:$A,AF$611)</f>
        <v>#VALUE!</v>
      </c>
      <c r="AG774" s="24" t="e">
        <f>SUMIFS([1]raw_transmission_costs!$H:$H,[1]raw_transmission_costs!$B:$B,$C774,[1]raw_transmission_costs!$A:$A,AG$611)</f>
        <v>#VALUE!</v>
      </c>
      <c r="AH774" s="24" t="e">
        <f>SUMIFS([1]raw_transmission_costs!$H:$H,[1]raw_transmission_costs!$B:$B,$C774,[1]raw_transmission_costs!$A:$A,AH$611)</f>
        <v>#VALUE!</v>
      </c>
      <c r="AI774" s="24" t="e">
        <f>SUMIFS([1]raw_transmission_costs!$H:$H,[1]raw_transmission_costs!$B:$B,$C774,[1]raw_transmission_costs!$A:$A,AI$611)</f>
        <v>#VALUE!</v>
      </c>
      <c r="AJ774" s="24" t="e">
        <f>SUMIFS([1]raw_transmission_costs!$H:$H,[1]raw_transmission_costs!$B:$B,$C774,[1]raw_transmission_costs!$A:$A,AJ$611)</f>
        <v>#VALUE!</v>
      </c>
      <c r="AK774" s="24" t="e">
        <f>SUMIFS([1]raw_transmission_costs!$H:$H,[1]raw_transmission_costs!$B:$B,$C774,[1]raw_transmission_costs!$A:$A,AK$611)</f>
        <v>#VALUE!</v>
      </c>
      <c r="AL774" s="24" t="e">
        <f>SUMIFS([1]raw_transmission_costs!$H:$H,[1]raw_transmission_costs!$B:$B,$C774,[1]raw_transmission_costs!$A:$A,AL$611)</f>
        <v>#VALUE!</v>
      </c>
      <c r="AM774" s="24" t="e">
        <f>SUMIFS([1]raw_transmission_costs!$H:$H,[1]raw_transmission_costs!$B:$B,$C774,[1]raw_transmission_costs!$A:$A,AM$611)</f>
        <v>#VALUE!</v>
      </c>
      <c r="AN774" s="131" t="e">
        <f>SUMIFS([1]raw_transmission_costs!$H:$H,[1]raw_transmission_costs!$B:$B,$C774,[1]raw_transmission_costs!$A:$A,AN$611)</f>
        <v>#VALUE!</v>
      </c>
      <c r="AO774" s="17"/>
    </row>
    <row r="775" spans="3:41" outlineLevel="1" x14ac:dyDescent="0.4">
      <c r="C775" s="145" t="s">
        <v>173</v>
      </c>
      <c r="D775" s="130" t="s">
        <v>36</v>
      </c>
      <c r="E775" s="24">
        <v>0</v>
      </c>
      <c r="F775" s="24">
        <v>0</v>
      </c>
      <c r="G775" s="24">
        <v>0</v>
      </c>
      <c r="H775" s="24">
        <v>0</v>
      </c>
      <c r="I775" s="24">
        <v>0</v>
      </c>
      <c r="J775" s="24">
        <v>0</v>
      </c>
      <c r="K775" s="24">
        <v>0</v>
      </c>
      <c r="L775" s="24">
        <v>0</v>
      </c>
      <c r="M775" s="24">
        <v>0</v>
      </c>
      <c r="N775" s="24">
        <v>0</v>
      </c>
      <c r="O775" s="24">
        <v>0</v>
      </c>
      <c r="P775" s="24">
        <v>0</v>
      </c>
      <c r="Q775" s="24">
        <v>0</v>
      </c>
      <c r="R775" s="24">
        <v>0</v>
      </c>
      <c r="S775" s="24">
        <v>0</v>
      </c>
      <c r="T775" s="24">
        <v>0</v>
      </c>
      <c r="U775" s="24" t="e">
        <f>SUMIFS([1]raw_transmission_costs!$H:$H,[1]raw_transmission_costs!$B:$B,$C775,[1]raw_transmission_costs!$A:$A,U$611)</f>
        <v>#VALUE!</v>
      </c>
      <c r="V775" s="24" t="e">
        <f>SUMIFS([1]raw_transmission_costs!$H:$H,[1]raw_transmission_costs!$B:$B,$C775,[1]raw_transmission_costs!$A:$A,V$611)</f>
        <v>#VALUE!</v>
      </c>
      <c r="W775" s="24" t="e">
        <f>SUMIFS([1]raw_transmission_costs!$H:$H,[1]raw_transmission_costs!$B:$B,$C775,[1]raw_transmission_costs!$A:$A,W$611)</f>
        <v>#VALUE!</v>
      </c>
      <c r="X775" s="24" t="e">
        <f>SUMIFS([1]raw_transmission_costs!$H:$H,[1]raw_transmission_costs!$B:$B,$C775,[1]raw_transmission_costs!$A:$A,X$611)</f>
        <v>#VALUE!</v>
      </c>
      <c r="Y775" s="24" t="e">
        <f>SUMIFS([1]raw_transmission_costs!$H:$H,[1]raw_transmission_costs!$B:$B,$C775,[1]raw_transmission_costs!$A:$A,Y$611)</f>
        <v>#VALUE!</v>
      </c>
      <c r="Z775" s="24" t="e">
        <f>SUMIFS([1]raw_transmission_costs!$H:$H,[1]raw_transmission_costs!$B:$B,$C775,[1]raw_transmission_costs!$A:$A,Z$611)</f>
        <v>#VALUE!</v>
      </c>
      <c r="AA775" s="24" t="e">
        <f>SUMIFS([1]raw_transmission_costs!$H:$H,[1]raw_transmission_costs!$B:$B,$C775,[1]raw_transmission_costs!$A:$A,AA$611)</f>
        <v>#VALUE!</v>
      </c>
      <c r="AB775" s="24" t="e">
        <f>SUMIFS([1]raw_transmission_costs!$H:$H,[1]raw_transmission_costs!$B:$B,$C775,[1]raw_transmission_costs!$A:$A,AB$611)</f>
        <v>#VALUE!</v>
      </c>
      <c r="AC775" s="24" t="e">
        <f>SUMIFS([1]raw_transmission_costs!$H:$H,[1]raw_transmission_costs!$B:$B,$C775,[1]raw_transmission_costs!$A:$A,AC$611)</f>
        <v>#VALUE!</v>
      </c>
      <c r="AD775" s="24" t="e">
        <f>SUMIFS([1]raw_transmission_costs!$H:$H,[1]raw_transmission_costs!$B:$B,$C775,[1]raw_transmission_costs!$A:$A,AD$611)</f>
        <v>#VALUE!</v>
      </c>
      <c r="AE775" s="24" t="e">
        <f>SUMIFS([1]raw_transmission_costs!$H:$H,[1]raw_transmission_costs!$B:$B,$C775,[1]raw_transmission_costs!$A:$A,AE$611)</f>
        <v>#VALUE!</v>
      </c>
      <c r="AF775" s="24" t="e">
        <f>SUMIFS([1]raw_transmission_costs!$H:$H,[1]raw_transmission_costs!$B:$B,$C775,[1]raw_transmission_costs!$A:$A,AF$611)</f>
        <v>#VALUE!</v>
      </c>
      <c r="AG775" s="24" t="e">
        <f>SUMIFS([1]raw_transmission_costs!$H:$H,[1]raw_transmission_costs!$B:$B,$C775,[1]raw_transmission_costs!$A:$A,AG$611)</f>
        <v>#VALUE!</v>
      </c>
      <c r="AH775" s="24" t="e">
        <f>SUMIFS([1]raw_transmission_costs!$H:$H,[1]raw_transmission_costs!$B:$B,$C775,[1]raw_transmission_costs!$A:$A,AH$611)</f>
        <v>#VALUE!</v>
      </c>
      <c r="AI775" s="24" t="e">
        <f>SUMIFS([1]raw_transmission_costs!$H:$H,[1]raw_transmission_costs!$B:$B,$C775,[1]raw_transmission_costs!$A:$A,AI$611)</f>
        <v>#VALUE!</v>
      </c>
      <c r="AJ775" s="24" t="e">
        <f>SUMIFS([1]raw_transmission_costs!$H:$H,[1]raw_transmission_costs!$B:$B,$C775,[1]raw_transmission_costs!$A:$A,AJ$611)</f>
        <v>#VALUE!</v>
      </c>
      <c r="AK775" s="24" t="e">
        <f>SUMIFS([1]raw_transmission_costs!$H:$H,[1]raw_transmission_costs!$B:$B,$C775,[1]raw_transmission_costs!$A:$A,AK$611)</f>
        <v>#VALUE!</v>
      </c>
      <c r="AL775" s="24" t="e">
        <f>SUMIFS([1]raw_transmission_costs!$H:$H,[1]raw_transmission_costs!$B:$B,$C775,[1]raw_transmission_costs!$A:$A,AL$611)</f>
        <v>#VALUE!</v>
      </c>
      <c r="AM775" s="24" t="e">
        <f>SUMIFS([1]raw_transmission_costs!$H:$H,[1]raw_transmission_costs!$B:$B,$C775,[1]raw_transmission_costs!$A:$A,AM$611)</f>
        <v>#VALUE!</v>
      </c>
      <c r="AN775" s="131" t="e">
        <f>SUMIFS([1]raw_transmission_costs!$H:$H,[1]raw_transmission_costs!$B:$B,$C775,[1]raw_transmission_costs!$A:$A,AN$611)</f>
        <v>#VALUE!</v>
      </c>
      <c r="AO775" s="17"/>
    </row>
    <row r="776" spans="3:41" outlineLevel="1" x14ac:dyDescent="0.4">
      <c r="C776" s="145" t="s">
        <v>174</v>
      </c>
      <c r="D776" s="130" t="s">
        <v>36</v>
      </c>
      <c r="E776" s="24">
        <v>0</v>
      </c>
      <c r="F776" s="24">
        <v>0</v>
      </c>
      <c r="G776" s="24">
        <v>0</v>
      </c>
      <c r="H776" s="24">
        <v>0</v>
      </c>
      <c r="I776" s="24">
        <v>0</v>
      </c>
      <c r="J776" s="24">
        <v>0</v>
      </c>
      <c r="K776" s="24">
        <v>0</v>
      </c>
      <c r="L776" s="24">
        <v>0</v>
      </c>
      <c r="M776" s="24">
        <v>0</v>
      </c>
      <c r="N776" s="24">
        <v>0</v>
      </c>
      <c r="O776" s="24">
        <v>0</v>
      </c>
      <c r="P776" s="24">
        <v>0</v>
      </c>
      <c r="Q776" s="24">
        <v>0</v>
      </c>
      <c r="R776" s="24">
        <v>0</v>
      </c>
      <c r="S776" s="24">
        <v>0</v>
      </c>
      <c r="T776" s="24">
        <v>0</v>
      </c>
      <c r="U776" s="24" t="e">
        <f>SUMIFS([1]raw_transmission_costs!$H:$H,[1]raw_transmission_costs!$B:$B,$C776,[1]raw_transmission_costs!$A:$A,U$611)</f>
        <v>#VALUE!</v>
      </c>
      <c r="V776" s="24" t="e">
        <f>SUMIFS([1]raw_transmission_costs!$H:$H,[1]raw_transmission_costs!$B:$B,$C776,[1]raw_transmission_costs!$A:$A,V$611)</f>
        <v>#VALUE!</v>
      </c>
      <c r="W776" s="24" t="e">
        <f>SUMIFS([1]raw_transmission_costs!$H:$H,[1]raw_transmission_costs!$B:$B,$C776,[1]raw_transmission_costs!$A:$A,W$611)</f>
        <v>#VALUE!</v>
      </c>
      <c r="X776" s="24" t="e">
        <f>SUMIFS([1]raw_transmission_costs!$H:$H,[1]raw_transmission_costs!$B:$B,$C776,[1]raw_transmission_costs!$A:$A,X$611)</f>
        <v>#VALUE!</v>
      </c>
      <c r="Y776" s="24" t="e">
        <f>SUMIFS([1]raw_transmission_costs!$H:$H,[1]raw_transmission_costs!$B:$B,$C776,[1]raw_transmission_costs!$A:$A,Y$611)</f>
        <v>#VALUE!</v>
      </c>
      <c r="Z776" s="24" t="e">
        <f>SUMIFS([1]raw_transmission_costs!$H:$H,[1]raw_transmission_costs!$B:$B,$C776,[1]raw_transmission_costs!$A:$A,Z$611)</f>
        <v>#VALUE!</v>
      </c>
      <c r="AA776" s="24" t="e">
        <f>SUMIFS([1]raw_transmission_costs!$H:$H,[1]raw_transmission_costs!$B:$B,$C776,[1]raw_transmission_costs!$A:$A,AA$611)</f>
        <v>#VALUE!</v>
      </c>
      <c r="AB776" s="24" t="e">
        <f>SUMIFS([1]raw_transmission_costs!$H:$H,[1]raw_transmission_costs!$B:$B,$C776,[1]raw_transmission_costs!$A:$A,AB$611)</f>
        <v>#VALUE!</v>
      </c>
      <c r="AC776" s="24" t="e">
        <f>SUMIFS([1]raw_transmission_costs!$H:$H,[1]raw_transmission_costs!$B:$B,$C776,[1]raw_transmission_costs!$A:$A,AC$611)</f>
        <v>#VALUE!</v>
      </c>
      <c r="AD776" s="24" t="e">
        <f>SUMIFS([1]raw_transmission_costs!$H:$H,[1]raw_transmission_costs!$B:$B,$C776,[1]raw_transmission_costs!$A:$A,AD$611)</f>
        <v>#VALUE!</v>
      </c>
      <c r="AE776" s="24" t="e">
        <f>SUMIFS([1]raw_transmission_costs!$H:$H,[1]raw_transmission_costs!$B:$B,$C776,[1]raw_transmission_costs!$A:$A,AE$611)</f>
        <v>#VALUE!</v>
      </c>
      <c r="AF776" s="24" t="e">
        <f>SUMIFS([1]raw_transmission_costs!$H:$H,[1]raw_transmission_costs!$B:$B,$C776,[1]raw_transmission_costs!$A:$A,AF$611)</f>
        <v>#VALUE!</v>
      </c>
      <c r="AG776" s="24" t="e">
        <f>SUMIFS([1]raw_transmission_costs!$H:$H,[1]raw_transmission_costs!$B:$B,$C776,[1]raw_transmission_costs!$A:$A,AG$611)</f>
        <v>#VALUE!</v>
      </c>
      <c r="AH776" s="24" t="e">
        <f>SUMIFS([1]raw_transmission_costs!$H:$H,[1]raw_transmission_costs!$B:$B,$C776,[1]raw_transmission_costs!$A:$A,AH$611)</f>
        <v>#VALUE!</v>
      </c>
      <c r="AI776" s="24" t="e">
        <f>SUMIFS([1]raw_transmission_costs!$H:$H,[1]raw_transmission_costs!$B:$B,$C776,[1]raw_transmission_costs!$A:$A,AI$611)</f>
        <v>#VALUE!</v>
      </c>
      <c r="AJ776" s="24" t="e">
        <f>SUMIFS([1]raw_transmission_costs!$H:$H,[1]raw_transmission_costs!$B:$B,$C776,[1]raw_transmission_costs!$A:$A,AJ$611)</f>
        <v>#VALUE!</v>
      </c>
      <c r="AK776" s="24" t="e">
        <f>SUMIFS([1]raw_transmission_costs!$H:$H,[1]raw_transmission_costs!$B:$B,$C776,[1]raw_transmission_costs!$A:$A,AK$611)</f>
        <v>#VALUE!</v>
      </c>
      <c r="AL776" s="24" t="e">
        <f>SUMIFS([1]raw_transmission_costs!$H:$H,[1]raw_transmission_costs!$B:$B,$C776,[1]raw_transmission_costs!$A:$A,AL$611)</f>
        <v>#VALUE!</v>
      </c>
      <c r="AM776" s="24" t="e">
        <f>SUMIFS([1]raw_transmission_costs!$H:$H,[1]raw_transmission_costs!$B:$B,$C776,[1]raw_transmission_costs!$A:$A,AM$611)</f>
        <v>#VALUE!</v>
      </c>
      <c r="AN776" s="131" t="e">
        <f>SUMIFS([1]raw_transmission_costs!$H:$H,[1]raw_transmission_costs!$B:$B,$C776,[1]raw_transmission_costs!$A:$A,AN$611)</f>
        <v>#VALUE!</v>
      </c>
      <c r="AO776" s="17"/>
    </row>
    <row r="777" spans="3:41" outlineLevel="1" x14ac:dyDescent="0.4">
      <c r="C777" s="145" t="s">
        <v>175</v>
      </c>
      <c r="D777" s="130" t="s">
        <v>36</v>
      </c>
      <c r="E777" s="24">
        <v>0</v>
      </c>
      <c r="F777" s="24">
        <v>0</v>
      </c>
      <c r="G777" s="24">
        <v>0</v>
      </c>
      <c r="H777" s="24">
        <v>0</v>
      </c>
      <c r="I777" s="24">
        <v>0</v>
      </c>
      <c r="J777" s="24">
        <v>0</v>
      </c>
      <c r="K777" s="24">
        <v>0</v>
      </c>
      <c r="L777" s="24">
        <v>0</v>
      </c>
      <c r="M777" s="24">
        <v>0</v>
      </c>
      <c r="N777" s="24">
        <v>0</v>
      </c>
      <c r="O777" s="24">
        <v>0</v>
      </c>
      <c r="P777" s="24">
        <v>0</v>
      </c>
      <c r="Q777" s="24">
        <v>0</v>
      </c>
      <c r="R777" s="24">
        <v>0</v>
      </c>
      <c r="S777" s="24">
        <v>0</v>
      </c>
      <c r="T777" s="24">
        <v>0</v>
      </c>
      <c r="U777" s="24" t="e">
        <f>SUMIFS([1]raw_transmission_costs!$H:$H,[1]raw_transmission_costs!$B:$B,$C777,[1]raw_transmission_costs!$A:$A,U$611)</f>
        <v>#VALUE!</v>
      </c>
      <c r="V777" s="24" t="e">
        <f>SUMIFS([1]raw_transmission_costs!$H:$H,[1]raw_transmission_costs!$B:$B,$C777,[1]raw_transmission_costs!$A:$A,V$611)</f>
        <v>#VALUE!</v>
      </c>
      <c r="W777" s="24" t="e">
        <f>SUMIFS([1]raw_transmission_costs!$H:$H,[1]raw_transmission_costs!$B:$B,$C777,[1]raw_transmission_costs!$A:$A,W$611)</f>
        <v>#VALUE!</v>
      </c>
      <c r="X777" s="24" t="e">
        <f>SUMIFS([1]raw_transmission_costs!$H:$H,[1]raw_transmission_costs!$B:$B,$C777,[1]raw_transmission_costs!$A:$A,X$611)</f>
        <v>#VALUE!</v>
      </c>
      <c r="Y777" s="24" t="e">
        <f>SUMIFS([1]raw_transmission_costs!$H:$H,[1]raw_transmission_costs!$B:$B,$C777,[1]raw_transmission_costs!$A:$A,Y$611)</f>
        <v>#VALUE!</v>
      </c>
      <c r="Z777" s="24" t="e">
        <f>SUMIFS([1]raw_transmission_costs!$H:$H,[1]raw_transmission_costs!$B:$B,$C777,[1]raw_transmission_costs!$A:$A,Z$611)</f>
        <v>#VALUE!</v>
      </c>
      <c r="AA777" s="24" t="e">
        <f>SUMIFS([1]raw_transmission_costs!$H:$H,[1]raw_transmission_costs!$B:$B,$C777,[1]raw_transmission_costs!$A:$A,AA$611)</f>
        <v>#VALUE!</v>
      </c>
      <c r="AB777" s="24" t="e">
        <f>SUMIFS([1]raw_transmission_costs!$H:$H,[1]raw_transmission_costs!$B:$B,$C777,[1]raw_transmission_costs!$A:$A,AB$611)</f>
        <v>#VALUE!</v>
      </c>
      <c r="AC777" s="24" t="e">
        <f>SUMIFS([1]raw_transmission_costs!$H:$H,[1]raw_transmission_costs!$B:$B,$C777,[1]raw_transmission_costs!$A:$A,AC$611)</f>
        <v>#VALUE!</v>
      </c>
      <c r="AD777" s="24" t="e">
        <f>SUMIFS([1]raw_transmission_costs!$H:$H,[1]raw_transmission_costs!$B:$B,$C777,[1]raw_transmission_costs!$A:$A,AD$611)</f>
        <v>#VALUE!</v>
      </c>
      <c r="AE777" s="24" t="e">
        <f>SUMIFS([1]raw_transmission_costs!$H:$H,[1]raw_transmission_costs!$B:$B,$C777,[1]raw_transmission_costs!$A:$A,AE$611)</f>
        <v>#VALUE!</v>
      </c>
      <c r="AF777" s="24" t="e">
        <f>SUMIFS([1]raw_transmission_costs!$H:$H,[1]raw_transmission_costs!$B:$B,$C777,[1]raw_transmission_costs!$A:$A,AF$611)</f>
        <v>#VALUE!</v>
      </c>
      <c r="AG777" s="24" t="e">
        <f>SUMIFS([1]raw_transmission_costs!$H:$H,[1]raw_transmission_costs!$B:$B,$C777,[1]raw_transmission_costs!$A:$A,AG$611)</f>
        <v>#VALUE!</v>
      </c>
      <c r="AH777" s="24" t="e">
        <f>SUMIFS([1]raw_transmission_costs!$H:$H,[1]raw_transmission_costs!$B:$B,$C777,[1]raw_transmission_costs!$A:$A,AH$611)</f>
        <v>#VALUE!</v>
      </c>
      <c r="AI777" s="24" t="e">
        <f>SUMIFS([1]raw_transmission_costs!$H:$H,[1]raw_transmission_costs!$B:$B,$C777,[1]raw_transmission_costs!$A:$A,AI$611)</f>
        <v>#VALUE!</v>
      </c>
      <c r="AJ777" s="24" t="e">
        <f>SUMIFS([1]raw_transmission_costs!$H:$H,[1]raw_transmission_costs!$B:$B,$C777,[1]raw_transmission_costs!$A:$A,AJ$611)</f>
        <v>#VALUE!</v>
      </c>
      <c r="AK777" s="24" t="e">
        <f>SUMIFS([1]raw_transmission_costs!$H:$H,[1]raw_transmission_costs!$B:$B,$C777,[1]raw_transmission_costs!$A:$A,AK$611)</f>
        <v>#VALUE!</v>
      </c>
      <c r="AL777" s="24" t="e">
        <f>SUMIFS([1]raw_transmission_costs!$H:$H,[1]raw_transmission_costs!$B:$B,$C777,[1]raw_transmission_costs!$A:$A,AL$611)</f>
        <v>#VALUE!</v>
      </c>
      <c r="AM777" s="24" t="e">
        <f>SUMIFS([1]raw_transmission_costs!$H:$H,[1]raw_transmission_costs!$B:$B,$C777,[1]raw_transmission_costs!$A:$A,AM$611)</f>
        <v>#VALUE!</v>
      </c>
      <c r="AN777" s="131" t="e">
        <f>SUMIFS([1]raw_transmission_costs!$H:$H,[1]raw_transmission_costs!$B:$B,$C777,[1]raw_transmission_costs!$A:$A,AN$611)</f>
        <v>#VALUE!</v>
      </c>
      <c r="AO777" s="17"/>
    </row>
    <row r="778" spans="3:41" outlineLevel="1" x14ac:dyDescent="0.4">
      <c r="C778" s="145" t="s">
        <v>176</v>
      </c>
      <c r="D778" s="130" t="s">
        <v>36</v>
      </c>
      <c r="E778" s="24">
        <v>0</v>
      </c>
      <c r="F778" s="24">
        <v>0</v>
      </c>
      <c r="G778" s="24">
        <v>0</v>
      </c>
      <c r="H778" s="24">
        <v>0</v>
      </c>
      <c r="I778" s="24">
        <v>0</v>
      </c>
      <c r="J778" s="24">
        <v>0</v>
      </c>
      <c r="K778" s="24">
        <v>0</v>
      </c>
      <c r="L778" s="24">
        <v>0</v>
      </c>
      <c r="M778" s="24">
        <v>0</v>
      </c>
      <c r="N778" s="24">
        <v>0</v>
      </c>
      <c r="O778" s="24">
        <v>0</v>
      </c>
      <c r="P778" s="24">
        <v>0</v>
      </c>
      <c r="Q778" s="24">
        <v>0</v>
      </c>
      <c r="R778" s="24">
        <v>0</v>
      </c>
      <c r="S778" s="24">
        <v>0</v>
      </c>
      <c r="T778" s="24">
        <v>0</v>
      </c>
      <c r="U778" s="24" t="e">
        <f>SUMIFS([1]raw_transmission_costs!$H:$H,[1]raw_transmission_costs!$B:$B,$C778,[1]raw_transmission_costs!$A:$A,U$611)</f>
        <v>#VALUE!</v>
      </c>
      <c r="V778" s="24" t="e">
        <f>SUMIFS([1]raw_transmission_costs!$H:$H,[1]raw_transmission_costs!$B:$B,$C778,[1]raw_transmission_costs!$A:$A,V$611)</f>
        <v>#VALUE!</v>
      </c>
      <c r="W778" s="24" t="e">
        <f>SUMIFS([1]raw_transmission_costs!$H:$H,[1]raw_transmission_costs!$B:$B,$C778,[1]raw_transmission_costs!$A:$A,W$611)</f>
        <v>#VALUE!</v>
      </c>
      <c r="X778" s="24" t="e">
        <f>SUMIFS([1]raw_transmission_costs!$H:$H,[1]raw_transmission_costs!$B:$B,$C778,[1]raw_transmission_costs!$A:$A,X$611)</f>
        <v>#VALUE!</v>
      </c>
      <c r="Y778" s="24" t="e">
        <f>SUMIFS([1]raw_transmission_costs!$H:$H,[1]raw_transmission_costs!$B:$B,$C778,[1]raw_transmission_costs!$A:$A,Y$611)</f>
        <v>#VALUE!</v>
      </c>
      <c r="Z778" s="24" t="e">
        <f>SUMIFS([1]raw_transmission_costs!$H:$H,[1]raw_transmission_costs!$B:$B,$C778,[1]raw_transmission_costs!$A:$A,Z$611)</f>
        <v>#VALUE!</v>
      </c>
      <c r="AA778" s="24" t="e">
        <f>SUMIFS([1]raw_transmission_costs!$H:$H,[1]raw_transmission_costs!$B:$B,$C778,[1]raw_transmission_costs!$A:$A,AA$611)</f>
        <v>#VALUE!</v>
      </c>
      <c r="AB778" s="24" t="e">
        <f>SUMIFS([1]raw_transmission_costs!$H:$H,[1]raw_transmission_costs!$B:$B,$C778,[1]raw_transmission_costs!$A:$A,AB$611)</f>
        <v>#VALUE!</v>
      </c>
      <c r="AC778" s="24" t="e">
        <f>SUMIFS([1]raw_transmission_costs!$H:$H,[1]raw_transmission_costs!$B:$B,$C778,[1]raw_transmission_costs!$A:$A,AC$611)</f>
        <v>#VALUE!</v>
      </c>
      <c r="AD778" s="24" t="e">
        <f>SUMIFS([1]raw_transmission_costs!$H:$H,[1]raw_transmission_costs!$B:$B,$C778,[1]raw_transmission_costs!$A:$A,AD$611)</f>
        <v>#VALUE!</v>
      </c>
      <c r="AE778" s="24" t="e">
        <f>SUMIFS([1]raw_transmission_costs!$H:$H,[1]raw_transmission_costs!$B:$B,$C778,[1]raw_transmission_costs!$A:$A,AE$611)</f>
        <v>#VALUE!</v>
      </c>
      <c r="AF778" s="24" t="e">
        <f>SUMIFS([1]raw_transmission_costs!$H:$H,[1]raw_transmission_costs!$B:$B,$C778,[1]raw_transmission_costs!$A:$A,AF$611)</f>
        <v>#VALUE!</v>
      </c>
      <c r="AG778" s="24" t="e">
        <f>SUMIFS([1]raw_transmission_costs!$H:$H,[1]raw_transmission_costs!$B:$B,$C778,[1]raw_transmission_costs!$A:$A,AG$611)</f>
        <v>#VALUE!</v>
      </c>
      <c r="AH778" s="24" t="e">
        <f>SUMIFS([1]raw_transmission_costs!$H:$H,[1]raw_transmission_costs!$B:$B,$C778,[1]raw_transmission_costs!$A:$A,AH$611)</f>
        <v>#VALUE!</v>
      </c>
      <c r="AI778" s="24" t="e">
        <f>SUMIFS([1]raw_transmission_costs!$H:$H,[1]raw_transmission_costs!$B:$B,$C778,[1]raw_transmission_costs!$A:$A,AI$611)</f>
        <v>#VALUE!</v>
      </c>
      <c r="AJ778" s="24" t="e">
        <f>SUMIFS([1]raw_transmission_costs!$H:$H,[1]raw_transmission_costs!$B:$B,$C778,[1]raw_transmission_costs!$A:$A,AJ$611)</f>
        <v>#VALUE!</v>
      </c>
      <c r="AK778" s="24" t="e">
        <f>SUMIFS([1]raw_transmission_costs!$H:$H,[1]raw_transmission_costs!$B:$B,$C778,[1]raw_transmission_costs!$A:$A,AK$611)</f>
        <v>#VALUE!</v>
      </c>
      <c r="AL778" s="24" t="e">
        <f>SUMIFS([1]raw_transmission_costs!$H:$H,[1]raw_transmission_costs!$B:$B,$C778,[1]raw_transmission_costs!$A:$A,AL$611)</f>
        <v>#VALUE!</v>
      </c>
      <c r="AM778" s="24" t="e">
        <f>SUMIFS([1]raw_transmission_costs!$H:$H,[1]raw_transmission_costs!$B:$B,$C778,[1]raw_transmission_costs!$A:$A,AM$611)</f>
        <v>#VALUE!</v>
      </c>
      <c r="AN778" s="131" t="e">
        <f>SUMIFS([1]raw_transmission_costs!$H:$H,[1]raw_transmission_costs!$B:$B,$C778,[1]raw_transmission_costs!$A:$A,AN$611)</f>
        <v>#VALUE!</v>
      </c>
      <c r="AO778" s="17"/>
    </row>
    <row r="779" spans="3:41" outlineLevel="1" x14ac:dyDescent="0.4">
      <c r="C779" s="145" t="s">
        <v>177</v>
      </c>
      <c r="D779" s="130" t="s">
        <v>36</v>
      </c>
      <c r="E779" s="24">
        <v>0</v>
      </c>
      <c r="F779" s="24">
        <v>0</v>
      </c>
      <c r="G779" s="24">
        <v>0</v>
      </c>
      <c r="H779" s="24">
        <v>0</v>
      </c>
      <c r="I779" s="24">
        <v>0</v>
      </c>
      <c r="J779" s="24">
        <v>0</v>
      </c>
      <c r="K779" s="24">
        <v>0</v>
      </c>
      <c r="L779" s="24">
        <v>0</v>
      </c>
      <c r="M779" s="24">
        <v>0</v>
      </c>
      <c r="N779" s="24">
        <v>0</v>
      </c>
      <c r="O779" s="24">
        <v>0</v>
      </c>
      <c r="P779" s="24">
        <v>0</v>
      </c>
      <c r="Q779" s="24">
        <v>0</v>
      </c>
      <c r="R779" s="24">
        <v>0</v>
      </c>
      <c r="S779" s="24">
        <v>0</v>
      </c>
      <c r="T779" s="24">
        <v>0</v>
      </c>
      <c r="U779" s="24" t="e">
        <f>SUMIFS([1]raw_transmission_costs!$H:$H,[1]raw_transmission_costs!$B:$B,$C779,[1]raw_transmission_costs!$A:$A,U$611)</f>
        <v>#VALUE!</v>
      </c>
      <c r="V779" s="24" t="e">
        <f>SUMIFS([1]raw_transmission_costs!$H:$H,[1]raw_transmission_costs!$B:$B,$C779,[1]raw_transmission_costs!$A:$A,V$611)</f>
        <v>#VALUE!</v>
      </c>
      <c r="W779" s="24" t="e">
        <f>SUMIFS([1]raw_transmission_costs!$H:$H,[1]raw_transmission_costs!$B:$B,$C779,[1]raw_transmission_costs!$A:$A,W$611)</f>
        <v>#VALUE!</v>
      </c>
      <c r="X779" s="24" t="e">
        <f>SUMIFS([1]raw_transmission_costs!$H:$H,[1]raw_transmission_costs!$B:$B,$C779,[1]raw_transmission_costs!$A:$A,X$611)</f>
        <v>#VALUE!</v>
      </c>
      <c r="Y779" s="24" t="e">
        <f>SUMIFS([1]raw_transmission_costs!$H:$H,[1]raw_transmission_costs!$B:$B,$C779,[1]raw_transmission_costs!$A:$A,Y$611)</f>
        <v>#VALUE!</v>
      </c>
      <c r="Z779" s="24" t="e">
        <f>SUMIFS([1]raw_transmission_costs!$H:$H,[1]raw_transmission_costs!$B:$B,$C779,[1]raw_transmission_costs!$A:$A,Z$611)</f>
        <v>#VALUE!</v>
      </c>
      <c r="AA779" s="24" t="e">
        <f>SUMIFS([1]raw_transmission_costs!$H:$H,[1]raw_transmission_costs!$B:$B,$C779,[1]raw_transmission_costs!$A:$A,AA$611)</f>
        <v>#VALUE!</v>
      </c>
      <c r="AB779" s="24" t="e">
        <f>SUMIFS([1]raw_transmission_costs!$H:$H,[1]raw_transmission_costs!$B:$B,$C779,[1]raw_transmission_costs!$A:$A,AB$611)</f>
        <v>#VALUE!</v>
      </c>
      <c r="AC779" s="24" t="e">
        <f>SUMIFS([1]raw_transmission_costs!$H:$H,[1]raw_transmission_costs!$B:$B,$C779,[1]raw_transmission_costs!$A:$A,AC$611)</f>
        <v>#VALUE!</v>
      </c>
      <c r="AD779" s="24" t="e">
        <f>SUMIFS([1]raw_transmission_costs!$H:$H,[1]raw_transmission_costs!$B:$B,$C779,[1]raw_transmission_costs!$A:$A,AD$611)</f>
        <v>#VALUE!</v>
      </c>
      <c r="AE779" s="24" t="e">
        <f>SUMIFS([1]raw_transmission_costs!$H:$H,[1]raw_transmission_costs!$B:$B,$C779,[1]raw_transmission_costs!$A:$A,AE$611)</f>
        <v>#VALUE!</v>
      </c>
      <c r="AF779" s="24" t="e">
        <f>SUMIFS([1]raw_transmission_costs!$H:$H,[1]raw_transmission_costs!$B:$B,$C779,[1]raw_transmission_costs!$A:$A,AF$611)</f>
        <v>#VALUE!</v>
      </c>
      <c r="AG779" s="24" t="e">
        <f>SUMIFS([1]raw_transmission_costs!$H:$H,[1]raw_transmission_costs!$B:$B,$C779,[1]raw_transmission_costs!$A:$A,AG$611)</f>
        <v>#VALUE!</v>
      </c>
      <c r="AH779" s="24" t="e">
        <f>SUMIFS([1]raw_transmission_costs!$H:$H,[1]raw_transmission_costs!$B:$B,$C779,[1]raw_transmission_costs!$A:$A,AH$611)</f>
        <v>#VALUE!</v>
      </c>
      <c r="AI779" s="24" t="e">
        <f>SUMIFS([1]raw_transmission_costs!$H:$H,[1]raw_transmission_costs!$B:$B,$C779,[1]raw_transmission_costs!$A:$A,AI$611)</f>
        <v>#VALUE!</v>
      </c>
      <c r="AJ779" s="24" t="e">
        <f>SUMIFS([1]raw_transmission_costs!$H:$H,[1]raw_transmission_costs!$B:$B,$C779,[1]raw_transmission_costs!$A:$A,AJ$611)</f>
        <v>#VALUE!</v>
      </c>
      <c r="AK779" s="24" t="e">
        <f>SUMIFS([1]raw_transmission_costs!$H:$H,[1]raw_transmission_costs!$B:$B,$C779,[1]raw_transmission_costs!$A:$A,AK$611)</f>
        <v>#VALUE!</v>
      </c>
      <c r="AL779" s="24" t="e">
        <f>SUMIFS([1]raw_transmission_costs!$H:$H,[1]raw_transmission_costs!$B:$B,$C779,[1]raw_transmission_costs!$A:$A,AL$611)</f>
        <v>#VALUE!</v>
      </c>
      <c r="AM779" s="24" t="e">
        <f>SUMIFS([1]raw_transmission_costs!$H:$H,[1]raw_transmission_costs!$B:$B,$C779,[1]raw_transmission_costs!$A:$A,AM$611)</f>
        <v>#VALUE!</v>
      </c>
      <c r="AN779" s="24" t="e">
        <f>SUMIFS([1]raw_transmission_costs!$H:$H,[1]raw_transmission_costs!$B:$B,$C779,[1]raw_transmission_costs!$A:$A,AN$611)</f>
        <v>#VALUE!</v>
      </c>
      <c r="AO779" s="17"/>
    </row>
    <row r="780" spans="3:41" outlineLevel="1" x14ac:dyDescent="0.4">
      <c r="C780" s="146" t="s">
        <v>178</v>
      </c>
      <c r="D780" s="134" t="s">
        <v>36</v>
      </c>
      <c r="E780" s="27">
        <v>0</v>
      </c>
      <c r="F780" s="27">
        <v>0</v>
      </c>
      <c r="G780" s="27">
        <v>0</v>
      </c>
      <c r="H780" s="27">
        <v>0</v>
      </c>
      <c r="I780" s="27">
        <v>0</v>
      </c>
      <c r="J780" s="27">
        <v>0</v>
      </c>
      <c r="K780" s="27">
        <v>0</v>
      </c>
      <c r="L780" s="27">
        <v>0</v>
      </c>
      <c r="M780" s="27">
        <v>0</v>
      </c>
      <c r="N780" s="27">
        <v>0</v>
      </c>
      <c r="O780" s="27">
        <v>0</v>
      </c>
      <c r="P780" s="27">
        <v>0</v>
      </c>
      <c r="Q780" s="27">
        <v>0</v>
      </c>
      <c r="R780" s="27">
        <v>0</v>
      </c>
      <c r="S780" s="27">
        <v>0</v>
      </c>
      <c r="T780" s="27">
        <v>0</v>
      </c>
      <c r="U780" s="27" t="e">
        <f>SUMIFS([1]raw_transmission_costs!$H:$H,[1]raw_transmission_costs!$B:$B,$C780,[1]raw_transmission_costs!$A:$A,U$611)</f>
        <v>#VALUE!</v>
      </c>
      <c r="V780" s="27" t="e">
        <f>SUMIFS([1]raw_transmission_costs!$H:$H,[1]raw_transmission_costs!$B:$B,$C780,[1]raw_transmission_costs!$A:$A,V$611)</f>
        <v>#VALUE!</v>
      </c>
      <c r="W780" s="27" t="e">
        <f>SUMIFS([1]raw_transmission_costs!$H:$H,[1]raw_transmission_costs!$B:$B,$C780,[1]raw_transmission_costs!$A:$A,W$611)</f>
        <v>#VALUE!</v>
      </c>
      <c r="X780" s="27" t="e">
        <f>SUMIFS([1]raw_transmission_costs!$H:$H,[1]raw_transmission_costs!$B:$B,$C780,[1]raw_transmission_costs!$A:$A,X$611)</f>
        <v>#VALUE!</v>
      </c>
      <c r="Y780" s="27" t="e">
        <f>SUMIFS([1]raw_transmission_costs!$H:$H,[1]raw_transmission_costs!$B:$B,$C780,[1]raw_transmission_costs!$A:$A,Y$611)</f>
        <v>#VALUE!</v>
      </c>
      <c r="Z780" s="27" t="e">
        <f>SUMIFS([1]raw_transmission_costs!$H:$H,[1]raw_transmission_costs!$B:$B,$C780,[1]raw_transmission_costs!$A:$A,Z$611)</f>
        <v>#VALUE!</v>
      </c>
      <c r="AA780" s="27" t="e">
        <f>SUMIFS([1]raw_transmission_costs!$H:$H,[1]raw_transmission_costs!$B:$B,$C780,[1]raw_transmission_costs!$A:$A,AA$611)</f>
        <v>#VALUE!</v>
      </c>
      <c r="AB780" s="27" t="e">
        <f>SUMIFS([1]raw_transmission_costs!$H:$H,[1]raw_transmission_costs!$B:$B,$C780,[1]raw_transmission_costs!$A:$A,AB$611)</f>
        <v>#VALUE!</v>
      </c>
      <c r="AC780" s="27" t="e">
        <f>SUMIFS([1]raw_transmission_costs!$H:$H,[1]raw_transmission_costs!$B:$B,$C780,[1]raw_transmission_costs!$A:$A,AC$611)</f>
        <v>#VALUE!</v>
      </c>
      <c r="AD780" s="27" t="e">
        <f>SUMIFS([1]raw_transmission_costs!$H:$H,[1]raw_transmission_costs!$B:$B,$C780,[1]raw_transmission_costs!$A:$A,AD$611)</f>
        <v>#VALUE!</v>
      </c>
      <c r="AE780" s="27" t="e">
        <f>SUMIFS([1]raw_transmission_costs!$H:$H,[1]raw_transmission_costs!$B:$B,$C780,[1]raw_transmission_costs!$A:$A,AE$611)</f>
        <v>#VALUE!</v>
      </c>
      <c r="AF780" s="27" t="e">
        <f>SUMIFS([1]raw_transmission_costs!$H:$H,[1]raw_transmission_costs!$B:$B,$C780,[1]raw_transmission_costs!$A:$A,AF$611)</f>
        <v>#VALUE!</v>
      </c>
      <c r="AG780" s="27" t="e">
        <f>SUMIFS([1]raw_transmission_costs!$H:$H,[1]raw_transmission_costs!$B:$B,$C780,[1]raw_transmission_costs!$A:$A,AG$611)</f>
        <v>#VALUE!</v>
      </c>
      <c r="AH780" s="27" t="e">
        <f>SUMIFS([1]raw_transmission_costs!$H:$H,[1]raw_transmission_costs!$B:$B,$C780,[1]raw_transmission_costs!$A:$A,AH$611)</f>
        <v>#VALUE!</v>
      </c>
      <c r="AI780" s="27" t="e">
        <f>SUMIFS([1]raw_transmission_costs!$H:$H,[1]raw_transmission_costs!$B:$B,$C780,[1]raw_transmission_costs!$A:$A,AI$611)</f>
        <v>#VALUE!</v>
      </c>
      <c r="AJ780" s="27" t="e">
        <f>SUMIFS([1]raw_transmission_costs!$H:$H,[1]raw_transmission_costs!$B:$B,$C780,[1]raw_transmission_costs!$A:$A,AJ$611)</f>
        <v>#VALUE!</v>
      </c>
      <c r="AK780" s="27" t="e">
        <f>SUMIFS([1]raw_transmission_costs!$H:$H,[1]raw_transmission_costs!$B:$B,$C780,[1]raw_transmission_costs!$A:$A,AK$611)</f>
        <v>#VALUE!</v>
      </c>
      <c r="AL780" s="27" t="e">
        <f>SUMIFS([1]raw_transmission_costs!$H:$H,[1]raw_transmission_costs!$B:$B,$C780,[1]raw_transmission_costs!$A:$A,AL$611)</f>
        <v>#VALUE!</v>
      </c>
      <c r="AM780" s="27" t="e">
        <f>SUMIFS([1]raw_transmission_costs!$H:$H,[1]raw_transmission_costs!$B:$B,$C780,[1]raw_transmission_costs!$A:$A,AM$611)</f>
        <v>#VALUE!</v>
      </c>
      <c r="AN780" s="110" t="e">
        <f>SUMIFS([1]raw_transmission_costs!$H:$H,[1]raw_transmission_costs!$B:$B,$C780,[1]raw_transmission_costs!$A:$A,AN$611)</f>
        <v>#VALUE!</v>
      </c>
      <c r="AO780" s="17"/>
    </row>
    <row r="781" spans="3:41" outlineLevel="1" x14ac:dyDescent="0.4"/>
    <row r="782" spans="3:41" outlineLevel="1" x14ac:dyDescent="0.4">
      <c r="C782" s="99" t="s">
        <v>190</v>
      </c>
    </row>
    <row r="783" spans="3:41" outlineLevel="1" x14ac:dyDescent="0.4">
      <c r="C783" s="14" t="s">
        <v>145</v>
      </c>
      <c r="D783" s="15" t="s">
        <v>34</v>
      </c>
      <c r="E783" s="16">
        <v>2015</v>
      </c>
      <c r="F783" s="16">
        <v>2016</v>
      </c>
      <c r="G783" s="16">
        <v>2017</v>
      </c>
      <c r="H783" s="16">
        <v>2018</v>
      </c>
      <c r="I783" s="16">
        <v>2019</v>
      </c>
      <c r="J783" s="16">
        <v>2020</v>
      </c>
      <c r="K783" s="16">
        <v>2021</v>
      </c>
      <c r="L783" s="16">
        <v>2022</v>
      </c>
      <c r="M783" s="16">
        <v>2023</v>
      </c>
      <c r="N783" s="16">
        <v>2024</v>
      </c>
      <c r="O783" s="16">
        <v>2025</v>
      </c>
      <c r="P783" s="16">
        <v>2026</v>
      </c>
      <c r="Q783" s="16">
        <v>2027</v>
      </c>
      <c r="R783" s="16">
        <v>2028</v>
      </c>
      <c r="S783" s="16">
        <v>2029</v>
      </c>
      <c r="T783" s="16">
        <v>2030</v>
      </c>
      <c r="U783" s="16">
        <v>2031</v>
      </c>
      <c r="V783" s="16">
        <v>2032</v>
      </c>
      <c r="W783" s="16">
        <v>2033</v>
      </c>
      <c r="X783" s="16">
        <v>2034</v>
      </c>
      <c r="Y783" s="16">
        <v>2035</v>
      </c>
      <c r="Z783" s="16">
        <v>2036</v>
      </c>
      <c r="AA783" s="16">
        <v>2037</v>
      </c>
      <c r="AB783" s="16">
        <v>2038</v>
      </c>
      <c r="AC783" s="16">
        <v>2039</v>
      </c>
      <c r="AD783" s="16">
        <v>2040</v>
      </c>
      <c r="AE783" s="16">
        <v>2041</v>
      </c>
      <c r="AF783" s="16">
        <v>2042</v>
      </c>
      <c r="AG783" s="16">
        <v>2043</v>
      </c>
      <c r="AH783" s="16">
        <v>2044</v>
      </c>
      <c r="AI783" s="16">
        <v>2045</v>
      </c>
      <c r="AJ783" s="16">
        <v>2046</v>
      </c>
      <c r="AK783" s="16">
        <v>2047</v>
      </c>
      <c r="AL783" s="16">
        <v>2048</v>
      </c>
      <c r="AM783" s="16">
        <v>2049</v>
      </c>
      <c r="AN783" s="47">
        <v>2050</v>
      </c>
      <c r="AO783" s="17"/>
    </row>
    <row r="784" spans="3:41" outlineLevel="1" x14ac:dyDescent="0.4">
      <c r="C784" s="144" t="s">
        <v>155</v>
      </c>
      <c r="D784" s="130" t="s">
        <v>36</v>
      </c>
      <c r="E784" s="23">
        <v>0</v>
      </c>
      <c r="F784" s="23">
        <v>0</v>
      </c>
      <c r="G784" s="23">
        <v>0</v>
      </c>
      <c r="H784" s="23">
        <v>0</v>
      </c>
      <c r="I784" s="23">
        <v>0</v>
      </c>
      <c r="J784" s="23">
        <v>0</v>
      </c>
      <c r="K784" s="23">
        <v>0</v>
      </c>
      <c r="L784" s="23">
        <v>0</v>
      </c>
      <c r="M784" s="23">
        <v>0</v>
      </c>
      <c r="N784" s="23">
        <v>0</v>
      </c>
      <c r="O784" s="23">
        <v>0</v>
      </c>
      <c r="P784" s="23">
        <v>0</v>
      </c>
      <c r="Q784" s="23">
        <v>0</v>
      </c>
      <c r="R784" s="23">
        <v>0</v>
      </c>
      <c r="S784" s="23">
        <v>0</v>
      </c>
      <c r="T784" s="23">
        <v>0</v>
      </c>
      <c r="U784" s="23" t="e">
        <f>SUMIFS([1]raw_transmission_costs!$I:$I,[1]raw_transmission_costs!$B:$B,$C784,[1]raw_transmission_costs!$A:$A,U$611)</f>
        <v>#VALUE!</v>
      </c>
      <c r="V784" s="24" t="e">
        <f>SUMIFS([1]raw_transmission_costs!$I:$I,[1]raw_transmission_costs!$B:$B,$C784,[1]raw_transmission_costs!$A:$A,V$611)</f>
        <v>#VALUE!</v>
      </c>
      <c r="W784" s="24" t="e">
        <f>SUMIFS([1]raw_transmission_costs!$I:$I,[1]raw_transmission_costs!$B:$B,$C784,[1]raw_transmission_costs!$A:$A,W$611)</f>
        <v>#VALUE!</v>
      </c>
      <c r="X784" s="24" t="e">
        <f>SUMIFS([1]raw_transmission_costs!$I:$I,[1]raw_transmission_costs!$B:$B,$C784,[1]raw_transmission_costs!$A:$A,X$611)</f>
        <v>#VALUE!</v>
      </c>
      <c r="Y784" s="24" t="e">
        <f>SUMIFS([1]raw_transmission_costs!$I:$I,[1]raw_transmission_costs!$B:$B,$C784,[1]raw_transmission_costs!$A:$A,Y$611)</f>
        <v>#VALUE!</v>
      </c>
      <c r="Z784" s="24" t="e">
        <f>SUMIFS([1]raw_transmission_costs!$I:$I,[1]raw_transmission_costs!$B:$B,$C784,[1]raw_transmission_costs!$A:$A,Z$611)</f>
        <v>#VALUE!</v>
      </c>
      <c r="AA784" s="24" t="e">
        <f>SUMIFS([1]raw_transmission_costs!$I:$I,[1]raw_transmission_costs!$B:$B,$C784,[1]raw_transmission_costs!$A:$A,AA$611)</f>
        <v>#VALUE!</v>
      </c>
      <c r="AB784" s="24" t="e">
        <f>SUMIFS([1]raw_transmission_costs!$I:$I,[1]raw_transmission_costs!$B:$B,$C784,[1]raw_transmission_costs!$A:$A,AB$611)</f>
        <v>#VALUE!</v>
      </c>
      <c r="AC784" s="24" t="e">
        <f>SUMIFS([1]raw_transmission_costs!$I:$I,[1]raw_transmission_costs!$B:$B,$C784,[1]raw_transmission_costs!$A:$A,AC$611)</f>
        <v>#VALUE!</v>
      </c>
      <c r="AD784" s="24" t="e">
        <f>SUMIFS([1]raw_transmission_costs!$I:$I,[1]raw_transmission_costs!$B:$B,$C784,[1]raw_transmission_costs!$A:$A,AD$611)</f>
        <v>#VALUE!</v>
      </c>
      <c r="AE784" s="24" t="e">
        <f>SUMIFS([1]raw_transmission_costs!$I:$I,[1]raw_transmission_costs!$B:$B,$C784,[1]raw_transmission_costs!$A:$A,AE$611)</f>
        <v>#VALUE!</v>
      </c>
      <c r="AF784" s="24" t="e">
        <f>SUMIFS([1]raw_transmission_costs!$I:$I,[1]raw_transmission_costs!$B:$B,$C784,[1]raw_transmission_costs!$A:$A,AF$611)</f>
        <v>#VALUE!</v>
      </c>
      <c r="AG784" s="24" t="e">
        <f>SUMIFS([1]raw_transmission_costs!$I:$I,[1]raw_transmission_costs!$B:$B,$C784,[1]raw_transmission_costs!$A:$A,AG$611)</f>
        <v>#VALUE!</v>
      </c>
      <c r="AH784" s="24" t="e">
        <f>SUMIFS([1]raw_transmission_costs!$I:$I,[1]raw_transmission_costs!$B:$B,$C784,[1]raw_transmission_costs!$A:$A,AH$611)</f>
        <v>#VALUE!</v>
      </c>
      <c r="AI784" s="24" t="e">
        <f>SUMIFS([1]raw_transmission_costs!$I:$I,[1]raw_transmission_costs!$B:$B,$C784,[1]raw_transmission_costs!$A:$A,AI$611)</f>
        <v>#VALUE!</v>
      </c>
      <c r="AJ784" s="24" t="e">
        <f>SUMIFS([1]raw_transmission_costs!$I:$I,[1]raw_transmission_costs!$B:$B,$C784,[1]raw_transmission_costs!$A:$A,AJ$611)</f>
        <v>#VALUE!</v>
      </c>
      <c r="AK784" s="24" t="e">
        <f>SUMIFS([1]raw_transmission_costs!$I:$I,[1]raw_transmission_costs!$B:$B,$C784,[1]raw_transmission_costs!$A:$A,AK$611)</f>
        <v>#VALUE!</v>
      </c>
      <c r="AL784" s="24" t="e">
        <f>SUMIFS([1]raw_transmission_costs!$I:$I,[1]raw_transmission_costs!$B:$B,$C784,[1]raw_transmission_costs!$A:$A,AL$611)</f>
        <v>#VALUE!</v>
      </c>
      <c r="AM784" s="24" t="e">
        <f>SUMIFS([1]raw_transmission_costs!$I:$I,[1]raw_transmission_costs!$B:$B,$C784,[1]raw_transmission_costs!$A:$A,AM$611)</f>
        <v>#VALUE!</v>
      </c>
      <c r="AN784" s="131" t="e">
        <f>SUMIFS([1]raw_transmission_costs!$I:$I,[1]raw_transmission_costs!$B:$B,$C784,[1]raw_transmission_costs!$A:$A,AN$611)</f>
        <v>#VALUE!</v>
      </c>
      <c r="AO784" s="17"/>
    </row>
    <row r="785" spans="3:41" outlineLevel="1" x14ac:dyDescent="0.4">
      <c r="C785" s="145" t="s">
        <v>156</v>
      </c>
      <c r="D785" s="130" t="s">
        <v>36</v>
      </c>
      <c r="E785" s="24">
        <v>0</v>
      </c>
      <c r="F785" s="24">
        <v>0</v>
      </c>
      <c r="G785" s="24">
        <v>0</v>
      </c>
      <c r="H785" s="24">
        <v>0</v>
      </c>
      <c r="I785" s="24">
        <v>0</v>
      </c>
      <c r="J785" s="24">
        <v>0</v>
      </c>
      <c r="K785" s="24">
        <v>0</v>
      </c>
      <c r="L785" s="24">
        <v>0</v>
      </c>
      <c r="M785" s="24">
        <v>0</v>
      </c>
      <c r="N785" s="24">
        <v>0</v>
      </c>
      <c r="O785" s="24">
        <v>0</v>
      </c>
      <c r="P785" s="24">
        <v>0</v>
      </c>
      <c r="Q785" s="24">
        <v>0</v>
      </c>
      <c r="R785" s="24">
        <v>0</v>
      </c>
      <c r="S785" s="24">
        <v>0</v>
      </c>
      <c r="T785" s="24">
        <v>0</v>
      </c>
      <c r="U785" s="24" t="e">
        <f>SUMIFS([1]raw_transmission_costs!$I:$I,[1]raw_transmission_costs!$B:$B,$C785,[1]raw_transmission_costs!$A:$A,U$611)</f>
        <v>#VALUE!</v>
      </c>
      <c r="V785" s="24" t="e">
        <f>SUMIFS([1]raw_transmission_costs!$I:$I,[1]raw_transmission_costs!$B:$B,$C785,[1]raw_transmission_costs!$A:$A,V$611)</f>
        <v>#VALUE!</v>
      </c>
      <c r="W785" s="24" t="e">
        <f>SUMIFS([1]raw_transmission_costs!$I:$I,[1]raw_transmission_costs!$B:$B,$C785,[1]raw_transmission_costs!$A:$A,W$611)</f>
        <v>#VALUE!</v>
      </c>
      <c r="X785" s="24" t="e">
        <f>SUMIFS([1]raw_transmission_costs!$I:$I,[1]raw_transmission_costs!$B:$B,$C785,[1]raw_transmission_costs!$A:$A,X$611)</f>
        <v>#VALUE!</v>
      </c>
      <c r="Y785" s="24" t="e">
        <f>SUMIFS([1]raw_transmission_costs!$I:$I,[1]raw_transmission_costs!$B:$B,$C785,[1]raw_transmission_costs!$A:$A,Y$611)</f>
        <v>#VALUE!</v>
      </c>
      <c r="Z785" s="24" t="e">
        <f>SUMIFS([1]raw_transmission_costs!$I:$I,[1]raw_transmission_costs!$B:$B,$C785,[1]raw_transmission_costs!$A:$A,Z$611)</f>
        <v>#VALUE!</v>
      </c>
      <c r="AA785" s="24" t="e">
        <f>SUMIFS([1]raw_transmission_costs!$I:$I,[1]raw_transmission_costs!$B:$B,$C785,[1]raw_transmission_costs!$A:$A,AA$611)</f>
        <v>#VALUE!</v>
      </c>
      <c r="AB785" s="24" t="e">
        <f>SUMIFS([1]raw_transmission_costs!$I:$I,[1]raw_transmission_costs!$B:$B,$C785,[1]raw_transmission_costs!$A:$A,AB$611)</f>
        <v>#VALUE!</v>
      </c>
      <c r="AC785" s="24" t="e">
        <f>SUMIFS([1]raw_transmission_costs!$I:$I,[1]raw_transmission_costs!$B:$B,$C785,[1]raw_transmission_costs!$A:$A,AC$611)</f>
        <v>#VALUE!</v>
      </c>
      <c r="AD785" s="24" t="e">
        <f>SUMIFS([1]raw_transmission_costs!$I:$I,[1]raw_transmission_costs!$B:$B,$C785,[1]raw_transmission_costs!$A:$A,AD$611)</f>
        <v>#VALUE!</v>
      </c>
      <c r="AE785" s="24" t="e">
        <f>SUMIFS([1]raw_transmission_costs!$I:$I,[1]raw_transmission_costs!$B:$B,$C785,[1]raw_transmission_costs!$A:$A,AE$611)</f>
        <v>#VALUE!</v>
      </c>
      <c r="AF785" s="24" t="e">
        <f>SUMIFS([1]raw_transmission_costs!$I:$I,[1]raw_transmission_costs!$B:$B,$C785,[1]raw_transmission_costs!$A:$A,AF$611)</f>
        <v>#VALUE!</v>
      </c>
      <c r="AG785" s="24" t="e">
        <f>SUMIFS([1]raw_transmission_costs!$I:$I,[1]raw_transmission_costs!$B:$B,$C785,[1]raw_transmission_costs!$A:$A,AG$611)</f>
        <v>#VALUE!</v>
      </c>
      <c r="AH785" s="24" t="e">
        <f>SUMIFS([1]raw_transmission_costs!$I:$I,[1]raw_transmission_costs!$B:$B,$C785,[1]raw_transmission_costs!$A:$A,AH$611)</f>
        <v>#VALUE!</v>
      </c>
      <c r="AI785" s="24" t="e">
        <f>SUMIFS([1]raw_transmission_costs!$I:$I,[1]raw_transmission_costs!$B:$B,$C785,[1]raw_transmission_costs!$A:$A,AI$611)</f>
        <v>#VALUE!</v>
      </c>
      <c r="AJ785" s="24" t="e">
        <f>SUMIFS([1]raw_transmission_costs!$I:$I,[1]raw_transmission_costs!$B:$B,$C785,[1]raw_transmission_costs!$A:$A,AJ$611)</f>
        <v>#VALUE!</v>
      </c>
      <c r="AK785" s="24" t="e">
        <f>SUMIFS([1]raw_transmission_costs!$I:$I,[1]raw_transmission_costs!$B:$B,$C785,[1]raw_transmission_costs!$A:$A,AK$611)</f>
        <v>#VALUE!</v>
      </c>
      <c r="AL785" s="24" t="e">
        <f>SUMIFS([1]raw_transmission_costs!$I:$I,[1]raw_transmission_costs!$B:$B,$C785,[1]raw_transmission_costs!$A:$A,AL$611)</f>
        <v>#VALUE!</v>
      </c>
      <c r="AM785" s="24" t="e">
        <f>SUMIFS([1]raw_transmission_costs!$I:$I,[1]raw_transmission_costs!$B:$B,$C785,[1]raw_transmission_costs!$A:$A,AM$611)</f>
        <v>#VALUE!</v>
      </c>
      <c r="AN785" s="131" t="e">
        <f>SUMIFS([1]raw_transmission_costs!$I:$I,[1]raw_transmission_costs!$B:$B,$C785,[1]raw_transmission_costs!$A:$A,AN$611)</f>
        <v>#VALUE!</v>
      </c>
      <c r="AO785" s="17"/>
    </row>
    <row r="786" spans="3:41" outlineLevel="1" x14ac:dyDescent="0.4">
      <c r="C786" s="145" t="s">
        <v>157</v>
      </c>
      <c r="D786" s="130" t="s">
        <v>36</v>
      </c>
      <c r="E786" s="24">
        <v>0</v>
      </c>
      <c r="F786" s="24">
        <v>0</v>
      </c>
      <c r="G786" s="24">
        <v>0</v>
      </c>
      <c r="H786" s="24">
        <v>0</v>
      </c>
      <c r="I786" s="24">
        <v>0</v>
      </c>
      <c r="J786" s="24">
        <v>0</v>
      </c>
      <c r="K786" s="24">
        <v>0</v>
      </c>
      <c r="L786" s="24">
        <v>0</v>
      </c>
      <c r="M786" s="24">
        <v>0</v>
      </c>
      <c r="N786" s="24">
        <v>0</v>
      </c>
      <c r="O786" s="24">
        <v>0</v>
      </c>
      <c r="P786" s="24">
        <v>0</v>
      </c>
      <c r="Q786" s="24">
        <v>0</v>
      </c>
      <c r="R786" s="24">
        <v>0</v>
      </c>
      <c r="S786" s="24">
        <v>0</v>
      </c>
      <c r="T786" s="24">
        <v>0</v>
      </c>
      <c r="U786" s="24" t="e">
        <f>SUMIFS([1]raw_transmission_costs!$I:$I,[1]raw_transmission_costs!$B:$B,$C786,[1]raw_transmission_costs!$A:$A,U$611)</f>
        <v>#VALUE!</v>
      </c>
      <c r="V786" s="24" t="e">
        <f>SUMIFS([1]raw_transmission_costs!$I:$I,[1]raw_transmission_costs!$B:$B,$C786,[1]raw_transmission_costs!$A:$A,V$611)</f>
        <v>#VALUE!</v>
      </c>
      <c r="W786" s="24" t="e">
        <f>SUMIFS([1]raw_transmission_costs!$I:$I,[1]raw_transmission_costs!$B:$B,$C786,[1]raw_transmission_costs!$A:$A,W$611)</f>
        <v>#VALUE!</v>
      </c>
      <c r="X786" s="24" t="e">
        <f>SUMIFS([1]raw_transmission_costs!$I:$I,[1]raw_transmission_costs!$B:$B,$C786,[1]raw_transmission_costs!$A:$A,X$611)</f>
        <v>#VALUE!</v>
      </c>
      <c r="Y786" s="24" t="e">
        <f>SUMIFS([1]raw_transmission_costs!$I:$I,[1]raw_transmission_costs!$B:$B,$C786,[1]raw_transmission_costs!$A:$A,Y$611)</f>
        <v>#VALUE!</v>
      </c>
      <c r="Z786" s="24" t="e">
        <f>SUMIFS([1]raw_transmission_costs!$I:$I,[1]raw_transmission_costs!$B:$B,$C786,[1]raw_transmission_costs!$A:$A,Z$611)</f>
        <v>#VALUE!</v>
      </c>
      <c r="AA786" s="24" t="e">
        <f>SUMIFS([1]raw_transmission_costs!$I:$I,[1]raw_transmission_costs!$B:$B,$C786,[1]raw_transmission_costs!$A:$A,AA$611)</f>
        <v>#VALUE!</v>
      </c>
      <c r="AB786" s="24" t="e">
        <f>SUMIFS([1]raw_transmission_costs!$I:$I,[1]raw_transmission_costs!$B:$B,$C786,[1]raw_transmission_costs!$A:$A,AB$611)</f>
        <v>#VALUE!</v>
      </c>
      <c r="AC786" s="24" t="e">
        <f>SUMIFS([1]raw_transmission_costs!$I:$I,[1]raw_transmission_costs!$B:$B,$C786,[1]raw_transmission_costs!$A:$A,AC$611)</f>
        <v>#VALUE!</v>
      </c>
      <c r="AD786" s="24" t="e">
        <f>SUMIFS([1]raw_transmission_costs!$I:$I,[1]raw_transmission_costs!$B:$B,$C786,[1]raw_transmission_costs!$A:$A,AD$611)</f>
        <v>#VALUE!</v>
      </c>
      <c r="AE786" s="24" t="e">
        <f>SUMIFS([1]raw_transmission_costs!$I:$I,[1]raw_transmission_costs!$B:$B,$C786,[1]raw_transmission_costs!$A:$A,AE$611)</f>
        <v>#VALUE!</v>
      </c>
      <c r="AF786" s="24" t="e">
        <f>SUMIFS([1]raw_transmission_costs!$I:$I,[1]raw_transmission_costs!$B:$B,$C786,[1]raw_transmission_costs!$A:$A,AF$611)</f>
        <v>#VALUE!</v>
      </c>
      <c r="AG786" s="24" t="e">
        <f>SUMIFS([1]raw_transmission_costs!$I:$I,[1]raw_transmission_costs!$B:$B,$C786,[1]raw_transmission_costs!$A:$A,AG$611)</f>
        <v>#VALUE!</v>
      </c>
      <c r="AH786" s="24" t="e">
        <f>SUMIFS([1]raw_transmission_costs!$I:$I,[1]raw_transmission_costs!$B:$B,$C786,[1]raw_transmission_costs!$A:$A,AH$611)</f>
        <v>#VALUE!</v>
      </c>
      <c r="AI786" s="24" t="e">
        <f>SUMIFS([1]raw_transmission_costs!$I:$I,[1]raw_transmission_costs!$B:$B,$C786,[1]raw_transmission_costs!$A:$A,AI$611)</f>
        <v>#VALUE!</v>
      </c>
      <c r="AJ786" s="24" t="e">
        <f>SUMIFS([1]raw_transmission_costs!$I:$I,[1]raw_transmission_costs!$B:$B,$C786,[1]raw_transmission_costs!$A:$A,AJ$611)</f>
        <v>#VALUE!</v>
      </c>
      <c r="AK786" s="24" t="e">
        <f>SUMIFS([1]raw_transmission_costs!$I:$I,[1]raw_transmission_costs!$B:$B,$C786,[1]raw_transmission_costs!$A:$A,AK$611)</f>
        <v>#VALUE!</v>
      </c>
      <c r="AL786" s="24" t="e">
        <f>SUMIFS([1]raw_transmission_costs!$I:$I,[1]raw_transmission_costs!$B:$B,$C786,[1]raw_transmission_costs!$A:$A,AL$611)</f>
        <v>#VALUE!</v>
      </c>
      <c r="AM786" s="24" t="e">
        <f>SUMIFS([1]raw_transmission_costs!$I:$I,[1]raw_transmission_costs!$B:$B,$C786,[1]raw_transmission_costs!$A:$A,AM$611)</f>
        <v>#VALUE!</v>
      </c>
      <c r="AN786" s="131" t="e">
        <f>SUMIFS([1]raw_transmission_costs!$I:$I,[1]raw_transmission_costs!$B:$B,$C786,[1]raw_transmission_costs!$A:$A,AN$611)</f>
        <v>#VALUE!</v>
      </c>
      <c r="AO786" s="17"/>
    </row>
    <row r="787" spans="3:41" outlineLevel="1" x14ac:dyDescent="0.4">
      <c r="C787" s="145" t="s">
        <v>158</v>
      </c>
      <c r="D787" s="130" t="s">
        <v>36</v>
      </c>
      <c r="E787" s="24">
        <v>0</v>
      </c>
      <c r="F787" s="24">
        <v>0</v>
      </c>
      <c r="G787" s="24">
        <v>0</v>
      </c>
      <c r="H787" s="24">
        <v>0</v>
      </c>
      <c r="I787" s="24">
        <v>0</v>
      </c>
      <c r="J787" s="24">
        <v>0</v>
      </c>
      <c r="K787" s="24">
        <v>34</v>
      </c>
      <c r="L787" s="24">
        <v>34</v>
      </c>
      <c r="M787" s="24">
        <v>34</v>
      </c>
      <c r="N787" s="24">
        <v>34</v>
      </c>
      <c r="O787" s="24">
        <v>0</v>
      </c>
      <c r="P787" s="24">
        <v>34</v>
      </c>
      <c r="Q787" s="24">
        <v>0</v>
      </c>
      <c r="R787" s="24">
        <v>0</v>
      </c>
      <c r="S787" s="24">
        <v>0</v>
      </c>
      <c r="T787" s="24">
        <v>34</v>
      </c>
      <c r="U787" s="24" t="e">
        <f>SUMIFS([1]raw_transmission_costs!$I:$I,[1]raw_transmission_costs!$B:$B,$C787,[1]raw_transmission_costs!$A:$A,U$611)</f>
        <v>#VALUE!</v>
      </c>
      <c r="V787" s="24" t="e">
        <f>SUMIFS([1]raw_transmission_costs!$I:$I,[1]raw_transmission_costs!$B:$B,$C787,[1]raw_transmission_costs!$A:$A,V$611)</f>
        <v>#VALUE!</v>
      </c>
      <c r="W787" s="24" t="e">
        <f>SUMIFS([1]raw_transmission_costs!$I:$I,[1]raw_transmission_costs!$B:$B,$C787,[1]raw_transmission_costs!$A:$A,W$611)</f>
        <v>#VALUE!</v>
      </c>
      <c r="X787" s="24" t="e">
        <f>SUMIFS([1]raw_transmission_costs!$I:$I,[1]raw_transmission_costs!$B:$B,$C787,[1]raw_transmission_costs!$A:$A,X$611)</f>
        <v>#VALUE!</v>
      </c>
      <c r="Y787" s="24" t="e">
        <f>SUMIFS([1]raw_transmission_costs!$I:$I,[1]raw_transmission_costs!$B:$B,$C787,[1]raw_transmission_costs!$A:$A,Y$611)</f>
        <v>#VALUE!</v>
      </c>
      <c r="Z787" s="24" t="e">
        <f>SUMIFS([1]raw_transmission_costs!$I:$I,[1]raw_transmission_costs!$B:$B,$C787,[1]raw_transmission_costs!$A:$A,Z$611)</f>
        <v>#VALUE!</v>
      </c>
      <c r="AA787" s="24" t="e">
        <f>SUMIFS([1]raw_transmission_costs!$I:$I,[1]raw_transmission_costs!$B:$B,$C787,[1]raw_transmission_costs!$A:$A,AA$611)</f>
        <v>#VALUE!</v>
      </c>
      <c r="AB787" s="24" t="e">
        <f>SUMIFS([1]raw_transmission_costs!$I:$I,[1]raw_transmission_costs!$B:$B,$C787,[1]raw_transmission_costs!$A:$A,AB$611)</f>
        <v>#VALUE!</v>
      </c>
      <c r="AC787" s="24" t="e">
        <f>SUMIFS([1]raw_transmission_costs!$I:$I,[1]raw_transmission_costs!$B:$B,$C787,[1]raw_transmission_costs!$A:$A,AC$611)</f>
        <v>#VALUE!</v>
      </c>
      <c r="AD787" s="24" t="e">
        <f>SUMIFS([1]raw_transmission_costs!$I:$I,[1]raw_transmission_costs!$B:$B,$C787,[1]raw_transmission_costs!$A:$A,AD$611)</f>
        <v>#VALUE!</v>
      </c>
      <c r="AE787" s="24" t="e">
        <f>SUMIFS([1]raw_transmission_costs!$I:$I,[1]raw_transmission_costs!$B:$B,$C787,[1]raw_transmission_costs!$A:$A,AE$611)</f>
        <v>#VALUE!</v>
      </c>
      <c r="AF787" s="24" t="e">
        <f>SUMIFS([1]raw_transmission_costs!$I:$I,[1]raw_transmission_costs!$B:$B,$C787,[1]raw_transmission_costs!$A:$A,AF$611)</f>
        <v>#VALUE!</v>
      </c>
      <c r="AG787" s="24" t="e">
        <f>SUMIFS([1]raw_transmission_costs!$I:$I,[1]raw_transmission_costs!$B:$B,$C787,[1]raw_transmission_costs!$A:$A,AG$611)</f>
        <v>#VALUE!</v>
      </c>
      <c r="AH787" s="24" t="e">
        <f>SUMIFS([1]raw_transmission_costs!$I:$I,[1]raw_transmission_costs!$B:$B,$C787,[1]raw_transmission_costs!$A:$A,AH$611)</f>
        <v>#VALUE!</v>
      </c>
      <c r="AI787" s="24" t="e">
        <f>SUMIFS([1]raw_transmission_costs!$I:$I,[1]raw_transmission_costs!$B:$B,$C787,[1]raw_transmission_costs!$A:$A,AI$611)</f>
        <v>#VALUE!</v>
      </c>
      <c r="AJ787" s="24" t="e">
        <f>SUMIFS([1]raw_transmission_costs!$I:$I,[1]raw_transmission_costs!$B:$B,$C787,[1]raw_transmission_costs!$A:$A,AJ$611)</f>
        <v>#VALUE!</v>
      </c>
      <c r="AK787" s="24" t="e">
        <f>SUMIFS([1]raw_transmission_costs!$I:$I,[1]raw_transmission_costs!$B:$B,$C787,[1]raw_transmission_costs!$A:$A,AK$611)</f>
        <v>#VALUE!</v>
      </c>
      <c r="AL787" s="24" t="e">
        <f>SUMIFS([1]raw_transmission_costs!$I:$I,[1]raw_transmission_costs!$B:$B,$C787,[1]raw_transmission_costs!$A:$A,AL$611)</f>
        <v>#VALUE!</v>
      </c>
      <c r="AM787" s="24" t="e">
        <f>SUMIFS([1]raw_transmission_costs!$I:$I,[1]raw_transmission_costs!$B:$B,$C787,[1]raw_transmission_costs!$A:$A,AM$611)</f>
        <v>#VALUE!</v>
      </c>
      <c r="AN787" s="131" t="e">
        <f>SUMIFS([1]raw_transmission_costs!$I:$I,[1]raw_transmission_costs!$B:$B,$C787,[1]raw_transmission_costs!$A:$A,AN$611)</f>
        <v>#VALUE!</v>
      </c>
      <c r="AO787" s="17"/>
    </row>
    <row r="788" spans="3:41" outlineLevel="1" x14ac:dyDescent="0.4">
      <c r="C788" s="145" t="s">
        <v>159</v>
      </c>
      <c r="D788" s="130" t="s">
        <v>36</v>
      </c>
      <c r="E788" s="24">
        <v>0</v>
      </c>
      <c r="F788" s="24">
        <v>0</v>
      </c>
      <c r="G788" s="24">
        <v>0</v>
      </c>
      <c r="H788" s="24">
        <v>0</v>
      </c>
      <c r="I788" s="24">
        <v>0</v>
      </c>
      <c r="J788" s="24">
        <v>0</v>
      </c>
      <c r="K788" s="24">
        <v>34</v>
      </c>
      <c r="L788" s="24">
        <v>34</v>
      </c>
      <c r="M788" s="24">
        <v>34</v>
      </c>
      <c r="N788" s="24">
        <v>34</v>
      </c>
      <c r="O788" s="24">
        <v>0</v>
      </c>
      <c r="P788" s="24">
        <v>34</v>
      </c>
      <c r="Q788" s="24">
        <v>0</v>
      </c>
      <c r="R788" s="24">
        <v>0</v>
      </c>
      <c r="S788" s="24">
        <v>0</v>
      </c>
      <c r="T788" s="24">
        <v>2600</v>
      </c>
      <c r="U788" s="24" t="e">
        <f>SUMIFS([1]raw_transmission_costs!$I:$I,[1]raw_transmission_costs!$B:$B,$C788,[1]raw_transmission_costs!$A:$A,U$611)</f>
        <v>#VALUE!</v>
      </c>
      <c r="V788" s="24" t="e">
        <f>SUMIFS([1]raw_transmission_costs!$I:$I,[1]raw_transmission_costs!$B:$B,$C788,[1]raw_transmission_costs!$A:$A,V$611)</f>
        <v>#VALUE!</v>
      </c>
      <c r="W788" s="24" t="e">
        <f>SUMIFS([1]raw_transmission_costs!$I:$I,[1]raw_transmission_costs!$B:$B,$C788,[1]raw_transmission_costs!$A:$A,W$611)</f>
        <v>#VALUE!</v>
      </c>
      <c r="X788" s="24" t="e">
        <f>SUMIFS([1]raw_transmission_costs!$I:$I,[1]raw_transmission_costs!$B:$B,$C788,[1]raw_transmission_costs!$A:$A,X$611)</f>
        <v>#VALUE!</v>
      </c>
      <c r="Y788" s="24" t="e">
        <f>SUMIFS([1]raw_transmission_costs!$I:$I,[1]raw_transmission_costs!$B:$B,$C788,[1]raw_transmission_costs!$A:$A,Y$611)</f>
        <v>#VALUE!</v>
      </c>
      <c r="Z788" s="24" t="e">
        <f>SUMIFS([1]raw_transmission_costs!$I:$I,[1]raw_transmission_costs!$B:$B,$C788,[1]raw_transmission_costs!$A:$A,Z$611)</f>
        <v>#VALUE!</v>
      </c>
      <c r="AA788" s="24" t="e">
        <f>SUMIFS([1]raw_transmission_costs!$I:$I,[1]raw_transmission_costs!$B:$B,$C788,[1]raw_transmission_costs!$A:$A,AA$611)</f>
        <v>#VALUE!</v>
      </c>
      <c r="AB788" s="24" t="e">
        <f>SUMIFS([1]raw_transmission_costs!$I:$I,[1]raw_transmission_costs!$B:$B,$C788,[1]raw_transmission_costs!$A:$A,AB$611)</f>
        <v>#VALUE!</v>
      </c>
      <c r="AC788" s="24" t="e">
        <f>SUMIFS([1]raw_transmission_costs!$I:$I,[1]raw_transmission_costs!$B:$B,$C788,[1]raw_transmission_costs!$A:$A,AC$611)</f>
        <v>#VALUE!</v>
      </c>
      <c r="AD788" s="24" t="e">
        <f>SUMIFS([1]raw_transmission_costs!$I:$I,[1]raw_transmission_costs!$B:$B,$C788,[1]raw_transmission_costs!$A:$A,AD$611)</f>
        <v>#VALUE!</v>
      </c>
      <c r="AE788" s="24" t="e">
        <f>SUMIFS([1]raw_transmission_costs!$I:$I,[1]raw_transmission_costs!$B:$B,$C788,[1]raw_transmission_costs!$A:$A,AE$611)</f>
        <v>#VALUE!</v>
      </c>
      <c r="AF788" s="24" t="e">
        <f>SUMIFS([1]raw_transmission_costs!$I:$I,[1]raw_transmission_costs!$B:$B,$C788,[1]raw_transmission_costs!$A:$A,AF$611)</f>
        <v>#VALUE!</v>
      </c>
      <c r="AG788" s="24" t="e">
        <f>SUMIFS([1]raw_transmission_costs!$I:$I,[1]raw_transmission_costs!$B:$B,$C788,[1]raw_transmission_costs!$A:$A,AG$611)</f>
        <v>#VALUE!</v>
      </c>
      <c r="AH788" s="24" t="e">
        <f>SUMIFS([1]raw_transmission_costs!$I:$I,[1]raw_transmission_costs!$B:$B,$C788,[1]raw_transmission_costs!$A:$A,AH$611)</f>
        <v>#VALUE!</v>
      </c>
      <c r="AI788" s="24" t="e">
        <f>SUMIFS([1]raw_transmission_costs!$I:$I,[1]raw_transmission_costs!$B:$B,$C788,[1]raw_transmission_costs!$A:$A,AI$611)</f>
        <v>#VALUE!</v>
      </c>
      <c r="AJ788" s="24" t="e">
        <f>SUMIFS([1]raw_transmission_costs!$I:$I,[1]raw_transmission_costs!$B:$B,$C788,[1]raw_transmission_costs!$A:$A,AJ$611)</f>
        <v>#VALUE!</v>
      </c>
      <c r="AK788" s="24" t="e">
        <f>SUMIFS([1]raw_transmission_costs!$I:$I,[1]raw_transmission_costs!$B:$B,$C788,[1]raw_transmission_costs!$A:$A,AK$611)</f>
        <v>#VALUE!</v>
      </c>
      <c r="AL788" s="24" t="e">
        <f>SUMIFS([1]raw_transmission_costs!$I:$I,[1]raw_transmission_costs!$B:$B,$C788,[1]raw_transmission_costs!$A:$A,AL$611)</f>
        <v>#VALUE!</v>
      </c>
      <c r="AM788" s="24" t="e">
        <f>SUMIFS([1]raw_transmission_costs!$I:$I,[1]raw_transmission_costs!$B:$B,$C788,[1]raw_transmission_costs!$A:$A,AM$611)</f>
        <v>#VALUE!</v>
      </c>
      <c r="AN788" s="131" t="e">
        <f>SUMIFS([1]raw_transmission_costs!$I:$I,[1]raw_transmission_costs!$B:$B,$C788,[1]raw_transmission_costs!$A:$A,AN$611)</f>
        <v>#VALUE!</v>
      </c>
      <c r="AO788" s="17"/>
    </row>
    <row r="789" spans="3:41" outlineLevel="1" x14ac:dyDescent="0.4">
      <c r="C789" s="145" t="s">
        <v>160</v>
      </c>
      <c r="D789" s="130" t="s">
        <v>36</v>
      </c>
      <c r="E789" s="24">
        <v>0</v>
      </c>
      <c r="F789" s="24">
        <v>0</v>
      </c>
      <c r="G789" s="24">
        <v>0</v>
      </c>
      <c r="H789" s="24">
        <v>0</v>
      </c>
      <c r="I789" s="24">
        <v>0</v>
      </c>
      <c r="J789" s="24">
        <v>0</v>
      </c>
      <c r="K789" s="24">
        <v>0</v>
      </c>
      <c r="L789" s="24">
        <v>0</v>
      </c>
      <c r="M789" s="24">
        <v>0</v>
      </c>
      <c r="N789" s="24">
        <v>0</v>
      </c>
      <c r="O789" s="24">
        <v>0</v>
      </c>
      <c r="P789" s="24">
        <v>0</v>
      </c>
      <c r="Q789" s="24">
        <v>0</v>
      </c>
      <c r="R789" s="24">
        <v>0</v>
      </c>
      <c r="S789" s="24">
        <v>0</v>
      </c>
      <c r="T789" s="24">
        <v>700</v>
      </c>
      <c r="U789" s="24" t="e">
        <f>SUMIFS([1]raw_transmission_costs!$I:$I,[1]raw_transmission_costs!$B:$B,$C789,[1]raw_transmission_costs!$A:$A,U$611)</f>
        <v>#VALUE!</v>
      </c>
      <c r="V789" s="24" t="e">
        <f>SUMIFS([1]raw_transmission_costs!$I:$I,[1]raw_transmission_costs!$B:$B,$C789,[1]raw_transmission_costs!$A:$A,V$611)</f>
        <v>#VALUE!</v>
      </c>
      <c r="W789" s="24" t="e">
        <f>SUMIFS([1]raw_transmission_costs!$I:$I,[1]raw_transmission_costs!$B:$B,$C789,[1]raw_transmission_costs!$A:$A,W$611)</f>
        <v>#VALUE!</v>
      </c>
      <c r="X789" s="24" t="e">
        <f>SUMIFS([1]raw_transmission_costs!$I:$I,[1]raw_transmission_costs!$B:$B,$C789,[1]raw_transmission_costs!$A:$A,X$611)</f>
        <v>#VALUE!</v>
      </c>
      <c r="Y789" s="24" t="e">
        <f>SUMIFS([1]raw_transmission_costs!$I:$I,[1]raw_transmission_costs!$B:$B,$C789,[1]raw_transmission_costs!$A:$A,Y$611)</f>
        <v>#VALUE!</v>
      </c>
      <c r="Z789" s="24" t="e">
        <f>SUMIFS([1]raw_transmission_costs!$I:$I,[1]raw_transmission_costs!$B:$B,$C789,[1]raw_transmission_costs!$A:$A,Z$611)</f>
        <v>#VALUE!</v>
      </c>
      <c r="AA789" s="24" t="e">
        <f>SUMIFS([1]raw_transmission_costs!$I:$I,[1]raw_transmission_costs!$B:$B,$C789,[1]raw_transmission_costs!$A:$A,AA$611)</f>
        <v>#VALUE!</v>
      </c>
      <c r="AB789" s="24" t="e">
        <f>SUMIFS([1]raw_transmission_costs!$I:$I,[1]raw_transmission_costs!$B:$B,$C789,[1]raw_transmission_costs!$A:$A,AB$611)</f>
        <v>#VALUE!</v>
      </c>
      <c r="AC789" s="24" t="e">
        <f>SUMIFS([1]raw_transmission_costs!$I:$I,[1]raw_transmission_costs!$B:$B,$C789,[1]raw_transmission_costs!$A:$A,AC$611)</f>
        <v>#VALUE!</v>
      </c>
      <c r="AD789" s="24" t="e">
        <f>SUMIFS([1]raw_transmission_costs!$I:$I,[1]raw_transmission_costs!$B:$B,$C789,[1]raw_transmission_costs!$A:$A,AD$611)</f>
        <v>#VALUE!</v>
      </c>
      <c r="AE789" s="24" t="e">
        <f>SUMIFS([1]raw_transmission_costs!$I:$I,[1]raw_transmission_costs!$B:$B,$C789,[1]raw_transmission_costs!$A:$A,AE$611)</f>
        <v>#VALUE!</v>
      </c>
      <c r="AF789" s="24" t="e">
        <f>SUMIFS([1]raw_transmission_costs!$I:$I,[1]raw_transmission_costs!$B:$B,$C789,[1]raw_transmission_costs!$A:$A,AF$611)</f>
        <v>#VALUE!</v>
      </c>
      <c r="AG789" s="24" t="e">
        <f>SUMIFS([1]raw_transmission_costs!$I:$I,[1]raw_transmission_costs!$B:$B,$C789,[1]raw_transmission_costs!$A:$A,AG$611)</f>
        <v>#VALUE!</v>
      </c>
      <c r="AH789" s="24" t="e">
        <f>SUMIFS([1]raw_transmission_costs!$I:$I,[1]raw_transmission_costs!$B:$B,$C789,[1]raw_transmission_costs!$A:$A,AH$611)</f>
        <v>#VALUE!</v>
      </c>
      <c r="AI789" s="24" t="e">
        <f>SUMIFS([1]raw_transmission_costs!$I:$I,[1]raw_transmission_costs!$B:$B,$C789,[1]raw_transmission_costs!$A:$A,AI$611)</f>
        <v>#VALUE!</v>
      </c>
      <c r="AJ789" s="24" t="e">
        <f>SUMIFS([1]raw_transmission_costs!$I:$I,[1]raw_transmission_costs!$B:$B,$C789,[1]raw_transmission_costs!$A:$A,AJ$611)</f>
        <v>#VALUE!</v>
      </c>
      <c r="AK789" s="24" t="e">
        <f>SUMIFS([1]raw_transmission_costs!$I:$I,[1]raw_transmission_costs!$B:$B,$C789,[1]raw_transmission_costs!$A:$A,AK$611)</f>
        <v>#VALUE!</v>
      </c>
      <c r="AL789" s="24" t="e">
        <f>SUMIFS([1]raw_transmission_costs!$I:$I,[1]raw_transmission_costs!$B:$B,$C789,[1]raw_transmission_costs!$A:$A,AL$611)</f>
        <v>#VALUE!</v>
      </c>
      <c r="AM789" s="24" t="e">
        <f>SUMIFS([1]raw_transmission_costs!$I:$I,[1]raw_transmission_costs!$B:$B,$C789,[1]raw_transmission_costs!$A:$A,AM$611)</f>
        <v>#VALUE!</v>
      </c>
      <c r="AN789" s="131" t="e">
        <f>SUMIFS([1]raw_transmission_costs!$I:$I,[1]raw_transmission_costs!$B:$B,$C789,[1]raw_transmission_costs!$A:$A,AN$611)</f>
        <v>#VALUE!</v>
      </c>
      <c r="AO789" s="17"/>
    </row>
    <row r="790" spans="3:41" outlineLevel="1" x14ac:dyDescent="0.4">
      <c r="C790" s="145" t="s">
        <v>161</v>
      </c>
      <c r="D790" s="130" t="s">
        <v>36</v>
      </c>
      <c r="E790" s="24">
        <v>0</v>
      </c>
      <c r="F790" s="24">
        <v>0</v>
      </c>
      <c r="G790" s="24">
        <v>0</v>
      </c>
      <c r="H790" s="24">
        <v>0</v>
      </c>
      <c r="I790" s="24">
        <v>0</v>
      </c>
      <c r="J790" s="24">
        <v>0</v>
      </c>
      <c r="K790" s="24">
        <v>0</v>
      </c>
      <c r="L790" s="24">
        <v>0</v>
      </c>
      <c r="M790" s="24">
        <v>0</v>
      </c>
      <c r="N790" s="24">
        <v>0</v>
      </c>
      <c r="O790" s="24">
        <v>0</v>
      </c>
      <c r="P790" s="24">
        <v>0</v>
      </c>
      <c r="Q790" s="24">
        <v>0</v>
      </c>
      <c r="R790" s="24">
        <v>0</v>
      </c>
      <c r="S790" s="24">
        <v>0</v>
      </c>
      <c r="T790" s="24">
        <v>0</v>
      </c>
      <c r="U790" s="24" t="e">
        <f>SUMIFS([1]raw_transmission_costs!$I:$I,[1]raw_transmission_costs!$B:$B,$C790,[1]raw_transmission_costs!$A:$A,U$611)</f>
        <v>#VALUE!</v>
      </c>
      <c r="V790" s="24" t="e">
        <f>SUMIFS([1]raw_transmission_costs!$I:$I,[1]raw_transmission_costs!$B:$B,$C790,[1]raw_transmission_costs!$A:$A,V$611)</f>
        <v>#VALUE!</v>
      </c>
      <c r="W790" s="24" t="e">
        <f>SUMIFS([1]raw_transmission_costs!$I:$I,[1]raw_transmission_costs!$B:$B,$C790,[1]raw_transmission_costs!$A:$A,W$611)</f>
        <v>#VALUE!</v>
      </c>
      <c r="X790" s="24" t="e">
        <f>SUMIFS([1]raw_transmission_costs!$I:$I,[1]raw_transmission_costs!$B:$B,$C790,[1]raw_transmission_costs!$A:$A,X$611)</f>
        <v>#VALUE!</v>
      </c>
      <c r="Y790" s="24" t="e">
        <f>SUMIFS([1]raw_transmission_costs!$I:$I,[1]raw_transmission_costs!$B:$B,$C790,[1]raw_transmission_costs!$A:$A,Y$611)</f>
        <v>#VALUE!</v>
      </c>
      <c r="Z790" s="24" t="e">
        <f>SUMIFS([1]raw_transmission_costs!$I:$I,[1]raw_transmission_costs!$B:$B,$C790,[1]raw_transmission_costs!$A:$A,Z$611)</f>
        <v>#VALUE!</v>
      </c>
      <c r="AA790" s="24" t="e">
        <f>SUMIFS([1]raw_transmission_costs!$I:$I,[1]raw_transmission_costs!$B:$B,$C790,[1]raw_transmission_costs!$A:$A,AA$611)</f>
        <v>#VALUE!</v>
      </c>
      <c r="AB790" s="24" t="e">
        <f>SUMIFS([1]raw_transmission_costs!$I:$I,[1]raw_transmission_costs!$B:$B,$C790,[1]raw_transmission_costs!$A:$A,AB$611)</f>
        <v>#VALUE!</v>
      </c>
      <c r="AC790" s="24" t="e">
        <f>SUMIFS([1]raw_transmission_costs!$I:$I,[1]raw_transmission_costs!$B:$B,$C790,[1]raw_transmission_costs!$A:$A,AC$611)</f>
        <v>#VALUE!</v>
      </c>
      <c r="AD790" s="24" t="e">
        <f>SUMIFS([1]raw_transmission_costs!$I:$I,[1]raw_transmission_costs!$B:$B,$C790,[1]raw_transmission_costs!$A:$A,AD$611)</f>
        <v>#VALUE!</v>
      </c>
      <c r="AE790" s="24" t="e">
        <f>SUMIFS([1]raw_transmission_costs!$I:$I,[1]raw_transmission_costs!$B:$B,$C790,[1]raw_transmission_costs!$A:$A,AE$611)</f>
        <v>#VALUE!</v>
      </c>
      <c r="AF790" s="24" t="e">
        <f>SUMIFS([1]raw_transmission_costs!$I:$I,[1]raw_transmission_costs!$B:$B,$C790,[1]raw_transmission_costs!$A:$A,AF$611)</f>
        <v>#VALUE!</v>
      </c>
      <c r="AG790" s="24" t="e">
        <f>SUMIFS([1]raw_transmission_costs!$I:$I,[1]raw_transmission_costs!$B:$B,$C790,[1]raw_transmission_costs!$A:$A,AG$611)</f>
        <v>#VALUE!</v>
      </c>
      <c r="AH790" s="24" t="e">
        <f>SUMIFS([1]raw_transmission_costs!$I:$I,[1]raw_transmission_costs!$B:$B,$C790,[1]raw_transmission_costs!$A:$A,AH$611)</f>
        <v>#VALUE!</v>
      </c>
      <c r="AI790" s="24" t="e">
        <f>SUMIFS([1]raw_transmission_costs!$I:$I,[1]raw_transmission_costs!$B:$B,$C790,[1]raw_transmission_costs!$A:$A,AI$611)</f>
        <v>#VALUE!</v>
      </c>
      <c r="AJ790" s="24" t="e">
        <f>SUMIFS([1]raw_transmission_costs!$I:$I,[1]raw_transmission_costs!$B:$B,$C790,[1]raw_transmission_costs!$A:$A,AJ$611)</f>
        <v>#VALUE!</v>
      </c>
      <c r="AK790" s="24" t="e">
        <f>SUMIFS([1]raw_transmission_costs!$I:$I,[1]raw_transmission_costs!$B:$B,$C790,[1]raw_transmission_costs!$A:$A,AK$611)</f>
        <v>#VALUE!</v>
      </c>
      <c r="AL790" s="24" t="e">
        <f>SUMIFS([1]raw_transmission_costs!$I:$I,[1]raw_transmission_costs!$B:$B,$C790,[1]raw_transmission_costs!$A:$A,AL$611)</f>
        <v>#VALUE!</v>
      </c>
      <c r="AM790" s="24" t="e">
        <f>SUMIFS([1]raw_transmission_costs!$I:$I,[1]raw_transmission_costs!$B:$B,$C790,[1]raw_transmission_costs!$A:$A,AM$611)</f>
        <v>#VALUE!</v>
      </c>
      <c r="AN790" s="131" t="e">
        <f>SUMIFS([1]raw_transmission_costs!$I:$I,[1]raw_transmission_costs!$B:$B,$C790,[1]raw_transmission_costs!$A:$A,AN$611)</f>
        <v>#VALUE!</v>
      </c>
      <c r="AO790" s="17"/>
    </row>
    <row r="791" spans="3:41" outlineLevel="1" x14ac:dyDescent="0.4">
      <c r="C791" s="145" t="s">
        <v>162</v>
      </c>
      <c r="D791" s="130" t="s">
        <v>36</v>
      </c>
      <c r="E791" s="24">
        <v>0</v>
      </c>
      <c r="F791" s="24">
        <v>0</v>
      </c>
      <c r="G791" s="24">
        <v>0</v>
      </c>
      <c r="H791" s="24">
        <v>0</v>
      </c>
      <c r="I791" s="24">
        <v>0</v>
      </c>
      <c r="J791" s="24">
        <v>0</v>
      </c>
      <c r="K791" s="24">
        <v>0</v>
      </c>
      <c r="L791" s="24">
        <v>0</v>
      </c>
      <c r="M791" s="24">
        <v>0</v>
      </c>
      <c r="N791" s="24">
        <v>0</v>
      </c>
      <c r="O791" s="24">
        <v>0</v>
      </c>
      <c r="P791" s="24">
        <v>0</v>
      </c>
      <c r="Q791" s="24">
        <v>0</v>
      </c>
      <c r="R791" s="24">
        <v>0</v>
      </c>
      <c r="S791" s="24">
        <v>0</v>
      </c>
      <c r="T791" s="24">
        <v>0</v>
      </c>
      <c r="U791" s="24" t="e">
        <f>SUMIFS([1]raw_transmission_costs!$I:$I,[1]raw_transmission_costs!$B:$B,$C791,[1]raw_transmission_costs!$A:$A,U$611)</f>
        <v>#VALUE!</v>
      </c>
      <c r="V791" s="24" t="e">
        <f>SUMIFS([1]raw_transmission_costs!$I:$I,[1]raw_transmission_costs!$B:$B,$C791,[1]raw_transmission_costs!$A:$A,V$611)</f>
        <v>#VALUE!</v>
      </c>
      <c r="W791" s="24" t="e">
        <f>SUMIFS([1]raw_transmission_costs!$I:$I,[1]raw_transmission_costs!$B:$B,$C791,[1]raw_transmission_costs!$A:$A,W$611)</f>
        <v>#VALUE!</v>
      </c>
      <c r="X791" s="24" t="e">
        <f>SUMIFS([1]raw_transmission_costs!$I:$I,[1]raw_transmission_costs!$B:$B,$C791,[1]raw_transmission_costs!$A:$A,X$611)</f>
        <v>#VALUE!</v>
      </c>
      <c r="Y791" s="24" t="e">
        <f>SUMIFS([1]raw_transmission_costs!$I:$I,[1]raw_transmission_costs!$B:$B,$C791,[1]raw_transmission_costs!$A:$A,Y$611)</f>
        <v>#VALUE!</v>
      </c>
      <c r="Z791" s="24" t="e">
        <f>SUMIFS([1]raw_transmission_costs!$I:$I,[1]raw_transmission_costs!$B:$B,$C791,[1]raw_transmission_costs!$A:$A,Z$611)</f>
        <v>#VALUE!</v>
      </c>
      <c r="AA791" s="24" t="e">
        <f>SUMIFS([1]raw_transmission_costs!$I:$I,[1]raw_transmission_costs!$B:$B,$C791,[1]raw_transmission_costs!$A:$A,AA$611)</f>
        <v>#VALUE!</v>
      </c>
      <c r="AB791" s="24" t="e">
        <f>SUMIFS([1]raw_transmission_costs!$I:$I,[1]raw_transmission_costs!$B:$B,$C791,[1]raw_transmission_costs!$A:$A,AB$611)</f>
        <v>#VALUE!</v>
      </c>
      <c r="AC791" s="24" t="e">
        <f>SUMIFS([1]raw_transmission_costs!$I:$I,[1]raw_transmission_costs!$B:$B,$C791,[1]raw_transmission_costs!$A:$A,AC$611)</f>
        <v>#VALUE!</v>
      </c>
      <c r="AD791" s="24" t="e">
        <f>SUMIFS([1]raw_transmission_costs!$I:$I,[1]raw_transmission_costs!$B:$B,$C791,[1]raw_transmission_costs!$A:$A,AD$611)</f>
        <v>#VALUE!</v>
      </c>
      <c r="AE791" s="24" t="e">
        <f>SUMIFS([1]raw_transmission_costs!$I:$I,[1]raw_transmission_costs!$B:$B,$C791,[1]raw_transmission_costs!$A:$A,AE$611)</f>
        <v>#VALUE!</v>
      </c>
      <c r="AF791" s="24" t="e">
        <f>SUMIFS([1]raw_transmission_costs!$I:$I,[1]raw_transmission_costs!$B:$B,$C791,[1]raw_transmission_costs!$A:$A,AF$611)</f>
        <v>#VALUE!</v>
      </c>
      <c r="AG791" s="24" t="e">
        <f>SUMIFS([1]raw_transmission_costs!$I:$I,[1]raw_transmission_costs!$B:$B,$C791,[1]raw_transmission_costs!$A:$A,AG$611)</f>
        <v>#VALUE!</v>
      </c>
      <c r="AH791" s="24" t="e">
        <f>SUMIFS([1]raw_transmission_costs!$I:$I,[1]raw_transmission_costs!$B:$B,$C791,[1]raw_transmission_costs!$A:$A,AH$611)</f>
        <v>#VALUE!</v>
      </c>
      <c r="AI791" s="24" t="e">
        <f>SUMIFS([1]raw_transmission_costs!$I:$I,[1]raw_transmission_costs!$B:$B,$C791,[1]raw_transmission_costs!$A:$A,AI$611)</f>
        <v>#VALUE!</v>
      </c>
      <c r="AJ791" s="24" t="e">
        <f>SUMIFS([1]raw_transmission_costs!$I:$I,[1]raw_transmission_costs!$B:$B,$C791,[1]raw_transmission_costs!$A:$A,AJ$611)</f>
        <v>#VALUE!</v>
      </c>
      <c r="AK791" s="24" t="e">
        <f>SUMIFS([1]raw_transmission_costs!$I:$I,[1]raw_transmission_costs!$B:$B,$C791,[1]raw_transmission_costs!$A:$A,AK$611)</f>
        <v>#VALUE!</v>
      </c>
      <c r="AL791" s="24" t="e">
        <f>SUMIFS([1]raw_transmission_costs!$I:$I,[1]raw_transmission_costs!$B:$B,$C791,[1]raw_transmission_costs!$A:$A,AL$611)</f>
        <v>#VALUE!</v>
      </c>
      <c r="AM791" s="24" t="e">
        <f>SUMIFS([1]raw_transmission_costs!$I:$I,[1]raw_transmission_costs!$B:$B,$C791,[1]raw_transmission_costs!$A:$A,AM$611)</f>
        <v>#VALUE!</v>
      </c>
      <c r="AN791" s="131" t="e">
        <f>SUMIFS([1]raw_transmission_costs!$I:$I,[1]raw_transmission_costs!$B:$B,$C791,[1]raw_transmission_costs!$A:$A,AN$611)</f>
        <v>#VALUE!</v>
      </c>
      <c r="AO791" s="17"/>
    </row>
    <row r="792" spans="3:41" outlineLevel="1" x14ac:dyDescent="0.4">
      <c r="C792" s="145" t="s">
        <v>163</v>
      </c>
      <c r="D792" s="130" t="s">
        <v>36</v>
      </c>
      <c r="E792" s="24">
        <v>0</v>
      </c>
      <c r="F792" s="24">
        <v>0</v>
      </c>
      <c r="G792" s="24">
        <v>0</v>
      </c>
      <c r="H792" s="24">
        <v>0</v>
      </c>
      <c r="I792" s="24">
        <v>0</v>
      </c>
      <c r="J792" s="24">
        <v>0</v>
      </c>
      <c r="K792" s="24">
        <v>0</v>
      </c>
      <c r="L792" s="24">
        <v>0</v>
      </c>
      <c r="M792" s="24">
        <v>0</v>
      </c>
      <c r="N792" s="24">
        <v>0</v>
      </c>
      <c r="O792" s="24">
        <v>0</v>
      </c>
      <c r="P792" s="24">
        <v>0</v>
      </c>
      <c r="Q792" s="24">
        <v>0</v>
      </c>
      <c r="R792" s="24">
        <v>0</v>
      </c>
      <c r="S792" s="24">
        <v>0</v>
      </c>
      <c r="T792" s="24">
        <v>0</v>
      </c>
      <c r="U792" s="24" t="e">
        <f>SUMIFS([1]raw_transmission_costs!$I:$I,[1]raw_transmission_costs!$B:$B,$C792,[1]raw_transmission_costs!$A:$A,U$611)</f>
        <v>#VALUE!</v>
      </c>
      <c r="V792" s="24" t="e">
        <f>SUMIFS([1]raw_transmission_costs!$I:$I,[1]raw_transmission_costs!$B:$B,$C792,[1]raw_transmission_costs!$A:$A,V$611)</f>
        <v>#VALUE!</v>
      </c>
      <c r="W792" s="24" t="e">
        <f>SUMIFS([1]raw_transmission_costs!$I:$I,[1]raw_transmission_costs!$B:$B,$C792,[1]raw_transmission_costs!$A:$A,W$611)</f>
        <v>#VALUE!</v>
      </c>
      <c r="X792" s="24" t="e">
        <f>SUMIFS([1]raw_transmission_costs!$I:$I,[1]raw_transmission_costs!$B:$B,$C792,[1]raw_transmission_costs!$A:$A,X$611)</f>
        <v>#VALUE!</v>
      </c>
      <c r="Y792" s="24" t="e">
        <f>SUMIFS([1]raw_transmission_costs!$I:$I,[1]raw_transmission_costs!$B:$B,$C792,[1]raw_transmission_costs!$A:$A,Y$611)</f>
        <v>#VALUE!</v>
      </c>
      <c r="Z792" s="24" t="e">
        <f>SUMIFS([1]raw_transmission_costs!$I:$I,[1]raw_transmission_costs!$B:$B,$C792,[1]raw_transmission_costs!$A:$A,Z$611)</f>
        <v>#VALUE!</v>
      </c>
      <c r="AA792" s="24" t="e">
        <f>SUMIFS([1]raw_transmission_costs!$I:$I,[1]raw_transmission_costs!$B:$B,$C792,[1]raw_transmission_costs!$A:$A,AA$611)</f>
        <v>#VALUE!</v>
      </c>
      <c r="AB792" s="24" t="e">
        <f>SUMIFS([1]raw_transmission_costs!$I:$I,[1]raw_transmission_costs!$B:$B,$C792,[1]raw_transmission_costs!$A:$A,AB$611)</f>
        <v>#VALUE!</v>
      </c>
      <c r="AC792" s="24" t="e">
        <f>SUMIFS([1]raw_transmission_costs!$I:$I,[1]raw_transmission_costs!$B:$B,$C792,[1]raw_transmission_costs!$A:$A,AC$611)</f>
        <v>#VALUE!</v>
      </c>
      <c r="AD792" s="24" t="e">
        <f>SUMIFS([1]raw_transmission_costs!$I:$I,[1]raw_transmission_costs!$B:$B,$C792,[1]raw_transmission_costs!$A:$A,AD$611)</f>
        <v>#VALUE!</v>
      </c>
      <c r="AE792" s="24" t="e">
        <f>SUMIFS([1]raw_transmission_costs!$I:$I,[1]raw_transmission_costs!$B:$B,$C792,[1]raw_transmission_costs!$A:$A,AE$611)</f>
        <v>#VALUE!</v>
      </c>
      <c r="AF792" s="24" t="e">
        <f>SUMIFS([1]raw_transmission_costs!$I:$I,[1]raw_transmission_costs!$B:$B,$C792,[1]raw_transmission_costs!$A:$A,AF$611)</f>
        <v>#VALUE!</v>
      </c>
      <c r="AG792" s="24" t="e">
        <f>SUMIFS([1]raw_transmission_costs!$I:$I,[1]raw_transmission_costs!$B:$B,$C792,[1]raw_transmission_costs!$A:$A,AG$611)</f>
        <v>#VALUE!</v>
      </c>
      <c r="AH792" s="24" t="e">
        <f>SUMIFS([1]raw_transmission_costs!$I:$I,[1]raw_transmission_costs!$B:$B,$C792,[1]raw_transmission_costs!$A:$A,AH$611)</f>
        <v>#VALUE!</v>
      </c>
      <c r="AI792" s="24" t="e">
        <f>SUMIFS([1]raw_transmission_costs!$I:$I,[1]raw_transmission_costs!$B:$B,$C792,[1]raw_transmission_costs!$A:$A,AI$611)</f>
        <v>#VALUE!</v>
      </c>
      <c r="AJ792" s="24" t="e">
        <f>SUMIFS([1]raw_transmission_costs!$I:$I,[1]raw_transmission_costs!$B:$B,$C792,[1]raw_transmission_costs!$A:$A,AJ$611)</f>
        <v>#VALUE!</v>
      </c>
      <c r="AK792" s="24" t="e">
        <f>SUMIFS([1]raw_transmission_costs!$I:$I,[1]raw_transmission_costs!$B:$B,$C792,[1]raw_transmission_costs!$A:$A,AK$611)</f>
        <v>#VALUE!</v>
      </c>
      <c r="AL792" s="24" t="e">
        <f>SUMIFS([1]raw_transmission_costs!$I:$I,[1]raw_transmission_costs!$B:$B,$C792,[1]raw_transmission_costs!$A:$A,AL$611)</f>
        <v>#VALUE!</v>
      </c>
      <c r="AM792" s="24" t="e">
        <f>SUMIFS([1]raw_transmission_costs!$I:$I,[1]raw_transmission_costs!$B:$B,$C792,[1]raw_transmission_costs!$A:$A,AM$611)</f>
        <v>#VALUE!</v>
      </c>
      <c r="AN792" s="131" t="e">
        <f>SUMIFS([1]raw_transmission_costs!$I:$I,[1]raw_transmission_costs!$B:$B,$C792,[1]raw_transmission_costs!$A:$A,AN$611)</f>
        <v>#VALUE!</v>
      </c>
      <c r="AO792" s="17"/>
    </row>
    <row r="793" spans="3:41" outlineLevel="1" x14ac:dyDescent="0.4">
      <c r="C793" s="145" t="s">
        <v>164</v>
      </c>
      <c r="D793" s="130" t="s">
        <v>36</v>
      </c>
      <c r="E793" s="24">
        <v>0</v>
      </c>
      <c r="F793" s="24">
        <v>0</v>
      </c>
      <c r="G793" s="24">
        <v>0</v>
      </c>
      <c r="H793" s="24">
        <v>0</v>
      </c>
      <c r="I793" s="24">
        <v>0</v>
      </c>
      <c r="J793" s="24">
        <v>0</v>
      </c>
      <c r="K793" s="24">
        <v>0</v>
      </c>
      <c r="L793" s="24">
        <v>0</v>
      </c>
      <c r="M793" s="24">
        <v>0</v>
      </c>
      <c r="N793" s="24">
        <v>0</v>
      </c>
      <c r="O793" s="24">
        <v>0</v>
      </c>
      <c r="P793" s="24">
        <v>1900</v>
      </c>
      <c r="Q793" s="24">
        <v>0</v>
      </c>
      <c r="R793" s="24">
        <v>0</v>
      </c>
      <c r="S793" s="24">
        <v>0</v>
      </c>
      <c r="T793" s="24">
        <v>1900</v>
      </c>
      <c r="U793" s="24" t="e">
        <f>SUMIFS([1]raw_transmission_costs!$I:$I,[1]raw_transmission_costs!$B:$B,$C793,[1]raw_transmission_costs!$A:$A,U$611)</f>
        <v>#VALUE!</v>
      </c>
      <c r="V793" s="24" t="e">
        <f>SUMIFS([1]raw_transmission_costs!$I:$I,[1]raw_transmission_costs!$B:$B,$C793,[1]raw_transmission_costs!$A:$A,V$611)</f>
        <v>#VALUE!</v>
      </c>
      <c r="W793" s="24" t="e">
        <f>SUMIFS([1]raw_transmission_costs!$I:$I,[1]raw_transmission_costs!$B:$B,$C793,[1]raw_transmission_costs!$A:$A,W$611)</f>
        <v>#VALUE!</v>
      </c>
      <c r="X793" s="24" t="e">
        <f>SUMIFS([1]raw_transmission_costs!$I:$I,[1]raw_transmission_costs!$B:$B,$C793,[1]raw_transmission_costs!$A:$A,X$611)</f>
        <v>#VALUE!</v>
      </c>
      <c r="Y793" s="24" t="e">
        <f>SUMIFS([1]raw_transmission_costs!$I:$I,[1]raw_transmission_costs!$B:$B,$C793,[1]raw_transmission_costs!$A:$A,Y$611)</f>
        <v>#VALUE!</v>
      </c>
      <c r="Z793" s="24" t="e">
        <f>SUMIFS([1]raw_transmission_costs!$I:$I,[1]raw_transmission_costs!$B:$B,$C793,[1]raw_transmission_costs!$A:$A,Z$611)</f>
        <v>#VALUE!</v>
      </c>
      <c r="AA793" s="24" t="e">
        <f>SUMIFS([1]raw_transmission_costs!$I:$I,[1]raw_transmission_costs!$B:$B,$C793,[1]raw_transmission_costs!$A:$A,AA$611)</f>
        <v>#VALUE!</v>
      </c>
      <c r="AB793" s="24" t="e">
        <f>SUMIFS([1]raw_transmission_costs!$I:$I,[1]raw_transmission_costs!$B:$B,$C793,[1]raw_transmission_costs!$A:$A,AB$611)</f>
        <v>#VALUE!</v>
      </c>
      <c r="AC793" s="24" t="e">
        <f>SUMIFS([1]raw_transmission_costs!$I:$I,[1]raw_transmission_costs!$B:$B,$C793,[1]raw_transmission_costs!$A:$A,AC$611)</f>
        <v>#VALUE!</v>
      </c>
      <c r="AD793" s="24" t="e">
        <f>SUMIFS([1]raw_transmission_costs!$I:$I,[1]raw_transmission_costs!$B:$B,$C793,[1]raw_transmission_costs!$A:$A,AD$611)</f>
        <v>#VALUE!</v>
      </c>
      <c r="AE793" s="24" t="e">
        <f>SUMIFS([1]raw_transmission_costs!$I:$I,[1]raw_transmission_costs!$B:$B,$C793,[1]raw_transmission_costs!$A:$A,AE$611)</f>
        <v>#VALUE!</v>
      </c>
      <c r="AF793" s="24" t="e">
        <f>SUMIFS([1]raw_transmission_costs!$I:$I,[1]raw_transmission_costs!$B:$B,$C793,[1]raw_transmission_costs!$A:$A,AF$611)</f>
        <v>#VALUE!</v>
      </c>
      <c r="AG793" s="24" t="e">
        <f>SUMIFS([1]raw_transmission_costs!$I:$I,[1]raw_transmission_costs!$B:$B,$C793,[1]raw_transmission_costs!$A:$A,AG$611)</f>
        <v>#VALUE!</v>
      </c>
      <c r="AH793" s="24" t="e">
        <f>SUMIFS([1]raw_transmission_costs!$I:$I,[1]raw_transmission_costs!$B:$B,$C793,[1]raw_transmission_costs!$A:$A,AH$611)</f>
        <v>#VALUE!</v>
      </c>
      <c r="AI793" s="24" t="e">
        <f>SUMIFS([1]raw_transmission_costs!$I:$I,[1]raw_transmission_costs!$B:$B,$C793,[1]raw_transmission_costs!$A:$A,AI$611)</f>
        <v>#VALUE!</v>
      </c>
      <c r="AJ793" s="24" t="e">
        <f>SUMIFS([1]raw_transmission_costs!$I:$I,[1]raw_transmission_costs!$B:$B,$C793,[1]raw_transmission_costs!$A:$A,AJ$611)</f>
        <v>#VALUE!</v>
      </c>
      <c r="AK793" s="24" t="e">
        <f>SUMIFS([1]raw_transmission_costs!$I:$I,[1]raw_transmission_costs!$B:$B,$C793,[1]raw_transmission_costs!$A:$A,AK$611)</f>
        <v>#VALUE!</v>
      </c>
      <c r="AL793" s="24" t="e">
        <f>SUMIFS([1]raw_transmission_costs!$I:$I,[1]raw_transmission_costs!$B:$B,$C793,[1]raw_transmission_costs!$A:$A,AL$611)</f>
        <v>#VALUE!</v>
      </c>
      <c r="AM793" s="24" t="e">
        <f>SUMIFS([1]raw_transmission_costs!$I:$I,[1]raw_transmission_costs!$B:$B,$C793,[1]raw_transmission_costs!$A:$A,AM$611)</f>
        <v>#VALUE!</v>
      </c>
      <c r="AN793" s="131" t="e">
        <f>SUMIFS([1]raw_transmission_costs!$I:$I,[1]raw_transmission_costs!$B:$B,$C793,[1]raw_transmission_costs!$A:$A,AN$611)</f>
        <v>#VALUE!</v>
      </c>
      <c r="AO793" s="17"/>
    </row>
    <row r="794" spans="3:41" outlineLevel="1" x14ac:dyDescent="0.4">
      <c r="C794" s="145" t="s">
        <v>165</v>
      </c>
      <c r="D794" s="130" t="s">
        <v>36</v>
      </c>
      <c r="E794" s="24">
        <v>0</v>
      </c>
      <c r="F794" s="24">
        <v>0</v>
      </c>
      <c r="G794" s="24">
        <v>0</v>
      </c>
      <c r="H794" s="24">
        <v>0</v>
      </c>
      <c r="I794" s="24">
        <v>0</v>
      </c>
      <c r="J794" s="24">
        <v>0</v>
      </c>
      <c r="K794" s="24">
        <v>0</v>
      </c>
      <c r="L794" s="24">
        <v>0</v>
      </c>
      <c r="M794" s="24">
        <v>0</v>
      </c>
      <c r="N794" s="24">
        <v>0</v>
      </c>
      <c r="O794" s="24">
        <v>0</v>
      </c>
      <c r="P794" s="24">
        <v>1050</v>
      </c>
      <c r="Q794" s="24">
        <v>0</v>
      </c>
      <c r="R794" s="24">
        <v>0</v>
      </c>
      <c r="S794" s="24">
        <v>0</v>
      </c>
      <c r="T794" s="24">
        <v>2550</v>
      </c>
      <c r="U794" s="24" t="e">
        <f>SUMIFS([1]raw_transmission_costs!$I:$I,[1]raw_transmission_costs!$B:$B,$C794,[1]raw_transmission_costs!$A:$A,U$611)</f>
        <v>#VALUE!</v>
      </c>
      <c r="V794" s="24" t="e">
        <f>SUMIFS([1]raw_transmission_costs!$I:$I,[1]raw_transmission_costs!$B:$B,$C794,[1]raw_transmission_costs!$A:$A,V$611)</f>
        <v>#VALUE!</v>
      </c>
      <c r="W794" s="24" t="e">
        <f>SUMIFS([1]raw_transmission_costs!$I:$I,[1]raw_transmission_costs!$B:$B,$C794,[1]raw_transmission_costs!$A:$A,W$611)</f>
        <v>#VALUE!</v>
      </c>
      <c r="X794" s="24" t="e">
        <f>SUMIFS([1]raw_transmission_costs!$I:$I,[1]raw_transmission_costs!$B:$B,$C794,[1]raw_transmission_costs!$A:$A,X$611)</f>
        <v>#VALUE!</v>
      </c>
      <c r="Y794" s="24" t="e">
        <f>SUMIFS([1]raw_transmission_costs!$I:$I,[1]raw_transmission_costs!$B:$B,$C794,[1]raw_transmission_costs!$A:$A,Y$611)</f>
        <v>#VALUE!</v>
      </c>
      <c r="Z794" s="24" t="e">
        <f>SUMIFS([1]raw_transmission_costs!$I:$I,[1]raw_transmission_costs!$B:$B,$C794,[1]raw_transmission_costs!$A:$A,Z$611)</f>
        <v>#VALUE!</v>
      </c>
      <c r="AA794" s="24" t="e">
        <f>SUMIFS([1]raw_transmission_costs!$I:$I,[1]raw_transmission_costs!$B:$B,$C794,[1]raw_transmission_costs!$A:$A,AA$611)</f>
        <v>#VALUE!</v>
      </c>
      <c r="AB794" s="24" t="e">
        <f>SUMIFS([1]raw_transmission_costs!$I:$I,[1]raw_transmission_costs!$B:$B,$C794,[1]raw_transmission_costs!$A:$A,AB$611)</f>
        <v>#VALUE!</v>
      </c>
      <c r="AC794" s="24" t="e">
        <f>SUMIFS([1]raw_transmission_costs!$I:$I,[1]raw_transmission_costs!$B:$B,$C794,[1]raw_transmission_costs!$A:$A,AC$611)</f>
        <v>#VALUE!</v>
      </c>
      <c r="AD794" s="24" t="e">
        <f>SUMIFS([1]raw_transmission_costs!$I:$I,[1]raw_transmission_costs!$B:$B,$C794,[1]raw_transmission_costs!$A:$A,AD$611)</f>
        <v>#VALUE!</v>
      </c>
      <c r="AE794" s="24" t="e">
        <f>SUMIFS([1]raw_transmission_costs!$I:$I,[1]raw_transmission_costs!$B:$B,$C794,[1]raw_transmission_costs!$A:$A,AE$611)</f>
        <v>#VALUE!</v>
      </c>
      <c r="AF794" s="24" t="e">
        <f>SUMIFS([1]raw_transmission_costs!$I:$I,[1]raw_transmission_costs!$B:$B,$C794,[1]raw_transmission_costs!$A:$A,AF$611)</f>
        <v>#VALUE!</v>
      </c>
      <c r="AG794" s="24" t="e">
        <f>SUMIFS([1]raw_transmission_costs!$I:$I,[1]raw_transmission_costs!$B:$B,$C794,[1]raw_transmission_costs!$A:$A,AG$611)</f>
        <v>#VALUE!</v>
      </c>
      <c r="AH794" s="24" t="e">
        <f>SUMIFS([1]raw_transmission_costs!$I:$I,[1]raw_transmission_costs!$B:$B,$C794,[1]raw_transmission_costs!$A:$A,AH$611)</f>
        <v>#VALUE!</v>
      </c>
      <c r="AI794" s="24" t="e">
        <f>SUMIFS([1]raw_transmission_costs!$I:$I,[1]raw_transmission_costs!$B:$B,$C794,[1]raw_transmission_costs!$A:$A,AI$611)</f>
        <v>#VALUE!</v>
      </c>
      <c r="AJ794" s="24" t="e">
        <f>SUMIFS([1]raw_transmission_costs!$I:$I,[1]raw_transmission_costs!$B:$B,$C794,[1]raw_transmission_costs!$A:$A,AJ$611)</f>
        <v>#VALUE!</v>
      </c>
      <c r="AK794" s="24" t="e">
        <f>SUMIFS([1]raw_transmission_costs!$I:$I,[1]raw_transmission_costs!$B:$B,$C794,[1]raw_transmission_costs!$A:$A,AK$611)</f>
        <v>#VALUE!</v>
      </c>
      <c r="AL794" s="24" t="e">
        <f>SUMIFS([1]raw_transmission_costs!$I:$I,[1]raw_transmission_costs!$B:$B,$C794,[1]raw_transmission_costs!$A:$A,AL$611)</f>
        <v>#VALUE!</v>
      </c>
      <c r="AM794" s="24" t="e">
        <f>SUMIFS([1]raw_transmission_costs!$I:$I,[1]raw_transmission_costs!$B:$B,$C794,[1]raw_transmission_costs!$A:$A,AM$611)</f>
        <v>#VALUE!</v>
      </c>
      <c r="AN794" s="131" t="e">
        <f>SUMIFS([1]raw_transmission_costs!$I:$I,[1]raw_transmission_costs!$B:$B,$C794,[1]raw_transmission_costs!$A:$A,AN$611)</f>
        <v>#VALUE!</v>
      </c>
      <c r="AO794" s="17"/>
    </row>
    <row r="795" spans="3:41" outlineLevel="1" x14ac:dyDescent="0.4">
      <c r="C795" s="145" t="s">
        <v>166</v>
      </c>
      <c r="D795" s="130" t="s">
        <v>36</v>
      </c>
      <c r="E795" s="24">
        <v>0</v>
      </c>
      <c r="F795" s="24">
        <v>0</v>
      </c>
      <c r="G795" s="24">
        <v>0</v>
      </c>
      <c r="H795" s="24">
        <v>0</v>
      </c>
      <c r="I795" s="24">
        <v>0</v>
      </c>
      <c r="J795" s="24">
        <v>0</v>
      </c>
      <c r="K795" s="24">
        <v>0</v>
      </c>
      <c r="L795" s="24">
        <v>0</v>
      </c>
      <c r="M795" s="24">
        <v>0</v>
      </c>
      <c r="N795" s="24">
        <v>0</v>
      </c>
      <c r="O795" s="24">
        <v>0</v>
      </c>
      <c r="P795" s="24">
        <v>5100</v>
      </c>
      <c r="Q795" s="24">
        <v>0</v>
      </c>
      <c r="R795" s="24">
        <v>0</v>
      </c>
      <c r="S795" s="24">
        <v>0</v>
      </c>
      <c r="T795" s="24">
        <v>6600</v>
      </c>
      <c r="U795" s="24" t="e">
        <f>SUMIFS([1]raw_transmission_costs!$I:$I,[1]raw_transmission_costs!$B:$B,$C795,[1]raw_transmission_costs!$A:$A,U$611)</f>
        <v>#VALUE!</v>
      </c>
      <c r="V795" s="24" t="e">
        <f>SUMIFS([1]raw_transmission_costs!$I:$I,[1]raw_transmission_costs!$B:$B,$C795,[1]raw_transmission_costs!$A:$A,V$611)</f>
        <v>#VALUE!</v>
      </c>
      <c r="W795" s="24" t="e">
        <f>SUMIFS([1]raw_transmission_costs!$I:$I,[1]raw_transmission_costs!$B:$B,$C795,[1]raw_transmission_costs!$A:$A,W$611)</f>
        <v>#VALUE!</v>
      </c>
      <c r="X795" s="24" t="e">
        <f>SUMIFS([1]raw_transmission_costs!$I:$I,[1]raw_transmission_costs!$B:$B,$C795,[1]raw_transmission_costs!$A:$A,X$611)</f>
        <v>#VALUE!</v>
      </c>
      <c r="Y795" s="24" t="e">
        <f>SUMIFS([1]raw_transmission_costs!$I:$I,[1]raw_transmission_costs!$B:$B,$C795,[1]raw_transmission_costs!$A:$A,Y$611)</f>
        <v>#VALUE!</v>
      </c>
      <c r="Z795" s="24" t="e">
        <f>SUMIFS([1]raw_transmission_costs!$I:$I,[1]raw_transmission_costs!$B:$B,$C795,[1]raw_transmission_costs!$A:$A,Z$611)</f>
        <v>#VALUE!</v>
      </c>
      <c r="AA795" s="24" t="e">
        <f>SUMIFS([1]raw_transmission_costs!$I:$I,[1]raw_transmission_costs!$B:$B,$C795,[1]raw_transmission_costs!$A:$A,AA$611)</f>
        <v>#VALUE!</v>
      </c>
      <c r="AB795" s="24" t="e">
        <f>SUMIFS([1]raw_transmission_costs!$I:$I,[1]raw_transmission_costs!$B:$B,$C795,[1]raw_transmission_costs!$A:$A,AB$611)</f>
        <v>#VALUE!</v>
      </c>
      <c r="AC795" s="24" t="e">
        <f>SUMIFS([1]raw_transmission_costs!$I:$I,[1]raw_transmission_costs!$B:$B,$C795,[1]raw_transmission_costs!$A:$A,AC$611)</f>
        <v>#VALUE!</v>
      </c>
      <c r="AD795" s="24" t="e">
        <f>SUMIFS([1]raw_transmission_costs!$I:$I,[1]raw_transmission_costs!$B:$B,$C795,[1]raw_transmission_costs!$A:$A,AD$611)</f>
        <v>#VALUE!</v>
      </c>
      <c r="AE795" s="24" t="e">
        <f>SUMIFS([1]raw_transmission_costs!$I:$I,[1]raw_transmission_costs!$B:$B,$C795,[1]raw_transmission_costs!$A:$A,AE$611)</f>
        <v>#VALUE!</v>
      </c>
      <c r="AF795" s="24" t="e">
        <f>SUMIFS([1]raw_transmission_costs!$I:$I,[1]raw_transmission_costs!$B:$B,$C795,[1]raw_transmission_costs!$A:$A,AF$611)</f>
        <v>#VALUE!</v>
      </c>
      <c r="AG795" s="24" t="e">
        <f>SUMIFS([1]raw_transmission_costs!$I:$I,[1]raw_transmission_costs!$B:$B,$C795,[1]raw_transmission_costs!$A:$A,AG$611)</f>
        <v>#VALUE!</v>
      </c>
      <c r="AH795" s="24" t="e">
        <f>SUMIFS([1]raw_transmission_costs!$I:$I,[1]raw_transmission_costs!$B:$B,$C795,[1]raw_transmission_costs!$A:$A,AH$611)</f>
        <v>#VALUE!</v>
      </c>
      <c r="AI795" s="24" t="e">
        <f>SUMIFS([1]raw_transmission_costs!$I:$I,[1]raw_transmission_costs!$B:$B,$C795,[1]raw_transmission_costs!$A:$A,AI$611)</f>
        <v>#VALUE!</v>
      </c>
      <c r="AJ795" s="24" t="e">
        <f>SUMIFS([1]raw_transmission_costs!$I:$I,[1]raw_transmission_costs!$B:$B,$C795,[1]raw_transmission_costs!$A:$A,AJ$611)</f>
        <v>#VALUE!</v>
      </c>
      <c r="AK795" s="24" t="e">
        <f>SUMIFS([1]raw_transmission_costs!$I:$I,[1]raw_transmission_costs!$B:$B,$C795,[1]raw_transmission_costs!$A:$A,AK$611)</f>
        <v>#VALUE!</v>
      </c>
      <c r="AL795" s="24" t="e">
        <f>SUMIFS([1]raw_transmission_costs!$I:$I,[1]raw_transmission_costs!$B:$B,$C795,[1]raw_transmission_costs!$A:$A,AL$611)</f>
        <v>#VALUE!</v>
      </c>
      <c r="AM795" s="24" t="e">
        <f>SUMIFS([1]raw_transmission_costs!$I:$I,[1]raw_transmission_costs!$B:$B,$C795,[1]raw_transmission_costs!$A:$A,AM$611)</f>
        <v>#VALUE!</v>
      </c>
      <c r="AN795" s="131" t="e">
        <f>SUMIFS([1]raw_transmission_costs!$I:$I,[1]raw_transmission_costs!$B:$B,$C795,[1]raw_transmission_costs!$A:$A,AN$611)</f>
        <v>#VALUE!</v>
      </c>
      <c r="AO795" s="17"/>
    </row>
    <row r="796" spans="3:41" outlineLevel="1" x14ac:dyDescent="0.4">
      <c r="C796" s="145" t="s">
        <v>167</v>
      </c>
      <c r="D796" s="130" t="s">
        <v>36</v>
      </c>
      <c r="E796" s="24">
        <v>0</v>
      </c>
      <c r="F796" s="24">
        <v>0</v>
      </c>
      <c r="G796" s="24">
        <v>0</v>
      </c>
      <c r="H796" s="24">
        <v>0</v>
      </c>
      <c r="I796" s="24">
        <v>0</v>
      </c>
      <c r="J796" s="24">
        <v>0</v>
      </c>
      <c r="K796" s="24">
        <v>0</v>
      </c>
      <c r="L796" s="24">
        <v>0</v>
      </c>
      <c r="M796" s="24">
        <v>0</v>
      </c>
      <c r="N796" s="24">
        <v>0</v>
      </c>
      <c r="O796" s="24">
        <v>0</v>
      </c>
      <c r="P796" s="24">
        <v>700</v>
      </c>
      <c r="Q796" s="24">
        <v>0</v>
      </c>
      <c r="R796" s="24">
        <v>0</v>
      </c>
      <c r="S796" s="24">
        <v>0</v>
      </c>
      <c r="T796" s="24">
        <v>700</v>
      </c>
      <c r="U796" s="24" t="e">
        <f>SUMIFS([1]raw_transmission_costs!$I:$I,[1]raw_transmission_costs!$B:$B,$C796,[1]raw_transmission_costs!$A:$A,U$611)</f>
        <v>#VALUE!</v>
      </c>
      <c r="V796" s="24" t="e">
        <f>SUMIFS([1]raw_transmission_costs!$I:$I,[1]raw_transmission_costs!$B:$B,$C796,[1]raw_transmission_costs!$A:$A,V$611)</f>
        <v>#VALUE!</v>
      </c>
      <c r="W796" s="24" t="e">
        <f>SUMIFS([1]raw_transmission_costs!$I:$I,[1]raw_transmission_costs!$B:$B,$C796,[1]raw_transmission_costs!$A:$A,W$611)</f>
        <v>#VALUE!</v>
      </c>
      <c r="X796" s="24" t="e">
        <f>SUMIFS([1]raw_transmission_costs!$I:$I,[1]raw_transmission_costs!$B:$B,$C796,[1]raw_transmission_costs!$A:$A,X$611)</f>
        <v>#VALUE!</v>
      </c>
      <c r="Y796" s="24" t="e">
        <f>SUMIFS([1]raw_transmission_costs!$I:$I,[1]raw_transmission_costs!$B:$B,$C796,[1]raw_transmission_costs!$A:$A,Y$611)</f>
        <v>#VALUE!</v>
      </c>
      <c r="Z796" s="24" t="e">
        <f>SUMIFS([1]raw_transmission_costs!$I:$I,[1]raw_transmission_costs!$B:$B,$C796,[1]raw_transmission_costs!$A:$A,Z$611)</f>
        <v>#VALUE!</v>
      </c>
      <c r="AA796" s="24" t="e">
        <f>SUMIFS([1]raw_transmission_costs!$I:$I,[1]raw_transmission_costs!$B:$B,$C796,[1]raw_transmission_costs!$A:$A,AA$611)</f>
        <v>#VALUE!</v>
      </c>
      <c r="AB796" s="24" t="e">
        <f>SUMIFS([1]raw_transmission_costs!$I:$I,[1]raw_transmission_costs!$B:$B,$C796,[1]raw_transmission_costs!$A:$A,AB$611)</f>
        <v>#VALUE!</v>
      </c>
      <c r="AC796" s="24" t="e">
        <f>SUMIFS([1]raw_transmission_costs!$I:$I,[1]raw_transmission_costs!$B:$B,$C796,[1]raw_transmission_costs!$A:$A,AC$611)</f>
        <v>#VALUE!</v>
      </c>
      <c r="AD796" s="24" t="e">
        <f>SUMIFS([1]raw_transmission_costs!$I:$I,[1]raw_transmission_costs!$B:$B,$C796,[1]raw_transmission_costs!$A:$A,AD$611)</f>
        <v>#VALUE!</v>
      </c>
      <c r="AE796" s="24" t="e">
        <f>SUMIFS([1]raw_transmission_costs!$I:$I,[1]raw_transmission_costs!$B:$B,$C796,[1]raw_transmission_costs!$A:$A,AE$611)</f>
        <v>#VALUE!</v>
      </c>
      <c r="AF796" s="24" t="e">
        <f>SUMIFS([1]raw_transmission_costs!$I:$I,[1]raw_transmission_costs!$B:$B,$C796,[1]raw_transmission_costs!$A:$A,AF$611)</f>
        <v>#VALUE!</v>
      </c>
      <c r="AG796" s="24" t="e">
        <f>SUMIFS([1]raw_transmission_costs!$I:$I,[1]raw_transmission_costs!$B:$B,$C796,[1]raw_transmission_costs!$A:$A,AG$611)</f>
        <v>#VALUE!</v>
      </c>
      <c r="AH796" s="24" t="e">
        <f>SUMIFS([1]raw_transmission_costs!$I:$I,[1]raw_transmission_costs!$B:$B,$C796,[1]raw_transmission_costs!$A:$A,AH$611)</f>
        <v>#VALUE!</v>
      </c>
      <c r="AI796" s="24" t="e">
        <f>SUMIFS([1]raw_transmission_costs!$I:$I,[1]raw_transmission_costs!$B:$B,$C796,[1]raw_transmission_costs!$A:$A,AI$611)</f>
        <v>#VALUE!</v>
      </c>
      <c r="AJ796" s="24" t="e">
        <f>SUMIFS([1]raw_transmission_costs!$I:$I,[1]raw_transmission_costs!$B:$B,$C796,[1]raw_transmission_costs!$A:$A,AJ$611)</f>
        <v>#VALUE!</v>
      </c>
      <c r="AK796" s="24" t="e">
        <f>SUMIFS([1]raw_transmission_costs!$I:$I,[1]raw_transmission_costs!$B:$B,$C796,[1]raw_transmission_costs!$A:$A,AK$611)</f>
        <v>#VALUE!</v>
      </c>
      <c r="AL796" s="24" t="e">
        <f>SUMIFS([1]raw_transmission_costs!$I:$I,[1]raw_transmission_costs!$B:$B,$C796,[1]raw_transmission_costs!$A:$A,AL$611)</f>
        <v>#VALUE!</v>
      </c>
      <c r="AM796" s="24" t="e">
        <f>SUMIFS([1]raw_transmission_costs!$I:$I,[1]raw_transmission_costs!$B:$B,$C796,[1]raw_transmission_costs!$A:$A,AM$611)</f>
        <v>#VALUE!</v>
      </c>
      <c r="AN796" s="131" t="e">
        <f>SUMIFS([1]raw_transmission_costs!$I:$I,[1]raw_transmission_costs!$B:$B,$C796,[1]raw_transmission_costs!$A:$A,AN$611)</f>
        <v>#VALUE!</v>
      </c>
      <c r="AO796" s="17"/>
    </row>
    <row r="797" spans="3:41" outlineLevel="1" x14ac:dyDescent="0.4">
      <c r="C797" s="145" t="s">
        <v>168</v>
      </c>
      <c r="D797" s="130" t="s">
        <v>36</v>
      </c>
      <c r="E797" s="24">
        <v>0</v>
      </c>
      <c r="F797" s="24">
        <v>0</v>
      </c>
      <c r="G797" s="24">
        <v>0</v>
      </c>
      <c r="H797" s="24">
        <v>0</v>
      </c>
      <c r="I797" s="24">
        <v>0</v>
      </c>
      <c r="J797" s="24">
        <v>0</v>
      </c>
      <c r="K797" s="24">
        <v>0</v>
      </c>
      <c r="L797" s="24">
        <v>0</v>
      </c>
      <c r="M797" s="24">
        <v>0</v>
      </c>
      <c r="N797" s="24">
        <v>0</v>
      </c>
      <c r="O797" s="24">
        <v>0</v>
      </c>
      <c r="P797" s="24">
        <v>0</v>
      </c>
      <c r="Q797" s="24">
        <v>0</v>
      </c>
      <c r="R797" s="24">
        <v>0</v>
      </c>
      <c r="S797" s="24">
        <v>0</v>
      </c>
      <c r="T797" s="24">
        <v>0</v>
      </c>
      <c r="U797" s="24" t="e">
        <f>SUMIFS([1]raw_transmission_costs!$I:$I,[1]raw_transmission_costs!$B:$B,$C797,[1]raw_transmission_costs!$A:$A,U$611)</f>
        <v>#VALUE!</v>
      </c>
      <c r="V797" s="24" t="e">
        <f>SUMIFS([1]raw_transmission_costs!$I:$I,[1]raw_transmission_costs!$B:$B,$C797,[1]raw_transmission_costs!$A:$A,V$611)</f>
        <v>#VALUE!</v>
      </c>
      <c r="W797" s="24" t="e">
        <f>SUMIFS([1]raw_transmission_costs!$I:$I,[1]raw_transmission_costs!$B:$B,$C797,[1]raw_transmission_costs!$A:$A,W$611)</f>
        <v>#VALUE!</v>
      </c>
      <c r="X797" s="24" t="e">
        <f>SUMIFS([1]raw_transmission_costs!$I:$I,[1]raw_transmission_costs!$B:$B,$C797,[1]raw_transmission_costs!$A:$A,X$611)</f>
        <v>#VALUE!</v>
      </c>
      <c r="Y797" s="24" t="e">
        <f>SUMIFS([1]raw_transmission_costs!$I:$I,[1]raw_transmission_costs!$B:$B,$C797,[1]raw_transmission_costs!$A:$A,Y$611)</f>
        <v>#VALUE!</v>
      </c>
      <c r="Z797" s="24" t="e">
        <f>SUMIFS([1]raw_transmission_costs!$I:$I,[1]raw_transmission_costs!$B:$B,$C797,[1]raw_transmission_costs!$A:$A,Z$611)</f>
        <v>#VALUE!</v>
      </c>
      <c r="AA797" s="24" t="e">
        <f>SUMIFS([1]raw_transmission_costs!$I:$I,[1]raw_transmission_costs!$B:$B,$C797,[1]raw_transmission_costs!$A:$A,AA$611)</f>
        <v>#VALUE!</v>
      </c>
      <c r="AB797" s="24" t="e">
        <f>SUMIFS([1]raw_transmission_costs!$I:$I,[1]raw_transmission_costs!$B:$B,$C797,[1]raw_transmission_costs!$A:$A,AB$611)</f>
        <v>#VALUE!</v>
      </c>
      <c r="AC797" s="24" t="e">
        <f>SUMIFS([1]raw_transmission_costs!$I:$I,[1]raw_transmission_costs!$B:$B,$C797,[1]raw_transmission_costs!$A:$A,AC$611)</f>
        <v>#VALUE!</v>
      </c>
      <c r="AD797" s="24" t="e">
        <f>SUMIFS([1]raw_transmission_costs!$I:$I,[1]raw_transmission_costs!$B:$B,$C797,[1]raw_transmission_costs!$A:$A,AD$611)</f>
        <v>#VALUE!</v>
      </c>
      <c r="AE797" s="24" t="e">
        <f>SUMIFS([1]raw_transmission_costs!$I:$I,[1]raw_transmission_costs!$B:$B,$C797,[1]raw_transmission_costs!$A:$A,AE$611)</f>
        <v>#VALUE!</v>
      </c>
      <c r="AF797" s="24" t="e">
        <f>SUMIFS([1]raw_transmission_costs!$I:$I,[1]raw_transmission_costs!$B:$B,$C797,[1]raw_transmission_costs!$A:$A,AF$611)</f>
        <v>#VALUE!</v>
      </c>
      <c r="AG797" s="24" t="e">
        <f>SUMIFS([1]raw_transmission_costs!$I:$I,[1]raw_transmission_costs!$B:$B,$C797,[1]raw_transmission_costs!$A:$A,AG$611)</f>
        <v>#VALUE!</v>
      </c>
      <c r="AH797" s="24" t="e">
        <f>SUMIFS([1]raw_transmission_costs!$I:$I,[1]raw_transmission_costs!$B:$B,$C797,[1]raw_transmission_costs!$A:$A,AH$611)</f>
        <v>#VALUE!</v>
      </c>
      <c r="AI797" s="24" t="e">
        <f>SUMIFS([1]raw_transmission_costs!$I:$I,[1]raw_transmission_costs!$B:$B,$C797,[1]raw_transmission_costs!$A:$A,AI$611)</f>
        <v>#VALUE!</v>
      </c>
      <c r="AJ797" s="24" t="e">
        <f>SUMIFS([1]raw_transmission_costs!$I:$I,[1]raw_transmission_costs!$B:$B,$C797,[1]raw_transmission_costs!$A:$A,AJ$611)</f>
        <v>#VALUE!</v>
      </c>
      <c r="AK797" s="24" t="e">
        <f>SUMIFS([1]raw_transmission_costs!$I:$I,[1]raw_transmission_costs!$B:$B,$C797,[1]raw_transmission_costs!$A:$A,AK$611)</f>
        <v>#VALUE!</v>
      </c>
      <c r="AL797" s="24" t="e">
        <f>SUMIFS([1]raw_transmission_costs!$I:$I,[1]raw_transmission_costs!$B:$B,$C797,[1]raw_transmission_costs!$A:$A,AL$611)</f>
        <v>#VALUE!</v>
      </c>
      <c r="AM797" s="24" t="e">
        <f>SUMIFS([1]raw_transmission_costs!$I:$I,[1]raw_transmission_costs!$B:$B,$C797,[1]raw_transmission_costs!$A:$A,AM$611)</f>
        <v>#VALUE!</v>
      </c>
      <c r="AN797" s="131" t="e">
        <f>SUMIFS([1]raw_transmission_costs!$I:$I,[1]raw_transmission_costs!$B:$B,$C797,[1]raw_transmission_costs!$A:$A,AN$611)</f>
        <v>#VALUE!</v>
      </c>
      <c r="AO797" s="17"/>
    </row>
    <row r="798" spans="3:41" outlineLevel="1" x14ac:dyDescent="0.4">
      <c r="C798" s="145" t="s">
        <v>169</v>
      </c>
      <c r="D798" s="130" t="s">
        <v>36</v>
      </c>
      <c r="E798" s="24">
        <v>0</v>
      </c>
      <c r="F798" s="24">
        <v>0</v>
      </c>
      <c r="G798" s="24">
        <v>0</v>
      </c>
      <c r="H798" s="24">
        <v>0</v>
      </c>
      <c r="I798" s="24">
        <v>0</v>
      </c>
      <c r="J798" s="24">
        <v>0</v>
      </c>
      <c r="K798" s="24">
        <v>0</v>
      </c>
      <c r="L798" s="24">
        <v>0</v>
      </c>
      <c r="M798" s="24">
        <v>0</v>
      </c>
      <c r="N798" s="24">
        <v>0</v>
      </c>
      <c r="O798" s="24">
        <v>0</v>
      </c>
      <c r="P798" s="24">
        <v>0</v>
      </c>
      <c r="Q798" s="24">
        <v>0</v>
      </c>
      <c r="R798" s="24">
        <v>0</v>
      </c>
      <c r="S798" s="24">
        <v>0</v>
      </c>
      <c r="T798" s="24">
        <v>0</v>
      </c>
      <c r="U798" s="24" t="e">
        <f>SUMIFS([1]raw_transmission_costs!$I:$I,[1]raw_transmission_costs!$B:$B,$C798,[1]raw_transmission_costs!$A:$A,U$611)</f>
        <v>#VALUE!</v>
      </c>
      <c r="V798" s="24" t="e">
        <f>SUMIFS([1]raw_transmission_costs!$I:$I,[1]raw_transmission_costs!$B:$B,$C798,[1]raw_transmission_costs!$A:$A,V$611)</f>
        <v>#VALUE!</v>
      </c>
      <c r="W798" s="24" t="e">
        <f>SUMIFS([1]raw_transmission_costs!$I:$I,[1]raw_transmission_costs!$B:$B,$C798,[1]raw_transmission_costs!$A:$A,W$611)</f>
        <v>#VALUE!</v>
      </c>
      <c r="X798" s="24" t="e">
        <f>SUMIFS([1]raw_transmission_costs!$I:$I,[1]raw_transmission_costs!$B:$B,$C798,[1]raw_transmission_costs!$A:$A,X$611)</f>
        <v>#VALUE!</v>
      </c>
      <c r="Y798" s="24" t="e">
        <f>SUMIFS([1]raw_transmission_costs!$I:$I,[1]raw_transmission_costs!$B:$B,$C798,[1]raw_transmission_costs!$A:$A,Y$611)</f>
        <v>#VALUE!</v>
      </c>
      <c r="Z798" s="24" t="e">
        <f>SUMIFS([1]raw_transmission_costs!$I:$I,[1]raw_transmission_costs!$B:$B,$C798,[1]raw_transmission_costs!$A:$A,Z$611)</f>
        <v>#VALUE!</v>
      </c>
      <c r="AA798" s="24" t="e">
        <f>SUMIFS([1]raw_transmission_costs!$I:$I,[1]raw_transmission_costs!$B:$B,$C798,[1]raw_transmission_costs!$A:$A,AA$611)</f>
        <v>#VALUE!</v>
      </c>
      <c r="AB798" s="24" t="e">
        <f>SUMIFS([1]raw_transmission_costs!$I:$I,[1]raw_transmission_costs!$B:$B,$C798,[1]raw_transmission_costs!$A:$A,AB$611)</f>
        <v>#VALUE!</v>
      </c>
      <c r="AC798" s="24" t="e">
        <f>SUMIFS([1]raw_transmission_costs!$I:$I,[1]raw_transmission_costs!$B:$B,$C798,[1]raw_transmission_costs!$A:$A,AC$611)</f>
        <v>#VALUE!</v>
      </c>
      <c r="AD798" s="24" t="e">
        <f>SUMIFS([1]raw_transmission_costs!$I:$I,[1]raw_transmission_costs!$B:$B,$C798,[1]raw_transmission_costs!$A:$A,AD$611)</f>
        <v>#VALUE!</v>
      </c>
      <c r="AE798" s="24" t="e">
        <f>SUMIFS([1]raw_transmission_costs!$I:$I,[1]raw_transmission_costs!$B:$B,$C798,[1]raw_transmission_costs!$A:$A,AE$611)</f>
        <v>#VALUE!</v>
      </c>
      <c r="AF798" s="24" t="e">
        <f>SUMIFS([1]raw_transmission_costs!$I:$I,[1]raw_transmission_costs!$B:$B,$C798,[1]raw_transmission_costs!$A:$A,AF$611)</f>
        <v>#VALUE!</v>
      </c>
      <c r="AG798" s="24" t="e">
        <f>SUMIFS([1]raw_transmission_costs!$I:$I,[1]raw_transmission_costs!$B:$B,$C798,[1]raw_transmission_costs!$A:$A,AG$611)</f>
        <v>#VALUE!</v>
      </c>
      <c r="AH798" s="24" t="e">
        <f>SUMIFS([1]raw_transmission_costs!$I:$I,[1]raw_transmission_costs!$B:$B,$C798,[1]raw_transmission_costs!$A:$A,AH$611)</f>
        <v>#VALUE!</v>
      </c>
      <c r="AI798" s="24" t="e">
        <f>SUMIFS([1]raw_transmission_costs!$I:$I,[1]raw_transmission_costs!$B:$B,$C798,[1]raw_transmission_costs!$A:$A,AI$611)</f>
        <v>#VALUE!</v>
      </c>
      <c r="AJ798" s="24" t="e">
        <f>SUMIFS([1]raw_transmission_costs!$I:$I,[1]raw_transmission_costs!$B:$B,$C798,[1]raw_transmission_costs!$A:$A,AJ$611)</f>
        <v>#VALUE!</v>
      </c>
      <c r="AK798" s="24" t="e">
        <f>SUMIFS([1]raw_transmission_costs!$I:$I,[1]raw_transmission_costs!$B:$B,$C798,[1]raw_transmission_costs!$A:$A,AK$611)</f>
        <v>#VALUE!</v>
      </c>
      <c r="AL798" s="24" t="e">
        <f>SUMIFS([1]raw_transmission_costs!$I:$I,[1]raw_transmission_costs!$B:$B,$C798,[1]raw_transmission_costs!$A:$A,AL$611)</f>
        <v>#VALUE!</v>
      </c>
      <c r="AM798" s="24" t="e">
        <f>SUMIFS([1]raw_transmission_costs!$I:$I,[1]raw_transmission_costs!$B:$B,$C798,[1]raw_transmission_costs!$A:$A,AM$611)</f>
        <v>#VALUE!</v>
      </c>
      <c r="AN798" s="131" t="e">
        <f>SUMIFS([1]raw_transmission_costs!$I:$I,[1]raw_transmission_costs!$B:$B,$C798,[1]raw_transmission_costs!$A:$A,AN$611)</f>
        <v>#VALUE!</v>
      </c>
      <c r="AO798" s="17"/>
    </row>
    <row r="799" spans="3:41" outlineLevel="1" x14ac:dyDescent="0.4">
      <c r="C799" s="145" t="s">
        <v>170</v>
      </c>
      <c r="D799" s="130" t="s">
        <v>36</v>
      </c>
      <c r="E799" s="24">
        <v>0</v>
      </c>
      <c r="F799" s="24">
        <v>0</v>
      </c>
      <c r="G799" s="24">
        <v>0</v>
      </c>
      <c r="H799" s="24">
        <v>0</v>
      </c>
      <c r="I799" s="24">
        <v>0</v>
      </c>
      <c r="J799" s="24">
        <v>0</v>
      </c>
      <c r="K799" s="24">
        <v>0</v>
      </c>
      <c r="L799" s="24">
        <v>0</v>
      </c>
      <c r="M799" s="24">
        <v>0</v>
      </c>
      <c r="N799" s="24">
        <v>0</v>
      </c>
      <c r="O799" s="24">
        <v>0</v>
      </c>
      <c r="P799" s="24">
        <v>700</v>
      </c>
      <c r="Q799" s="24">
        <v>0</v>
      </c>
      <c r="R799" s="24">
        <v>0</v>
      </c>
      <c r="S799" s="24">
        <v>0</v>
      </c>
      <c r="T799" s="24">
        <v>700</v>
      </c>
      <c r="U799" s="24" t="e">
        <f>SUMIFS([1]raw_transmission_costs!$I:$I,[1]raw_transmission_costs!$B:$B,$C799,[1]raw_transmission_costs!$A:$A,U$611)</f>
        <v>#VALUE!</v>
      </c>
      <c r="V799" s="24" t="e">
        <f>SUMIFS([1]raw_transmission_costs!$I:$I,[1]raw_transmission_costs!$B:$B,$C799,[1]raw_transmission_costs!$A:$A,V$611)</f>
        <v>#VALUE!</v>
      </c>
      <c r="W799" s="24" t="e">
        <f>SUMIFS([1]raw_transmission_costs!$I:$I,[1]raw_transmission_costs!$B:$B,$C799,[1]raw_transmission_costs!$A:$A,W$611)</f>
        <v>#VALUE!</v>
      </c>
      <c r="X799" s="24" t="e">
        <f>SUMIFS([1]raw_transmission_costs!$I:$I,[1]raw_transmission_costs!$B:$B,$C799,[1]raw_transmission_costs!$A:$A,X$611)</f>
        <v>#VALUE!</v>
      </c>
      <c r="Y799" s="24" t="e">
        <f>SUMIFS([1]raw_transmission_costs!$I:$I,[1]raw_transmission_costs!$B:$B,$C799,[1]raw_transmission_costs!$A:$A,Y$611)</f>
        <v>#VALUE!</v>
      </c>
      <c r="Z799" s="24" t="e">
        <f>SUMIFS([1]raw_transmission_costs!$I:$I,[1]raw_transmission_costs!$B:$B,$C799,[1]raw_transmission_costs!$A:$A,Z$611)</f>
        <v>#VALUE!</v>
      </c>
      <c r="AA799" s="24" t="e">
        <f>SUMIFS([1]raw_transmission_costs!$I:$I,[1]raw_transmission_costs!$B:$B,$C799,[1]raw_transmission_costs!$A:$A,AA$611)</f>
        <v>#VALUE!</v>
      </c>
      <c r="AB799" s="24" t="e">
        <f>SUMIFS([1]raw_transmission_costs!$I:$I,[1]raw_transmission_costs!$B:$B,$C799,[1]raw_transmission_costs!$A:$A,AB$611)</f>
        <v>#VALUE!</v>
      </c>
      <c r="AC799" s="24" t="e">
        <f>SUMIFS([1]raw_transmission_costs!$I:$I,[1]raw_transmission_costs!$B:$B,$C799,[1]raw_transmission_costs!$A:$A,AC$611)</f>
        <v>#VALUE!</v>
      </c>
      <c r="AD799" s="24" t="e">
        <f>SUMIFS([1]raw_transmission_costs!$I:$I,[1]raw_transmission_costs!$B:$B,$C799,[1]raw_transmission_costs!$A:$A,AD$611)</f>
        <v>#VALUE!</v>
      </c>
      <c r="AE799" s="24" t="e">
        <f>SUMIFS([1]raw_transmission_costs!$I:$I,[1]raw_transmission_costs!$B:$B,$C799,[1]raw_transmission_costs!$A:$A,AE$611)</f>
        <v>#VALUE!</v>
      </c>
      <c r="AF799" s="24" t="e">
        <f>SUMIFS([1]raw_transmission_costs!$I:$I,[1]raw_transmission_costs!$B:$B,$C799,[1]raw_transmission_costs!$A:$A,AF$611)</f>
        <v>#VALUE!</v>
      </c>
      <c r="AG799" s="24" t="e">
        <f>SUMIFS([1]raw_transmission_costs!$I:$I,[1]raw_transmission_costs!$B:$B,$C799,[1]raw_transmission_costs!$A:$A,AG$611)</f>
        <v>#VALUE!</v>
      </c>
      <c r="AH799" s="24" t="e">
        <f>SUMIFS([1]raw_transmission_costs!$I:$I,[1]raw_transmission_costs!$B:$B,$C799,[1]raw_transmission_costs!$A:$A,AH$611)</f>
        <v>#VALUE!</v>
      </c>
      <c r="AI799" s="24" t="e">
        <f>SUMIFS([1]raw_transmission_costs!$I:$I,[1]raw_transmission_costs!$B:$B,$C799,[1]raw_transmission_costs!$A:$A,AI$611)</f>
        <v>#VALUE!</v>
      </c>
      <c r="AJ799" s="24" t="e">
        <f>SUMIFS([1]raw_transmission_costs!$I:$I,[1]raw_transmission_costs!$B:$B,$C799,[1]raw_transmission_costs!$A:$A,AJ$611)</f>
        <v>#VALUE!</v>
      </c>
      <c r="AK799" s="24" t="e">
        <f>SUMIFS([1]raw_transmission_costs!$I:$I,[1]raw_transmission_costs!$B:$B,$C799,[1]raw_transmission_costs!$A:$A,AK$611)</f>
        <v>#VALUE!</v>
      </c>
      <c r="AL799" s="24" t="e">
        <f>SUMIFS([1]raw_transmission_costs!$I:$I,[1]raw_transmission_costs!$B:$B,$C799,[1]raw_transmission_costs!$A:$A,AL$611)</f>
        <v>#VALUE!</v>
      </c>
      <c r="AM799" s="24" t="e">
        <f>SUMIFS([1]raw_transmission_costs!$I:$I,[1]raw_transmission_costs!$B:$B,$C799,[1]raw_transmission_costs!$A:$A,AM$611)</f>
        <v>#VALUE!</v>
      </c>
      <c r="AN799" s="131" t="e">
        <f>SUMIFS([1]raw_transmission_costs!$I:$I,[1]raw_transmission_costs!$B:$B,$C799,[1]raw_transmission_costs!$A:$A,AN$611)</f>
        <v>#VALUE!</v>
      </c>
      <c r="AO799" s="17"/>
    </row>
    <row r="800" spans="3:41" outlineLevel="1" x14ac:dyDescent="0.4">
      <c r="C800" s="145" t="s">
        <v>171</v>
      </c>
      <c r="D800" s="130" t="s">
        <v>36</v>
      </c>
      <c r="E800" s="24">
        <v>0</v>
      </c>
      <c r="F800" s="24">
        <v>0</v>
      </c>
      <c r="G800" s="24">
        <v>0</v>
      </c>
      <c r="H800" s="24">
        <v>0</v>
      </c>
      <c r="I800" s="24">
        <v>0</v>
      </c>
      <c r="J800" s="24">
        <v>0</v>
      </c>
      <c r="K800" s="24">
        <v>0</v>
      </c>
      <c r="L800" s="24">
        <v>0</v>
      </c>
      <c r="M800" s="24">
        <v>0</v>
      </c>
      <c r="N800" s="24">
        <v>0</v>
      </c>
      <c r="O800" s="24">
        <v>0</v>
      </c>
      <c r="P800" s="24">
        <v>399</v>
      </c>
      <c r="Q800" s="24">
        <v>0</v>
      </c>
      <c r="R800" s="24">
        <v>0</v>
      </c>
      <c r="S800" s="24">
        <v>0</v>
      </c>
      <c r="T800" s="24">
        <v>399</v>
      </c>
      <c r="U800" s="24" t="e">
        <f>SUMIFS([1]raw_transmission_costs!$I:$I,[1]raw_transmission_costs!$B:$B,$C800,[1]raw_transmission_costs!$A:$A,U$611)</f>
        <v>#VALUE!</v>
      </c>
      <c r="V800" s="24" t="e">
        <f>SUMIFS([1]raw_transmission_costs!$I:$I,[1]raw_transmission_costs!$B:$B,$C800,[1]raw_transmission_costs!$A:$A,V$611)</f>
        <v>#VALUE!</v>
      </c>
      <c r="W800" s="24" t="e">
        <f>SUMIFS([1]raw_transmission_costs!$I:$I,[1]raw_transmission_costs!$B:$B,$C800,[1]raw_transmission_costs!$A:$A,W$611)</f>
        <v>#VALUE!</v>
      </c>
      <c r="X800" s="24" t="e">
        <f>SUMIFS([1]raw_transmission_costs!$I:$I,[1]raw_transmission_costs!$B:$B,$C800,[1]raw_transmission_costs!$A:$A,X$611)</f>
        <v>#VALUE!</v>
      </c>
      <c r="Y800" s="24" t="e">
        <f>SUMIFS([1]raw_transmission_costs!$I:$I,[1]raw_transmission_costs!$B:$B,$C800,[1]raw_transmission_costs!$A:$A,Y$611)</f>
        <v>#VALUE!</v>
      </c>
      <c r="Z800" s="24" t="e">
        <f>SUMIFS([1]raw_transmission_costs!$I:$I,[1]raw_transmission_costs!$B:$B,$C800,[1]raw_transmission_costs!$A:$A,Z$611)</f>
        <v>#VALUE!</v>
      </c>
      <c r="AA800" s="24" t="e">
        <f>SUMIFS([1]raw_transmission_costs!$I:$I,[1]raw_transmission_costs!$B:$B,$C800,[1]raw_transmission_costs!$A:$A,AA$611)</f>
        <v>#VALUE!</v>
      </c>
      <c r="AB800" s="24" t="e">
        <f>SUMIFS([1]raw_transmission_costs!$I:$I,[1]raw_transmission_costs!$B:$B,$C800,[1]raw_transmission_costs!$A:$A,AB$611)</f>
        <v>#VALUE!</v>
      </c>
      <c r="AC800" s="24" t="e">
        <f>SUMIFS([1]raw_transmission_costs!$I:$I,[1]raw_transmission_costs!$B:$B,$C800,[1]raw_transmission_costs!$A:$A,AC$611)</f>
        <v>#VALUE!</v>
      </c>
      <c r="AD800" s="24" t="e">
        <f>SUMIFS([1]raw_transmission_costs!$I:$I,[1]raw_transmission_costs!$B:$B,$C800,[1]raw_transmission_costs!$A:$A,AD$611)</f>
        <v>#VALUE!</v>
      </c>
      <c r="AE800" s="24" t="e">
        <f>SUMIFS([1]raw_transmission_costs!$I:$I,[1]raw_transmission_costs!$B:$B,$C800,[1]raw_transmission_costs!$A:$A,AE$611)</f>
        <v>#VALUE!</v>
      </c>
      <c r="AF800" s="24" t="e">
        <f>SUMIFS([1]raw_transmission_costs!$I:$I,[1]raw_transmission_costs!$B:$B,$C800,[1]raw_transmission_costs!$A:$A,AF$611)</f>
        <v>#VALUE!</v>
      </c>
      <c r="AG800" s="24" t="e">
        <f>SUMIFS([1]raw_transmission_costs!$I:$I,[1]raw_transmission_costs!$B:$B,$C800,[1]raw_transmission_costs!$A:$A,AG$611)</f>
        <v>#VALUE!</v>
      </c>
      <c r="AH800" s="24" t="e">
        <f>SUMIFS([1]raw_transmission_costs!$I:$I,[1]raw_transmission_costs!$B:$B,$C800,[1]raw_transmission_costs!$A:$A,AH$611)</f>
        <v>#VALUE!</v>
      </c>
      <c r="AI800" s="24" t="e">
        <f>SUMIFS([1]raw_transmission_costs!$I:$I,[1]raw_transmission_costs!$B:$B,$C800,[1]raw_transmission_costs!$A:$A,AI$611)</f>
        <v>#VALUE!</v>
      </c>
      <c r="AJ800" s="24" t="e">
        <f>SUMIFS([1]raw_transmission_costs!$I:$I,[1]raw_transmission_costs!$B:$B,$C800,[1]raw_transmission_costs!$A:$A,AJ$611)</f>
        <v>#VALUE!</v>
      </c>
      <c r="AK800" s="24" t="e">
        <f>SUMIFS([1]raw_transmission_costs!$I:$I,[1]raw_transmission_costs!$B:$B,$C800,[1]raw_transmission_costs!$A:$A,AK$611)</f>
        <v>#VALUE!</v>
      </c>
      <c r="AL800" s="24" t="e">
        <f>SUMIFS([1]raw_transmission_costs!$I:$I,[1]raw_transmission_costs!$B:$B,$C800,[1]raw_transmission_costs!$A:$A,AL$611)</f>
        <v>#VALUE!</v>
      </c>
      <c r="AM800" s="24" t="e">
        <f>SUMIFS([1]raw_transmission_costs!$I:$I,[1]raw_transmission_costs!$B:$B,$C800,[1]raw_transmission_costs!$A:$A,AM$611)</f>
        <v>#VALUE!</v>
      </c>
      <c r="AN800" s="131" t="e">
        <f>SUMIFS([1]raw_transmission_costs!$I:$I,[1]raw_transmission_costs!$B:$B,$C800,[1]raw_transmission_costs!$A:$A,AN$611)</f>
        <v>#VALUE!</v>
      </c>
      <c r="AO800" s="17"/>
    </row>
    <row r="801" spans="3:41" outlineLevel="1" x14ac:dyDescent="0.4">
      <c r="C801" s="145" t="s">
        <v>172</v>
      </c>
      <c r="D801" s="130" t="s">
        <v>36</v>
      </c>
      <c r="E801" s="24">
        <v>0</v>
      </c>
      <c r="F801" s="24">
        <v>0</v>
      </c>
      <c r="G801" s="24">
        <v>0</v>
      </c>
      <c r="H801" s="24">
        <v>0</v>
      </c>
      <c r="I801" s="24">
        <v>0</v>
      </c>
      <c r="J801" s="24">
        <v>0</v>
      </c>
      <c r="K801" s="24">
        <v>0</v>
      </c>
      <c r="L801" s="24">
        <v>0</v>
      </c>
      <c r="M801" s="24">
        <v>0</v>
      </c>
      <c r="N801" s="24">
        <v>0</v>
      </c>
      <c r="O801" s="24">
        <v>0</v>
      </c>
      <c r="P801" s="24">
        <v>0</v>
      </c>
      <c r="Q801" s="24">
        <v>0</v>
      </c>
      <c r="R801" s="24">
        <v>0</v>
      </c>
      <c r="S801" s="24">
        <v>0</v>
      </c>
      <c r="T801" s="24">
        <v>0</v>
      </c>
      <c r="U801" s="24" t="e">
        <f>SUMIFS([1]raw_transmission_costs!$I:$I,[1]raw_transmission_costs!$B:$B,$C801,[1]raw_transmission_costs!$A:$A,U$611)</f>
        <v>#VALUE!</v>
      </c>
      <c r="V801" s="24" t="e">
        <f>SUMIFS([1]raw_transmission_costs!$I:$I,[1]raw_transmission_costs!$B:$B,$C801,[1]raw_transmission_costs!$A:$A,V$611)</f>
        <v>#VALUE!</v>
      </c>
      <c r="W801" s="24" t="e">
        <f>SUMIFS([1]raw_transmission_costs!$I:$I,[1]raw_transmission_costs!$B:$B,$C801,[1]raw_transmission_costs!$A:$A,W$611)</f>
        <v>#VALUE!</v>
      </c>
      <c r="X801" s="24" t="e">
        <f>SUMIFS([1]raw_transmission_costs!$I:$I,[1]raw_transmission_costs!$B:$B,$C801,[1]raw_transmission_costs!$A:$A,X$611)</f>
        <v>#VALUE!</v>
      </c>
      <c r="Y801" s="24" t="e">
        <f>SUMIFS([1]raw_transmission_costs!$I:$I,[1]raw_transmission_costs!$B:$B,$C801,[1]raw_transmission_costs!$A:$A,Y$611)</f>
        <v>#VALUE!</v>
      </c>
      <c r="Z801" s="24" t="e">
        <f>SUMIFS([1]raw_transmission_costs!$I:$I,[1]raw_transmission_costs!$B:$B,$C801,[1]raw_transmission_costs!$A:$A,Z$611)</f>
        <v>#VALUE!</v>
      </c>
      <c r="AA801" s="24" t="e">
        <f>SUMIFS([1]raw_transmission_costs!$I:$I,[1]raw_transmission_costs!$B:$B,$C801,[1]raw_transmission_costs!$A:$A,AA$611)</f>
        <v>#VALUE!</v>
      </c>
      <c r="AB801" s="24" t="e">
        <f>SUMIFS([1]raw_transmission_costs!$I:$I,[1]raw_transmission_costs!$B:$B,$C801,[1]raw_transmission_costs!$A:$A,AB$611)</f>
        <v>#VALUE!</v>
      </c>
      <c r="AC801" s="24" t="e">
        <f>SUMIFS([1]raw_transmission_costs!$I:$I,[1]raw_transmission_costs!$B:$B,$C801,[1]raw_transmission_costs!$A:$A,AC$611)</f>
        <v>#VALUE!</v>
      </c>
      <c r="AD801" s="24" t="e">
        <f>SUMIFS([1]raw_transmission_costs!$I:$I,[1]raw_transmission_costs!$B:$B,$C801,[1]raw_transmission_costs!$A:$A,AD$611)</f>
        <v>#VALUE!</v>
      </c>
      <c r="AE801" s="24" t="e">
        <f>SUMIFS([1]raw_transmission_costs!$I:$I,[1]raw_transmission_costs!$B:$B,$C801,[1]raw_transmission_costs!$A:$A,AE$611)</f>
        <v>#VALUE!</v>
      </c>
      <c r="AF801" s="24" t="e">
        <f>SUMIFS([1]raw_transmission_costs!$I:$I,[1]raw_transmission_costs!$B:$B,$C801,[1]raw_transmission_costs!$A:$A,AF$611)</f>
        <v>#VALUE!</v>
      </c>
      <c r="AG801" s="24" t="e">
        <f>SUMIFS([1]raw_transmission_costs!$I:$I,[1]raw_transmission_costs!$B:$B,$C801,[1]raw_transmission_costs!$A:$A,AG$611)</f>
        <v>#VALUE!</v>
      </c>
      <c r="AH801" s="24" t="e">
        <f>SUMIFS([1]raw_transmission_costs!$I:$I,[1]raw_transmission_costs!$B:$B,$C801,[1]raw_transmission_costs!$A:$A,AH$611)</f>
        <v>#VALUE!</v>
      </c>
      <c r="AI801" s="24" t="e">
        <f>SUMIFS([1]raw_transmission_costs!$I:$I,[1]raw_transmission_costs!$B:$B,$C801,[1]raw_transmission_costs!$A:$A,AI$611)</f>
        <v>#VALUE!</v>
      </c>
      <c r="AJ801" s="24" t="e">
        <f>SUMIFS([1]raw_transmission_costs!$I:$I,[1]raw_transmission_costs!$B:$B,$C801,[1]raw_transmission_costs!$A:$A,AJ$611)</f>
        <v>#VALUE!</v>
      </c>
      <c r="AK801" s="24" t="e">
        <f>SUMIFS([1]raw_transmission_costs!$I:$I,[1]raw_transmission_costs!$B:$B,$C801,[1]raw_transmission_costs!$A:$A,AK$611)</f>
        <v>#VALUE!</v>
      </c>
      <c r="AL801" s="24" t="e">
        <f>SUMIFS([1]raw_transmission_costs!$I:$I,[1]raw_transmission_costs!$B:$B,$C801,[1]raw_transmission_costs!$A:$A,AL$611)</f>
        <v>#VALUE!</v>
      </c>
      <c r="AM801" s="24" t="e">
        <f>SUMIFS([1]raw_transmission_costs!$I:$I,[1]raw_transmission_costs!$B:$B,$C801,[1]raw_transmission_costs!$A:$A,AM$611)</f>
        <v>#VALUE!</v>
      </c>
      <c r="AN801" s="131" t="e">
        <f>SUMIFS([1]raw_transmission_costs!$I:$I,[1]raw_transmission_costs!$B:$B,$C801,[1]raw_transmission_costs!$A:$A,AN$611)</f>
        <v>#VALUE!</v>
      </c>
      <c r="AO801" s="17"/>
    </row>
    <row r="802" spans="3:41" outlineLevel="1" x14ac:dyDescent="0.4">
      <c r="C802" s="145" t="s">
        <v>173</v>
      </c>
      <c r="D802" s="130" t="s">
        <v>36</v>
      </c>
      <c r="E802" s="24">
        <v>0</v>
      </c>
      <c r="F802" s="24">
        <v>0</v>
      </c>
      <c r="G802" s="24">
        <v>0</v>
      </c>
      <c r="H802" s="24">
        <v>0</v>
      </c>
      <c r="I802" s="24">
        <v>0</v>
      </c>
      <c r="J802" s="24">
        <v>0</v>
      </c>
      <c r="K802" s="24">
        <v>0</v>
      </c>
      <c r="L802" s="24">
        <v>0</v>
      </c>
      <c r="M802" s="24">
        <v>0</v>
      </c>
      <c r="N802" s="24">
        <v>0</v>
      </c>
      <c r="O802" s="24">
        <v>0</v>
      </c>
      <c r="P802" s="24">
        <v>0</v>
      </c>
      <c r="Q802" s="24">
        <v>0</v>
      </c>
      <c r="R802" s="24">
        <v>0</v>
      </c>
      <c r="S802" s="24">
        <v>0</v>
      </c>
      <c r="T802" s="24">
        <v>0</v>
      </c>
      <c r="U802" s="24" t="e">
        <f>SUMIFS([1]raw_transmission_costs!$I:$I,[1]raw_transmission_costs!$B:$B,$C802,[1]raw_transmission_costs!$A:$A,U$611)</f>
        <v>#VALUE!</v>
      </c>
      <c r="V802" s="24" t="e">
        <f>SUMIFS([1]raw_transmission_costs!$I:$I,[1]raw_transmission_costs!$B:$B,$C802,[1]raw_transmission_costs!$A:$A,V$611)</f>
        <v>#VALUE!</v>
      </c>
      <c r="W802" s="24" t="e">
        <f>SUMIFS([1]raw_transmission_costs!$I:$I,[1]raw_transmission_costs!$B:$B,$C802,[1]raw_transmission_costs!$A:$A,W$611)</f>
        <v>#VALUE!</v>
      </c>
      <c r="X802" s="24" t="e">
        <f>SUMIFS([1]raw_transmission_costs!$I:$I,[1]raw_transmission_costs!$B:$B,$C802,[1]raw_transmission_costs!$A:$A,X$611)</f>
        <v>#VALUE!</v>
      </c>
      <c r="Y802" s="24" t="e">
        <f>SUMIFS([1]raw_transmission_costs!$I:$I,[1]raw_transmission_costs!$B:$B,$C802,[1]raw_transmission_costs!$A:$A,Y$611)</f>
        <v>#VALUE!</v>
      </c>
      <c r="Z802" s="24" t="e">
        <f>SUMIFS([1]raw_transmission_costs!$I:$I,[1]raw_transmission_costs!$B:$B,$C802,[1]raw_transmission_costs!$A:$A,Z$611)</f>
        <v>#VALUE!</v>
      </c>
      <c r="AA802" s="24" t="e">
        <f>SUMIFS([1]raw_transmission_costs!$I:$I,[1]raw_transmission_costs!$B:$B,$C802,[1]raw_transmission_costs!$A:$A,AA$611)</f>
        <v>#VALUE!</v>
      </c>
      <c r="AB802" s="24" t="e">
        <f>SUMIFS([1]raw_transmission_costs!$I:$I,[1]raw_transmission_costs!$B:$B,$C802,[1]raw_transmission_costs!$A:$A,AB$611)</f>
        <v>#VALUE!</v>
      </c>
      <c r="AC802" s="24" t="e">
        <f>SUMIFS([1]raw_transmission_costs!$I:$I,[1]raw_transmission_costs!$B:$B,$C802,[1]raw_transmission_costs!$A:$A,AC$611)</f>
        <v>#VALUE!</v>
      </c>
      <c r="AD802" s="24" t="e">
        <f>SUMIFS([1]raw_transmission_costs!$I:$I,[1]raw_transmission_costs!$B:$B,$C802,[1]raw_transmission_costs!$A:$A,AD$611)</f>
        <v>#VALUE!</v>
      </c>
      <c r="AE802" s="24" t="e">
        <f>SUMIFS([1]raw_transmission_costs!$I:$I,[1]raw_transmission_costs!$B:$B,$C802,[1]raw_transmission_costs!$A:$A,AE$611)</f>
        <v>#VALUE!</v>
      </c>
      <c r="AF802" s="24" t="e">
        <f>SUMIFS([1]raw_transmission_costs!$I:$I,[1]raw_transmission_costs!$B:$B,$C802,[1]raw_transmission_costs!$A:$A,AF$611)</f>
        <v>#VALUE!</v>
      </c>
      <c r="AG802" s="24" t="e">
        <f>SUMIFS([1]raw_transmission_costs!$I:$I,[1]raw_transmission_costs!$B:$B,$C802,[1]raw_transmission_costs!$A:$A,AG$611)</f>
        <v>#VALUE!</v>
      </c>
      <c r="AH802" s="24" t="e">
        <f>SUMIFS([1]raw_transmission_costs!$I:$I,[1]raw_transmission_costs!$B:$B,$C802,[1]raw_transmission_costs!$A:$A,AH$611)</f>
        <v>#VALUE!</v>
      </c>
      <c r="AI802" s="24" t="e">
        <f>SUMIFS([1]raw_transmission_costs!$I:$I,[1]raw_transmission_costs!$B:$B,$C802,[1]raw_transmission_costs!$A:$A,AI$611)</f>
        <v>#VALUE!</v>
      </c>
      <c r="AJ802" s="24" t="e">
        <f>SUMIFS([1]raw_transmission_costs!$I:$I,[1]raw_transmission_costs!$B:$B,$C802,[1]raw_transmission_costs!$A:$A,AJ$611)</f>
        <v>#VALUE!</v>
      </c>
      <c r="AK802" s="24" t="e">
        <f>SUMIFS([1]raw_transmission_costs!$I:$I,[1]raw_transmission_costs!$B:$B,$C802,[1]raw_transmission_costs!$A:$A,AK$611)</f>
        <v>#VALUE!</v>
      </c>
      <c r="AL802" s="24" t="e">
        <f>SUMIFS([1]raw_transmission_costs!$I:$I,[1]raw_transmission_costs!$B:$B,$C802,[1]raw_transmission_costs!$A:$A,AL$611)</f>
        <v>#VALUE!</v>
      </c>
      <c r="AM802" s="24" t="e">
        <f>SUMIFS([1]raw_transmission_costs!$I:$I,[1]raw_transmission_costs!$B:$B,$C802,[1]raw_transmission_costs!$A:$A,AM$611)</f>
        <v>#VALUE!</v>
      </c>
      <c r="AN802" s="131" t="e">
        <f>SUMIFS([1]raw_transmission_costs!$I:$I,[1]raw_transmission_costs!$B:$B,$C802,[1]raw_transmission_costs!$A:$A,AN$611)</f>
        <v>#VALUE!</v>
      </c>
      <c r="AO802" s="17"/>
    </row>
    <row r="803" spans="3:41" outlineLevel="1" x14ac:dyDescent="0.4">
      <c r="C803" s="145" t="s">
        <v>174</v>
      </c>
      <c r="D803" s="130" t="s">
        <v>36</v>
      </c>
      <c r="E803" s="24">
        <v>0</v>
      </c>
      <c r="F803" s="24">
        <v>0</v>
      </c>
      <c r="G803" s="24">
        <v>0</v>
      </c>
      <c r="H803" s="24">
        <v>0</v>
      </c>
      <c r="I803" s="24">
        <v>0</v>
      </c>
      <c r="J803" s="24">
        <v>0</v>
      </c>
      <c r="K803" s="24">
        <v>0</v>
      </c>
      <c r="L803" s="24">
        <v>0</v>
      </c>
      <c r="M803" s="24">
        <v>0</v>
      </c>
      <c r="N803" s="24">
        <v>0</v>
      </c>
      <c r="O803" s="24">
        <v>0</v>
      </c>
      <c r="P803" s="24">
        <v>0</v>
      </c>
      <c r="Q803" s="24">
        <v>0</v>
      </c>
      <c r="R803" s="24">
        <v>0</v>
      </c>
      <c r="S803" s="24">
        <v>0</v>
      </c>
      <c r="T803" s="24">
        <v>0</v>
      </c>
      <c r="U803" s="24" t="e">
        <f>SUMIFS([1]raw_transmission_costs!$I:$I,[1]raw_transmission_costs!$B:$B,$C803,[1]raw_transmission_costs!$A:$A,U$611)</f>
        <v>#VALUE!</v>
      </c>
      <c r="V803" s="24" t="e">
        <f>SUMIFS([1]raw_transmission_costs!$I:$I,[1]raw_transmission_costs!$B:$B,$C803,[1]raw_transmission_costs!$A:$A,V$611)</f>
        <v>#VALUE!</v>
      </c>
      <c r="W803" s="24" t="e">
        <f>SUMIFS([1]raw_transmission_costs!$I:$I,[1]raw_transmission_costs!$B:$B,$C803,[1]raw_transmission_costs!$A:$A,W$611)</f>
        <v>#VALUE!</v>
      </c>
      <c r="X803" s="24" t="e">
        <f>SUMIFS([1]raw_transmission_costs!$I:$I,[1]raw_transmission_costs!$B:$B,$C803,[1]raw_transmission_costs!$A:$A,X$611)</f>
        <v>#VALUE!</v>
      </c>
      <c r="Y803" s="24" t="e">
        <f>SUMIFS([1]raw_transmission_costs!$I:$I,[1]raw_transmission_costs!$B:$B,$C803,[1]raw_transmission_costs!$A:$A,Y$611)</f>
        <v>#VALUE!</v>
      </c>
      <c r="Z803" s="24" t="e">
        <f>SUMIFS([1]raw_transmission_costs!$I:$I,[1]raw_transmission_costs!$B:$B,$C803,[1]raw_transmission_costs!$A:$A,Z$611)</f>
        <v>#VALUE!</v>
      </c>
      <c r="AA803" s="24" t="e">
        <f>SUMIFS([1]raw_transmission_costs!$I:$I,[1]raw_transmission_costs!$B:$B,$C803,[1]raw_transmission_costs!$A:$A,AA$611)</f>
        <v>#VALUE!</v>
      </c>
      <c r="AB803" s="24" t="e">
        <f>SUMIFS([1]raw_transmission_costs!$I:$I,[1]raw_transmission_costs!$B:$B,$C803,[1]raw_transmission_costs!$A:$A,AB$611)</f>
        <v>#VALUE!</v>
      </c>
      <c r="AC803" s="24" t="e">
        <f>SUMIFS([1]raw_transmission_costs!$I:$I,[1]raw_transmission_costs!$B:$B,$C803,[1]raw_transmission_costs!$A:$A,AC$611)</f>
        <v>#VALUE!</v>
      </c>
      <c r="AD803" s="24" t="e">
        <f>SUMIFS([1]raw_transmission_costs!$I:$I,[1]raw_transmission_costs!$B:$B,$C803,[1]raw_transmission_costs!$A:$A,AD$611)</f>
        <v>#VALUE!</v>
      </c>
      <c r="AE803" s="24" t="e">
        <f>SUMIFS([1]raw_transmission_costs!$I:$I,[1]raw_transmission_costs!$B:$B,$C803,[1]raw_transmission_costs!$A:$A,AE$611)</f>
        <v>#VALUE!</v>
      </c>
      <c r="AF803" s="24" t="e">
        <f>SUMIFS([1]raw_transmission_costs!$I:$I,[1]raw_transmission_costs!$B:$B,$C803,[1]raw_transmission_costs!$A:$A,AF$611)</f>
        <v>#VALUE!</v>
      </c>
      <c r="AG803" s="24" t="e">
        <f>SUMIFS([1]raw_transmission_costs!$I:$I,[1]raw_transmission_costs!$B:$B,$C803,[1]raw_transmission_costs!$A:$A,AG$611)</f>
        <v>#VALUE!</v>
      </c>
      <c r="AH803" s="24" t="e">
        <f>SUMIFS([1]raw_transmission_costs!$I:$I,[1]raw_transmission_costs!$B:$B,$C803,[1]raw_transmission_costs!$A:$A,AH$611)</f>
        <v>#VALUE!</v>
      </c>
      <c r="AI803" s="24" t="e">
        <f>SUMIFS([1]raw_transmission_costs!$I:$I,[1]raw_transmission_costs!$B:$B,$C803,[1]raw_transmission_costs!$A:$A,AI$611)</f>
        <v>#VALUE!</v>
      </c>
      <c r="AJ803" s="24" t="e">
        <f>SUMIFS([1]raw_transmission_costs!$I:$I,[1]raw_transmission_costs!$B:$B,$C803,[1]raw_transmission_costs!$A:$A,AJ$611)</f>
        <v>#VALUE!</v>
      </c>
      <c r="AK803" s="24" t="e">
        <f>SUMIFS([1]raw_transmission_costs!$I:$I,[1]raw_transmission_costs!$B:$B,$C803,[1]raw_transmission_costs!$A:$A,AK$611)</f>
        <v>#VALUE!</v>
      </c>
      <c r="AL803" s="24" t="e">
        <f>SUMIFS([1]raw_transmission_costs!$I:$I,[1]raw_transmission_costs!$B:$B,$C803,[1]raw_transmission_costs!$A:$A,AL$611)</f>
        <v>#VALUE!</v>
      </c>
      <c r="AM803" s="24" t="e">
        <f>SUMIFS([1]raw_transmission_costs!$I:$I,[1]raw_transmission_costs!$B:$B,$C803,[1]raw_transmission_costs!$A:$A,AM$611)</f>
        <v>#VALUE!</v>
      </c>
      <c r="AN803" s="131" t="e">
        <f>SUMIFS([1]raw_transmission_costs!$I:$I,[1]raw_transmission_costs!$B:$B,$C803,[1]raw_transmission_costs!$A:$A,AN$611)</f>
        <v>#VALUE!</v>
      </c>
      <c r="AO803" s="17"/>
    </row>
    <row r="804" spans="3:41" outlineLevel="1" x14ac:dyDescent="0.4">
      <c r="C804" s="145" t="s">
        <v>175</v>
      </c>
      <c r="D804" s="130" t="s">
        <v>36</v>
      </c>
      <c r="E804" s="24">
        <v>0</v>
      </c>
      <c r="F804" s="24">
        <v>0</v>
      </c>
      <c r="G804" s="24">
        <v>0</v>
      </c>
      <c r="H804" s="24">
        <v>0</v>
      </c>
      <c r="I804" s="24">
        <v>0</v>
      </c>
      <c r="J804" s="24">
        <v>0</v>
      </c>
      <c r="K804" s="24">
        <v>0</v>
      </c>
      <c r="L804" s="24">
        <v>0</v>
      </c>
      <c r="M804" s="24">
        <v>0</v>
      </c>
      <c r="N804" s="24">
        <v>0</v>
      </c>
      <c r="O804" s="24">
        <v>0</v>
      </c>
      <c r="P804" s="24">
        <v>0</v>
      </c>
      <c r="Q804" s="24">
        <v>0</v>
      </c>
      <c r="R804" s="24">
        <v>0</v>
      </c>
      <c r="S804" s="24">
        <v>0</v>
      </c>
      <c r="T804" s="24">
        <v>0</v>
      </c>
      <c r="U804" s="24" t="e">
        <f>SUMIFS([1]raw_transmission_costs!$I:$I,[1]raw_transmission_costs!$B:$B,$C804,[1]raw_transmission_costs!$A:$A,U$611)</f>
        <v>#VALUE!</v>
      </c>
      <c r="V804" s="24" t="e">
        <f>SUMIFS([1]raw_transmission_costs!$I:$I,[1]raw_transmission_costs!$B:$B,$C804,[1]raw_transmission_costs!$A:$A,V$611)</f>
        <v>#VALUE!</v>
      </c>
      <c r="W804" s="24" t="e">
        <f>SUMIFS([1]raw_transmission_costs!$I:$I,[1]raw_transmission_costs!$B:$B,$C804,[1]raw_transmission_costs!$A:$A,W$611)</f>
        <v>#VALUE!</v>
      </c>
      <c r="X804" s="24" t="e">
        <f>SUMIFS([1]raw_transmission_costs!$I:$I,[1]raw_transmission_costs!$B:$B,$C804,[1]raw_transmission_costs!$A:$A,X$611)</f>
        <v>#VALUE!</v>
      </c>
      <c r="Y804" s="24" t="e">
        <f>SUMIFS([1]raw_transmission_costs!$I:$I,[1]raw_transmission_costs!$B:$B,$C804,[1]raw_transmission_costs!$A:$A,Y$611)</f>
        <v>#VALUE!</v>
      </c>
      <c r="Z804" s="24" t="e">
        <f>SUMIFS([1]raw_transmission_costs!$I:$I,[1]raw_transmission_costs!$B:$B,$C804,[1]raw_transmission_costs!$A:$A,Z$611)</f>
        <v>#VALUE!</v>
      </c>
      <c r="AA804" s="24" t="e">
        <f>SUMIFS([1]raw_transmission_costs!$I:$I,[1]raw_transmission_costs!$B:$B,$C804,[1]raw_transmission_costs!$A:$A,AA$611)</f>
        <v>#VALUE!</v>
      </c>
      <c r="AB804" s="24" t="e">
        <f>SUMIFS([1]raw_transmission_costs!$I:$I,[1]raw_transmission_costs!$B:$B,$C804,[1]raw_transmission_costs!$A:$A,AB$611)</f>
        <v>#VALUE!</v>
      </c>
      <c r="AC804" s="24" t="e">
        <f>SUMIFS([1]raw_transmission_costs!$I:$I,[1]raw_transmission_costs!$B:$B,$C804,[1]raw_transmission_costs!$A:$A,AC$611)</f>
        <v>#VALUE!</v>
      </c>
      <c r="AD804" s="24" t="e">
        <f>SUMIFS([1]raw_transmission_costs!$I:$I,[1]raw_transmission_costs!$B:$B,$C804,[1]raw_transmission_costs!$A:$A,AD$611)</f>
        <v>#VALUE!</v>
      </c>
      <c r="AE804" s="24" t="e">
        <f>SUMIFS([1]raw_transmission_costs!$I:$I,[1]raw_transmission_costs!$B:$B,$C804,[1]raw_transmission_costs!$A:$A,AE$611)</f>
        <v>#VALUE!</v>
      </c>
      <c r="AF804" s="24" t="e">
        <f>SUMIFS([1]raw_transmission_costs!$I:$I,[1]raw_transmission_costs!$B:$B,$C804,[1]raw_transmission_costs!$A:$A,AF$611)</f>
        <v>#VALUE!</v>
      </c>
      <c r="AG804" s="24" t="e">
        <f>SUMIFS([1]raw_transmission_costs!$I:$I,[1]raw_transmission_costs!$B:$B,$C804,[1]raw_transmission_costs!$A:$A,AG$611)</f>
        <v>#VALUE!</v>
      </c>
      <c r="AH804" s="24" t="e">
        <f>SUMIFS([1]raw_transmission_costs!$I:$I,[1]raw_transmission_costs!$B:$B,$C804,[1]raw_transmission_costs!$A:$A,AH$611)</f>
        <v>#VALUE!</v>
      </c>
      <c r="AI804" s="24" t="e">
        <f>SUMIFS([1]raw_transmission_costs!$I:$I,[1]raw_transmission_costs!$B:$B,$C804,[1]raw_transmission_costs!$A:$A,AI$611)</f>
        <v>#VALUE!</v>
      </c>
      <c r="AJ804" s="24" t="e">
        <f>SUMIFS([1]raw_transmission_costs!$I:$I,[1]raw_transmission_costs!$B:$B,$C804,[1]raw_transmission_costs!$A:$A,AJ$611)</f>
        <v>#VALUE!</v>
      </c>
      <c r="AK804" s="24" t="e">
        <f>SUMIFS([1]raw_transmission_costs!$I:$I,[1]raw_transmission_costs!$B:$B,$C804,[1]raw_transmission_costs!$A:$A,AK$611)</f>
        <v>#VALUE!</v>
      </c>
      <c r="AL804" s="24" t="e">
        <f>SUMIFS([1]raw_transmission_costs!$I:$I,[1]raw_transmission_costs!$B:$B,$C804,[1]raw_transmission_costs!$A:$A,AL$611)</f>
        <v>#VALUE!</v>
      </c>
      <c r="AM804" s="24" t="e">
        <f>SUMIFS([1]raw_transmission_costs!$I:$I,[1]raw_transmission_costs!$B:$B,$C804,[1]raw_transmission_costs!$A:$A,AM$611)</f>
        <v>#VALUE!</v>
      </c>
      <c r="AN804" s="131" t="e">
        <f>SUMIFS([1]raw_transmission_costs!$I:$I,[1]raw_transmission_costs!$B:$B,$C804,[1]raw_transmission_costs!$A:$A,AN$611)</f>
        <v>#VALUE!</v>
      </c>
      <c r="AO804" s="17"/>
    </row>
    <row r="805" spans="3:41" outlineLevel="1" x14ac:dyDescent="0.4">
      <c r="C805" s="145" t="s">
        <v>176</v>
      </c>
      <c r="D805" s="130" t="s">
        <v>36</v>
      </c>
      <c r="E805" s="24">
        <v>0</v>
      </c>
      <c r="F805" s="24">
        <v>0</v>
      </c>
      <c r="G805" s="24">
        <v>0</v>
      </c>
      <c r="H805" s="24">
        <v>0</v>
      </c>
      <c r="I805" s="24">
        <v>0</v>
      </c>
      <c r="J805" s="24">
        <v>0</v>
      </c>
      <c r="K805" s="24">
        <v>0</v>
      </c>
      <c r="L805" s="24">
        <v>0</v>
      </c>
      <c r="M805" s="24">
        <v>0</v>
      </c>
      <c r="N805" s="24">
        <v>0</v>
      </c>
      <c r="O805" s="24">
        <v>0</v>
      </c>
      <c r="P805" s="24">
        <v>0</v>
      </c>
      <c r="Q805" s="24">
        <v>0</v>
      </c>
      <c r="R805" s="24">
        <v>0</v>
      </c>
      <c r="S805" s="24">
        <v>0</v>
      </c>
      <c r="T805" s="24">
        <v>0</v>
      </c>
      <c r="U805" s="24" t="e">
        <f>SUMIFS([1]raw_transmission_costs!$I:$I,[1]raw_transmission_costs!$B:$B,$C805,[1]raw_transmission_costs!$A:$A,U$611)</f>
        <v>#VALUE!</v>
      </c>
      <c r="V805" s="24" t="e">
        <f>SUMIFS([1]raw_transmission_costs!$I:$I,[1]raw_transmission_costs!$B:$B,$C805,[1]raw_transmission_costs!$A:$A,V$611)</f>
        <v>#VALUE!</v>
      </c>
      <c r="W805" s="24" t="e">
        <f>SUMIFS([1]raw_transmission_costs!$I:$I,[1]raw_transmission_costs!$B:$B,$C805,[1]raw_transmission_costs!$A:$A,W$611)</f>
        <v>#VALUE!</v>
      </c>
      <c r="X805" s="24" t="e">
        <f>SUMIFS([1]raw_transmission_costs!$I:$I,[1]raw_transmission_costs!$B:$B,$C805,[1]raw_transmission_costs!$A:$A,X$611)</f>
        <v>#VALUE!</v>
      </c>
      <c r="Y805" s="24" t="e">
        <f>SUMIFS([1]raw_transmission_costs!$I:$I,[1]raw_transmission_costs!$B:$B,$C805,[1]raw_transmission_costs!$A:$A,Y$611)</f>
        <v>#VALUE!</v>
      </c>
      <c r="Z805" s="24" t="e">
        <f>SUMIFS([1]raw_transmission_costs!$I:$I,[1]raw_transmission_costs!$B:$B,$C805,[1]raw_transmission_costs!$A:$A,Z$611)</f>
        <v>#VALUE!</v>
      </c>
      <c r="AA805" s="24" t="e">
        <f>SUMIFS([1]raw_transmission_costs!$I:$I,[1]raw_transmission_costs!$B:$B,$C805,[1]raw_transmission_costs!$A:$A,AA$611)</f>
        <v>#VALUE!</v>
      </c>
      <c r="AB805" s="24" t="e">
        <f>SUMIFS([1]raw_transmission_costs!$I:$I,[1]raw_transmission_costs!$B:$B,$C805,[1]raw_transmission_costs!$A:$A,AB$611)</f>
        <v>#VALUE!</v>
      </c>
      <c r="AC805" s="24" t="e">
        <f>SUMIFS([1]raw_transmission_costs!$I:$I,[1]raw_transmission_costs!$B:$B,$C805,[1]raw_transmission_costs!$A:$A,AC$611)</f>
        <v>#VALUE!</v>
      </c>
      <c r="AD805" s="24" t="e">
        <f>SUMIFS([1]raw_transmission_costs!$I:$I,[1]raw_transmission_costs!$B:$B,$C805,[1]raw_transmission_costs!$A:$A,AD$611)</f>
        <v>#VALUE!</v>
      </c>
      <c r="AE805" s="24" t="e">
        <f>SUMIFS([1]raw_transmission_costs!$I:$I,[1]raw_transmission_costs!$B:$B,$C805,[1]raw_transmission_costs!$A:$A,AE$611)</f>
        <v>#VALUE!</v>
      </c>
      <c r="AF805" s="24" t="e">
        <f>SUMIFS([1]raw_transmission_costs!$I:$I,[1]raw_transmission_costs!$B:$B,$C805,[1]raw_transmission_costs!$A:$A,AF$611)</f>
        <v>#VALUE!</v>
      </c>
      <c r="AG805" s="24" t="e">
        <f>SUMIFS([1]raw_transmission_costs!$I:$I,[1]raw_transmission_costs!$B:$B,$C805,[1]raw_transmission_costs!$A:$A,AG$611)</f>
        <v>#VALUE!</v>
      </c>
      <c r="AH805" s="24" t="e">
        <f>SUMIFS([1]raw_transmission_costs!$I:$I,[1]raw_transmission_costs!$B:$B,$C805,[1]raw_transmission_costs!$A:$A,AH$611)</f>
        <v>#VALUE!</v>
      </c>
      <c r="AI805" s="24" t="e">
        <f>SUMIFS([1]raw_transmission_costs!$I:$I,[1]raw_transmission_costs!$B:$B,$C805,[1]raw_transmission_costs!$A:$A,AI$611)</f>
        <v>#VALUE!</v>
      </c>
      <c r="AJ805" s="24" t="e">
        <f>SUMIFS([1]raw_transmission_costs!$I:$I,[1]raw_transmission_costs!$B:$B,$C805,[1]raw_transmission_costs!$A:$A,AJ$611)</f>
        <v>#VALUE!</v>
      </c>
      <c r="AK805" s="24" t="e">
        <f>SUMIFS([1]raw_transmission_costs!$I:$I,[1]raw_transmission_costs!$B:$B,$C805,[1]raw_transmission_costs!$A:$A,AK$611)</f>
        <v>#VALUE!</v>
      </c>
      <c r="AL805" s="24" t="e">
        <f>SUMIFS([1]raw_transmission_costs!$I:$I,[1]raw_transmission_costs!$B:$B,$C805,[1]raw_transmission_costs!$A:$A,AL$611)</f>
        <v>#VALUE!</v>
      </c>
      <c r="AM805" s="24" t="e">
        <f>SUMIFS([1]raw_transmission_costs!$I:$I,[1]raw_transmission_costs!$B:$B,$C805,[1]raw_transmission_costs!$A:$A,AM$611)</f>
        <v>#VALUE!</v>
      </c>
      <c r="AN805" s="131" t="e">
        <f>SUMIFS([1]raw_transmission_costs!$I:$I,[1]raw_transmission_costs!$B:$B,$C805,[1]raw_transmission_costs!$A:$A,AN$611)</f>
        <v>#VALUE!</v>
      </c>
      <c r="AO805" s="17"/>
    </row>
    <row r="806" spans="3:41" outlineLevel="1" x14ac:dyDescent="0.4">
      <c r="C806" s="145" t="s">
        <v>177</v>
      </c>
      <c r="D806" s="130" t="s">
        <v>36</v>
      </c>
      <c r="E806" s="24">
        <v>0</v>
      </c>
      <c r="F806" s="24">
        <v>0</v>
      </c>
      <c r="G806" s="24">
        <v>0</v>
      </c>
      <c r="H806" s="24">
        <v>0</v>
      </c>
      <c r="I806" s="24">
        <v>0</v>
      </c>
      <c r="J806" s="24">
        <v>0</v>
      </c>
      <c r="K806" s="24">
        <v>0</v>
      </c>
      <c r="L806" s="24">
        <v>0</v>
      </c>
      <c r="M806" s="24">
        <v>0</v>
      </c>
      <c r="N806" s="24">
        <v>0</v>
      </c>
      <c r="O806" s="24">
        <v>0</v>
      </c>
      <c r="P806" s="24">
        <v>0</v>
      </c>
      <c r="Q806" s="24">
        <v>0</v>
      </c>
      <c r="R806" s="24">
        <v>0</v>
      </c>
      <c r="S806" s="24">
        <v>0</v>
      </c>
      <c r="T806" s="24">
        <v>0</v>
      </c>
      <c r="U806" s="24" t="e">
        <f>SUMIFS([1]raw_transmission_costs!$I:$I,[1]raw_transmission_costs!$B:$B,$C806,[1]raw_transmission_costs!$A:$A,U$611)</f>
        <v>#VALUE!</v>
      </c>
      <c r="V806" s="24" t="e">
        <f>SUMIFS([1]raw_transmission_costs!$I:$I,[1]raw_transmission_costs!$B:$B,$C806,[1]raw_transmission_costs!$A:$A,V$611)</f>
        <v>#VALUE!</v>
      </c>
      <c r="W806" s="24" t="e">
        <f>SUMIFS([1]raw_transmission_costs!$I:$I,[1]raw_transmission_costs!$B:$B,$C806,[1]raw_transmission_costs!$A:$A,W$611)</f>
        <v>#VALUE!</v>
      </c>
      <c r="X806" s="24" t="e">
        <f>SUMIFS([1]raw_transmission_costs!$I:$I,[1]raw_transmission_costs!$B:$B,$C806,[1]raw_transmission_costs!$A:$A,X$611)</f>
        <v>#VALUE!</v>
      </c>
      <c r="Y806" s="24" t="e">
        <f>SUMIFS([1]raw_transmission_costs!$I:$I,[1]raw_transmission_costs!$B:$B,$C806,[1]raw_transmission_costs!$A:$A,Y$611)</f>
        <v>#VALUE!</v>
      </c>
      <c r="Z806" s="24" t="e">
        <f>SUMIFS([1]raw_transmission_costs!$I:$I,[1]raw_transmission_costs!$B:$B,$C806,[1]raw_transmission_costs!$A:$A,Z$611)</f>
        <v>#VALUE!</v>
      </c>
      <c r="AA806" s="24" t="e">
        <f>SUMIFS([1]raw_transmission_costs!$I:$I,[1]raw_transmission_costs!$B:$B,$C806,[1]raw_transmission_costs!$A:$A,AA$611)</f>
        <v>#VALUE!</v>
      </c>
      <c r="AB806" s="24" t="e">
        <f>SUMIFS([1]raw_transmission_costs!$I:$I,[1]raw_transmission_costs!$B:$B,$C806,[1]raw_transmission_costs!$A:$A,AB$611)</f>
        <v>#VALUE!</v>
      </c>
      <c r="AC806" s="24" t="e">
        <f>SUMIFS([1]raw_transmission_costs!$I:$I,[1]raw_transmission_costs!$B:$B,$C806,[1]raw_transmission_costs!$A:$A,AC$611)</f>
        <v>#VALUE!</v>
      </c>
      <c r="AD806" s="24" t="e">
        <f>SUMIFS([1]raw_transmission_costs!$I:$I,[1]raw_transmission_costs!$B:$B,$C806,[1]raw_transmission_costs!$A:$A,AD$611)</f>
        <v>#VALUE!</v>
      </c>
      <c r="AE806" s="24" t="e">
        <f>SUMIFS([1]raw_transmission_costs!$I:$I,[1]raw_transmission_costs!$B:$B,$C806,[1]raw_transmission_costs!$A:$A,AE$611)</f>
        <v>#VALUE!</v>
      </c>
      <c r="AF806" s="24" t="e">
        <f>SUMIFS([1]raw_transmission_costs!$I:$I,[1]raw_transmission_costs!$B:$B,$C806,[1]raw_transmission_costs!$A:$A,AF$611)</f>
        <v>#VALUE!</v>
      </c>
      <c r="AG806" s="24" t="e">
        <f>SUMIFS([1]raw_transmission_costs!$I:$I,[1]raw_transmission_costs!$B:$B,$C806,[1]raw_transmission_costs!$A:$A,AG$611)</f>
        <v>#VALUE!</v>
      </c>
      <c r="AH806" s="24" t="e">
        <f>SUMIFS([1]raw_transmission_costs!$I:$I,[1]raw_transmission_costs!$B:$B,$C806,[1]raw_transmission_costs!$A:$A,AH$611)</f>
        <v>#VALUE!</v>
      </c>
      <c r="AI806" s="24" t="e">
        <f>SUMIFS([1]raw_transmission_costs!$I:$I,[1]raw_transmission_costs!$B:$B,$C806,[1]raw_transmission_costs!$A:$A,AI$611)</f>
        <v>#VALUE!</v>
      </c>
      <c r="AJ806" s="24" t="e">
        <f>SUMIFS([1]raw_transmission_costs!$I:$I,[1]raw_transmission_costs!$B:$B,$C806,[1]raw_transmission_costs!$A:$A,AJ$611)</f>
        <v>#VALUE!</v>
      </c>
      <c r="AK806" s="24" t="e">
        <f>SUMIFS([1]raw_transmission_costs!$I:$I,[1]raw_transmission_costs!$B:$B,$C806,[1]raw_transmission_costs!$A:$A,AK$611)</f>
        <v>#VALUE!</v>
      </c>
      <c r="AL806" s="24" t="e">
        <f>SUMIFS([1]raw_transmission_costs!$I:$I,[1]raw_transmission_costs!$B:$B,$C806,[1]raw_transmission_costs!$A:$A,AL$611)</f>
        <v>#VALUE!</v>
      </c>
      <c r="AM806" s="24" t="e">
        <f>SUMIFS([1]raw_transmission_costs!$I:$I,[1]raw_transmission_costs!$B:$B,$C806,[1]raw_transmission_costs!$A:$A,AM$611)</f>
        <v>#VALUE!</v>
      </c>
      <c r="AN806" s="24" t="e">
        <f>SUMIFS([1]raw_transmission_costs!$I:$I,[1]raw_transmission_costs!$B:$B,$C806,[1]raw_transmission_costs!$A:$A,AN$611)</f>
        <v>#VALUE!</v>
      </c>
      <c r="AO806" s="17"/>
    </row>
    <row r="807" spans="3:41" outlineLevel="1" x14ac:dyDescent="0.4">
      <c r="C807" s="146" t="s">
        <v>178</v>
      </c>
      <c r="D807" s="134" t="s">
        <v>36</v>
      </c>
      <c r="E807" s="27">
        <v>0</v>
      </c>
      <c r="F807" s="27">
        <v>0</v>
      </c>
      <c r="G807" s="27">
        <v>0</v>
      </c>
      <c r="H807" s="27">
        <v>0</v>
      </c>
      <c r="I807" s="27">
        <v>0</v>
      </c>
      <c r="J807" s="27">
        <v>0</v>
      </c>
      <c r="K807" s="27">
        <v>0</v>
      </c>
      <c r="L807" s="27">
        <v>0</v>
      </c>
      <c r="M807" s="27">
        <v>0</v>
      </c>
      <c r="N807" s="27">
        <v>0</v>
      </c>
      <c r="O807" s="27">
        <v>0</v>
      </c>
      <c r="P807" s="27">
        <v>0</v>
      </c>
      <c r="Q807" s="27">
        <v>0</v>
      </c>
      <c r="R807" s="27">
        <v>0</v>
      </c>
      <c r="S807" s="27">
        <v>0</v>
      </c>
      <c r="T807" s="27">
        <v>0</v>
      </c>
      <c r="U807" s="27" t="e">
        <f>SUMIFS([1]raw_transmission_costs!$I:$I,[1]raw_transmission_costs!$B:$B,$C807,[1]raw_transmission_costs!$A:$A,U$611)</f>
        <v>#VALUE!</v>
      </c>
      <c r="V807" s="27" t="e">
        <f>SUMIFS([1]raw_transmission_costs!$I:$I,[1]raw_transmission_costs!$B:$B,$C807,[1]raw_transmission_costs!$A:$A,V$611)</f>
        <v>#VALUE!</v>
      </c>
      <c r="W807" s="27" t="e">
        <f>SUMIFS([1]raw_transmission_costs!$I:$I,[1]raw_transmission_costs!$B:$B,$C807,[1]raw_transmission_costs!$A:$A,W$611)</f>
        <v>#VALUE!</v>
      </c>
      <c r="X807" s="27" t="e">
        <f>SUMIFS([1]raw_transmission_costs!$I:$I,[1]raw_transmission_costs!$B:$B,$C807,[1]raw_transmission_costs!$A:$A,X$611)</f>
        <v>#VALUE!</v>
      </c>
      <c r="Y807" s="27" t="e">
        <f>SUMIFS([1]raw_transmission_costs!$I:$I,[1]raw_transmission_costs!$B:$B,$C807,[1]raw_transmission_costs!$A:$A,Y$611)</f>
        <v>#VALUE!</v>
      </c>
      <c r="Z807" s="27" t="e">
        <f>SUMIFS([1]raw_transmission_costs!$I:$I,[1]raw_transmission_costs!$B:$B,$C807,[1]raw_transmission_costs!$A:$A,Z$611)</f>
        <v>#VALUE!</v>
      </c>
      <c r="AA807" s="27" t="e">
        <f>SUMIFS([1]raw_transmission_costs!$I:$I,[1]raw_transmission_costs!$B:$B,$C807,[1]raw_transmission_costs!$A:$A,AA$611)</f>
        <v>#VALUE!</v>
      </c>
      <c r="AB807" s="27" t="e">
        <f>SUMIFS([1]raw_transmission_costs!$I:$I,[1]raw_transmission_costs!$B:$B,$C807,[1]raw_transmission_costs!$A:$A,AB$611)</f>
        <v>#VALUE!</v>
      </c>
      <c r="AC807" s="27" t="e">
        <f>SUMIFS([1]raw_transmission_costs!$I:$I,[1]raw_transmission_costs!$B:$B,$C807,[1]raw_transmission_costs!$A:$A,AC$611)</f>
        <v>#VALUE!</v>
      </c>
      <c r="AD807" s="27" t="e">
        <f>SUMIFS([1]raw_transmission_costs!$I:$I,[1]raw_transmission_costs!$B:$B,$C807,[1]raw_transmission_costs!$A:$A,AD$611)</f>
        <v>#VALUE!</v>
      </c>
      <c r="AE807" s="27" t="e">
        <f>SUMIFS([1]raw_transmission_costs!$I:$I,[1]raw_transmission_costs!$B:$B,$C807,[1]raw_transmission_costs!$A:$A,AE$611)</f>
        <v>#VALUE!</v>
      </c>
      <c r="AF807" s="27" t="e">
        <f>SUMIFS([1]raw_transmission_costs!$I:$I,[1]raw_transmission_costs!$B:$B,$C807,[1]raw_transmission_costs!$A:$A,AF$611)</f>
        <v>#VALUE!</v>
      </c>
      <c r="AG807" s="27" t="e">
        <f>SUMIFS([1]raw_transmission_costs!$I:$I,[1]raw_transmission_costs!$B:$B,$C807,[1]raw_transmission_costs!$A:$A,AG$611)</f>
        <v>#VALUE!</v>
      </c>
      <c r="AH807" s="27" t="e">
        <f>SUMIFS([1]raw_transmission_costs!$I:$I,[1]raw_transmission_costs!$B:$B,$C807,[1]raw_transmission_costs!$A:$A,AH$611)</f>
        <v>#VALUE!</v>
      </c>
      <c r="AI807" s="27" t="e">
        <f>SUMIFS([1]raw_transmission_costs!$I:$I,[1]raw_transmission_costs!$B:$B,$C807,[1]raw_transmission_costs!$A:$A,AI$611)</f>
        <v>#VALUE!</v>
      </c>
      <c r="AJ807" s="27" t="e">
        <f>SUMIFS([1]raw_transmission_costs!$I:$I,[1]raw_transmission_costs!$B:$B,$C807,[1]raw_transmission_costs!$A:$A,AJ$611)</f>
        <v>#VALUE!</v>
      </c>
      <c r="AK807" s="27" t="e">
        <f>SUMIFS([1]raw_transmission_costs!$I:$I,[1]raw_transmission_costs!$B:$B,$C807,[1]raw_transmission_costs!$A:$A,AK$611)</f>
        <v>#VALUE!</v>
      </c>
      <c r="AL807" s="27" t="e">
        <f>SUMIFS([1]raw_transmission_costs!$I:$I,[1]raw_transmission_costs!$B:$B,$C807,[1]raw_transmission_costs!$A:$A,AL$611)</f>
        <v>#VALUE!</v>
      </c>
      <c r="AM807" s="27" t="e">
        <f>SUMIFS([1]raw_transmission_costs!$I:$I,[1]raw_transmission_costs!$B:$B,$C807,[1]raw_transmission_costs!$A:$A,AM$611)</f>
        <v>#VALUE!</v>
      </c>
      <c r="AN807" s="110" t="e">
        <f>SUMIFS([1]raw_transmission_costs!$I:$I,[1]raw_transmission_costs!$B:$B,$C807,[1]raw_transmission_costs!$A:$A,AN$611)</f>
        <v>#VALUE!</v>
      </c>
      <c r="AO807" s="17"/>
    </row>
    <row r="808" spans="3:41" outlineLevel="1" x14ac:dyDescent="0.4"/>
    <row r="809" spans="3:41" outlineLevel="1" x14ac:dyDescent="0.4">
      <c r="C809" s="99" t="s">
        <v>191</v>
      </c>
    </row>
    <row r="810" spans="3:41" outlineLevel="1" x14ac:dyDescent="0.4">
      <c r="C810" s="14" t="s">
        <v>145</v>
      </c>
      <c r="D810" s="15" t="s">
        <v>34</v>
      </c>
      <c r="E810" s="16">
        <v>2015</v>
      </c>
      <c r="F810" s="16">
        <v>2016</v>
      </c>
      <c r="G810" s="16">
        <v>2017</v>
      </c>
      <c r="H810" s="16">
        <v>2018</v>
      </c>
      <c r="I810" s="16">
        <v>2019</v>
      </c>
      <c r="J810" s="16">
        <v>2020</v>
      </c>
      <c r="K810" s="16">
        <v>2021</v>
      </c>
      <c r="L810" s="16">
        <v>2022</v>
      </c>
      <c r="M810" s="16">
        <v>2023</v>
      </c>
      <c r="N810" s="16">
        <v>2024</v>
      </c>
      <c r="O810" s="16">
        <v>2025</v>
      </c>
      <c r="P810" s="16">
        <v>2026</v>
      </c>
      <c r="Q810" s="16">
        <v>2027</v>
      </c>
      <c r="R810" s="16">
        <v>2028</v>
      </c>
      <c r="S810" s="16">
        <v>2029</v>
      </c>
      <c r="T810" s="16">
        <v>2030</v>
      </c>
      <c r="U810" s="16">
        <v>2031</v>
      </c>
      <c r="V810" s="16">
        <v>2032</v>
      </c>
      <c r="W810" s="16">
        <v>2033</v>
      </c>
      <c r="X810" s="16">
        <v>2034</v>
      </c>
      <c r="Y810" s="16">
        <v>2035</v>
      </c>
      <c r="Z810" s="16">
        <v>2036</v>
      </c>
      <c r="AA810" s="16">
        <v>2037</v>
      </c>
      <c r="AB810" s="16">
        <v>2038</v>
      </c>
      <c r="AC810" s="16">
        <v>2039</v>
      </c>
      <c r="AD810" s="16">
        <v>2040</v>
      </c>
      <c r="AE810" s="16">
        <v>2041</v>
      </c>
      <c r="AF810" s="16">
        <v>2042</v>
      </c>
      <c r="AG810" s="16">
        <v>2043</v>
      </c>
      <c r="AH810" s="16">
        <v>2044</v>
      </c>
      <c r="AI810" s="16">
        <v>2045</v>
      </c>
      <c r="AJ810" s="16">
        <v>2046</v>
      </c>
      <c r="AK810" s="16">
        <v>2047</v>
      </c>
      <c r="AL810" s="16">
        <v>2048</v>
      </c>
      <c r="AM810" s="16">
        <v>2049</v>
      </c>
      <c r="AN810" s="47">
        <v>2050</v>
      </c>
      <c r="AO810" s="17"/>
    </row>
    <row r="811" spans="3:41" outlineLevel="1" x14ac:dyDescent="0.4">
      <c r="C811" s="144" t="s">
        <v>155</v>
      </c>
      <c r="D811" s="130" t="s">
        <v>36</v>
      </c>
      <c r="E811" s="23">
        <v>0</v>
      </c>
      <c r="F811" s="23">
        <v>0</v>
      </c>
      <c r="G811" s="23">
        <v>0</v>
      </c>
      <c r="H811" s="23">
        <v>0</v>
      </c>
      <c r="I811" s="23">
        <v>0</v>
      </c>
      <c r="J811" s="23">
        <v>0</v>
      </c>
      <c r="K811" s="23">
        <v>0</v>
      </c>
      <c r="L811" s="23">
        <v>0</v>
      </c>
      <c r="M811" s="23">
        <v>0</v>
      </c>
      <c r="N811" s="23">
        <v>0</v>
      </c>
      <c r="O811" s="23">
        <v>0</v>
      </c>
      <c r="P811" s="23">
        <v>0</v>
      </c>
      <c r="Q811" s="23">
        <v>0</v>
      </c>
      <c r="R811" s="23">
        <v>0</v>
      </c>
      <c r="S811" s="23">
        <v>0</v>
      </c>
      <c r="T811" s="23">
        <v>0</v>
      </c>
      <c r="U811" s="23" t="e">
        <f t="shared" ref="U811:AN823" si="76">U757-U784</f>
        <v>#VALUE!</v>
      </c>
      <c r="V811" s="24" t="e">
        <f t="shared" si="76"/>
        <v>#VALUE!</v>
      </c>
      <c r="W811" s="24" t="e">
        <f t="shared" si="76"/>
        <v>#VALUE!</v>
      </c>
      <c r="X811" s="24" t="e">
        <f t="shared" si="76"/>
        <v>#VALUE!</v>
      </c>
      <c r="Y811" s="24" t="e">
        <f t="shared" si="76"/>
        <v>#VALUE!</v>
      </c>
      <c r="Z811" s="24" t="e">
        <f t="shared" si="76"/>
        <v>#VALUE!</v>
      </c>
      <c r="AA811" s="24" t="e">
        <f t="shared" si="76"/>
        <v>#VALUE!</v>
      </c>
      <c r="AB811" s="24" t="e">
        <f t="shared" si="76"/>
        <v>#VALUE!</v>
      </c>
      <c r="AC811" s="24" t="e">
        <f t="shared" si="76"/>
        <v>#VALUE!</v>
      </c>
      <c r="AD811" s="24" t="e">
        <f t="shared" si="76"/>
        <v>#VALUE!</v>
      </c>
      <c r="AE811" s="24" t="e">
        <f t="shared" si="76"/>
        <v>#VALUE!</v>
      </c>
      <c r="AF811" s="24" t="e">
        <f t="shared" si="76"/>
        <v>#VALUE!</v>
      </c>
      <c r="AG811" s="24" t="e">
        <f t="shared" si="76"/>
        <v>#VALUE!</v>
      </c>
      <c r="AH811" s="24" t="e">
        <f t="shared" si="76"/>
        <v>#VALUE!</v>
      </c>
      <c r="AI811" s="24" t="e">
        <f t="shared" si="76"/>
        <v>#VALUE!</v>
      </c>
      <c r="AJ811" s="24" t="e">
        <f t="shared" si="76"/>
        <v>#VALUE!</v>
      </c>
      <c r="AK811" s="24" t="e">
        <f t="shared" si="76"/>
        <v>#VALUE!</v>
      </c>
      <c r="AL811" s="24" t="e">
        <f t="shared" si="76"/>
        <v>#VALUE!</v>
      </c>
      <c r="AM811" s="24" t="e">
        <f t="shared" si="76"/>
        <v>#VALUE!</v>
      </c>
      <c r="AN811" s="131" t="e">
        <f t="shared" si="76"/>
        <v>#VALUE!</v>
      </c>
      <c r="AO811" s="17"/>
    </row>
    <row r="812" spans="3:41" outlineLevel="1" x14ac:dyDescent="0.4">
      <c r="C812" s="145" t="s">
        <v>156</v>
      </c>
      <c r="D812" s="130" t="s">
        <v>36</v>
      </c>
      <c r="E812" s="24">
        <v>0</v>
      </c>
      <c r="F812" s="24">
        <v>0</v>
      </c>
      <c r="G812" s="24">
        <v>0</v>
      </c>
      <c r="H812" s="24">
        <v>0</v>
      </c>
      <c r="I812" s="24">
        <v>0</v>
      </c>
      <c r="J812" s="24">
        <v>0</v>
      </c>
      <c r="K812" s="24">
        <v>0</v>
      </c>
      <c r="L812" s="24">
        <v>0</v>
      </c>
      <c r="M812" s="24">
        <v>0</v>
      </c>
      <c r="N812" s="24">
        <v>0</v>
      </c>
      <c r="O812" s="24">
        <v>0</v>
      </c>
      <c r="P812" s="24">
        <v>0</v>
      </c>
      <c r="Q812" s="24">
        <v>0</v>
      </c>
      <c r="R812" s="24">
        <v>0</v>
      </c>
      <c r="S812" s="24">
        <v>0</v>
      </c>
      <c r="T812" s="24">
        <v>0</v>
      </c>
      <c r="U812" s="24" t="e">
        <f t="shared" si="76"/>
        <v>#VALUE!</v>
      </c>
      <c r="V812" s="24" t="e">
        <f t="shared" si="76"/>
        <v>#VALUE!</v>
      </c>
      <c r="W812" s="24" t="e">
        <f t="shared" si="76"/>
        <v>#VALUE!</v>
      </c>
      <c r="X812" s="24" t="e">
        <f t="shared" si="76"/>
        <v>#VALUE!</v>
      </c>
      <c r="Y812" s="24" t="e">
        <f t="shared" si="76"/>
        <v>#VALUE!</v>
      </c>
      <c r="Z812" s="24" t="e">
        <f t="shared" si="76"/>
        <v>#VALUE!</v>
      </c>
      <c r="AA812" s="24" t="e">
        <f t="shared" si="76"/>
        <v>#VALUE!</v>
      </c>
      <c r="AB812" s="24" t="e">
        <f t="shared" si="76"/>
        <v>#VALUE!</v>
      </c>
      <c r="AC812" s="24" t="e">
        <f t="shared" si="76"/>
        <v>#VALUE!</v>
      </c>
      <c r="AD812" s="24" t="e">
        <f t="shared" si="76"/>
        <v>#VALUE!</v>
      </c>
      <c r="AE812" s="24" t="e">
        <f t="shared" si="76"/>
        <v>#VALUE!</v>
      </c>
      <c r="AF812" s="24" t="e">
        <f t="shared" si="76"/>
        <v>#VALUE!</v>
      </c>
      <c r="AG812" s="24" t="e">
        <f t="shared" si="76"/>
        <v>#VALUE!</v>
      </c>
      <c r="AH812" s="24" t="e">
        <f t="shared" si="76"/>
        <v>#VALUE!</v>
      </c>
      <c r="AI812" s="24" t="e">
        <f t="shared" si="76"/>
        <v>#VALUE!</v>
      </c>
      <c r="AJ812" s="24" t="e">
        <f t="shared" si="76"/>
        <v>#VALUE!</v>
      </c>
      <c r="AK812" s="24" t="e">
        <f t="shared" si="76"/>
        <v>#VALUE!</v>
      </c>
      <c r="AL812" s="24" t="e">
        <f t="shared" si="76"/>
        <v>#VALUE!</v>
      </c>
      <c r="AM812" s="24" t="e">
        <f t="shared" si="76"/>
        <v>#VALUE!</v>
      </c>
      <c r="AN812" s="131" t="e">
        <f t="shared" si="76"/>
        <v>#VALUE!</v>
      </c>
      <c r="AO812" s="17"/>
    </row>
    <row r="813" spans="3:41" outlineLevel="1" x14ac:dyDescent="0.4">
      <c r="C813" s="145" t="s">
        <v>157</v>
      </c>
      <c r="D813" s="130" t="s">
        <v>36</v>
      </c>
      <c r="E813" s="24">
        <v>0</v>
      </c>
      <c r="F813" s="24">
        <v>0</v>
      </c>
      <c r="G813" s="24">
        <v>0</v>
      </c>
      <c r="H813" s="24">
        <v>0</v>
      </c>
      <c r="I813" s="24">
        <v>0</v>
      </c>
      <c r="J813" s="24">
        <v>0</v>
      </c>
      <c r="K813" s="24">
        <v>0</v>
      </c>
      <c r="L813" s="24">
        <v>0</v>
      </c>
      <c r="M813" s="24">
        <v>0</v>
      </c>
      <c r="N813" s="24">
        <v>0</v>
      </c>
      <c r="O813" s="24">
        <v>0</v>
      </c>
      <c r="P813" s="24">
        <v>0</v>
      </c>
      <c r="Q813" s="24">
        <v>0</v>
      </c>
      <c r="R813" s="24">
        <v>0</v>
      </c>
      <c r="S813" s="24">
        <v>0</v>
      </c>
      <c r="T813" s="24">
        <v>0</v>
      </c>
      <c r="U813" s="24" t="e">
        <f t="shared" si="76"/>
        <v>#VALUE!</v>
      </c>
      <c r="V813" s="24" t="e">
        <f t="shared" si="76"/>
        <v>#VALUE!</v>
      </c>
      <c r="W813" s="24" t="e">
        <f t="shared" si="76"/>
        <v>#VALUE!</v>
      </c>
      <c r="X813" s="24" t="e">
        <f t="shared" si="76"/>
        <v>#VALUE!</v>
      </c>
      <c r="Y813" s="24" t="e">
        <f t="shared" si="76"/>
        <v>#VALUE!</v>
      </c>
      <c r="Z813" s="24" t="e">
        <f t="shared" si="76"/>
        <v>#VALUE!</v>
      </c>
      <c r="AA813" s="24" t="e">
        <f t="shared" si="76"/>
        <v>#VALUE!</v>
      </c>
      <c r="AB813" s="24" t="e">
        <f t="shared" si="76"/>
        <v>#VALUE!</v>
      </c>
      <c r="AC813" s="24" t="e">
        <f t="shared" si="76"/>
        <v>#VALUE!</v>
      </c>
      <c r="AD813" s="24" t="e">
        <f t="shared" si="76"/>
        <v>#VALUE!</v>
      </c>
      <c r="AE813" s="24" t="e">
        <f t="shared" si="76"/>
        <v>#VALUE!</v>
      </c>
      <c r="AF813" s="24" t="e">
        <f t="shared" si="76"/>
        <v>#VALUE!</v>
      </c>
      <c r="AG813" s="24" t="e">
        <f t="shared" si="76"/>
        <v>#VALUE!</v>
      </c>
      <c r="AH813" s="24" t="e">
        <f t="shared" si="76"/>
        <v>#VALUE!</v>
      </c>
      <c r="AI813" s="24" t="e">
        <f t="shared" si="76"/>
        <v>#VALUE!</v>
      </c>
      <c r="AJ813" s="24" t="e">
        <f t="shared" si="76"/>
        <v>#VALUE!</v>
      </c>
      <c r="AK813" s="24" t="e">
        <f t="shared" si="76"/>
        <v>#VALUE!</v>
      </c>
      <c r="AL813" s="24" t="e">
        <f t="shared" si="76"/>
        <v>#VALUE!</v>
      </c>
      <c r="AM813" s="24" t="e">
        <f t="shared" si="76"/>
        <v>#VALUE!</v>
      </c>
      <c r="AN813" s="131" t="e">
        <f t="shared" si="76"/>
        <v>#VALUE!</v>
      </c>
      <c r="AO813" s="17"/>
    </row>
    <row r="814" spans="3:41" outlineLevel="1" x14ac:dyDescent="0.4">
      <c r="C814" s="145" t="s">
        <v>158</v>
      </c>
      <c r="D814" s="130" t="s">
        <v>36</v>
      </c>
      <c r="E814" s="24">
        <v>0</v>
      </c>
      <c r="F814" s="24">
        <v>0</v>
      </c>
      <c r="G814" s="24">
        <v>0</v>
      </c>
      <c r="H814" s="24">
        <v>0</v>
      </c>
      <c r="I814" s="24">
        <v>0</v>
      </c>
      <c r="J814" s="24">
        <v>100</v>
      </c>
      <c r="K814" s="24">
        <v>66</v>
      </c>
      <c r="L814" s="24">
        <v>66</v>
      </c>
      <c r="M814" s="24">
        <v>66</v>
      </c>
      <c r="N814" s="24">
        <v>66</v>
      </c>
      <c r="O814" s="24">
        <v>0</v>
      </c>
      <c r="P814" s="24">
        <v>66</v>
      </c>
      <c r="Q814" s="24">
        <v>0</v>
      </c>
      <c r="R814" s="24">
        <v>0</v>
      </c>
      <c r="S814" s="24">
        <v>0</v>
      </c>
      <c r="T814" s="24">
        <v>66</v>
      </c>
      <c r="U814" s="24" t="e">
        <f t="shared" si="76"/>
        <v>#VALUE!</v>
      </c>
      <c r="V814" s="24" t="e">
        <f t="shared" si="76"/>
        <v>#VALUE!</v>
      </c>
      <c r="W814" s="24" t="e">
        <f t="shared" si="76"/>
        <v>#VALUE!</v>
      </c>
      <c r="X814" s="24" t="e">
        <f t="shared" si="76"/>
        <v>#VALUE!</v>
      </c>
      <c r="Y814" s="24" t="e">
        <f t="shared" si="76"/>
        <v>#VALUE!</v>
      </c>
      <c r="Z814" s="24" t="e">
        <f t="shared" si="76"/>
        <v>#VALUE!</v>
      </c>
      <c r="AA814" s="24" t="e">
        <f t="shared" si="76"/>
        <v>#VALUE!</v>
      </c>
      <c r="AB814" s="24" t="e">
        <f t="shared" si="76"/>
        <v>#VALUE!</v>
      </c>
      <c r="AC814" s="24" t="e">
        <f t="shared" si="76"/>
        <v>#VALUE!</v>
      </c>
      <c r="AD814" s="24" t="e">
        <f t="shared" si="76"/>
        <v>#VALUE!</v>
      </c>
      <c r="AE814" s="24" t="e">
        <f t="shared" si="76"/>
        <v>#VALUE!</v>
      </c>
      <c r="AF814" s="24" t="e">
        <f t="shared" si="76"/>
        <v>#VALUE!</v>
      </c>
      <c r="AG814" s="24" t="e">
        <f t="shared" si="76"/>
        <v>#VALUE!</v>
      </c>
      <c r="AH814" s="24" t="e">
        <f t="shared" si="76"/>
        <v>#VALUE!</v>
      </c>
      <c r="AI814" s="24" t="e">
        <f t="shared" si="76"/>
        <v>#VALUE!</v>
      </c>
      <c r="AJ814" s="24" t="e">
        <f t="shared" si="76"/>
        <v>#VALUE!</v>
      </c>
      <c r="AK814" s="24" t="e">
        <f t="shared" si="76"/>
        <v>#VALUE!</v>
      </c>
      <c r="AL814" s="24" t="e">
        <f t="shared" si="76"/>
        <v>#VALUE!</v>
      </c>
      <c r="AM814" s="24" t="e">
        <f t="shared" si="76"/>
        <v>#VALUE!</v>
      </c>
      <c r="AN814" s="131" t="e">
        <f t="shared" si="76"/>
        <v>#VALUE!</v>
      </c>
      <c r="AO814" s="17"/>
    </row>
    <row r="815" spans="3:41" outlineLevel="1" x14ac:dyDescent="0.4">
      <c r="C815" s="145" t="s">
        <v>159</v>
      </c>
      <c r="D815" s="130" t="s">
        <v>36</v>
      </c>
      <c r="E815" s="24">
        <v>0</v>
      </c>
      <c r="F815" s="24">
        <v>0</v>
      </c>
      <c r="G815" s="24">
        <v>0</v>
      </c>
      <c r="H815" s="24">
        <v>0</v>
      </c>
      <c r="I815" s="24">
        <v>0</v>
      </c>
      <c r="J815" s="24">
        <v>2600</v>
      </c>
      <c r="K815" s="24">
        <v>2566</v>
      </c>
      <c r="L815" s="24">
        <v>2566</v>
      </c>
      <c r="M815" s="24">
        <v>2566</v>
      </c>
      <c r="N815" s="24">
        <v>2566</v>
      </c>
      <c r="O815" s="24">
        <v>0</v>
      </c>
      <c r="P815" s="24">
        <v>2566</v>
      </c>
      <c r="Q815" s="24">
        <v>0</v>
      </c>
      <c r="R815" s="24">
        <v>0</v>
      </c>
      <c r="S815" s="24">
        <v>0</v>
      </c>
      <c r="T815" s="24">
        <v>0</v>
      </c>
      <c r="U815" s="24" t="e">
        <f t="shared" si="76"/>
        <v>#VALUE!</v>
      </c>
      <c r="V815" s="24" t="e">
        <f t="shared" si="76"/>
        <v>#VALUE!</v>
      </c>
      <c r="W815" s="24" t="e">
        <f t="shared" si="76"/>
        <v>#VALUE!</v>
      </c>
      <c r="X815" s="24" t="e">
        <f t="shared" si="76"/>
        <v>#VALUE!</v>
      </c>
      <c r="Y815" s="24" t="e">
        <f t="shared" si="76"/>
        <v>#VALUE!</v>
      </c>
      <c r="Z815" s="24" t="e">
        <f t="shared" si="76"/>
        <v>#VALUE!</v>
      </c>
      <c r="AA815" s="24" t="e">
        <f t="shared" si="76"/>
        <v>#VALUE!</v>
      </c>
      <c r="AB815" s="24" t="e">
        <f t="shared" si="76"/>
        <v>#VALUE!</v>
      </c>
      <c r="AC815" s="24" t="e">
        <f t="shared" si="76"/>
        <v>#VALUE!</v>
      </c>
      <c r="AD815" s="24" t="e">
        <f t="shared" si="76"/>
        <v>#VALUE!</v>
      </c>
      <c r="AE815" s="24" t="e">
        <f t="shared" si="76"/>
        <v>#VALUE!</v>
      </c>
      <c r="AF815" s="24" t="e">
        <f t="shared" si="76"/>
        <v>#VALUE!</v>
      </c>
      <c r="AG815" s="24" t="e">
        <f t="shared" si="76"/>
        <v>#VALUE!</v>
      </c>
      <c r="AH815" s="24" t="e">
        <f t="shared" si="76"/>
        <v>#VALUE!</v>
      </c>
      <c r="AI815" s="24" t="e">
        <f t="shared" si="76"/>
        <v>#VALUE!</v>
      </c>
      <c r="AJ815" s="24" t="e">
        <f t="shared" si="76"/>
        <v>#VALUE!</v>
      </c>
      <c r="AK815" s="24" t="e">
        <f t="shared" si="76"/>
        <v>#VALUE!</v>
      </c>
      <c r="AL815" s="24" t="e">
        <f t="shared" si="76"/>
        <v>#VALUE!</v>
      </c>
      <c r="AM815" s="24" t="e">
        <f t="shared" si="76"/>
        <v>#VALUE!</v>
      </c>
      <c r="AN815" s="131" t="e">
        <f t="shared" si="76"/>
        <v>#VALUE!</v>
      </c>
      <c r="AO815" s="17"/>
    </row>
    <row r="816" spans="3:41" outlineLevel="1" x14ac:dyDescent="0.4">
      <c r="C816" s="145" t="s">
        <v>160</v>
      </c>
      <c r="D816" s="130" t="s">
        <v>36</v>
      </c>
      <c r="E816" s="24">
        <v>0</v>
      </c>
      <c r="F816" s="24">
        <v>0</v>
      </c>
      <c r="G816" s="24">
        <v>0</v>
      </c>
      <c r="H816" s="24">
        <v>0</v>
      </c>
      <c r="I816" s="24">
        <v>0</v>
      </c>
      <c r="J816" s="24">
        <v>700</v>
      </c>
      <c r="K816" s="24">
        <v>700</v>
      </c>
      <c r="L816" s="24">
        <v>700</v>
      </c>
      <c r="M816" s="24">
        <v>700</v>
      </c>
      <c r="N816" s="24">
        <v>700</v>
      </c>
      <c r="O816" s="24">
        <v>0</v>
      </c>
      <c r="P816" s="24">
        <v>700</v>
      </c>
      <c r="Q816" s="24">
        <v>0</v>
      </c>
      <c r="R816" s="24">
        <v>0</v>
      </c>
      <c r="S816" s="24">
        <v>0</v>
      </c>
      <c r="T816" s="24">
        <v>0</v>
      </c>
      <c r="U816" s="24" t="e">
        <f t="shared" si="76"/>
        <v>#VALUE!</v>
      </c>
      <c r="V816" s="24" t="e">
        <f t="shared" si="76"/>
        <v>#VALUE!</v>
      </c>
      <c r="W816" s="24" t="e">
        <f t="shared" si="76"/>
        <v>#VALUE!</v>
      </c>
      <c r="X816" s="24" t="e">
        <f t="shared" si="76"/>
        <v>#VALUE!</v>
      </c>
      <c r="Y816" s="24" t="e">
        <f t="shared" si="76"/>
        <v>#VALUE!</v>
      </c>
      <c r="Z816" s="24" t="e">
        <f t="shared" si="76"/>
        <v>#VALUE!</v>
      </c>
      <c r="AA816" s="24" t="e">
        <f t="shared" si="76"/>
        <v>#VALUE!</v>
      </c>
      <c r="AB816" s="24" t="e">
        <f t="shared" si="76"/>
        <v>#VALUE!</v>
      </c>
      <c r="AC816" s="24" t="e">
        <f t="shared" si="76"/>
        <v>#VALUE!</v>
      </c>
      <c r="AD816" s="24" t="e">
        <f t="shared" si="76"/>
        <v>#VALUE!</v>
      </c>
      <c r="AE816" s="24" t="e">
        <f t="shared" si="76"/>
        <v>#VALUE!</v>
      </c>
      <c r="AF816" s="24" t="e">
        <f t="shared" si="76"/>
        <v>#VALUE!</v>
      </c>
      <c r="AG816" s="24" t="e">
        <f t="shared" si="76"/>
        <v>#VALUE!</v>
      </c>
      <c r="AH816" s="24" t="e">
        <f t="shared" si="76"/>
        <v>#VALUE!</v>
      </c>
      <c r="AI816" s="24" t="e">
        <f t="shared" si="76"/>
        <v>#VALUE!</v>
      </c>
      <c r="AJ816" s="24" t="e">
        <f t="shared" si="76"/>
        <v>#VALUE!</v>
      </c>
      <c r="AK816" s="24" t="e">
        <f t="shared" si="76"/>
        <v>#VALUE!</v>
      </c>
      <c r="AL816" s="24" t="e">
        <f t="shared" si="76"/>
        <v>#VALUE!</v>
      </c>
      <c r="AM816" s="24" t="e">
        <f t="shared" si="76"/>
        <v>#VALUE!</v>
      </c>
      <c r="AN816" s="131" t="e">
        <f t="shared" si="76"/>
        <v>#VALUE!</v>
      </c>
      <c r="AO816" s="17"/>
    </row>
    <row r="817" spans="3:41" outlineLevel="1" x14ac:dyDescent="0.4">
      <c r="C817" s="145" t="s">
        <v>161</v>
      </c>
      <c r="D817" s="130" t="s">
        <v>36</v>
      </c>
      <c r="E817" s="24">
        <v>0</v>
      </c>
      <c r="F817" s="24">
        <v>0</v>
      </c>
      <c r="G817" s="24">
        <v>0</v>
      </c>
      <c r="H817" s="24">
        <v>0</v>
      </c>
      <c r="I817" s="24">
        <v>0</v>
      </c>
      <c r="J817" s="24">
        <v>0</v>
      </c>
      <c r="K817" s="24">
        <v>0</v>
      </c>
      <c r="L817" s="24">
        <v>0</v>
      </c>
      <c r="M817" s="24">
        <v>0</v>
      </c>
      <c r="N817" s="24">
        <v>0</v>
      </c>
      <c r="O817" s="24">
        <v>0</v>
      </c>
      <c r="P817" s="24">
        <v>0</v>
      </c>
      <c r="Q817" s="24">
        <v>0</v>
      </c>
      <c r="R817" s="24">
        <v>0</v>
      </c>
      <c r="S817" s="24">
        <v>0</v>
      </c>
      <c r="T817" s="24">
        <v>0</v>
      </c>
      <c r="U817" s="24" t="e">
        <f t="shared" si="76"/>
        <v>#VALUE!</v>
      </c>
      <c r="V817" s="24" t="e">
        <f t="shared" si="76"/>
        <v>#VALUE!</v>
      </c>
      <c r="W817" s="24" t="e">
        <f t="shared" si="76"/>
        <v>#VALUE!</v>
      </c>
      <c r="X817" s="24" t="e">
        <f t="shared" si="76"/>
        <v>#VALUE!</v>
      </c>
      <c r="Y817" s="24" t="e">
        <f t="shared" si="76"/>
        <v>#VALUE!</v>
      </c>
      <c r="Z817" s="24" t="e">
        <f t="shared" si="76"/>
        <v>#VALUE!</v>
      </c>
      <c r="AA817" s="24" t="e">
        <f t="shared" si="76"/>
        <v>#VALUE!</v>
      </c>
      <c r="AB817" s="24" t="e">
        <f t="shared" si="76"/>
        <v>#VALUE!</v>
      </c>
      <c r="AC817" s="24" t="e">
        <f t="shared" si="76"/>
        <v>#VALUE!</v>
      </c>
      <c r="AD817" s="24" t="e">
        <f t="shared" si="76"/>
        <v>#VALUE!</v>
      </c>
      <c r="AE817" s="24" t="e">
        <f t="shared" si="76"/>
        <v>#VALUE!</v>
      </c>
      <c r="AF817" s="24" t="e">
        <f t="shared" si="76"/>
        <v>#VALUE!</v>
      </c>
      <c r="AG817" s="24" t="e">
        <f t="shared" si="76"/>
        <v>#VALUE!</v>
      </c>
      <c r="AH817" s="24" t="e">
        <f t="shared" si="76"/>
        <v>#VALUE!</v>
      </c>
      <c r="AI817" s="24" t="e">
        <f t="shared" si="76"/>
        <v>#VALUE!</v>
      </c>
      <c r="AJ817" s="24" t="e">
        <f t="shared" si="76"/>
        <v>#VALUE!</v>
      </c>
      <c r="AK817" s="24" t="e">
        <f t="shared" si="76"/>
        <v>#VALUE!</v>
      </c>
      <c r="AL817" s="24" t="e">
        <f t="shared" si="76"/>
        <v>#VALUE!</v>
      </c>
      <c r="AM817" s="24" t="e">
        <f t="shared" si="76"/>
        <v>#VALUE!</v>
      </c>
      <c r="AN817" s="131" t="e">
        <f t="shared" si="76"/>
        <v>#VALUE!</v>
      </c>
      <c r="AO817" s="17"/>
    </row>
    <row r="818" spans="3:41" outlineLevel="1" x14ac:dyDescent="0.4">
      <c r="C818" s="145" t="s">
        <v>162</v>
      </c>
      <c r="D818" s="130" t="s">
        <v>36</v>
      </c>
      <c r="E818" s="24">
        <v>0</v>
      </c>
      <c r="F818" s="24">
        <v>0</v>
      </c>
      <c r="G818" s="24">
        <v>0</v>
      </c>
      <c r="H818" s="24">
        <v>0</v>
      </c>
      <c r="I818" s="24">
        <v>0</v>
      </c>
      <c r="J818" s="24">
        <v>2150</v>
      </c>
      <c r="K818" s="24">
        <v>2150</v>
      </c>
      <c r="L818" s="24">
        <v>2150</v>
      </c>
      <c r="M818" s="24">
        <v>2150</v>
      </c>
      <c r="N818" s="24">
        <v>2150</v>
      </c>
      <c r="O818" s="24">
        <v>0</v>
      </c>
      <c r="P818" s="24">
        <v>2150</v>
      </c>
      <c r="Q818" s="24">
        <v>0</v>
      </c>
      <c r="R818" s="24">
        <v>0</v>
      </c>
      <c r="S818" s="24">
        <v>0</v>
      </c>
      <c r="T818" s="24">
        <v>2150</v>
      </c>
      <c r="U818" s="24" t="e">
        <f t="shared" si="76"/>
        <v>#VALUE!</v>
      </c>
      <c r="V818" s="24" t="e">
        <f t="shared" si="76"/>
        <v>#VALUE!</v>
      </c>
      <c r="W818" s="24" t="e">
        <f t="shared" si="76"/>
        <v>#VALUE!</v>
      </c>
      <c r="X818" s="24" t="e">
        <f t="shared" si="76"/>
        <v>#VALUE!</v>
      </c>
      <c r="Y818" s="24" t="e">
        <f t="shared" si="76"/>
        <v>#VALUE!</v>
      </c>
      <c r="Z818" s="24" t="e">
        <f t="shared" si="76"/>
        <v>#VALUE!</v>
      </c>
      <c r="AA818" s="24" t="e">
        <f t="shared" si="76"/>
        <v>#VALUE!</v>
      </c>
      <c r="AB818" s="24" t="e">
        <f t="shared" si="76"/>
        <v>#VALUE!</v>
      </c>
      <c r="AC818" s="24" t="e">
        <f t="shared" si="76"/>
        <v>#VALUE!</v>
      </c>
      <c r="AD818" s="24" t="e">
        <f t="shared" si="76"/>
        <v>#VALUE!</v>
      </c>
      <c r="AE818" s="24" t="e">
        <f t="shared" si="76"/>
        <v>#VALUE!</v>
      </c>
      <c r="AF818" s="24" t="e">
        <f t="shared" si="76"/>
        <v>#VALUE!</v>
      </c>
      <c r="AG818" s="24" t="e">
        <f t="shared" si="76"/>
        <v>#VALUE!</v>
      </c>
      <c r="AH818" s="24" t="e">
        <f t="shared" si="76"/>
        <v>#VALUE!</v>
      </c>
      <c r="AI818" s="24" t="e">
        <f t="shared" si="76"/>
        <v>#VALUE!</v>
      </c>
      <c r="AJ818" s="24" t="e">
        <f t="shared" si="76"/>
        <v>#VALUE!</v>
      </c>
      <c r="AK818" s="24" t="e">
        <f t="shared" si="76"/>
        <v>#VALUE!</v>
      </c>
      <c r="AL818" s="24" t="e">
        <f t="shared" si="76"/>
        <v>#VALUE!</v>
      </c>
      <c r="AM818" s="24" t="e">
        <f t="shared" si="76"/>
        <v>#VALUE!</v>
      </c>
      <c r="AN818" s="131" t="e">
        <f t="shared" si="76"/>
        <v>#VALUE!</v>
      </c>
      <c r="AO818" s="17"/>
    </row>
    <row r="819" spans="3:41" outlineLevel="1" x14ac:dyDescent="0.4">
      <c r="C819" s="145" t="s">
        <v>163</v>
      </c>
      <c r="D819" s="130" t="s">
        <v>36</v>
      </c>
      <c r="E819" s="24">
        <v>0</v>
      </c>
      <c r="F819" s="24">
        <v>0</v>
      </c>
      <c r="G819" s="24">
        <v>0</v>
      </c>
      <c r="H819" s="24">
        <v>0</v>
      </c>
      <c r="I819" s="24">
        <v>0</v>
      </c>
      <c r="J819" s="24">
        <v>0</v>
      </c>
      <c r="K819" s="24">
        <v>0</v>
      </c>
      <c r="L819" s="24">
        <v>0</v>
      </c>
      <c r="M819" s="24">
        <v>0</v>
      </c>
      <c r="N819" s="24">
        <v>0</v>
      </c>
      <c r="O819" s="24">
        <v>0</v>
      </c>
      <c r="P819" s="24">
        <v>0</v>
      </c>
      <c r="Q819" s="24">
        <v>0</v>
      </c>
      <c r="R819" s="24">
        <v>0</v>
      </c>
      <c r="S819" s="24">
        <v>0</v>
      </c>
      <c r="T819" s="24">
        <v>0</v>
      </c>
      <c r="U819" s="24" t="e">
        <f t="shared" si="76"/>
        <v>#VALUE!</v>
      </c>
      <c r="V819" s="24" t="e">
        <f t="shared" si="76"/>
        <v>#VALUE!</v>
      </c>
      <c r="W819" s="24" t="e">
        <f t="shared" si="76"/>
        <v>#VALUE!</v>
      </c>
      <c r="X819" s="24" t="e">
        <f t="shared" si="76"/>
        <v>#VALUE!</v>
      </c>
      <c r="Y819" s="24" t="e">
        <f t="shared" si="76"/>
        <v>#VALUE!</v>
      </c>
      <c r="Z819" s="24" t="e">
        <f t="shared" si="76"/>
        <v>#VALUE!</v>
      </c>
      <c r="AA819" s="24" t="e">
        <f t="shared" si="76"/>
        <v>#VALUE!</v>
      </c>
      <c r="AB819" s="24" t="e">
        <f t="shared" si="76"/>
        <v>#VALUE!</v>
      </c>
      <c r="AC819" s="24" t="e">
        <f t="shared" si="76"/>
        <v>#VALUE!</v>
      </c>
      <c r="AD819" s="24" t="e">
        <f t="shared" si="76"/>
        <v>#VALUE!</v>
      </c>
      <c r="AE819" s="24" t="e">
        <f t="shared" si="76"/>
        <v>#VALUE!</v>
      </c>
      <c r="AF819" s="24" t="e">
        <f t="shared" si="76"/>
        <v>#VALUE!</v>
      </c>
      <c r="AG819" s="24" t="e">
        <f t="shared" si="76"/>
        <v>#VALUE!</v>
      </c>
      <c r="AH819" s="24" t="e">
        <f t="shared" si="76"/>
        <v>#VALUE!</v>
      </c>
      <c r="AI819" s="24" t="e">
        <f t="shared" si="76"/>
        <v>#VALUE!</v>
      </c>
      <c r="AJ819" s="24" t="e">
        <f t="shared" si="76"/>
        <v>#VALUE!</v>
      </c>
      <c r="AK819" s="24" t="e">
        <f t="shared" si="76"/>
        <v>#VALUE!</v>
      </c>
      <c r="AL819" s="24" t="e">
        <f t="shared" si="76"/>
        <v>#VALUE!</v>
      </c>
      <c r="AM819" s="24" t="e">
        <f t="shared" si="76"/>
        <v>#VALUE!</v>
      </c>
      <c r="AN819" s="131" t="e">
        <f t="shared" si="76"/>
        <v>#VALUE!</v>
      </c>
      <c r="AO819" s="17"/>
    </row>
    <row r="820" spans="3:41" outlineLevel="1" x14ac:dyDescent="0.4">
      <c r="C820" s="145" t="s">
        <v>164</v>
      </c>
      <c r="D820" s="130" t="s">
        <v>36</v>
      </c>
      <c r="E820" s="24">
        <v>0</v>
      </c>
      <c r="F820" s="24">
        <v>0</v>
      </c>
      <c r="G820" s="24">
        <v>0</v>
      </c>
      <c r="H820" s="24">
        <v>0</v>
      </c>
      <c r="I820" s="24">
        <v>0</v>
      </c>
      <c r="J820" s="24">
        <v>1900</v>
      </c>
      <c r="K820" s="24">
        <v>1900</v>
      </c>
      <c r="L820" s="24">
        <v>1900</v>
      </c>
      <c r="M820" s="24">
        <v>1900</v>
      </c>
      <c r="N820" s="24">
        <v>1900</v>
      </c>
      <c r="O820" s="24">
        <v>0</v>
      </c>
      <c r="P820" s="24">
        <v>0</v>
      </c>
      <c r="Q820" s="24">
        <v>0</v>
      </c>
      <c r="R820" s="24">
        <v>0</v>
      </c>
      <c r="S820" s="24">
        <v>0</v>
      </c>
      <c r="T820" s="24">
        <v>0</v>
      </c>
      <c r="U820" s="24" t="e">
        <f t="shared" si="76"/>
        <v>#VALUE!</v>
      </c>
      <c r="V820" s="24" t="e">
        <f t="shared" si="76"/>
        <v>#VALUE!</v>
      </c>
      <c r="W820" s="24" t="e">
        <f t="shared" si="76"/>
        <v>#VALUE!</v>
      </c>
      <c r="X820" s="24" t="e">
        <f t="shared" si="76"/>
        <v>#VALUE!</v>
      </c>
      <c r="Y820" s="24" t="e">
        <f t="shared" si="76"/>
        <v>#VALUE!</v>
      </c>
      <c r="Z820" s="24" t="e">
        <f t="shared" si="76"/>
        <v>#VALUE!</v>
      </c>
      <c r="AA820" s="24" t="e">
        <f t="shared" si="76"/>
        <v>#VALUE!</v>
      </c>
      <c r="AB820" s="24" t="e">
        <f t="shared" si="76"/>
        <v>#VALUE!</v>
      </c>
      <c r="AC820" s="24" t="e">
        <f t="shared" si="76"/>
        <v>#VALUE!</v>
      </c>
      <c r="AD820" s="24" t="e">
        <f t="shared" si="76"/>
        <v>#VALUE!</v>
      </c>
      <c r="AE820" s="24" t="e">
        <f t="shared" si="76"/>
        <v>#VALUE!</v>
      </c>
      <c r="AF820" s="24" t="e">
        <f t="shared" si="76"/>
        <v>#VALUE!</v>
      </c>
      <c r="AG820" s="24" t="e">
        <f t="shared" si="76"/>
        <v>#VALUE!</v>
      </c>
      <c r="AH820" s="24" t="e">
        <f t="shared" si="76"/>
        <v>#VALUE!</v>
      </c>
      <c r="AI820" s="24" t="e">
        <f t="shared" si="76"/>
        <v>#VALUE!</v>
      </c>
      <c r="AJ820" s="24" t="e">
        <f t="shared" si="76"/>
        <v>#VALUE!</v>
      </c>
      <c r="AK820" s="24" t="e">
        <f t="shared" si="76"/>
        <v>#VALUE!</v>
      </c>
      <c r="AL820" s="24" t="e">
        <f t="shared" si="76"/>
        <v>#VALUE!</v>
      </c>
      <c r="AM820" s="24" t="e">
        <f t="shared" si="76"/>
        <v>#VALUE!</v>
      </c>
      <c r="AN820" s="131" t="e">
        <f t="shared" si="76"/>
        <v>#VALUE!</v>
      </c>
      <c r="AO820" s="17"/>
    </row>
    <row r="821" spans="3:41" outlineLevel="1" x14ac:dyDescent="0.4">
      <c r="C821" s="145" t="s">
        <v>165</v>
      </c>
      <c r="D821" s="130" t="s">
        <v>36</v>
      </c>
      <c r="E821" s="24">
        <v>0</v>
      </c>
      <c r="F821" s="24">
        <v>0</v>
      </c>
      <c r="G821" s="24">
        <v>0</v>
      </c>
      <c r="H821" s="24">
        <v>0</v>
      </c>
      <c r="I821" s="24">
        <v>0</v>
      </c>
      <c r="J821" s="24">
        <v>2550</v>
      </c>
      <c r="K821" s="24">
        <v>2550</v>
      </c>
      <c r="L821" s="24">
        <v>2550</v>
      </c>
      <c r="M821" s="24">
        <v>2550</v>
      </c>
      <c r="N821" s="24">
        <v>2550</v>
      </c>
      <c r="O821" s="24">
        <v>0</v>
      </c>
      <c r="P821" s="24">
        <v>1500</v>
      </c>
      <c r="Q821" s="24">
        <v>0</v>
      </c>
      <c r="R821" s="24">
        <v>0</v>
      </c>
      <c r="S821" s="24">
        <v>0</v>
      </c>
      <c r="T821" s="24">
        <v>0</v>
      </c>
      <c r="U821" s="24" t="e">
        <f t="shared" si="76"/>
        <v>#VALUE!</v>
      </c>
      <c r="V821" s="24" t="e">
        <f t="shared" si="76"/>
        <v>#VALUE!</v>
      </c>
      <c r="W821" s="24" t="e">
        <f t="shared" si="76"/>
        <v>#VALUE!</v>
      </c>
      <c r="X821" s="24" t="e">
        <f t="shared" si="76"/>
        <v>#VALUE!</v>
      </c>
      <c r="Y821" s="24" t="e">
        <f t="shared" si="76"/>
        <v>#VALUE!</v>
      </c>
      <c r="Z821" s="24" t="e">
        <f t="shared" si="76"/>
        <v>#VALUE!</v>
      </c>
      <c r="AA821" s="24" t="e">
        <f t="shared" si="76"/>
        <v>#VALUE!</v>
      </c>
      <c r="AB821" s="24" t="e">
        <f t="shared" si="76"/>
        <v>#VALUE!</v>
      </c>
      <c r="AC821" s="24" t="e">
        <f t="shared" si="76"/>
        <v>#VALUE!</v>
      </c>
      <c r="AD821" s="24" t="e">
        <f t="shared" si="76"/>
        <v>#VALUE!</v>
      </c>
      <c r="AE821" s="24" t="e">
        <f t="shared" si="76"/>
        <v>#VALUE!</v>
      </c>
      <c r="AF821" s="24" t="e">
        <f t="shared" si="76"/>
        <v>#VALUE!</v>
      </c>
      <c r="AG821" s="24" t="e">
        <f t="shared" si="76"/>
        <v>#VALUE!</v>
      </c>
      <c r="AH821" s="24" t="e">
        <f t="shared" si="76"/>
        <v>#VALUE!</v>
      </c>
      <c r="AI821" s="24" t="e">
        <f t="shared" si="76"/>
        <v>#VALUE!</v>
      </c>
      <c r="AJ821" s="24" t="e">
        <f t="shared" si="76"/>
        <v>#VALUE!</v>
      </c>
      <c r="AK821" s="24" t="e">
        <f t="shared" si="76"/>
        <v>#VALUE!</v>
      </c>
      <c r="AL821" s="24" t="e">
        <f t="shared" si="76"/>
        <v>#VALUE!</v>
      </c>
      <c r="AM821" s="24" t="e">
        <f t="shared" si="76"/>
        <v>#VALUE!</v>
      </c>
      <c r="AN821" s="131" t="e">
        <f t="shared" si="76"/>
        <v>#VALUE!</v>
      </c>
      <c r="AO821" s="17"/>
    </row>
    <row r="822" spans="3:41" outlineLevel="1" x14ac:dyDescent="0.4">
      <c r="C822" s="145" t="s">
        <v>166</v>
      </c>
      <c r="D822" s="130" t="s">
        <v>36</v>
      </c>
      <c r="E822" s="24">
        <v>0</v>
      </c>
      <c r="F822" s="24">
        <v>0</v>
      </c>
      <c r="G822" s="24">
        <v>0</v>
      </c>
      <c r="H822" s="24">
        <v>0</v>
      </c>
      <c r="I822" s="24">
        <v>0</v>
      </c>
      <c r="J822" s="24">
        <v>6600</v>
      </c>
      <c r="K822" s="24">
        <v>6600</v>
      </c>
      <c r="L822" s="24">
        <v>6600</v>
      </c>
      <c r="M822" s="24">
        <v>6600</v>
      </c>
      <c r="N822" s="24">
        <v>6600</v>
      </c>
      <c r="O822" s="24">
        <v>0</v>
      </c>
      <c r="P822" s="24">
        <v>1500</v>
      </c>
      <c r="Q822" s="24">
        <v>0</v>
      </c>
      <c r="R822" s="24">
        <v>0</v>
      </c>
      <c r="S822" s="24">
        <v>0</v>
      </c>
      <c r="T822" s="24">
        <v>0</v>
      </c>
      <c r="U822" s="24" t="e">
        <f t="shared" si="76"/>
        <v>#VALUE!</v>
      </c>
      <c r="V822" s="24" t="e">
        <f t="shared" si="76"/>
        <v>#VALUE!</v>
      </c>
      <c r="W822" s="24" t="e">
        <f t="shared" si="76"/>
        <v>#VALUE!</v>
      </c>
      <c r="X822" s="24" t="e">
        <f t="shared" si="76"/>
        <v>#VALUE!</v>
      </c>
      <c r="Y822" s="24" t="e">
        <f t="shared" si="76"/>
        <v>#VALUE!</v>
      </c>
      <c r="Z822" s="24" t="e">
        <f t="shared" si="76"/>
        <v>#VALUE!</v>
      </c>
      <c r="AA822" s="24" t="e">
        <f t="shared" si="76"/>
        <v>#VALUE!</v>
      </c>
      <c r="AB822" s="24" t="e">
        <f t="shared" si="76"/>
        <v>#VALUE!</v>
      </c>
      <c r="AC822" s="24" t="e">
        <f t="shared" si="76"/>
        <v>#VALUE!</v>
      </c>
      <c r="AD822" s="24" t="e">
        <f t="shared" si="76"/>
        <v>#VALUE!</v>
      </c>
      <c r="AE822" s="24" t="e">
        <f t="shared" si="76"/>
        <v>#VALUE!</v>
      </c>
      <c r="AF822" s="24" t="e">
        <f t="shared" si="76"/>
        <v>#VALUE!</v>
      </c>
      <c r="AG822" s="24" t="e">
        <f t="shared" si="76"/>
        <v>#VALUE!</v>
      </c>
      <c r="AH822" s="24" t="e">
        <f t="shared" si="76"/>
        <v>#VALUE!</v>
      </c>
      <c r="AI822" s="24" t="e">
        <f t="shared" si="76"/>
        <v>#VALUE!</v>
      </c>
      <c r="AJ822" s="24" t="e">
        <f t="shared" si="76"/>
        <v>#VALUE!</v>
      </c>
      <c r="AK822" s="24" t="e">
        <f t="shared" si="76"/>
        <v>#VALUE!</v>
      </c>
      <c r="AL822" s="24" t="e">
        <f t="shared" si="76"/>
        <v>#VALUE!</v>
      </c>
      <c r="AM822" s="24" t="e">
        <f t="shared" si="76"/>
        <v>#VALUE!</v>
      </c>
      <c r="AN822" s="131" t="e">
        <f t="shared" si="76"/>
        <v>#VALUE!</v>
      </c>
      <c r="AO822" s="17"/>
    </row>
    <row r="823" spans="3:41" outlineLevel="1" x14ac:dyDescent="0.4">
      <c r="C823" s="145" t="s">
        <v>167</v>
      </c>
      <c r="D823" s="130" t="s">
        <v>36</v>
      </c>
      <c r="E823" s="24">
        <v>0</v>
      </c>
      <c r="F823" s="24">
        <v>0</v>
      </c>
      <c r="G823" s="24">
        <v>0</v>
      </c>
      <c r="H823" s="24">
        <v>0</v>
      </c>
      <c r="I823" s="24">
        <v>0</v>
      </c>
      <c r="J823" s="24">
        <v>700</v>
      </c>
      <c r="K823" s="24">
        <v>700</v>
      </c>
      <c r="L823" s="24">
        <v>700</v>
      </c>
      <c r="M823" s="24">
        <v>700</v>
      </c>
      <c r="N823" s="24">
        <v>700</v>
      </c>
      <c r="O823" s="24">
        <v>0</v>
      </c>
      <c r="P823" s="24">
        <v>0</v>
      </c>
      <c r="Q823" s="24">
        <v>0</v>
      </c>
      <c r="R823" s="24">
        <v>0</v>
      </c>
      <c r="S823" s="24">
        <v>0</v>
      </c>
      <c r="T823" s="24">
        <v>0</v>
      </c>
      <c r="U823" s="24" t="e">
        <f t="shared" si="76"/>
        <v>#VALUE!</v>
      </c>
      <c r="V823" s="24" t="e">
        <f t="shared" si="76"/>
        <v>#VALUE!</v>
      </c>
      <c r="W823" s="24" t="e">
        <f t="shared" si="76"/>
        <v>#VALUE!</v>
      </c>
      <c r="X823" s="24" t="e">
        <f t="shared" si="76"/>
        <v>#VALUE!</v>
      </c>
      <c r="Y823" s="24" t="e">
        <f t="shared" si="76"/>
        <v>#VALUE!</v>
      </c>
      <c r="Z823" s="24" t="e">
        <f t="shared" si="76"/>
        <v>#VALUE!</v>
      </c>
      <c r="AA823" s="24" t="e">
        <f t="shared" si="76"/>
        <v>#VALUE!</v>
      </c>
      <c r="AB823" s="24" t="e">
        <f t="shared" si="76"/>
        <v>#VALUE!</v>
      </c>
      <c r="AC823" s="24" t="e">
        <f t="shared" si="76"/>
        <v>#VALUE!</v>
      </c>
      <c r="AD823" s="24" t="e">
        <f t="shared" si="76"/>
        <v>#VALUE!</v>
      </c>
      <c r="AE823" s="24" t="e">
        <f t="shared" si="76"/>
        <v>#VALUE!</v>
      </c>
      <c r="AF823" s="24" t="e">
        <f t="shared" si="76"/>
        <v>#VALUE!</v>
      </c>
      <c r="AG823" s="24" t="e">
        <f t="shared" si="76"/>
        <v>#VALUE!</v>
      </c>
      <c r="AH823" s="24" t="e">
        <f t="shared" si="76"/>
        <v>#VALUE!</v>
      </c>
      <c r="AI823" s="24" t="e">
        <f t="shared" si="76"/>
        <v>#VALUE!</v>
      </c>
      <c r="AJ823" s="24" t="e">
        <f t="shared" ref="U823:AN834" si="77">AJ769-AJ796</f>
        <v>#VALUE!</v>
      </c>
      <c r="AK823" s="24" t="e">
        <f t="shared" si="77"/>
        <v>#VALUE!</v>
      </c>
      <c r="AL823" s="24" t="e">
        <f t="shared" si="77"/>
        <v>#VALUE!</v>
      </c>
      <c r="AM823" s="24" t="e">
        <f t="shared" si="77"/>
        <v>#VALUE!</v>
      </c>
      <c r="AN823" s="131" t="e">
        <f t="shared" si="77"/>
        <v>#VALUE!</v>
      </c>
      <c r="AO823" s="17"/>
    </row>
    <row r="824" spans="3:41" outlineLevel="1" x14ac:dyDescent="0.4">
      <c r="C824" s="145" t="s">
        <v>168</v>
      </c>
      <c r="D824" s="130" t="s">
        <v>36</v>
      </c>
      <c r="E824" s="24">
        <v>0</v>
      </c>
      <c r="F824" s="24">
        <v>0</v>
      </c>
      <c r="G824" s="24">
        <v>0</v>
      </c>
      <c r="H824" s="24">
        <v>0</v>
      </c>
      <c r="I824" s="24">
        <v>0</v>
      </c>
      <c r="J824" s="24">
        <v>0</v>
      </c>
      <c r="K824" s="24">
        <v>0</v>
      </c>
      <c r="L824" s="24">
        <v>0</v>
      </c>
      <c r="M824" s="24">
        <v>0</v>
      </c>
      <c r="N824" s="24">
        <v>0</v>
      </c>
      <c r="O824" s="24">
        <v>0</v>
      </c>
      <c r="P824" s="24">
        <v>0</v>
      </c>
      <c r="Q824" s="24">
        <v>0</v>
      </c>
      <c r="R824" s="24">
        <v>0</v>
      </c>
      <c r="S824" s="24">
        <v>0</v>
      </c>
      <c r="T824" s="24">
        <v>0</v>
      </c>
      <c r="U824" s="24" t="e">
        <f t="shared" si="77"/>
        <v>#VALUE!</v>
      </c>
      <c r="V824" s="24" t="e">
        <f t="shared" si="77"/>
        <v>#VALUE!</v>
      </c>
      <c r="W824" s="24" t="e">
        <f t="shared" si="77"/>
        <v>#VALUE!</v>
      </c>
      <c r="X824" s="24" t="e">
        <f t="shared" si="77"/>
        <v>#VALUE!</v>
      </c>
      <c r="Y824" s="24" t="e">
        <f t="shared" si="77"/>
        <v>#VALUE!</v>
      </c>
      <c r="Z824" s="24" t="e">
        <f t="shared" si="77"/>
        <v>#VALUE!</v>
      </c>
      <c r="AA824" s="24" t="e">
        <f t="shared" si="77"/>
        <v>#VALUE!</v>
      </c>
      <c r="AB824" s="24" t="e">
        <f t="shared" si="77"/>
        <v>#VALUE!</v>
      </c>
      <c r="AC824" s="24" t="e">
        <f t="shared" si="77"/>
        <v>#VALUE!</v>
      </c>
      <c r="AD824" s="24" t="e">
        <f t="shared" si="77"/>
        <v>#VALUE!</v>
      </c>
      <c r="AE824" s="24" t="e">
        <f t="shared" si="77"/>
        <v>#VALUE!</v>
      </c>
      <c r="AF824" s="24" t="e">
        <f t="shared" si="77"/>
        <v>#VALUE!</v>
      </c>
      <c r="AG824" s="24" t="e">
        <f t="shared" si="77"/>
        <v>#VALUE!</v>
      </c>
      <c r="AH824" s="24" t="e">
        <f t="shared" si="77"/>
        <v>#VALUE!</v>
      </c>
      <c r="AI824" s="24" t="e">
        <f t="shared" si="77"/>
        <v>#VALUE!</v>
      </c>
      <c r="AJ824" s="24" t="e">
        <f t="shared" si="77"/>
        <v>#VALUE!</v>
      </c>
      <c r="AK824" s="24" t="e">
        <f t="shared" si="77"/>
        <v>#VALUE!</v>
      </c>
      <c r="AL824" s="24" t="e">
        <f t="shared" si="77"/>
        <v>#VALUE!</v>
      </c>
      <c r="AM824" s="24" t="e">
        <f t="shared" si="77"/>
        <v>#VALUE!</v>
      </c>
      <c r="AN824" s="131" t="e">
        <f t="shared" si="77"/>
        <v>#VALUE!</v>
      </c>
      <c r="AO824" s="17"/>
    </row>
    <row r="825" spans="3:41" outlineLevel="1" x14ac:dyDescent="0.4">
      <c r="C825" s="145" t="s">
        <v>169</v>
      </c>
      <c r="D825" s="130" t="s">
        <v>36</v>
      </c>
      <c r="E825" s="24">
        <v>0</v>
      </c>
      <c r="F825" s="24">
        <v>0</v>
      </c>
      <c r="G825" s="24">
        <v>0</v>
      </c>
      <c r="H825" s="24">
        <v>0</v>
      </c>
      <c r="I825" s="24">
        <v>0</v>
      </c>
      <c r="J825" s="24">
        <v>0</v>
      </c>
      <c r="K825" s="24">
        <v>0</v>
      </c>
      <c r="L825" s="24">
        <v>0</v>
      </c>
      <c r="M825" s="24">
        <v>0</v>
      </c>
      <c r="N825" s="24">
        <v>0</v>
      </c>
      <c r="O825" s="24">
        <v>0</v>
      </c>
      <c r="P825" s="24">
        <v>0</v>
      </c>
      <c r="Q825" s="24">
        <v>0</v>
      </c>
      <c r="R825" s="24">
        <v>0</v>
      </c>
      <c r="S825" s="24">
        <v>0</v>
      </c>
      <c r="T825" s="24">
        <v>0</v>
      </c>
      <c r="U825" s="24" t="e">
        <f t="shared" si="77"/>
        <v>#VALUE!</v>
      </c>
      <c r="V825" s="24" t="e">
        <f t="shared" si="77"/>
        <v>#VALUE!</v>
      </c>
      <c r="W825" s="24" t="e">
        <f t="shared" si="77"/>
        <v>#VALUE!</v>
      </c>
      <c r="X825" s="24" t="e">
        <f t="shared" si="77"/>
        <v>#VALUE!</v>
      </c>
      <c r="Y825" s="24" t="e">
        <f t="shared" si="77"/>
        <v>#VALUE!</v>
      </c>
      <c r="Z825" s="24" t="e">
        <f t="shared" si="77"/>
        <v>#VALUE!</v>
      </c>
      <c r="AA825" s="24" t="e">
        <f t="shared" si="77"/>
        <v>#VALUE!</v>
      </c>
      <c r="AB825" s="24" t="e">
        <f t="shared" si="77"/>
        <v>#VALUE!</v>
      </c>
      <c r="AC825" s="24" t="e">
        <f t="shared" si="77"/>
        <v>#VALUE!</v>
      </c>
      <c r="AD825" s="24" t="e">
        <f t="shared" si="77"/>
        <v>#VALUE!</v>
      </c>
      <c r="AE825" s="24" t="e">
        <f t="shared" si="77"/>
        <v>#VALUE!</v>
      </c>
      <c r="AF825" s="24" t="e">
        <f t="shared" si="77"/>
        <v>#VALUE!</v>
      </c>
      <c r="AG825" s="24" t="e">
        <f t="shared" si="77"/>
        <v>#VALUE!</v>
      </c>
      <c r="AH825" s="24" t="e">
        <f t="shared" si="77"/>
        <v>#VALUE!</v>
      </c>
      <c r="AI825" s="24" t="e">
        <f t="shared" si="77"/>
        <v>#VALUE!</v>
      </c>
      <c r="AJ825" s="24" t="e">
        <f t="shared" si="77"/>
        <v>#VALUE!</v>
      </c>
      <c r="AK825" s="24" t="e">
        <f t="shared" si="77"/>
        <v>#VALUE!</v>
      </c>
      <c r="AL825" s="24" t="e">
        <f t="shared" si="77"/>
        <v>#VALUE!</v>
      </c>
      <c r="AM825" s="24" t="e">
        <f t="shared" si="77"/>
        <v>#VALUE!</v>
      </c>
      <c r="AN825" s="131" t="e">
        <f t="shared" si="77"/>
        <v>#VALUE!</v>
      </c>
      <c r="AO825" s="17"/>
    </row>
    <row r="826" spans="3:41" outlineLevel="1" x14ac:dyDescent="0.4">
      <c r="C826" s="145" t="s">
        <v>170</v>
      </c>
      <c r="D826" s="130" t="s">
        <v>36</v>
      </c>
      <c r="E826" s="24">
        <v>0</v>
      </c>
      <c r="F826" s="24">
        <v>0</v>
      </c>
      <c r="G826" s="24">
        <v>0</v>
      </c>
      <c r="H826" s="24">
        <v>0</v>
      </c>
      <c r="I826" s="24">
        <v>0</v>
      </c>
      <c r="J826" s="24">
        <v>700</v>
      </c>
      <c r="K826" s="24">
        <v>700</v>
      </c>
      <c r="L826" s="24">
        <v>700</v>
      </c>
      <c r="M826" s="24">
        <v>700</v>
      </c>
      <c r="N826" s="24">
        <v>700</v>
      </c>
      <c r="O826" s="24">
        <v>0</v>
      </c>
      <c r="P826" s="24">
        <v>0</v>
      </c>
      <c r="Q826" s="24">
        <v>0</v>
      </c>
      <c r="R826" s="24">
        <v>0</v>
      </c>
      <c r="S826" s="24">
        <v>0</v>
      </c>
      <c r="T826" s="24">
        <v>0</v>
      </c>
      <c r="U826" s="24" t="e">
        <f t="shared" si="77"/>
        <v>#VALUE!</v>
      </c>
      <c r="V826" s="24" t="e">
        <f t="shared" si="77"/>
        <v>#VALUE!</v>
      </c>
      <c r="W826" s="24" t="e">
        <f t="shared" si="77"/>
        <v>#VALUE!</v>
      </c>
      <c r="X826" s="24" t="e">
        <f t="shared" si="77"/>
        <v>#VALUE!</v>
      </c>
      <c r="Y826" s="24" t="e">
        <f t="shared" si="77"/>
        <v>#VALUE!</v>
      </c>
      <c r="Z826" s="24" t="e">
        <f t="shared" si="77"/>
        <v>#VALUE!</v>
      </c>
      <c r="AA826" s="24" t="e">
        <f t="shared" si="77"/>
        <v>#VALUE!</v>
      </c>
      <c r="AB826" s="24" t="e">
        <f t="shared" si="77"/>
        <v>#VALUE!</v>
      </c>
      <c r="AC826" s="24" t="e">
        <f t="shared" si="77"/>
        <v>#VALUE!</v>
      </c>
      <c r="AD826" s="24" t="e">
        <f t="shared" si="77"/>
        <v>#VALUE!</v>
      </c>
      <c r="AE826" s="24" t="e">
        <f t="shared" si="77"/>
        <v>#VALUE!</v>
      </c>
      <c r="AF826" s="24" t="e">
        <f t="shared" si="77"/>
        <v>#VALUE!</v>
      </c>
      <c r="AG826" s="24" t="e">
        <f t="shared" si="77"/>
        <v>#VALUE!</v>
      </c>
      <c r="AH826" s="24" t="e">
        <f t="shared" si="77"/>
        <v>#VALUE!</v>
      </c>
      <c r="AI826" s="24" t="e">
        <f t="shared" si="77"/>
        <v>#VALUE!</v>
      </c>
      <c r="AJ826" s="24" t="e">
        <f t="shared" si="77"/>
        <v>#VALUE!</v>
      </c>
      <c r="AK826" s="24" t="e">
        <f t="shared" si="77"/>
        <v>#VALUE!</v>
      </c>
      <c r="AL826" s="24" t="e">
        <f t="shared" si="77"/>
        <v>#VALUE!</v>
      </c>
      <c r="AM826" s="24" t="e">
        <f t="shared" si="77"/>
        <v>#VALUE!</v>
      </c>
      <c r="AN826" s="131" t="e">
        <f t="shared" si="77"/>
        <v>#VALUE!</v>
      </c>
      <c r="AO826" s="17"/>
    </row>
    <row r="827" spans="3:41" outlineLevel="1" x14ac:dyDescent="0.4">
      <c r="C827" s="145" t="s">
        <v>171</v>
      </c>
      <c r="D827" s="130" t="s">
        <v>36</v>
      </c>
      <c r="E827" s="24">
        <v>0</v>
      </c>
      <c r="F827" s="24">
        <v>0</v>
      </c>
      <c r="G827" s="24">
        <v>0</v>
      </c>
      <c r="H827" s="24">
        <v>0</v>
      </c>
      <c r="I827" s="24">
        <v>0</v>
      </c>
      <c r="J827" s="24">
        <v>800</v>
      </c>
      <c r="K827" s="24">
        <v>800</v>
      </c>
      <c r="L827" s="24">
        <v>800</v>
      </c>
      <c r="M827" s="24">
        <v>800</v>
      </c>
      <c r="N827" s="24">
        <v>800</v>
      </c>
      <c r="O827" s="24">
        <v>0</v>
      </c>
      <c r="P827" s="24">
        <v>401</v>
      </c>
      <c r="Q827" s="24">
        <v>0</v>
      </c>
      <c r="R827" s="24">
        <v>0</v>
      </c>
      <c r="S827" s="24">
        <v>0</v>
      </c>
      <c r="T827" s="24">
        <v>401</v>
      </c>
      <c r="U827" s="24" t="e">
        <f t="shared" si="77"/>
        <v>#VALUE!</v>
      </c>
      <c r="V827" s="24" t="e">
        <f t="shared" si="77"/>
        <v>#VALUE!</v>
      </c>
      <c r="W827" s="24" t="e">
        <f t="shared" si="77"/>
        <v>#VALUE!</v>
      </c>
      <c r="X827" s="24" t="e">
        <f t="shared" si="77"/>
        <v>#VALUE!</v>
      </c>
      <c r="Y827" s="24" t="e">
        <f t="shared" si="77"/>
        <v>#VALUE!</v>
      </c>
      <c r="Z827" s="24" t="e">
        <f t="shared" si="77"/>
        <v>#VALUE!</v>
      </c>
      <c r="AA827" s="24" t="e">
        <f t="shared" si="77"/>
        <v>#VALUE!</v>
      </c>
      <c r="AB827" s="24" t="e">
        <f t="shared" si="77"/>
        <v>#VALUE!</v>
      </c>
      <c r="AC827" s="24" t="e">
        <f t="shared" si="77"/>
        <v>#VALUE!</v>
      </c>
      <c r="AD827" s="24" t="e">
        <f t="shared" si="77"/>
        <v>#VALUE!</v>
      </c>
      <c r="AE827" s="24" t="e">
        <f t="shared" si="77"/>
        <v>#VALUE!</v>
      </c>
      <c r="AF827" s="24" t="e">
        <f t="shared" si="77"/>
        <v>#VALUE!</v>
      </c>
      <c r="AG827" s="24" t="e">
        <f t="shared" si="77"/>
        <v>#VALUE!</v>
      </c>
      <c r="AH827" s="24" t="e">
        <f t="shared" si="77"/>
        <v>#VALUE!</v>
      </c>
      <c r="AI827" s="24" t="e">
        <f t="shared" si="77"/>
        <v>#VALUE!</v>
      </c>
      <c r="AJ827" s="24" t="e">
        <f t="shared" si="77"/>
        <v>#VALUE!</v>
      </c>
      <c r="AK827" s="24" t="e">
        <f t="shared" si="77"/>
        <v>#VALUE!</v>
      </c>
      <c r="AL827" s="24" t="e">
        <f t="shared" si="77"/>
        <v>#VALUE!</v>
      </c>
      <c r="AM827" s="24" t="e">
        <f t="shared" si="77"/>
        <v>#VALUE!</v>
      </c>
      <c r="AN827" s="131" t="e">
        <f t="shared" si="77"/>
        <v>#VALUE!</v>
      </c>
      <c r="AO827" s="17"/>
    </row>
    <row r="828" spans="3:41" outlineLevel="1" x14ac:dyDescent="0.4">
      <c r="C828" s="145" t="s">
        <v>172</v>
      </c>
      <c r="D828" s="130" t="s">
        <v>36</v>
      </c>
      <c r="E828" s="24">
        <v>0</v>
      </c>
      <c r="F828" s="24">
        <v>0</v>
      </c>
      <c r="G828" s="24">
        <v>0</v>
      </c>
      <c r="H828" s="24">
        <v>0</v>
      </c>
      <c r="I828" s="24">
        <v>0</v>
      </c>
      <c r="J828" s="24">
        <v>0</v>
      </c>
      <c r="K828" s="24">
        <v>0</v>
      </c>
      <c r="L828" s="24">
        <v>0</v>
      </c>
      <c r="M828" s="24">
        <v>0</v>
      </c>
      <c r="N828" s="24">
        <v>0</v>
      </c>
      <c r="O828" s="24">
        <v>0</v>
      </c>
      <c r="P828" s="24">
        <v>0</v>
      </c>
      <c r="Q828" s="24">
        <v>0</v>
      </c>
      <c r="R828" s="24">
        <v>0</v>
      </c>
      <c r="S828" s="24">
        <v>0</v>
      </c>
      <c r="T828" s="24">
        <v>0</v>
      </c>
      <c r="U828" s="24" t="e">
        <f t="shared" si="77"/>
        <v>#VALUE!</v>
      </c>
      <c r="V828" s="24" t="e">
        <f t="shared" si="77"/>
        <v>#VALUE!</v>
      </c>
      <c r="W828" s="24" t="e">
        <f t="shared" si="77"/>
        <v>#VALUE!</v>
      </c>
      <c r="X828" s="24" t="e">
        <f t="shared" si="77"/>
        <v>#VALUE!</v>
      </c>
      <c r="Y828" s="24" t="e">
        <f t="shared" si="77"/>
        <v>#VALUE!</v>
      </c>
      <c r="Z828" s="24" t="e">
        <f t="shared" si="77"/>
        <v>#VALUE!</v>
      </c>
      <c r="AA828" s="24" t="e">
        <f t="shared" si="77"/>
        <v>#VALUE!</v>
      </c>
      <c r="AB828" s="24" t="e">
        <f t="shared" si="77"/>
        <v>#VALUE!</v>
      </c>
      <c r="AC828" s="24" t="e">
        <f t="shared" si="77"/>
        <v>#VALUE!</v>
      </c>
      <c r="AD828" s="24" t="e">
        <f t="shared" si="77"/>
        <v>#VALUE!</v>
      </c>
      <c r="AE828" s="24" t="e">
        <f t="shared" si="77"/>
        <v>#VALUE!</v>
      </c>
      <c r="AF828" s="24" t="e">
        <f t="shared" si="77"/>
        <v>#VALUE!</v>
      </c>
      <c r="AG828" s="24" t="e">
        <f t="shared" si="77"/>
        <v>#VALUE!</v>
      </c>
      <c r="AH828" s="24" t="e">
        <f t="shared" si="77"/>
        <v>#VALUE!</v>
      </c>
      <c r="AI828" s="24" t="e">
        <f t="shared" si="77"/>
        <v>#VALUE!</v>
      </c>
      <c r="AJ828" s="24" t="e">
        <f t="shared" si="77"/>
        <v>#VALUE!</v>
      </c>
      <c r="AK828" s="24" t="e">
        <f t="shared" si="77"/>
        <v>#VALUE!</v>
      </c>
      <c r="AL828" s="24" t="e">
        <f t="shared" si="77"/>
        <v>#VALUE!</v>
      </c>
      <c r="AM828" s="24" t="e">
        <f t="shared" si="77"/>
        <v>#VALUE!</v>
      </c>
      <c r="AN828" s="131" t="e">
        <f t="shared" si="77"/>
        <v>#VALUE!</v>
      </c>
      <c r="AO828" s="17"/>
    </row>
    <row r="829" spans="3:41" outlineLevel="1" x14ac:dyDescent="0.4">
      <c r="C829" s="145" t="s">
        <v>173</v>
      </c>
      <c r="D829" s="130" t="s">
        <v>36</v>
      </c>
      <c r="E829" s="24">
        <v>0</v>
      </c>
      <c r="F829" s="24">
        <v>0</v>
      </c>
      <c r="G829" s="24">
        <v>0</v>
      </c>
      <c r="H829" s="24">
        <v>0</v>
      </c>
      <c r="I829" s="24">
        <v>0</v>
      </c>
      <c r="J829" s="24">
        <v>0</v>
      </c>
      <c r="K829" s="24">
        <v>0</v>
      </c>
      <c r="L829" s="24">
        <v>0</v>
      </c>
      <c r="M829" s="24">
        <v>0</v>
      </c>
      <c r="N829" s="24">
        <v>0</v>
      </c>
      <c r="O829" s="24">
        <v>0</v>
      </c>
      <c r="P829" s="24">
        <v>0</v>
      </c>
      <c r="Q829" s="24">
        <v>0</v>
      </c>
      <c r="R829" s="24">
        <v>0</v>
      </c>
      <c r="S829" s="24">
        <v>0</v>
      </c>
      <c r="T829" s="24">
        <v>0</v>
      </c>
      <c r="U829" s="24" t="e">
        <f t="shared" si="77"/>
        <v>#VALUE!</v>
      </c>
      <c r="V829" s="24" t="e">
        <f t="shared" si="77"/>
        <v>#VALUE!</v>
      </c>
      <c r="W829" s="24" t="e">
        <f t="shared" si="77"/>
        <v>#VALUE!</v>
      </c>
      <c r="X829" s="24" t="e">
        <f t="shared" si="77"/>
        <v>#VALUE!</v>
      </c>
      <c r="Y829" s="24" t="e">
        <f t="shared" si="77"/>
        <v>#VALUE!</v>
      </c>
      <c r="Z829" s="24" t="e">
        <f t="shared" si="77"/>
        <v>#VALUE!</v>
      </c>
      <c r="AA829" s="24" t="e">
        <f t="shared" si="77"/>
        <v>#VALUE!</v>
      </c>
      <c r="AB829" s="24" t="e">
        <f t="shared" si="77"/>
        <v>#VALUE!</v>
      </c>
      <c r="AC829" s="24" t="e">
        <f t="shared" si="77"/>
        <v>#VALUE!</v>
      </c>
      <c r="AD829" s="24" t="e">
        <f t="shared" si="77"/>
        <v>#VALUE!</v>
      </c>
      <c r="AE829" s="24" t="e">
        <f t="shared" si="77"/>
        <v>#VALUE!</v>
      </c>
      <c r="AF829" s="24" t="e">
        <f t="shared" si="77"/>
        <v>#VALUE!</v>
      </c>
      <c r="AG829" s="24" t="e">
        <f t="shared" si="77"/>
        <v>#VALUE!</v>
      </c>
      <c r="AH829" s="24" t="e">
        <f t="shared" si="77"/>
        <v>#VALUE!</v>
      </c>
      <c r="AI829" s="24" t="e">
        <f t="shared" si="77"/>
        <v>#VALUE!</v>
      </c>
      <c r="AJ829" s="24" t="e">
        <f t="shared" si="77"/>
        <v>#VALUE!</v>
      </c>
      <c r="AK829" s="24" t="e">
        <f t="shared" si="77"/>
        <v>#VALUE!</v>
      </c>
      <c r="AL829" s="24" t="e">
        <f t="shared" si="77"/>
        <v>#VALUE!</v>
      </c>
      <c r="AM829" s="24" t="e">
        <f t="shared" si="77"/>
        <v>#VALUE!</v>
      </c>
      <c r="AN829" s="131" t="e">
        <f t="shared" si="77"/>
        <v>#VALUE!</v>
      </c>
      <c r="AO829" s="17"/>
    </row>
    <row r="830" spans="3:41" outlineLevel="1" x14ac:dyDescent="0.4">
      <c r="C830" s="145" t="s">
        <v>174</v>
      </c>
      <c r="D830" s="130" t="s">
        <v>36</v>
      </c>
      <c r="E830" s="24">
        <v>0</v>
      </c>
      <c r="F830" s="24">
        <v>0</v>
      </c>
      <c r="G830" s="24">
        <v>0</v>
      </c>
      <c r="H830" s="24">
        <v>0</v>
      </c>
      <c r="I830" s="24">
        <v>0</v>
      </c>
      <c r="J830" s="24">
        <v>0</v>
      </c>
      <c r="K830" s="24">
        <v>0</v>
      </c>
      <c r="L830" s="24">
        <v>0</v>
      </c>
      <c r="M830" s="24">
        <v>0</v>
      </c>
      <c r="N830" s="24">
        <v>0</v>
      </c>
      <c r="O830" s="24">
        <v>0</v>
      </c>
      <c r="P830" s="24">
        <v>0</v>
      </c>
      <c r="Q830" s="24">
        <v>0</v>
      </c>
      <c r="R830" s="24">
        <v>0</v>
      </c>
      <c r="S830" s="24">
        <v>0</v>
      </c>
      <c r="T830" s="24">
        <v>0</v>
      </c>
      <c r="U830" s="24" t="e">
        <f t="shared" si="77"/>
        <v>#VALUE!</v>
      </c>
      <c r="V830" s="24" t="e">
        <f t="shared" si="77"/>
        <v>#VALUE!</v>
      </c>
      <c r="W830" s="24" t="e">
        <f t="shared" si="77"/>
        <v>#VALUE!</v>
      </c>
      <c r="X830" s="24" t="e">
        <f t="shared" si="77"/>
        <v>#VALUE!</v>
      </c>
      <c r="Y830" s="24" t="e">
        <f t="shared" si="77"/>
        <v>#VALUE!</v>
      </c>
      <c r="Z830" s="24" t="e">
        <f t="shared" si="77"/>
        <v>#VALUE!</v>
      </c>
      <c r="AA830" s="24" t="e">
        <f t="shared" si="77"/>
        <v>#VALUE!</v>
      </c>
      <c r="AB830" s="24" t="e">
        <f t="shared" si="77"/>
        <v>#VALUE!</v>
      </c>
      <c r="AC830" s="24" t="e">
        <f t="shared" si="77"/>
        <v>#VALUE!</v>
      </c>
      <c r="AD830" s="24" t="e">
        <f t="shared" si="77"/>
        <v>#VALUE!</v>
      </c>
      <c r="AE830" s="24" t="e">
        <f t="shared" si="77"/>
        <v>#VALUE!</v>
      </c>
      <c r="AF830" s="24" t="e">
        <f t="shared" si="77"/>
        <v>#VALUE!</v>
      </c>
      <c r="AG830" s="24" t="e">
        <f t="shared" si="77"/>
        <v>#VALUE!</v>
      </c>
      <c r="AH830" s="24" t="e">
        <f t="shared" si="77"/>
        <v>#VALUE!</v>
      </c>
      <c r="AI830" s="24" t="e">
        <f t="shared" si="77"/>
        <v>#VALUE!</v>
      </c>
      <c r="AJ830" s="24" t="e">
        <f t="shared" si="77"/>
        <v>#VALUE!</v>
      </c>
      <c r="AK830" s="24" t="e">
        <f t="shared" si="77"/>
        <v>#VALUE!</v>
      </c>
      <c r="AL830" s="24" t="e">
        <f t="shared" si="77"/>
        <v>#VALUE!</v>
      </c>
      <c r="AM830" s="24" t="e">
        <f t="shared" si="77"/>
        <v>#VALUE!</v>
      </c>
      <c r="AN830" s="131" t="e">
        <f t="shared" si="77"/>
        <v>#VALUE!</v>
      </c>
      <c r="AO830" s="17"/>
    </row>
    <row r="831" spans="3:41" outlineLevel="1" x14ac:dyDescent="0.4">
      <c r="C831" s="145" t="s">
        <v>175</v>
      </c>
      <c r="D831" s="130" t="s">
        <v>36</v>
      </c>
      <c r="E831" s="24">
        <v>0</v>
      </c>
      <c r="F831" s="24">
        <v>0</v>
      </c>
      <c r="G831" s="24">
        <v>0</v>
      </c>
      <c r="H831" s="24">
        <v>0</v>
      </c>
      <c r="I831" s="24">
        <v>0</v>
      </c>
      <c r="J831" s="24">
        <v>0</v>
      </c>
      <c r="K831" s="24">
        <v>0</v>
      </c>
      <c r="L831" s="24">
        <v>0</v>
      </c>
      <c r="M831" s="24">
        <v>0</v>
      </c>
      <c r="N831" s="24">
        <v>0</v>
      </c>
      <c r="O831" s="24">
        <v>0</v>
      </c>
      <c r="P831" s="24">
        <v>0</v>
      </c>
      <c r="Q831" s="24">
        <v>0</v>
      </c>
      <c r="R831" s="24">
        <v>0</v>
      </c>
      <c r="S831" s="24">
        <v>0</v>
      </c>
      <c r="T831" s="24">
        <v>0</v>
      </c>
      <c r="U831" s="24" t="e">
        <f t="shared" si="77"/>
        <v>#VALUE!</v>
      </c>
      <c r="V831" s="24" t="e">
        <f t="shared" si="77"/>
        <v>#VALUE!</v>
      </c>
      <c r="W831" s="24" t="e">
        <f t="shared" si="77"/>
        <v>#VALUE!</v>
      </c>
      <c r="X831" s="24" t="e">
        <f t="shared" si="77"/>
        <v>#VALUE!</v>
      </c>
      <c r="Y831" s="24" t="e">
        <f t="shared" si="77"/>
        <v>#VALUE!</v>
      </c>
      <c r="Z831" s="24" t="e">
        <f t="shared" si="77"/>
        <v>#VALUE!</v>
      </c>
      <c r="AA831" s="24" t="e">
        <f t="shared" si="77"/>
        <v>#VALUE!</v>
      </c>
      <c r="AB831" s="24" t="e">
        <f t="shared" si="77"/>
        <v>#VALUE!</v>
      </c>
      <c r="AC831" s="24" t="e">
        <f t="shared" si="77"/>
        <v>#VALUE!</v>
      </c>
      <c r="AD831" s="24" t="e">
        <f t="shared" si="77"/>
        <v>#VALUE!</v>
      </c>
      <c r="AE831" s="24" t="e">
        <f t="shared" si="77"/>
        <v>#VALUE!</v>
      </c>
      <c r="AF831" s="24" t="e">
        <f t="shared" si="77"/>
        <v>#VALUE!</v>
      </c>
      <c r="AG831" s="24" t="e">
        <f t="shared" si="77"/>
        <v>#VALUE!</v>
      </c>
      <c r="AH831" s="24" t="e">
        <f t="shared" si="77"/>
        <v>#VALUE!</v>
      </c>
      <c r="AI831" s="24" t="e">
        <f t="shared" si="77"/>
        <v>#VALUE!</v>
      </c>
      <c r="AJ831" s="24" t="e">
        <f t="shared" si="77"/>
        <v>#VALUE!</v>
      </c>
      <c r="AK831" s="24" t="e">
        <f t="shared" si="77"/>
        <v>#VALUE!</v>
      </c>
      <c r="AL831" s="24" t="e">
        <f t="shared" si="77"/>
        <v>#VALUE!</v>
      </c>
      <c r="AM831" s="24" t="e">
        <f t="shared" si="77"/>
        <v>#VALUE!</v>
      </c>
      <c r="AN831" s="131" t="e">
        <f t="shared" si="77"/>
        <v>#VALUE!</v>
      </c>
      <c r="AO831" s="17"/>
    </row>
    <row r="832" spans="3:41" outlineLevel="1" x14ac:dyDescent="0.4">
      <c r="C832" s="145" t="s">
        <v>176</v>
      </c>
      <c r="D832" s="130" t="s">
        <v>36</v>
      </c>
      <c r="E832" s="24">
        <v>0</v>
      </c>
      <c r="F832" s="24">
        <v>0</v>
      </c>
      <c r="G832" s="24">
        <v>0</v>
      </c>
      <c r="H832" s="24">
        <v>0</v>
      </c>
      <c r="I832" s="24">
        <v>0</v>
      </c>
      <c r="J832" s="24">
        <v>0</v>
      </c>
      <c r="K832" s="24">
        <v>0</v>
      </c>
      <c r="L832" s="24">
        <v>0</v>
      </c>
      <c r="M832" s="24">
        <v>0</v>
      </c>
      <c r="N832" s="24">
        <v>0</v>
      </c>
      <c r="O832" s="24">
        <v>0</v>
      </c>
      <c r="P832" s="24">
        <v>0</v>
      </c>
      <c r="Q832" s="24">
        <v>0</v>
      </c>
      <c r="R832" s="24">
        <v>0</v>
      </c>
      <c r="S832" s="24">
        <v>0</v>
      </c>
      <c r="T832" s="24">
        <v>0</v>
      </c>
      <c r="U832" s="24" t="e">
        <f t="shared" si="77"/>
        <v>#VALUE!</v>
      </c>
      <c r="V832" s="24" t="e">
        <f t="shared" si="77"/>
        <v>#VALUE!</v>
      </c>
      <c r="W832" s="24" t="e">
        <f t="shared" si="77"/>
        <v>#VALUE!</v>
      </c>
      <c r="X832" s="24" t="e">
        <f t="shared" si="77"/>
        <v>#VALUE!</v>
      </c>
      <c r="Y832" s="24" t="e">
        <f t="shared" si="77"/>
        <v>#VALUE!</v>
      </c>
      <c r="Z832" s="24" t="e">
        <f t="shared" si="77"/>
        <v>#VALUE!</v>
      </c>
      <c r="AA832" s="24" t="e">
        <f t="shared" si="77"/>
        <v>#VALUE!</v>
      </c>
      <c r="AB832" s="24" t="e">
        <f t="shared" si="77"/>
        <v>#VALUE!</v>
      </c>
      <c r="AC832" s="24" t="e">
        <f t="shared" si="77"/>
        <v>#VALUE!</v>
      </c>
      <c r="AD832" s="24" t="e">
        <f t="shared" si="77"/>
        <v>#VALUE!</v>
      </c>
      <c r="AE832" s="24" t="e">
        <f t="shared" si="77"/>
        <v>#VALUE!</v>
      </c>
      <c r="AF832" s="24" t="e">
        <f t="shared" si="77"/>
        <v>#VALUE!</v>
      </c>
      <c r="AG832" s="24" t="e">
        <f t="shared" si="77"/>
        <v>#VALUE!</v>
      </c>
      <c r="AH832" s="24" t="e">
        <f t="shared" si="77"/>
        <v>#VALUE!</v>
      </c>
      <c r="AI832" s="24" t="e">
        <f t="shared" si="77"/>
        <v>#VALUE!</v>
      </c>
      <c r="AJ832" s="24" t="e">
        <f t="shared" si="77"/>
        <v>#VALUE!</v>
      </c>
      <c r="AK832" s="24" t="e">
        <f t="shared" si="77"/>
        <v>#VALUE!</v>
      </c>
      <c r="AL832" s="24" t="e">
        <f t="shared" si="77"/>
        <v>#VALUE!</v>
      </c>
      <c r="AM832" s="24" t="e">
        <f t="shared" si="77"/>
        <v>#VALUE!</v>
      </c>
      <c r="AN832" s="131" t="e">
        <f t="shared" si="77"/>
        <v>#VALUE!</v>
      </c>
      <c r="AO832" s="17"/>
    </row>
    <row r="833" spans="2:43" outlineLevel="1" x14ac:dyDescent="0.4">
      <c r="C833" s="145" t="s">
        <v>177</v>
      </c>
      <c r="D833" s="130" t="s">
        <v>36</v>
      </c>
      <c r="E833" s="24">
        <v>0</v>
      </c>
      <c r="F833" s="24">
        <v>0</v>
      </c>
      <c r="G833" s="24">
        <v>0</v>
      </c>
      <c r="H833" s="24">
        <v>0</v>
      </c>
      <c r="I833" s="24">
        <v>0</v>
      </c>
      <c r="J833" s="24">
        <v>0</v>
      </c>
      <c r="K833" s="24">
        <v>0</v>
      </c>
      <c r="L833" s="24">
        <v>0</v>
      </c>
      <c r="M833" s="24">
        <v>0</v>
      </c>
      <c r="N833" s="24">
        <v>0</v>
      </c>
      <c r="O833" s="24">
        <v>0</v>
      </c>
      <c r="P833" s="24">
        <v>0</v>
      </c>
      <c r="Q833" s="24">
        <v>0</v>
      </c>
      <c r="R833" s="24">
        <v>0</v>
      </c>
      <c r="S833" s="24">
        <v>0</v>
      </c>
      <c r="T833" s="24">
        <v>0</v>
      </c>
      <c r="U833" s="24" t="e">
        <f t="shared" si="77"/>
        <v>#VALUE!</v>
      </c>
      <c r="V833" s="24" t="e">
        <f t="shared" si="77"/>
        <v>#VALUE!</v>
      </c>
      <c r="W833" s="24" t="e">
        <f t="shared" si="77"/>
        <v>#VALUE!</v>
      </c>
      <c r="X833" s="24" t="e">
        <f t="shared" si="77"/>
        <v>#VALUE!</v>
      </c>
      <c r="Y833" s="24" t="e">
        <f t="shared" si="77"/>
        <v>#VALUE!</v>
      </c>
      <c r="Z833" s="24" t="e">
        <f t="shared" si="77"/>
        <v>#VALUE!</v>
      </c>
      <c r="AA833" s="24" t="e">
        <f t="shared" si="77"/>
        <v>#VALUE!</v>
      </c>
      <c r="AB833" s="24" t="e">
        <f t="shared" si="77"/>
        <v>#VALUE!</v>
      </c>
      <c r="AC833" s="24" t="e">
        <f t="shared" si="77"/>
        <v>#VALUE!</v>
      </c>
      <c r="AD833" s="24" t="e">
        <f t="shared" si="77"/>
        <v>#VALUE!</v>
      </c>
      <c r="AE833" s="24" t="e">
        <f t="shared" si="77"/>
        <v>#VALUE!</v>
      </c>
      <c r="AF833" s="24" t="e">
        <f t="shared" si="77"/>
        <v>#VALUE!</v>
      </c>
      <c r="AG833" s="24" t="e">
        <f t="shared" si="77"/>
        <v>#VALUE!</v>
      </c>
      <c r="AH833" s="24" t="e">
        <f t="shared" si="77"/>
        <v>#VALUE!</v>
      </c>
      <c r="AI833" s="24" t="e">
        <f t="shared" si="77"/>
        <v>#VALUE!</v>
      </c>
      <c r="AJ833" s="24" t="e">
        <f t="shared" si="77"/>
        <v>#VALUE!</v>
      </c>
      <c r="AK833" s="24" t="e">
        <f t="shared" si="77"/>
        <v>#VALUE!</v>
      </c>
      <c r="AL833" s="24" t="e">
        <f t="shared" si="77"/>
        <v>#VALUE!</v>
      </c>
      <c r="AM833" s="24" t="e">
        <f t="shared" si="77"/>
        <v>#VALUE!</v>
      </c>
      <c r="AN833" s="24" t="e">
        <f t="shared" si="77"/>
        <v>#VALUE!</v>
      </c>
      <c r="AO833" s="17"/>
    </row>
    <row r="834" spans="2:43" outlineLevel="1" x14ac:dyDescent="0.4">
      <c r="C834" s="146" t="s">
        <v>178</v>
      </c>
      <c r="D834" s="134" t="s">
        <v>36</v>
      </c>
      <c r="E834" s="27">
        <v>0</v>
      </c>
      <c r="F834" s="27">
        <v>0</v>
      </c>
      <c r="G834" s="27">
        <v>0</v>
      </c>
      <c r="H834" s="27">
        <v>0</v>
      </c>
      <c r="I834" s="27">
        <v>0</v>
      </c>
      <c r="J834" s="27">
        <v>0</v>
      </c>
      <c r="K834" s="27">
        <v>0</v>
      </c>
      <c r="L834" s="27">
        <v>0</v>
      </c>
      <c r="M834" s="27">
        <v>0</v>
      </c>
      <c r="N834" s="27">
        <v>0</v>
      </c>
      <c r="O834" s="27">
        <v>0</v>
      </c>
      <c r="P834" s="27">
        <v>0</v>
      </c>
      <c r="Q834" s="27">
        <v>0</v>
      </c>
      <c r="R834" s="27">
        <v>0</v>
      </c>
      <c r="S834" s="27">
        <v>0</v>
      </c>
      <c r="T834" s="27">
        <v>0</v>
      </c>
      <c r="U834" s="27" t="e">
        <f t="shared" si="77"/>
        <v>#VALUE!</v>
      </c>
      <c r="V834" s="27" t="e">
        <f t="shared" si="77"/>
        <v>#VALUE!</v>
      </c>
      <c r="W834" s="27" t="e">
        <f t="shared" si="77"/>
        <v>#VALUE!</v>
      </c>
      <c r="X834" s="27" t="e">
        <f t="shared" si="77"/>
        <v>#VALUE!</v>
      </c>
      <c r="Y834" s="27" t="e">
        <f t="shared" si="77"/>
        <v>#VALUE!</v>
      </c>
      <c r="Z834" s="27" t="e">
        <f t="shared" si="77"/>
        <v>#VALUE!</v>
      </c>
      <c r="AA834" s="27" t="e">
        <f t="shared" si="77"/>
        <v>#VALUE!</v>
      </c>
      <c r="AB834" s="27" t="e">
        <f t="shared" si="77"/>
        <v>#VALUE!</v>
      </c>
      <c r="AC834" s="27" t="e">
        <f t="shared" si="77"/>
        <v>#VALUE!</v>
      </c>
      <c r="AD834" s="27" t="e">
        <f t="shared" si="77"/>
        <v>#VALUE!</v>
      </c>
      <c r="AE834" s="27" t="e">
        <f t="shared" si="77"/>
        <v>#VALUE!</v>
      </c>
      <c r="AF834" s="27" t="e">
        <f t="shared" si="77"/>
        <v>#VALUE!</v>
      </c>
      <c r="AG834" s="27" t="e">
        <f t="shared" si="77"/>
        <v>#VALUE!</v>
      </c>
      <c r="AH834" s="27" t="e">
        <f t="shared" si="77"/>
        <v>#VALUE!</v>
      </c>
      <c r="AI834" s="27" t="e">
        <f t="shared" si="77"/>
        <v>#VALUE!</v>
      </c>
      <c r="AJ834" s="27" t="e">
        <f t="shared" si="77"/>
        <v>#VALUE!</v>
      </c>
      <c r="AK834" s="27" t="e">
        <f t="shared" si="77"/>
        <v>#VALUE!</v>
      </c>
      <c r="AL834" s="27" t="e">
        <f t="shared" si="77"/>
        <v>#VALUE!</v>
      </c>
      <c r="AM834" s="27" t="e">
        <f t="shared" si="77"/>
        <v>#VALUE!</v>
      </c>
      <c r="AN834" s="110" t="e">
        <f t="shared" si="77"/>
        <v>#VALUE!</v>
      </c>
      <c r="AO834" s="17"/>
    </row>
    <row r="835" spans="2:43" outlineLevel="1" collapsed="1" x14ac:dyDescent="0.4"/>
    <row r="837" spans="2:43" ht="15.75" x14ac:dyDescent="0.5">
      <c r="B837" s="12" t="s">
        <v>192</v>
      </c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</row>
    <row r="838" spans="2:43" outlineLevel="1" x14ac:dyDescent="0.4"/>
    <row r="839" spans="2:43" outlineLevel="1" x14ac:dyDescent="0.4">
      <c r="C839" s="14" t="s">
        <v>193</v>
      </c>
      <c r="D839" s="15" t="s">
        <v>34</v>
      </c>
      <c r="E839" s="16">
        <v>2015</v>
      </c>
      <c r="F839" s="16">
        <v>2016</v>
      </c>
      <c r="G839" s="16">
        <v>2017</v>
      </c>
      <c r="H839" s="16">
        <v>2018</v>
      </c>
      <c r="I839" s="16">
        <v>2019</v>
      </c>
      <c r="J839" s="16">
        <v>2020</v>
      </c>
      <c r="K839" s="16">
        <v>2021</v>
      </c>
      <c r="L839" s="16">
        <v>2022</v>
      </c>
      <c r="M839" s="16">
        <v>2023</v>
      </c>
      <c r="N839" s="16">
        <v>2024</v>
      </c>
      <c r="O839" s="16">
        <v>2025</v>
      </c>
      <c r="P839" s="16">
        <v>2026</v>
      </c>
      <c r="Q839" s="16">
        <v>2027</v>
      </c>
      <c r="R839" s="16">
        <v>2028</v>
      </c>
      <c r="S839" s="16">
        <v>2029</v>
      </c>
      <c r="T839" s="16">
        <v>2030</v>
      </c>
      <c r="U839" s="16">
        <f t="shared" ref="U839:AN839" si="78">T839+1</f>
        <v>2031</v>
      </c>
      <c r="V839" s="16">
        <f t="shared" si="78"/>
        <v>2032</v>
      </c>
      <c r="W839" s="16">
        <f t="shared" si="78"/>
        <v>2033</v>
      </c>
      <c r="X839" s="16">
        <f t="shared" si="78"/>
        <v>2034</v>
      </c>
      <c r="Y839" s="16">
        <f t="shared" si="78"/>
        <v>2035</v>
      </c>
      <c r="Z839" s="16">
        <f t="shared" si="78"/>
        <v>2036</v>
      </c>
      <c r="AA839" s="16">
        <f t="shared" si="78"/>
        <v>2037</v>
      </c>
      <c r="AB839" s="16">
        <f t="shared" si="78"/>
        <v>2038</v>
      </c>
      <c r="AC839" s="16">
        <f t="shared" si="78"/>
        <v>2039</v>
      </c>
      <c r="AD839" s="16">
        <f t="shared" si="78"/>
        <v>2040</v>
      </c>
      <c r="AE839" s="16">
        <f t="shared" si="78"/>
        <v>2041</v>
      </c>
      <c r="AF839" s="16">
        <f t="shared" si="78"/>
        <v>2042</v>
      </c>
      <c r="AG839" s="16">
        <f t="shared" si="78"/>
        <v>2043</v>
      </c>
      <c r="AH839" s="16">
        <f t="shared" si="78"/>
        <v>2044</v>
      </c>
      <c r="AI839" s="16">
        <f t="shared" si="78"/>
        <v>2045</v>
      </c>
      <c r="AJ839" s="16">
        <f t="shared" si="78"/>
        <v>2046</v>
      </c>
      <c r="AK839" s="16">
        <f t="shared" si="78"/>
        <v>2047</v>
      </c>
      <c r="AL839" s="16">
        <f t="shared" si="78"/>
        <v>2048</v>
      </c>
      <c r="AM839" s="16">
        <f t="shared" si="78"/>
        <v>2049</v>
      </c>
      <c r="AN839" s="16">
        <f t="shared" si="78"/>
        <v>2050</v>
      </c>
      <c r="AO839" s="17"/>
    </row>
    <row r="840" spans="2:43" outlineLevel="1" x14ac:dyDescent="0.4">
      <c r="C840" s="21" t="s">
        <v>194</v>
      </c>
      <c r="D840" s="18" t="s">
        <v>129</v>
      </c>
      <c r="E840" s="149">
        <v>0</v>
      </c>
      <c r="F840" s="149">
        <v>0</v>
      </c>
      <c r="G840" s="149">
        <v>0</v>
      </c>
      <c r="H840" s="150">
        <v>0</v>
      </c>
      <c r="I840" s="149">
        <v>0</v>
      </c>
      <c r="J840" s="149">
        <v>7.2400000000000006E-2</v>
      </c>
      <c r="K840" s="149">
        <v>7.2400000000000006E-2</v>
      </c>
      <c r="L840" s="149">
        <v>7.2400000000000006E-2</v>
      </c>
      <c r="M840" s="149">
        <v>7.2400000000000006E-2</v>
      </c>
      <c r="N840" s="149">
        <v>7.2400000000000006E-2</v>
      </c>
      <c r="O840" s="149">
        <v>0</v>
      </c>
      <c r="P840" s="149">
        <v>7.2400000000000006E-2</v>
      </c>
      <c r="Q840" s="149">
        <v>0</v>
      </c>
      <c r="R840" s="149">
        <v>0</v>
      </c>
      <c r="S840" s="149">
        <v>0</v>
      </c>
      <c r="T840" s="151">
        <v>7.2400000000000006E-2</v>
      </c>
      <c r="U840" s="149" t="e">
        <f>SUMIFS([1]raw_inputs_passthrough!$N:$N,[1]raw_inputs_passthrough!$A:$A,U$839)</f>
        <v>#VALUE!</v>
      </c>
      <c r="V840" s="149" t="e">
        <f>SUMIFS([1]raw_inputs_passthrough!$N:$N,[1]raw_inputs_passthrough!$A:$A,V$839)</f>
        <v>#VALUE!</v>
      </c>
      <c r="W840" s="149" t="e">
        <f>SUMIFS([1]raw_inputs_passthrough!$N:$N,[1]raw_inputs_passthrough!$A:$A,W$839)</f>
        <v>#VALUE!</v>
      </c>
      <c r="X840" s="149" t="e">
        <f>SUMIFS([1]raw_inputs_passthrough!$N:$N,[1]raw_inputs_passthrough!$A:$A,X$839)</f>
        <v>#VALUE!</v>
      </c>
      <c r="Y840" s="149" t="e">
        <f>SUMIFS([1]raw_inputs_passthrough!$N:$N,[1]raw_inputs_passthrough!$A:$A,Y$839)</f>
        <v>#VALUE!</v>
      </c>
      <c r="Z840" s="149" t="e">
        <f>SUMIFS([1]raw_inputs_passthrough!$N:$N,[1]raw_inputs_passthrough!$A:$A,Z$839)</f>
        <v>#VALUE!</v>
      </c>
      <c r="AA840" s="149" t="e">
        <f>SUMIFS([1]raw_inputs_passthrough!$N:$N,[1]raw_inputs_passthrough!$A:$A,AA$839)</f>
        <v>#VALUE!</v>
      </c>
      <c r="AB840" s="149" t="e">
        <f>SUMIFS([1]raw_inputs_passthrough!$N:$N,[1]raw_inputs_passthrough!$A:$A,AB$839)</f>
        <v>#VALUE!</v>
      </c>
      <c r="AC840" s="149" t="e">
        <f>SUMIFS([1]raw_inputs_passthrough!$N:$N,[1]raw_inputs_passthrough!$A:$A,AC$839)</f>
        <v>#VALUE!</v>
      </c>
      <c r="AD840" s="149" t="e">
        <f>SUMIFS([1]raw_inputs_passthrough!$N:$N,[1]raw_inputs_passthrough!$A:$A,AD$839)</f>
        <v>#VALUE!</v>
      </c>
      <c r="AE840" s="149" t="e">
        <f>SUMIFS([1]raw_inputs_passthrough!$N:$N,[1]raw_inputs_passthrough!$A:$A,AE$839)</f>
        <v>#VALUE!</v>
      </c>
      <c r="AF840" s="149" t="e">
        <f>SUMIFS([1]raw_inputs_passthrough!$N:$N,[1]raw_inputs_passthrough!$A:$A,AF$839)</f>
        <v>#VALUE!</v>
      </c>
      <c r="AG840" s="149" t="e">
        <f>SUMIFS([1]raw_inputs_passthrough!$N:$N,[1]raw_inputs_passthrough!$A:$A,AG$839)</f>
        <v>#VALUE!</v>
      </c>
      <c r="AH840" s="149" t="e">
        <f>SUMIFS([1]raw_inputs_passthrough!$N:$N,[1]raw_inputs_passthrough!$A:$A,AH$839)</f>
        <v>#VALUE!</v>
      </c>
      <c r="AI840" s="149" t="e">
        <f>SUMIFS([1]raw_inputs_passthrough!$N:$N,[1]raw_inputs_passthrough!$A:$A,AI$839)</f>
        <v>#VALUE!</v>
      </c>
      <c r="AJ840" s="149" t="e">
        <f>SUMIFS([1]raw_inputs_passthrough!$N:$N,[1]raw_inputs_passthrough!$A:$A,AJ$839)</f>
        <v>#VALUE!</v>
      </c>
      <c r="AK840" s="149" t="e">
        <f>SUMIFS([1]raw_inputs_passthrough!$N:$N,[1]raw_inputs_passthrough!$A:$A,AK$839)</f>
        <v>#VALUE!</v>
      </c>
      <c r="AL840" s="149" t="e">
        <f>SUMIFS([1]raw_inputs_passthrough!$N:$N,[1]raw_inputs_passthrough!$A:$A,AL$839)</f>
        <v>#VALUE!</v>
      </c>
      <c r="AM840" s="149" t="e">
        <f>SUMIFS([1]raw_inputs_passthrough!$N:$N,[1]raw_inputs_passthrough!$A:$A,AM$839)</f>
        <v>#VALUE!</v>
      </c>
      <c r="AN840" s="149" t="e">
        <f>SUMIFS([1]raw_inputs_passthrough!$N:$N,[1]raw_inputs_passthrough!$A:$A,AN$839)</f>
        <v>#VALUE!</v>
      </c>
      <c r="AO840" s="17"/>
    </row>
    <row r="841" spans="2:43" outlineLevel="1" x14ac:dyDescent="0.4">
      <c r="C841" s="25" t="s">
        <v>195</v>
      </c>
      <c r="D841" s="26" t="s">
        <v>60</v>
      </c>
      <c r="E841" s="38">
        <v>0</v>
      </c>
      <c r="F841" s="38">
        <v>0</v>
      </c>
      <c r="G841" s="38">
        <v>0</v>
      </c>
      <c r="H841" s="38">
        <v>0</v>
      </c>
      <c r="I841" s="38">
        <v>0</v>
      </c>
      <c r="J841" s="38">
        <v>7918</v>
      </c>
      <c r="K841" s="38">
        <v>7933</v>
      </c>
      <c r="L841" s="38">
        <v>7950</v>
      </c>
      <c r="M841" s="38">
        <v>7970</v>
      </c>
      <c r="N841" s="38">
        <v>7985</v>
      </c>
      <c r="O841" s="38">
        <v>0</v>
      </c>
      <c r="P841" s="38">
        <v>8008</v>
      </c>
      <c r="Q841" s="38">
        <v>0</v>
      </c>
      <c r="R841" s="38">
        <v>0</v>
      </c>
      <c r="S841" s="38">
        <v>0</v>
      </c>
      <c r="T841" s="38">
        <v>8047</v>
      </c>
      <c r="U841" s="38" t="e">
        <f>SUMIFS([1]raw_inputs_passthrough!$O:$O,[1]raw_inputs_passthrough!$A:$A,U$839)/1000</f>
        <v>#VALUE!</v>
      </c>
      <c r="V841" s="38" t="e">
        <f>SUMIFS([1]raw_inputs_passthrough!$O:$O,[1]raw_inputs_passthrough!$A:$A,V$839)/1000</f>
        <v>#VALUE!</v>
      </c>
      <c r="W841" s="38" t="e">
        <f>SUMIFS([1]raw_inputs_passthrough!$O:$O,[1]raw_inputs_passthrough!$A:$A,W$839)/1000</f>
        <v>#VALUE!</v>
      </c>
      <c r="X841" s="38" t="e">
        <f>SUMIFS([1]raw_inputs_passthrough!$O:$O,[1]raw_inputs_passthrough!$A:$A,X$839)/1000</f>
        <v>#VALUE!</v>
      </c>
      <c r="Y841" s="38" t="e">
        <f>SUMIFS([1]raw_inputs_passthrough!$O:$O,[1]raw_inputs_passthrough!$A:$A,Y$839)/1000</f>
        <v>#VALUE!</v>
      </c>
      <c r="Z841" s="38" t="e">
        <f>SUMIFS([1]raw_inputs_passthrough!$O:$O,[1]raw_inputs_passthrough!$A:$A,Z$839)/1000</f>
        <v>#VALUE!</v>
      </c>
      <c r="AA841" s="38" t="e">
        <f>SUMIFS([1]raw_inputs_passthrough!$O:$O,[1]raw_inputs_passthrough!$A:$A,AA$839)/1000</f>
        <v>#VALUE!</v>
      </c>
      <c r="AB841" s="38" t="e">
        <f>SUMIFS([1]raw_inputs_passthrough!$O:$O,[1]raw_inputs_passthrough!$A:$A,AB$839)/1000</f>
        <v>#VALUE!</v>
      </c>
      <c r="AC841" s="38" t="e">
        <f>SUMIFS([1]raw_inputs_passthrough!$O:$O,[1]raw_inputs_passthrough!$A:$A,AC$839)/1000</f>
        <v>#VALUE!</v>
      </c>
      <c r="AD841" s="38" t="e">
        <f>SUMIFS([1]raw_inputs_passthrough!$O:$O,[1]raw_inputs_passthrough!$A:$A,AD$839)/1000</f>
        <v>#VALUE!</v>
      </c>
      <c r="AE841" s="38" t="e">
        <f>SUMIFS([1]raw_inputs_passthrough!$O:$O,[1]raw_inputs_passthrough!$A:$A,AE$839)/1000</f>
        <v>#VALUE!</v>
      </c>
      <c r="AF841" s="38" t="e">
        <f>SUMIFS([1]raw_inputs_passthrough!$O:$O,[1]raw_inputs_passthrough!$A:$A,AF$839)/1000</f>
        <v>#VALUE!</v>
      </c>
      <c r="AG841" s="38" t="e">
        <f>SUMIFS([1]raw_inputs_passthrough!$O:$O,[1]raw_inputs_passthrough!$A:$A,AG$839)/1000</f>
        <v>#VALUE!</v>
      </c>
      <c r="AH841" s="38" t="e">
        <f>SUMIFS([1]raw_inputs_passthrough!$O:$O,[1]raw_inputs_passthrough!$A:$A,AH$839)/1000</f>
        <v>#VALUE!</v>
      </c>
      <c r="AI841" s="38" t="e">
        <f>SUMIFS([1]raw_inputs_passthrough!$O:$O,[1]raw_inputs_passthrough!$A:$A,AI$839)/1000</f>
        <v>#VALUE!</v>
      </c>
      <c r="AJ841" s="38" t="e">
        <f>SUMIFS([1]raw_inputs_passthrough!$O:$O,[1]raw_inputs_passthrough!$A:$A,AJ$839)/1000</f>
        <v>#VALUE!</v>
      </c>
      <c r="AK841" s="38" t="e">
        <f>SUMIFS([1]raw_inputs_passthrough!$O:$O,[1]raw_inputs_passthrough!$A:$A,AK$839)/1000</f>
        <v>#VALUE!</v>
      </c>
      <c r="AL841" s="38" t="e">
        <f>SUMIFS([1]raw_inputs_passthrough!$O:$O,[1]raw_inputs_passthrough!$A:$A,AL$839)/1000</f>
        <v>#VALUE!</v>
      </c>
      <c r="AM841" s="38" t="e">
        <f>SUMIFS([1]raw_inputs_passthrough!$O:$O,[1]raw_inputs_passthrough!$A:$A,AM$839)/1000</f>
        <v>#VALUE!</v>
      </c>
      <c r="AN841" s="38" t="e">
        <f>SUMIFS([1]raw_inputs_passthrough!$O:$O,[1]raw_inputs_passthrough!$A:$A,AN$839)/1000</f>
        <v>#VALUE!</v>
      </c>
      <c r="AO841" s="17"/>
    </row>
    <row r="842" spans="2:43" outlineLevel="1" x14ac:dyDescent="0.4">
      <c r="C842" s="99"/>
      <c r="D842" s="99"/>
    </row>
    <row r="843" spans="2:43" outlineLevel="1" x14ac:dyDescent="0.4">
      <c r="C843" s="65" t="s">
        <v>193</v>
      </c>
      <c r="D843" s="66" t="s">
        <v>34</v>
      </c>
      <c r="E843" s="65">
        <v>2015</v>
      </c>
      <c r="F843" s="67">
        <v>2016</v>
      </c>
      <c r="G843" s="67">
        <v>2017</v>
      </c>
      <c r="H843" s="67">
        <v>2018</v>
      </c>
      <c r="I843" s="67">
        <v>2019</v>
      </c>
      <c r="J843" s="67">
        <v>2020</v>
      </c>
      <c r="K843" s="67">
        <v>2021</v>
      </c>
      <c r="L843" s="67">
        <v>2022</v>
      </c>
      <c r="M843" s="67">
        <v>2023</v>
      </c>
      <c r="N843" s="67">
        <v>2024</v>
      </c>
      <c r="O843" s="67">
        <v>2025</v>
      </c>
      <c r="P843" s="67">
        <v>2026</v>
      </c>
      <c r="Q843" s="67">
        <v>2027</v>
      </c>
      <c r="R843" s="67">
        <v>2028</v>
      </c>
      <c r="S843" s="67">
        <v>2029</v>
      </c>
      <c r="T843" s="67">
        <v>2030</v>
      </c>
      <c r="U843" s="67">
        <f t="shared" ref="U843:AN843" si="79">T843+1</f>
        <v>2031</v>
      </c>
      <c r="V843" s="67">
        <f t="shared" si="79"/>
        <v>2032</v>
      </c>
      <c r="W843" s="67">
        <f t="shared" si="79"/>
        <v>2033</v>
      </c>
      <c r="X843" s="67">
        <f t="shared" si="79"/>
        <v>2034</v>
      </c>
      <c r="Y843" s="67">
        <f t="shared" si="79"/>
        <v>2035</v>
      </c>
      <c r="Z843" s="67">
        <f t="shared" si="79"/>
        <v>2036</v>
      </c>
      <c r="AA843" s="67">
        <f t="shared" si="79"/>
        <v>2037</v>
      </c>
      <c r="AB843" s="67">
        <f t="shared" si="79"/>
        <v>2038</v>
      </c>
      <c r="AC843" s="67">
        <f t="shared" si="79"/>
        <v>2039</v>
      </c>
      <c r="AD843" s="67">
        <f t="shared" si="79"/>
        <v>2040</v>
      </c>
      <c r="AE843" s="67">
        <f t="shared" si="79"/>
        <v>2041</v>
      </c>
      <c r="AF843" s="67">
        <f t="shared" si="79"/>
        <v>2042</v>
      </c>
      <c r="AG843" s="67">
        <f t="shared" si="79"/>
        <v>2043</v>
      </c>
      <c r="AH843" s="67">
        <f t="shared" si="79"/>
        <v>2044</v>
      </c>
      <c r="AI843" s="67">
        <f t="shared" si="79"/>
        <v>2045</v>
      </c>
      <c r="AJ843" s="67">
        <f t="shared" si="79"/>
        <v>2046</v>
      </c>
      <c r="AK843" s="67">
        <f t="shared" si="79"/>
        <v>2047</v>
      </c>
      <c r="AL843" s="67">
        <f t="shared" si="79"/>
        <v>2048</v>
      </c>
      <c r="AM843" s="67">
        <f t="shared" si="79"/>
        <v>2049</v>
      </c>
      <c r="AN843" s="68">
        <f t="shared" si="79"/>
        <v>2050</v>
      </c>
      <c r="AO843" s="17"/>
    </row>
    <row r="844" spans="2:43" outlineLevel="1" x14ac:dyDescent="0.4">
      <c r="C844" s="152" t="s">
        <v>196</v>
      </c>
      <c r="D844" s="95" t="s">
        <v>60</v>
      </c>
      <c r="E844" s="96">
        <v>0</v>
      </c>
      <c r="F844" s="96">
        <v>0</v>
      </c>
      <c r="G844" s="96">
        <v>0</v>
      </c>
      <c r="H844" s="96">
        <v>0</v>
      </c>
      <c r="I844" s="96">
        <v>0</v>
      </c>
      <c r="J844" s="96">
        <v>68692.029469999994</v>
      </c>
      <c r="K844" s="96">
        <v>75841.873359999998</v>
      </c>
      <c r="L844" s="96">
        <v>83389.909450000006</v>
      </c>
      <c r="M844" s="96">
        <v>91058.532650000008</v>
      </c>
      <c r="N844" s="96">
        <v>98720.234099999987</v>
      </c>
      <c r="O844" s="96">
        <v>0</v>
      </c>
      <c r="P844" s="96">
        <v>114233.15279000001</v>
      </c>
      <c r="Q844" s="96">
        <v>0</v>
      </c>
      <c r="R844" s="96">
        <v>0</v>
      </c>
      <c r="S844" s="96">
        <v>0</v>
      </c>
      <c r="T844" s="96">
        <v>145994.84219</v>
      </c>
      <c r="U844" s="96" t="e">
        <f>SUMIFS([1]raw_rps!$G:$G,[1]raw_rps!$B:$B,U$843)/1000</f>
        <v>#VALUE!</v>
      </c>
      <c r="V844" s="96" t="e">
        <f>SUMIFS([1]raw_rps!$G:$G,[1]raw_rps!$B:$B,V$843)/1000</f>
        <v>#VALUE!</v>
      </c>
      <c r="W844" s="96" t="e">
        <f>SUMIFS([1]raw_rps!$G:$G,[1]raw_rps!$B:$B,W$843)/1000</f>
        <v>#VALUE!</v>
      </c>
      <c r="X844" s="96" t="e">
        <f>SUMIFS([1]raw_rps!$G:$G,[1]raw_rps!$B:$B,X$843)/1000</f>
        <v>#VALUE!</v>
      </c>
      <c r="Y844" s="96" t="e">
        <f>SUMIFS([1]raw_rps!$G:$G,[1]raw_rps!$B:$B,Y$843)/1000</f>
        <v>#VALUE!</v>
      </c>
      <c r="Z844" s="96" t="e">
        <f>SUMIFS([1]raw_rps!$G:$G,[1]raw_rps!$B:$B,Z$843)/1000</f>
        <v>#VALUE!</v>
      </c>
      <c r="AA844" s="96" t="e">
        <f>SUMIFS([1]raw_rps!$G:$G,[1]raw_rps!$B:$B,AA$843)/1000</f>
        <v>#VALUE!</v>
      </c>
      <c r="AB844" s="96" t="e">
        <f>SUMIFS([1]raw_rps!$G:$G,[1]raw_rps!$B:$B,AB$843)/1000</f>
        <v>#VALUE!</v>
      </c>
      <c r="AC844" s="96" t="e">
        <f>SUMIFS([1]raw_rps!$G:$G,[1]raw_rps!$B:$B,AC$843)/1000</f>
        <v>#VALUE!</v>
      </c>
      <c r="AD844" s="96" t="e">
        <f>SUMIFS([1]raw_rps!$G:$G,[1]raw_rps!$B:$B,AD$843)/1000</f>
        <v>#VALUE!</v>
      </c>
      <c r="AE844" s="96" t="e">
        <f>SUMIFS([1]raw_rps!$G:$G,[1]raw_rps!$B:$B,AE$843)/1000</f>
        <v>#VALUE!</v>
      </c>
      <c r="AF844" s="96" t="e">
        <f>SUMIFS([1]raw_rps!$G:$G,[1]raw_rps!$B:$B,AF$843)/1000</f>
        <v>#VALUE!</v>
      </c>
      <c r="AG844" s="96" t="e">
        <f>SUMIFS([1]raw_rps!$G:$G,[1]raw_rps!$B:$B,AG$843)/1000</f>
        <v>#VALUE!</v>
      </c>
      <c r="AH844" s="96" t="e">
        <f>SUMIFS([1]raw_rps!$G:$G,[1]raw_rps!$B:$B,AH$843)/1000</f>
        <v>#VALUE!</v>
      </c>
      <c r="AI844" s="96" t="e">
        <f>SUMIFS([1]raw_rps!$G:$G,[1]raw_rps!$B:$B,AI$843)/1000</f>
        <v>#VALUE!</v>
      </c>
      <c r="AJ844" s="96" t="e">
        <f>SUMIFS([1]raw_rps!$G:$G,[1]raw_rps!$B:$B,AJ$843)/1000</f>
        <v>#VALUE!</v>
      </c>
      <c r="AK844" s="96" t="e">
        <f>SUMIFS([1]raw_rps!$G:$G,[1]raw_rps!$B:$B,AK$843)/1000</f>
        <v>#VALUE!</v>
      </c>
      <c r="AL844" s="96" t="e">
        <f>SUMIFS([1]raw_rps!$G:$G,[1]raw_rps!$B:$B,AL$843)/1000</f>
        <v>#VALUE!</v>
      </c>
      <c r="AM844" s="96" t="e">
        <f>SUMIFS([1]raw_rps!$G:$G,[1]raw_rps!$B:$B,AM$843)/1000</f>
        <v>#VALUE!</v>
      </c>
      <c r="AN844" s="97" t="e">
        <f>SUMIFS([1]raw_rps!$G:$G,[1]raw_rps!$B:$B,AN$843)/1000</f>
        <v>#VALUE!</v>
      </c>
      <c r="AO844" s="17"/>
      <c r="AP844" s="86"/>
      <c r="AQ844" s="70"/>
    </row>
    <row r="845" spans="2:43" outlineLevel="1" x14ac:dyDescent="0.4">
      <c r="C845" s="17" t="s">
        <v>197</v>
      </c>
      <c r="D845" s="18" t="s">
        <v>60</v>
      </c>
      <c r="E845" s="35">
        <v>0</v>
      </c>
      <c r="F845" s="35">
        <v>0</v>
      </c>
      <c r="G845" s="35">
        <v>0</v>
      </c>
      <c r="H845" s="35">
        <v>0</v>
      </c>
      <c r="I845" s="35">
        <v>0</v>
      </c>
      <c r="J845" s="35">
        <v>87018.658349999998</v>
      </c>
      <c r="K845" s="35">
        <v>93780.490010000009</v>
      </c>
      <c r="L845" s="35">
        <v>105842.77307</v>
      </c>
      <c r="M845" s="35">
        <v>111563.82790999999</v>
      </c>
      <c r="N845" s="35">
        <v>120904.58734</v>
      </c>
      <c r="O845" s="35">
        <v>0</v>
      </c>
      <c r="P845" s="35">
        <v>137914.47774</v>
      </c>
      <c r="Q845" s="35">
        <v>0</v>
      </c>
      <c r="R845" s="35">
        <v>0</v>
      </c>
      <c r="S845" s="35">
        <v>0</v>
      </c>
      <c r="T845" s="35">
        <v>170271.11603999999</v>
      </c>
      <c r="U845" s="35" t="e">
        <f>SUMIFS([1]raw_rps!$C:$C,[1]raw_rps!$B:$B,U843)/1000</f>
        <v>#VALUE!</v>
      </c>
      <c r="V845" s="35" t="e">
        <f>SUMIFS([1]raw_rps!$C:$C,[1]raw_rps!$B:$B,V843)/1000</f>
        <v>#VALUE!</v>
      </c>
      <c r="W845" s="35" t="e">
        <f>SUMIFS([1]raw_rps!$C:$C,[1]raw_rps!$B:$B,W843)/1000</f>
        <v>#VALUE!</v>
      </c>
      <c r="X845" s="35" t="e">
        <f>SUMIFS([1]raw_rps!$C:$C,[1]raw_rps!$B:$B,X843)/1000</f>
        <v>#VALUE!</v>
      </c>
      <c r="Y845" s="35" t="e">
        <f>SUMIFS([1]raw_rps!$C:$C,[1]raw_rps!$B:$B,Y843)/1000</f>
        <v>#VALUE!</v>
      </c>
      <c r="Z845" s="35" t="e">
        <f>SUMIFS([1]raw_rps!$C:$C,[1]raw_rps!$B:$B,Z843)/1000</f>
        <v>#VALUE!</v>
      </c>
      <c r="AA845" s="35" t="e">
        <f>SUMIFS([1]raw_rps!$C:$C,[1]raw_rps!$B:$B,AA843)/1000</f>
        <v>#VALUE!</v>
      </c>
      <c r="AB845" s="35" t="e">
        <f>SUMIFS([1]raw_rps!$C:$C,[1]raw_rps!$B:$B,AB843)/1000</f>
        <v>#VALUE!</v>
      </c>
      <c r="AC845" s="35" t="e">
        <f>SUMIFS([1]raw_rps!$C:$C,[1]raw_rps!$B:$B,AC843)/1000</f>
        <v>#VALUE!</v>
      </c>
      <c r="AD845" s="35" t="e">
        <f>SUMIFS([1]raw_rps!$C:$C,[1]raw_rps!$B:$B,AD843)/1000</f>
        <v>#VALUE!</v>
      </c>
      <c r="AE845" s="35" t="e">
        <f>SUMIFS([1]raw_rps!$C:$C,[1]raw_rps!$B:$B,AE843)/1000</f>
        <v>#VALUE!</v>
      </c>
      <c r="AF845" s="35" t="e">
        <f>SUMIFS([1]raw_rps!$C:$C,[1]raw_rps!$B:$B,AF843)/1000</f>
        <v>#VALUE!</v>
      </c>
      <c r="AG845" s="35" t="e">
        <f>SUMIFS([1]raw_rps!$C:$C,[1]raw_rps!$B:$B,AG843)/1000</f>
        <v>#VALUE!</v>
      </c>
      <c r="AH845" s="35" t="e">
        <f>SUMIFS([1]raw_rps!$C:$C,[1]raw_rps!$B:$B,AH843)/1000</f>
        <v>#VALUE!</v>
      </c>
      <c r="AI845" s="35" t="e">
        <f>SUMIFS([1]raw_rps!$C:$C,[1]raw_rps!$B:$B,AI843)/1000</f>
        <v>#VALUE!</v>
      </c>
      <c r="AJ845" s="35" t="e">
        <f>SUMIFS([1]raw_rps!$C:$C,[1]raw_rps!$B:$B,AJ843)/1000</f>
        <v>#VALUE!</v>
      </c>
      <c r="AK845" s="35" t="e">
        <f>SUMIFS([1]raw_rps!$C:$C,[1]raw_rps!$B:$B,AK843)/1000</f>
        <v>#VALUE!</v>
      </c>
      <c r="AL845" s="35" t="e">
        <f>SUMIFS([1]raw_rps!$C:$C,[1]raw_rps!$B:$B,AL843)/1000</f>
        <v>#VALUE!</v>
      </c>
      <c r="AM845" s="35" t="e">
        <f>SUMIFS([1]raw_rps!$C:$C,[1]raw_rps!$B:$B,AM843)/1000</f>
        <v>#VALUE!</v>
      </c>
      <c r="AN845" s="35" t="e">
        <f>SUMIFS([1]raw_rps!$C:$C,[1]raw_rps!$B:$B,AN843)/1000</f>
        <v>#VALUE!</v>
      </c>
      <c r="AO845" s="17"/>
      <c r="AP845" s="70"/>
      <c r="AQ845" s="72"/>
    </row>
    <row r="846" spans="2:43" outlineLevel="1" x14ac:dyDescent="0.4">
      <c r="C846" s="17" t="s">
        <v>79</v>
      </c>
      <c r="D846" s="18" t="s">
        <v>60</v>
      </c>
      <c r="E846" s="19">
        <v>0</v>
      </c>
      <c r="F846" s="19">
        <v>0</v>
      </c>
      <c r="G846" s="19">
        <v>0</v>
      </c>
      <c r="H846" s="19">
        <v>0</v>
      </c>
      <c r="I846" s="19">
        <v>0</v>
      </c>
      <c r="J846" s="19">
        <v>0</v>
      </c>
      <c r="K846" s="19">
        <v>0</v>
      </c>
      <c r="L846" s="19">
        <v>0</v>
      </c>
      <c r="M846" s="19">
        <v>0</v>
      </c>
      <c r="N846" s="19">
        <v>0</v>
      </c>
      <c r="O846" s="19">
        <v>0</v>
      </c>
      <c r="P846" s="19">
        <v>0</v>
      </c>
      <c r="Q846" s="19">
        <v>0</v>
      </c>
      <c r="R846" s="19">
        <v>0</v>
      </c>
      <c r="S846" s="19">
        <v>0</v>
      </c>
      <c r="T846" s="19">
        <v>0</v>
      </c>
      <c r="U846" s="19">
        <f t="shared" ref="U846:AN846" si="80">U202</f>
        <v>0</v>
      </c>
      <c r="V846" s="19">
        <f t="shared" si="80"/>
        <v>0</v>
      </c>
      <c r="W846" s="19">
        <f t="shared" si="80"/>
        <v>0</v>
      </c>
      <c r="X846" s="19">
        <f t="shared" si="80"/>
        <v>0</v>
      </c>
      <c r="Y846" s="19">
        <f t="shared" si="80"/>
        <v>0</v>
      </c>
      <c r="Z846" s="19">
        <f t="shared" si="80"/>
        <v>0</v>
      </c>
      <c r="AA846" s="19">
        <f t="shared" si="80"/>
        <v>0</v>
      </c>
      <c r="AB846" s="19">
        <f t="shared" si="80"/>
        <v>0</v>
      </c>
      <c r="AC846" s="19">
        <f t="shared" si="80"/>
        <v>0</v>
      </c>
      <c r="AD846" s="19">
        <f t="shared" si="80"/>
        <v>0</v>
      </c>
      <c r="AE846" s="19">
        <f t="shared" si="80"/>
        <v>0</v>
      </c>
      <c r="AF846" s="19">
        <f t="shared" si="80"/>
        <v>0</v>
      </c>
      <c r="AG846" s="19">
        <f t="shared" si="80"/>
        <v>0</v>
      </c>
      <c r="AH846" s="19">
        <f t="shared" si="80"/>
        <v>0</v>
      </c>
      <c r="AI846" s="19">
        <f t="shared" si="80"/>
        <v>0</v>
      </c>
      <c r="AJ846" s="19" t="e">
        <f t="shared" si="80"/>
        <v>#VALUE!</v>
      </c>
      <c r="AK846" s="19" t="e">
        <f t="shared" si="80"/>
        <v>#VALUE!</v>
      </c>
      <c r="AL846" s="19" t="e">
        <f t="shared" si="80"/>
        <v>#VALUE!</v>
      </c>
      <c r="AM846" s="19" t="e">
        <f t="shared" si="80"/>
        <v>#VALUE!</v>
      </c>
      <c r="AN846" s="19" t="e">
        <f t="shared" si="80"/>
        <v>#VALUE!</v>
      </c>
      <c r="AO846" s="17"/>
      <c r="AP846" s="70"/>
      <c r="AQ846" s="72"/>
    </row>
    <row r="847" spans="2:43" outlineLevel="1" x14ac:dyDescent="0.4">
      <c r="C847" s="17" t="s">
        <v>198</v>
      </c>
      <c r="D847" s="18" t="s">
        <v>60</v>
      </c>
      <c r="E847" s="35">
        <v>0</v>
      </c>
      <c r="F847" s="35">
        <v>0</v>
      </c>
      <c r="G847" s="35">
        <v>0</v>
      </c>
      <c r="H847" s="35">
        <v>0</v>
      </c>
      <c r="I847" s="35">
        <v>0</v>
      </c>
      <c r="J847" s="35">
        <v>2847.6088199999999</v>
      </c>
      <c r="K847" s="35">
        <v>2847.6088199999999</v>
      </c>
      <c r="L847" s="35">
        <v>2847.6088199999999</v>
      </c>
      <c r="M847" s="35">
        <v>2847.6088199999999</v>
      </c>
      <c r="N847" s="35">
        <v>2847.6088199999999</v>
      </c>
      <c r="O847" s="35">
        <v>0</v>
      </c>
      <c r="P847" s="35">
        <v>2847.6088199999999</v>
      </c>
      <c r="Q847" s="35">
        <v>0</v>
      </c>
      <c r="R847" s="35">
        <v>0</v>
      </c>
      <c r="S847" s="35">
        <v>0</v>
      </c>
      <c r="T847" s="35">
        <v>2847.6088199999999</v>
      </c>
      <c r="U847" s="35" t="e">
        <f>SUMIFS([1]raw_rps!$J:$J,[1]raw_rps!$B:$B,U$843)/1000</f>
        <v>#VALUE!</v>
      </c>
      <c r="V847" s="35" t="e">
        <f>SUMIFS([1]raw_rps!$J:$J,[1]raw_rps!$B:$B,V$843)/1000</f>
        <v>#VALUE!</v>
      </c>
      <c r="W847" s="35" t="e">
        <f>SUMIFS([1]raw_rps!$J:$J,[1]raw_rps!$B:$B,W$843)/1000</f>
        <v>#VALUE!</v>
      </c>
      <c r="X847" s="35" t="e">
        <f>SUMIFS([1]raw_rps!$J:$J,[1]raw_rps!$B:$B,X$843)/1000</f>
        <v>#VALUE!</v>
      </c>
      <c r="Y847" s="35" t="e">
        <f>SUMIFS([1]raw_rps!$J:$J,[1]raw_rps!$B:$B,Y$843)/1000</f>
        <v>#VALUE!</v>
      </c>
      <c r="Z847" s="35" t="e">
        <f>SUMIFS([1]raw_rps!$J:$J,[1]raw_rps!$B:$B,Z$843)/1000</f>
        <v>#VALUE!</v>
      </c>
      <c r="AA847" s="35" t="e">
        <f>SUMIFS([1]raw_rps!$J:$J,[1]raw_rps!$B:$B,AA$843)/1000</f>
        <v>#VALUE!</v>
      </c>
      <c r="AB847" s="35" t="e">
        <f>SUMIFS([1]raw_rps!$J:$J,[1]raw_rps!$B:$B,AB$843)/1000</f>
        <v>#VALUE!</v>
      </c>
      <c r="AC847" s="35" t="e">
        <f>SUMIFS([1]raw_rps!$J:$J,[1]raw_rps!$B:$B,AC$843)/1000</f>
        <v>#VALUE!</v>
      </c>
      <c r="AD847" s="35" t="e">
        <f>SUMIFS([1]raw_rps!$J:$J,[1]raw_rps!$B:$B,AD$843)/1000</f>
        <v>#VALUE!</v>
      </c>
      <c r="AE847" s="35" t="e">
        <f>SUMIFS([1]raw_rps!$J:$J,[1]raw_rps!$B:$B,AE$843)/1000</f>
        <v>#VALUE!</v>
      </c>
      <c r="AF847" s="35" t="e">
        <f>SUMIFS([1]raw_rps!$J:$J,[1]raw_rps!$B:$B,AF$843)/1000</f>
        <v>#VALUE!</v>
      </c>
      <c r="AG847" s="35" t="e">
        <f>SUMIFS([1]raw_rps!$J:$J,[1]raw_rps!$B:$B,AG$843)/1000</f>
        <v>#VALUE!</v>
      </c>
      <c r="AH847" s="35" t="e">
        <f>SUMIFS([1]raw_rps!$J:$J,[1]raw_rps!$B:$B,AH$843)/1000</f>
        <v>#VALUE!</v>
      </c>
      <c r="AI847" s="35" t="e">
        <f>SUMIFS([1]raw_rps!$J:$J,[1]raw_rps!$B:$B,AI$843)/1000</f>
        <v>#VALUE!</v>
      </c>
      <c r="AJ847" s="35" t="e">
        <f>SUMIFS([1]raw_rps!$J:$J,[1]raw_rps!$B:$B,AJ$843)/1000</f>
        <v>#VALUE!</v>
      </c>
      <c r="AK847" s="35" t="e">
        <f>SUMIFS([1]raw_rps!$J:$J,[1]raw_rps!$B:$B,AK$843)/1000</f>
        <v>#VALUE!</v>
      </c>
      <c r="AL847" s="35" t="e">
        <f>SUMIFS([1]raw_rps!$J:$J,[1]raw_rps!$B:$B,AL$843)/1000</f>
        <v>#VALUE!</v>
      </c>
      <c r="AM847" s="35" t="e">
        <f>SUMIFS([1]raw_rps!$J:$J,[1]raw_rps!$B:$B,AM$843)/1000</f>
        <v>#VALUE!</v>
      </c>
      <c r="AN847" s="35" t="e">
        <f>SUMIFS([1]raw_rps!$J:$J,[1]raw_rps!$B:$B,AN$843)/1000</f>
        <v>#VALUE!</v>
      </c>
      <c r="AO847" s="17"/>
      <c r="AP847" s="70"/>
      <c r="AQ847" s="70"/>
    </row>
    <row r="848" spans="2:43" outlineLevel="1" x14ac:dyDescent="0.4">
      <c r="C848" s="25" t="s">
        <v>199</v>
      </c>
      <c r="D848" s="26" t="s">
        <v>60</v>
      </c>
      <c r="E848" s="38">
        <v>0</v>
      </c>
      <c r="F848" s="38">
        <v>0</v>
      </c>
      <c r="G848" s="38">
        <v>0</v>
      </c>
      <c r="H848" s="38">
        <v>0</v>
      </c>
      <c r="I848" s="38">
        <v>0</v>
      </c>
      <c r="J848" s="38">
        <v>0</v>
      </c>
      <c r="K848" s="38">
        <v>0</v>
      </c>
      <c r="L848" s="38">
        <v>0</v>
      </c>
      <c r="M848" s="38">
        <v>0</v>
      </c>
      <c r="N848" s="38">
        <v>4908.5389999999998</v>
      </c>
      <c r="O848" s="38">
        <v>0</v>
      </c>
      <c r="P848" s="38">
        <v>15707.105</v>
      </c>
      <c r="Q848" s="38">
        <v>0</v>
      </c>
      <c r="R848" s="38">
        <v>0</v>
      </c>
      <c r="S848" s="38">
        <v>0</v>
      </c>
      <c r="T848" s="38">
        <v>0</v>
      </c>
      <c r="U848" s="38" t="e">
        <f>SUMIFS([1]raw_rps!$K:$K,[1]raw_rps!$B:$B,U$843)/1000</f>
        <v>#VALUE!</v>
      </c>
      <c r="V848" s="38" t="e">
        <f>SUMIFS([1]raw_rps!$K:$K,[1]raw_rps!$B:$B,V$843)/1000</f>
        <v>#VALUE!</v>
      </c>
      <c r="W848" s="38" t="e">
        <f>SUMIFS([1]raw_rps!$K:$K,[1]raw_rps!$B:$B,W$843)/1000</f>
        <v>#VALUE!</v>
      </c>
      <c r="X848" s="38" t="e">
        <f>SUMIFS([1]raw_rps!$K:$K,[1]raw_rps!$B:$B,X$843)/1000</f>
        <v>#VALUE!</v>
      </c>
      <c r="Y848" s="38" t="e">
        <f>SUMIFS([1]raw_rps!$K:$K,[1]raw_rps!$B:$B,Y$843)/1000</f>
        <v>#VALUE!</v>
      </c>
      <c r="Z848" s="38" t="e">
        <f>SUMIFS([1]raw_rps!$K:$K,[1]raw_rps!$B:$B,Z$843)/1000</f>
        <v>#VALUE!</v>
      </c>
      <c r="AA848" s="38" t="e">
        <f>SUMIFS([1]raw_rps!$K:$K,[1]raw_rps!$B:$B,AA$843)/1000</f>
        <v>#VALUE!</v>
      </c>
      <c r="AB848" s="38" t="e">
        <f>SUMIFS([1]raw_rps!$K:$K,[1]raw_rps!$B:$B,AB$843)/1000</f>
        <v>#VALUE!</v>
      </c>
      <c r="AC848" s="38" t="e">
        <f>SUMIFS([1]raw_rps!$K:$K,[1]raw_rps!$B:$B,AC$843)/1000</f>
        <v>#VALUE!</v>
      </c>
      <c r="AD848" s="38" t="e">
        <f>SUMIFS([1]raw_rps!$K:$K,[1]raw_rps!$B:$B,AD$843)/1000</f>
        <v>#VALUE!</v>
      </c>
      <c r="AE848" s="38" t="e">
        <f>SUMIFS([1]raw_rps!$K:$K,[1]raw_rps!$B:$B,AE$843)/1000</f>
        <v>#VALUE!</v>
      </c>
      <c r="AF848" s="38" t="e">
        <f>SUMIFS([1]raw_rps!$K:$K,[1]raw_rps!$B:$B,AF$843)/1000</f>
        <v>#VALUE!</v>
      </c>
      <c r="AG848" s="38" t="e">
        <f>SUMIFS([1]raw_rps!$K:$K,[1]raw_rps!$B:$B,AG$843)/1000</f>
        <v>#VALUE!</v>
      </c>
      <c r="AH848" s="38" t="e">
        <f>SUMIFS([1]raw_rps!$K:$K,[1]raw_rps!$B:$B,AH$843)/1000</f>
        <v>#VALUE!</v>
      </c>
      <c r="AI848" s="38" t="e">
        <f>SUMIFS([1]raw_rps!$K:$K,[1]raw_rps!$B:$B,AI$843)/1000</f>
        <v>#VALUE!</v>
      </c>
      <c r="AJ848" s="38" t="e">
        <f>SUMIFS([1]raw_rps!$K:$K,[1]raw_rps!$B:$B,AJ$843)/1000</f>
        <v>#VALUE!</v>
      </c>
      <c r="AK848" s="38" t="e">
        <f>SUMIFS([1]raw_rps!$K:$K,[1]raw_rps!$B:$B,AK$843)/1000</f>
        <v>#VALUE!</v>
      </c>
      <c r="AL848" s="38" t="e">
        <f>SUMIFS([1]raw_rps!$K:$K,[1]raw_rps!$B:$B,AL$843)/1000</f>
        <v>#VALUE!</v>
      </c>
      <c r="AM848" s="38" t="e">
        <f>SUMIFS([1]raw_rps!$K:$K,[1]raw_rps!$B:$B,AM$843)/1000</f>
        <v>#VALUE!</v>
      </c>
      <c r="AN848" s="62" t="e">
        <f>SUMIFS([1]raw_rps!$K:$K,[1]raw_rps!$B:$B,AN$843)/1000</f>
        <v>#VALUE!</v>
      </c>
      <c r="AO848" s="17"/>
      <c r="AP848" s="70"/>
      <c r="AQ848" s="70"/>
    </row>
    <row r="849" spans="2:43" outlineLevel="1" x14ac:dyDescent="0.4">
      <c r="C849" s="17" t="s">
        <v>200</v>
      </c>
      <c r="D849" s="18" t="s">
        <v>60</v>
      </c>
      <c r="E849" s="35">
        <v>0</v>
      </c>
      <c r="F849" s="35">
        <v>0</v>
      </c>
      <c r="G849" s="35">
        <v>0</v>
      </c>
      <c r="H849" s="35">
        <v>0</v>
      </c>
      <c r="I849" s="35">
        <v>0</v>
      </c>
      <c r="J849" s="35">
        <v>52875.89469122568</v>
      </c>
      <c r="K849" s="35">
        <v>53020.781254947899</v>
      </c>
      <c r="L849" s="35">
        <v>52983.927758067373</v>
      </c>
      <c r="M849" s="35">
        <v>53051.230685875096</v>
      </c>
      <c r="N849" s="35">
        <v>43859.93987467252</v>
      </c>
      <c r="O849" s="35">
        <v>0</v>
      </c>
      <c r="P849" s="35">
        <v>35202.050876079222</v>
      </c>
      <c r="Q849" s="35">
        <v>0</v>
      </c>
      <c r="R849" s="35">
        <v>0</v>
      </c>
      <c r="S849" s="35">
        <v>0</v>
      </c>
      <c r="T849" s="35">
        <v>35022.79614935453</v>
      </c>
      <c r="U849" s="35" t="e">
        <f t="shared" ref="U849:AN849" si="81">SUM(U206,U207,U208)</f>
        <v>#VALUE!</v>
      </c>
      <c r="V849" s="35" t="e">
        <f t="shared" si="81"/>
        <v>#VALUE!</v>
      </c>
      <c r="W849" s="35" t="e">
        <f t="shared" si="81"/>
        <v>#VALUE!</v>
      </c>
      <c r="X849" s="35" t="e">
        <f t="shared" si="81"/>
        <v>#VALUE!</v>
      </c>
      <c r="Y849" s="35" t="e">
        <f t="shared" si="81"/>
        <v>#VALUE!</v>
      </c>
      <c r="Z849" s="35" t="e">
        <f t="shared" si="81"/>
        <v>#VALUE!</v>
      </c>
      <c r="AA849" s="35" t="e">
        <f t="shared" si="81"/>
        <v>#VALUE!</v>
      </c>
      <c r="AB849" s="35" t="e">
        <f t="shared" si="81"/>
        <v>#VALUE!</v>
      </c>
      <c r="AC849" s="35" t="e">
        <f t="shared" si="81"/>
        <v>#VALUE!</v>
      </c>
      <c r="AD849" s="35" t="e">
        <f t="shared" si="81"/>
        <v>#VALUE!</v>
      </c>
      <c r="AE849" s="35" t="e">
        <f t="shared" si="81"/>
        <v>#VALUE!</v>
      </c>
      <c r="AF849" s="35" t="e">
        <f t="shared" si="81"/>
        <v>#VALUE!</v>
      </c>
      <c r="AG849" s="35" t="e">
        <f t="shared" si="81"/>
        <v>#VALUE!</v>
      </c>
      <c r="AH849" s="35" t="e">
        <f t="shared" si="81"/>
        <v>#VALUE!</v>
      </c>
      <c r="AI849" s="35" t="e">
        <f t="shared" si="81"/>
        <v>#VALUE!</v>
      </c>
      <c r="AJ849" s="35" t="e">
        <f t="shared" si="81"/>
        <v>#VALUE!</v>
      </c>
      <c r="AK849" s="35" t="e">
        <f t="shared" si="81"/>
        <v>#VALUE!</v>
      </c>
      <c r="AL849" s="35" t="e">
        <f t="shared" si="81"/>
        <v>#VALUE!</v>
      </c>
      <c r="AM849" s="35" t="e">
        <f t="shared" si="81"/>
        <v>#VALUE!</v>
      </c>
      <c r="AN849" s="35" t="e">
        <f t="shared" si="81"/>
        <v>#VALUE!</v>
      </c>
      <c r="AO849" s="17"/>
      <c r="AP849" s="70"/>
      <c r="AQ849" s="70"/>
    </row>
    <row r="850" spans="2:43" outlineLevel="1" x14ac:dyDescent="0.4">
      <c r="C850" s="17" t="s">
        <v>201</v>
      </c>
      <c r="D850" s="18" t="s">
        <v>60</v>
      </c>
      <c r="E850" s="35">
        <v>0</v>
      </c>
      <c r="F850" s="35">
        <v>0</v>
      </c>
      <c r="G850" s="35">
        <v>0</v>
      </c>
      <c r="H850" s="35">
        <v>0</v>
      </c>
      <c r="I850" s="35">
        <v>0</v>
      </c>
      <c r="J850" s="35">
        <v>694.07686999999999</v>
      </c>
      <c r="K850" s="35">
        <v>1036.21785</v>
      </c>
      <c r="L850" s="35">
        <v>1175.4659299999998</v>
      </c>
      <c r="M850" s="35">
        <v>1395.8848899999998</v>
      </c>
      <c r="N850" s="35">
        <v>2202.6229600000001</v>
      </c>
      <c r="O850" s="35">
        <v>0</v>
      </c>
      <c r="P850" s="35">
        <v>3369.9696400000003</v>
      </c>
      <c r="Q850" s="35">
        <v>0</v>
      </c>
      <c r="R850" s="35">
        <v>0</v>
      </c>
      <c r="S850" s="35">
        <v>0</v>
      </c>
      <c r="T850" s="35">
        <v>5377.3110500000003</v>
      </c>
      <c r="U850" s="35" t="e">
        <f>SUMIFS([1]raw_rps!$F:$F,[1]raw_rps!$B:$B,U843)/1000</f>
        <v>#VALUE!</v>
      </c>
      <c r="V850" s="35" t="e">
        <f>SUMIFS([1]raw_rps!$F:$F,[1]raw_rps!$B:$B,V843)/1000</f>
        <v>#VALUE!</v>
      </c>
      <c r="W850" s="35" t="e">
        <f>SUMIFS([1]raw_rps!$F:$F,[1]raw_rps!$B:$B,W843)/1000</f>
        <v>#VALUE!</v>
      </c>
      <c r="X850" s="35" t="e">
        <f>SUMIFS([1]raw_rps!$F:$F,[1]raw_rps!$B:$B,X843)/1000</f>
        <v>#VALUE!</v>
      </c>
      <c r="Y850" s="35" t="e">
        <f>SUMIFS([1]raw_rps!$F:$F,[1]raw_rps!$B:$B,Y843)/1000</f>
        <v>#VALUE!</v>
      </c>
      <c r="Z850" s="35" t="e">
        <f>SUMIFS([1]raw_rps!$F:$F,[1]raw_rps!$B:$B,Z843)/1000</f>
        <v>#VALUE!</v>
      </c>
      <c r="AA850" s="35" t="e">
        <f>SUMIFS([1]raw_rps!$F:$F,[1]raw_rps!$B:$B,AA843)/1000</f>
        <v>#VALUE!</v>
      </c>
      <c r="AB850" s="35" t="e">
        <f>SUMIFS([1]raw_rps!$F:$F,[1]raw_rps!$B:$B,AB843)/1000</f>
        <v>#VALUE!</v>
      </c>
      <c r="AC850" s="35" t="e">
        <f>SUMIFS([1]raw_rps!$F:$F,[1]raw_rps!$B:$B,AC843)/1000</f>
        <v>#VALUE!</v>
      </c>
      <c r="AD850" s="35" t="e">
        <f>SUMIFS([1]raw_rps!$F:$F,[1]raw_rps!$B:$B,AD843)/1000</f>
        <v>#VALUE!</v>
      </c>
      <c r="AE850" s="35" t="e">
        <f>SUMIFS([1]raw_rps!$F:$F,[1]raw_rps!$B:$B,AE843)/1000</f>
        <v>#VALUE!</v>
      </c>
      <c r="AF850" s="35" t="e">
        <f>SUMIFS([1]raw_rps!$F:$F,[1]raw_rps!$B:$B,AF843)/1000</f>
        <v>#VALUE!</v>
      </c>
      <c r="AG850" s="35" t="e">
        <f>SUMIFS([1]raw_rps!$F:$F,[1]raw_rps!$B:$B,AG843)/1000</f>
        <v>#VALUE!</v>
      </c>
      <c r="AH850" s="35" t="e">
        <f>SUMIFS([1]raw_rps!$F:$F,[1]raw_rps!$B:$B,AH843)/1000</f>
        <v>#VALUE!</v>
      </c>
      <c r="AI850" s="35" t="e">
        <f>SUMIFS([1]raw_rps!$F:$F,[1]raw_rps!$B:$B,AI843)/1000</f>
        <v>#VALUE!</v>
      </c>
      <c r="AJ850" s="35" t="e">
        <f>SUMIFS([1]raw_rps!$F:$F,[1]raw_rps!$B:$B,AJ843)/1000</f>
        <v>#VALUE!</v>
      </c>
      <c r="AK850" s="35" t="e">
        <f>SUMIFS([1]raw_rps!$F:$F,[1]raw_rps!$B:$B,AK843)/1000</f>
        <v>#VALUE!</v>
      </c>
      <c r="AL850" s="35" t="e">
        <f>SUMIFS([1]raw_rps!$F:$F,[1]raw_rps!$B:$B,AL843)/1000</f>
        <v>#VALUE!</v>
      </c>
      <c r="AM850" s="35" t="e">
        <f>SUMIFS([1]raw_rps!$F:$F,[1]raw_rps!$B:$B,AM843)/1000</f>
        <v>#VALUE!</v>
      </c>
      <c r="AN850" s="35" t="e">
        <f>SUMIFS([1]raw_rps!$F:$F,[1]raw_rps!$B:$B,AN843)/1000</f>
        <v>#VALUE!</v>
      </c>
      <c r="AO850" s="17"/>
      <c r="AP850" s="70"/>
      <c r="AQ850" s="70"/>
    </row>
    <row r="851" spans="2:43" outlineLevel="1" x14ac:dyDescent="0.4">
      <c r="C851" s="17" t="s">
        <v>202</v>
      </c>
      <c r="D851" s="18" t="s">
        <v>60</v>
      </c>
      <c r="E851" s="35">
        <v>0</v>
      </c>
      <c r="F851" s="35">
        <v>0</v>
      </c>
      <c r="G851" s="35">
        <v>0</v>
      </c>
      <c r="H851" s="35">
        <v>0</v>
      </c>
      <c r="I851" s="35">
        <v>0</v>
      </c>
      <c r="J851" s="35">
        <v>137.67937000000001</v>
      </c>
      <c r="K851" s="35">
        <v>500.33567999999997</v>
      </c>
      <c r="L851" s="35">
        <v>678.88864000000001</v>
      </c>
      <c r="M851" s="35">
        <v>956.44338000000005</v>
      </c>
      <c r="N851" s="35">
        <v>759.96624999999995</v>
      </c>
      <c r="O851" s="35">
        <v>0</v>
      </c>
      <c r="P851" s="35">
        <v>1469.6557600000001</v>
      </c>
      <c r="Q851" s="35">
        <v>0</v>
      </c>
      <c r="R851" s="35">
        <v>0</v>
      </c>
      <c r="S851" s="35">
        <v>0</v>
      </c>
      <c r="T851" s="35">
        <v>5044.5060300000005</v>
      </c>
      <c r="U851" s="35" t="e">
        <f>SUMIFS([1]raw_rps!$D:$D,[1]raw_rps!$B:$B,U843)/1000</f>
        <v>#VALUE!</v>
      </c>
      <c r="V851" s="35" t="e">
        <f>SUMIFS([1]raw_rps!$D:$D,[1]raw_rps!$B:$B,V843)/1000</f>
        <v>#VALUE!</v>
      </c>
      <c r="W851" s="35" t="e">
        <f>SUMIFS([1]raw_rps!$D:$D,[1]raw_rps!$B:$B,W843)/1000</f>
        <v>#VALUE!</v>
      </c>
      <c r="X851" s="35" t="e">
        <f>SUMIFS([1]raw_rps!$D:$D,[1]raw_rps!$B:$B,X843)/1000</f>
        <v>#VALUE!</v>
      </c>
      <c r="Y851" s="35" t="e">
        <f>SUMIFS([1]raw_rps!$D:$D,[1]raw_rps!$B:$B,Y843)/1000</f>
        <v>#VALUE!</v>
      </c>
      <c r="Z851" s="35" t="e">
        <f>SUMIFS([1]raw_rps!$D:$D,[1]raw_rps!$B:$B,Z843)/1000</f>
        <v>#VALUE!</v>
      </c>
      <c r="AA851" s="35" t="e">
        <f>SUMIFS([1]raw_rps!$D:$D,[1]raw_rps!$B:$B,AA843)/1000</f>
        <v>#VALUE!</v>
      </c>
      <c r="AB851" s="35" t="e">
        <f>SUMIFS([1]raw_rps!$D:$D,[1]raw_rps!$B:$B,AB843)/1000</f>
        <v>#VALUE!</v>
      </c>
      <c r="AC851" s="35" t="e">
        <f>SUMIFS([1]raw_rps!$D:$D,[1]raw_rps!$B:$B,AC843)/1000</f>
        <v>#VALUE!</v>
      </c>
      <c r="AD851" s="35" t="e">
        <f>SUMIFS([1]raw_rps!$D:$D,[1]raw_rps!$B:$B,AD843)/1000</f>
        <v>#VALUE!</v>
      </c>
      <c r="AE851" s="35" t="e">
        <f>SUMIFS([1]raw_rps!$D:$D,[1]raw_rps!$B:$B,AE843)/1000</f>
        <v>#VALUE!</v>
      </c>
      <c r="AF851" s="35" t="e">
        <f>SUMIFS([1]raw_rps!$D:$D,[1]raw_rps!$B:$B,AF843)/1000</f>
        <v>#VALUE!</v>
      </c>
      <c r="AG851" s="35" t="e">
        <f>SUMIFS([1]raw_rps!$D:$D,[1]raw_rps!$B:$B,AG843)/1000</f>
        <v>#VALUE!</v>
      </c>
      <c r="AH851" s="35" t="e">
        <f>SUMIFS([1]raw_rps!$D:$D,[1]raw_rps!$B:$B,AH843)/1000</f>
        <v>#VALUE!</v>
      </c>
      <c r="AI851" s="35" t="e">
        <f>SUMIFS([1]raw_rps!$D:$D,[1]raw_rps!$B:$B,AI843)/1000</f>
        <v>#VALUE!</v>
      </c>
      <c r="AJ851" s="35" t="e">
        <f>SUMIFS([1]raw_rps!$D:$D,[1]raw_rps!$B:$B,AJ843)/1000</f>
        <v>#VALUE!</v>
      </c>
      <c r="AK851" s="35" t="e">
        <f>SUMIFS([1]raw_rps!$D:$D,[1]raw_rps!$B:$B,AK843)/1000</f>
        <v>#VALUE!</v>
      </c>
      <c r="AL851" s="35" t="e">
        <f>SUMIFS([1]raw_rps!$D:$D,[1]raw_rps!$B:$B,AL843)/1000</f>
        <v>#VALUE!</v>
      </c>
      <c r="AM851" s="35" t="e">
        <f>SUMIFS([1]raw_rps!$D:$D,[1]raw_rps!$B:$B,AM843)/1000</f>
        <v>#VALUE!</v>
      </c>
      <c r="AN851" s="35" t="e">
        <f>SUMIFS([1]raw_rps!$D:$D,[1]raw_rps!$B:$B,AN843)/1000</f>
        <v>#VALUE!</v>
      </c>
      <c r="AO851" s="17"/>
      <c r="AP851" s="70"/>
      <c r="AQ851" s="70"/>
    </row>
    <row r="852" spans="2:43" outlineLevel="1" x14ac:dyDescent="0.4">
      <c r="C852" s="25" t="s">
        <v>203</v>
      </c>
      <c r="D852" s="26" t="s">
        <v>60</v>
      </c>
      <c r="E852" s="38">
        <v>0</v>
      </c>
      <c r="F852" s="38">
        <v>0</v>
      </c>
      <c r="G852" s="38">
        <v>0</v>
      </c>
      <c r="H852" s="38">
        <v>0</v>
      </c>
      <c r="I852" s="38">
        <v>0</v>
      </c>
      <c r="J852" s="38">
        <v>174.32456999999999</v>
      </c>
      <c r="K852" s="38">
        <v>223.32551999999998</v>
      </c>
      <c r="L852" s="38">
        <v>413.08431000000002</v>
      </c>
      <c r="M852" s="38">
        <v>560.08485999999994</v>
      </c>
      <c r="N852" s="38">
        <v>263.37713000000002</v>
      </c>
      <c r="O852" s="38">
        <v>0</v>
      </c>
      <c r="P852" s="38">
        <v>392.95994000000002</v>
      </c>
      <c r="Q852" s="38">
        <v>0</v>
      </c>
      <c r="R852" s="38">
        <v>0</v>
      </c>
      <c r="S852" s="38">
        <v>0</v>
      </c>
      <c r="T852" s="38">
        <v>944.14006999999992</v>
      </c>
      <c r="U852" s="38" t="e">
        <f>SUMIFS([1]raw_rps!$E:$E,[1]raw_rps!$B:$B,U843)/1000</f>
        <v>#VALUE!</v>
      </c>
      <c r="V852" s="38" t="e">
        <f>SUMIFS([1]raw_rps!$E:$E,[1]raw_rps!$B:$B,V843)/1000</f>
        <v>#VALUE!</v>
      </c>
      <c r="W852" s="38" t="e">
        <f>SUMIFS([1]raw_rps!$E:$E,[1]raw_rps!$B:$B,W843)/1000</f>
        <v>#VALUE!</v>
      </c>
      <c r="X852" s="38" t="e">
        <f>SUMIFS([1]raw_rps!$E:$E,[1]raw_rps!$B:$B,X843)/1000</f>
        <v>#VALUE!</v>
      </c>
      <c r="Y852" s="38" t="e">
        <f>SUMIFS([1]raw_rps!$E:$E,[1]raw_rps!$B:$B,Y843)/1000</f>
        <v>#VALUE!</v>
      </c>
      <c r="Z852" s="38" t="e">
        <f>SUMIFS([1]raw_rps!$E:$E,[1]raw_rps!$B:$B,Z843)/1000</f>
        <v>#VALUE!</v>
      </c>
      <c r="AA852" s="38" t="e">
        <f>SUMIFS([1]raw_rps!$E:$E,[1]raw_rps!$B:$B,AA843)/1000</f>
        <v>#VALUE!</v>
      </c>
      <c r="AB852" s="38" t="e">
        <f>SUMIFS([1]raw_rps!$E:$E,[1]raw_rps!$B:$B,AB843)/1000</f>
        <v>#VALUE!</v>
      </c>
      <c r="AC852" s="38" t="e">
        <f>SUMIFS([1]raw_rps!$E:$E,[1]raw_rps!$B:$B,AC843)/1000</f>
        <v>#VALUE!</v>
      </c>
      <c r="AD852" s="38" t="e">
        <f>SUMIFS([1]raw_rps!$E:$E,[1]raw_rps!$B:$B,AD843)/1000</f>
        <v>#VALUE!</v>
      </c>
      <c r="AE852" s="38" t="e">
        <f>SUMIFS([1]raw_rps!$E:$E,[1]raw_rps!$B:$B,AE843)/1000</f>
        <v>#VALUE!</v>
      </c>
      <c r="AF852" s="38" t="e">
        <f>SUMIFS([1]raw_rps!$E:$E,[1]raw_rps!$B:$B,AF843)/1000</f>
        <v>#VALUE!</v>
      </c>
      <c r="AG852" s="38" t="e">
        <f>SUMIFS([1]raw_rps!$E:$E,[1]raw_rps!$B:$B,AG843)/1000</f>
        <v>#VALUE!</v>
      </c>
      <c r="AH852" s="38" t="e">
        <f>SUMIFS([1]raw_rps!$E:$E,[1]raw_rps!$B:$B,AH843)/1000</f>
        <v>#VALUE!</v>
      </c>
      <c r="AI852" s="38" t="e">
        <f>SUMIFS([1]raw_rps!$E:$E,[1]raw_rps!$B:$B,AI843)/1000</f>
        <v>#VALUE!</v>
      </c>
      <c r="AJ852" s="38" t="e">
        <f>SUMIFS([1]raw_rps!$E:$E,[1]raw_rps!$B:$B,AJ843)/1000</f>
        <v>#VALUE!</v>
      </c>
      <c r="AK852" s="38" t="e">
        <f>SUMIFS([1]raw_rps!$E:$E,[1]raw_rps!$B:$B,AK843)/1000</f>
        <v>#VALUE!</v>
      </c>
      <c r="AL852" s="38" t="e">
        <f>SUMIFS([1]raw_rps!$E:$E,[1]raw_rps!$B:$B,AL843)/1000</f>
        <v>#VALUE!</v>
      </c>
      <c r="AM852" s="38" t="e">
        <f>SUMIFS([1]raw_rps!$E:$E,[1]raw_rps!$B:$B,AM843)/1000</f>
        <v>#VALUE!</v>
      </c>
      <c r="AN852" s="62" t="e">
        <f>SUMIFS([1]raw_rps!$E:$E,[1]raw_rps!$B:$B,AN843)/1000</f>
        <v>#VALUE!</v>
      </c>
      <c r="AO852" s="17"/>
      <c r="AP852" s="70"/>
      <c r="AQ852" s="70"/>
    </row>
    <row r="853" spans="2:43" outlineLevel="1" x14ac:dyDescent="0.4">
      <c r="C853" s="152" t="s">
        <v>204</v>
      </c>
      <c r="D853" s="95" t="s">
        <v>60</v>
      </c>
      <c r="E853" s="153">
        <v>0</v>
      </c>
      <c r="F853" s="153">
        <v>0</v>
      </c>
      <c r="G853" s="153">
        <v>0</v>
      </c>
      <c r="H853" s="153">
        <v>0</v>
      </c>
      <c r="I853" s="153">
        <v>0</v>
      </c>
      <c r="J853" s="153">
        <v>208017.72303954756</v>
      </c>
      <c r="K853" s="153">
        <v>212337.27034622326</v>
      </c>
      <c r="L853" s="153">
        <v>217097.73165193075</v>
      </c>
      <c r="M853" s="153">
        <v>221537.18819745805</v>
      </c>
      <c r="N853" s="153">
        <v>225420.39441024503</v>
      </c>
      <c r="O853" s="153">
        <v>0</v>
      </c>
      <c r="P853" s="153">
        <v>232316.02841684452</v>
      </c>
      <c r="Q853" s="153">
        <v>0</v>
      </c>
      <c r="R853" s="153">
        <v>0</v>
      </c>
      <c r="S853" s="153">
        <v>0</v>
      </c>
      <c r="T853" s="153">
        <v>243610.82835777331</v>
      </c>
      <c r="U853" s="153" t="e">
        <f>MAX((('IRP modeling- Resolve output'!U$195-U180)*(1-U$840)-U$841),0)</f>
        <v>#VALUE!</v>
      </c>
      <c r="V853" s="153" t="e">
        <f>MAX((('IRP modeling- Resolve output'!V$195-V180)*(1-V$840)-V$841),0)</f>
        <v>#VALUE!</v>
      </c>
      <c r="W853" s="153" t="e">
        <f>MAX((('IRP modeling- Resolve output'!W$195-W180)*(1-W$840)-W$841),0)</f>
        <v>#VALUE!</v>
      </c>
      <c r="X853" s="153" t="e">
        <f>MAX((('IRP modeling- Resolve output'!X$195-X180)*(1-X$840)-X$841),0)</f>
        <v>#VALUE!</v>
      </c>
      <c r="Y853" s="153" t="e">
        <f>MAX((('IRP modeling- Resolve output'!Y$195-Y180)*(1-Y$840)-Y$841),0)</f>
        <v>#VALUE!</v>
      </c>
      <c r="Z853" s="153" t="e">
        <f>MAX((('IRP modeling- Resolve output'!Z$195-Z180)*(1-Z$840)-Z$841),0)</f>
        <v>#VALUE!</v>
      </c>
      <c r="AA853" s="153" t="e">
        <f>MAX((('IRP modeling- Resolve output'!AA$195-AA180)*(1-AA$840)-AA$841),0)</f>
        <v>#VALUE!</v>
      </c>
      <c r="AB853" s="153" t="e">
        <f>MAX((('IRP modeling- Resolve output'!AB$195-AB180)*(1-AB$840)-AB$841),0)</f>
        <v>#VALUE!</v>
      </c>
      <c r="AC853" s="153" t="e">
        <f>MAX((('IRP modeling- Resolve output'!AC$195-AC180)*(1-AC$840)-AC$841),0)</f>
        <v>#VALUE!</v>
      </c>
      <c r="AD853" s="153" t="e">
        <f>MAX((('IRP modeling- Resolve output'!AD$195-AD180)*(1-AD$840)-AD$841),0)</f>
        <v>#VALUE!</v>
      </c>
      <c r="AE853" s="153" t="e">
        <f>MAX((('IRP modeling- Resolve output'!AE$195-AE180)*(1-AE$840)-AE$841),0)</f>
        <v>#VALUE!</v>
      </c>
      <c r="AF853" s="153" t="e">
        <f>MAX((('IRP modeling- Resolve output'!AF$195-AF180)*(1-AF$840)-AF$841),0)</f>
        <v>#VALUE!</v>
      </c>
      <c r="AG853" s="153" t="e">
        <f>MAX((('IRP modeling- Resolve output'!AG$195-AG180)*(1-AG$840)-AG$841),0)</f>
        <v>#VALUE!</v>
      </c>
      <c r="AH853" s="153" t="e">
        <f>MAX((('IRP modeling- Resolve output'!AH$195-AH180)*(1-AH$840)-AH$841),0)</f>
        <v>#VALUE!</v>
      </c>
      <c r="AI853" s="153" t="e">
        <f>MAX((('IRP modeling- Resolve output'!AI$195-AI180)*(1-AI$840)-AI$841),0)</f>
        <v>#VALUE!</v>
      </c>
      <c r="AJ853" s="153" t="e">
        <f>MAX((('IRP modeling- Resolve output'!AJ$195-AJ180)*(1-AJ$840)-AJ$841),0)</f>
        <v>#VALUE!</v>
      </c>
      <c r="AK853" s="153" t="e">
        <f>MAX((('IRP modeling- Resolve output'!AK$195-AK180)*(1-AK$840)-AK$841),0)</f>
        <v>#VALUE!</v>
      </c>
      <c r="AL853" s="153" t="e">
        <f>MAX((('IRP modeling- Resolve output'!AL$195-AL180)*(1-AL$840)-AL$841),0)</f>
        <v>#VALUE!</v>
      </c>
      <c r="AM853" s="153" t="e">
        <f>MAX((('IRP modeling- Resolve output'!AM$195-AM180)*(1-AM$840)-AM$841),0)</f>
        <v>#VALUE!</v>
      </c>
      <c r="AN853" s="153" t="e">
        <f>MAX((('IRP modeling- Resolve output'!AN$195-AN180)*(1-AN$840)-AN$841),0)</f>
        <v>#VALUE!</v>
      </c>
      <c r="AO853" s="17"/>
    </row>
    <row r="854" spans="2:43" outlineLevel="1" x14ac:dyDescent="0.4">
      <c r="C854" s="17" t="s">
        <v>205</v>
      </c>
      <c r="D854" s="18" t="s">
        <v>206</v>
      </c>
      <c r="E854" s="154">
        <v>0</v>
      </c>
      <c r="F854" s="155">
        <v>0</v>
      </c>
      <c r="G854" s="155">
        <v>0</v>
      </c>
      <c r="H854" s="155">
        <v>0</v>
      </c>
      <c r="I854" s="155">
        <v>0</v>
      </c>
      <c r="J854" s="155">
        <v>3.4665584343164073E-3</v>
      </c>
      <c r="K854" s="155">
        <v>7.4505597011912551E-3</v>
      </c>
      <c r="L854" s="155">
        <v>9.9842756992739728E-3</v>
      </c>
      <c r="M854" s="155">
        <v>1.3145151306880508E-2</v>
      </c>
      <c r="N854" s="155">
        <v>8.2188226450544064E-3</v>
      </c>
      <c r="O854" s="155">
        <v>0</v>
      </c>
      <c r="P854" s="155">
        <v>1.3095640042216423E-2</v>
      </c>
      <c r="Q854" s="155">
        <v>0</v>
      </c>
      <c r="R854" s="155">
        <v>0</v>
      </c>
      <c r="S854" s="155">
        <v>0</v>
      </c>
      <c r="T854" s="155">
        <v>3.3613254935287176E-2</v>
      </c>
      <c r="U854" s="155">
        <f t="shared" ref="U854:AN854" si="82">IFERROR(SUM(U851:U852)/SUM(U845:U847,U851),0)</f>
        <v>0</v>
      </c>
      <c r="V854" s="155">
        <f t="shared" si="82"/>
        <v>0</v>
      </c>
      <c r="W854" s="155">
        <f t="shared" si="82"/>
        <v>0</v>
      </c>
      <c r="X854" s="155">
        <f t="shared" si="82"/>
        <v>0</v>
      </c>
      <c r="Y854" s="155">
        <f t="shared" si="82"/>
        <v>0</v>
      </c>
      <c r="Z854" s="155">
        <f t="shared" si="82"/>
        <v>0</v>
      </c>
      <c r="AA854" s="155">
        <f t="shared" si="82"/>
        <v>0</v>
      </c>
      <c r="AB854" s="155">
        <f t="shared" si="82"/>
        <v>0</v>
      </c>
      <c r="AC854" s="155">
        <f t="shared" si="82"/>
        <v>0</v>
      </c>
      <c r="AD854" s="155">
        <f t="shared" si="82"/>
        <v>0</v>
      </c>
      <c r="AE854" s="155">
        <f t="shared" si="82"/>
        <v>0</v>
      </c>
      <c r="AF854" s="155">
        <f t="shared" si="82"/>
        <v>0</v>
      </c>
      <c r="AG854" s="155">
        <f t="shared" si="82"/>
        <v>0</v>
      </c>
      <c r="AH854" s="155">
        <f t="shared" si="82"/>
        <v>0</v>
      </c>
      <c r="AI854" s="155">
        <f t="shared" si="82"/>
        <v>0</v>
      </c>
      <c r="AJ854" s="155">
        <f t="shared" si="82"/>
        <v>0</v>
      </c>
      <c r="AK854" s="155">
        <f t="shared" si="82"/>
        <v>0</v>
      </c>
      <c r="AL854" s="155">
        <f t="shared" si="82"/>
        <v>0</v>
      </c>
      <c r="AM854" s="155">
        <f t="shared" si="82"/>
        <v>0</v>
      </c>
      <c r="AN854" s="155">
        <f t="shared" si="82"/>
        <v>0</v>
      </c>
      <c r="AO854" s="17"/>
      <c r="AP854" s="70"/>
      <c r="AQ854" s="70"/>
    </row>
    <row r="855" spans="2:43" outlineLevel="1" x14ac:dyDescent="0.4">
      <c r="C855" s="25" t="s">
        <v>207</v>
      </c>
      <c r="D855" s="26" t="s">
        <v>206</v>
      </c>
      <c r="E855" s="156">
        <v>0</v>
      </c>
      <c r="F855" s="156">
        <v>0</v>
      </c>
      <c r="G855" s="156">
        <v>0</v>
      </c>
      <c r="H855" s="156">
        <v>0</v>
      </c>
      <c r="I855" s="156">
        <v>0</v>
      </c>
      <c r="J855" s="156">
        <v>1.1178185498264485E-2</v>
      </c>
      <c r="K855" s="156">
        <v>1.8119092095722072E-2</v>
      </c>
      <c r="L855" s="156">
        <v>2.0731955777084948E-2</v>
      </c>
      <c r="M855" s="156">
        <v>2.5244575242460009E-2</v>
      </c>
      <c r="N855" s="156">
        <v>2.5908845188772595E-2</v>
      </c>
      <c r="O855" s="156">
        <v>0</v>
      </c>
      <c r="P855" s="156">
        <v>3.6789153072648663E-2</v>
      </c>
      <c r="Q855" s="156">
        <v>0</v>
      </c>
      <c r="R855" s="156">
        <v>0</v>
      </c>
      <c r="S855" s="156">
        <v>0</v>
      </c>
      <c r="T855" s="156">
        <v>6.3795189912207381E-2</v>
      </c>
      <c r="U855" s="156">
        <f t="shared" ref="U855:AN855" si="83">IFERROR(SUM(U850:U852)/SUM(U845:U847,U851),0)</f>
        <v>0</v>
      </c>
      <c r="V855" s="156">
        <f t="shared" si="83"/>
        <v>0</v>
      </c>
      <c r="W855" s="156">
        <f t="shared" si="83"/>
        <v>0</v>
      </c>
      <c r="X855" s="156">
        <f t="shared" si="83"/>
        <v>0</v>
      </c>
      <c r="Y855" s="156">
        <f t="shared" si="83"/>
        <v>0</v>
      </c>
      <c r="Z855" s="156">
        <f t="shared" si="83"/>
        <v>0</v>
      </c>
      <c r="AA855" s="156">
        <f t="shared" si="83"/>
        <v>0</v>
      </c>
      <c r="AB855" s="156">
        <f t="shared" si="83"/>
        <v>0</v>
      </c>
      <c r="AC855" s="156">
        <f t="shared" si="83"/>
        <v>0</v>
      </c>
      <c r="AD855" s="156">
        <f t="shared" si="83"/>
        <v>0</v>
      </c>
      <c r="AE855" s="156">
        <f t="shared" si="83"/>
        <v>0</v>
      </c>
      <c r="AF855" s="156">
        <f t="shared" si="83"/>
        <v>0</v>
      </c>
      <c r="AG855" s="156">
        <f t="shared" si="83"/>
        <v>0</v>
      </c>
      <c r="AH855" s="156">
        <f t="shared" si="83"/>
        <v>0</v>
      </c>
      <c r="AI855" s="156">
        <f t="shared" si="83"/>
        <v>0</v>
      </c>
      <c r="AJ855" s="156">
        <f t="shared" si="83"/>
        <v>0</v>
      </c>
      <c r="AK855" s="156">
        <f t="shared" si="83"/>
        <v>0</v>
      </c>
      <c r="AL855" s="156">
        <f t="shared" si="83"/>
        <v>0</v>
      </c>
      <c r="AM855" s="156">
        <f t="shared" si="83"/>
        <v>0</v>
      </c>
      <c r="AN855" s="157">
        <f t="shared" si="83"/>
        <v>0</v>
      </c>
      <c r="AO855" s="17"/>
      <c r="AQ855" s="70"/>
    </row>
    <row r="856" spans="2:43" outlineLevel="1" x14ac:dyDescent="0.4">
      <c r="C856" s="158" t="s">
        <v>208</v>
      </c>
      <c r="D856" s="18" t="s">
        <v>209</v>
      </c>
      <c r="E856" s="154">
        <v>0</v>
      </c>
      <c r="F856" s="154">
        <v>0</v>
      </c>
      <c r="G856" s="154">
        <v>0</v>
      </c>
      <c r="H856" s="154">
        <v>0</v>
      </c>
      <c r="I856" s="154">
        <v>0</v>
      </c>
      <c r="J856" s="154">
        <v>0.33022200448247635</v>
      </c>
      <c r="K856" s="154">
        <v>0.35717645440358731</v>
      </c>
      <c r="L856" s="154">
        <v>0.38411230193642781</v>
      </c>
      <c r="M856" s="154">
        <v>0.41103046125528475</v>
      </c>
      <c r="N856" s="154">
        <v>0.43793834341509474</v>
      </c>
      <c r="O856" s="154">
        <v>0</v>
      </c>
      <c r="P856" s="154">
        <v>0.49171447001939755</v>
      </c>
      <c r="Q856" s="154">
        <v>0</v>
      </c>
      <c r="R856" s="154">
        <v>0</v>
      </c>
      <c r="S856" s="154">
        <v>0</v>
      </c>
      <c r="T856" s="154">
        <v>0.59929537276392375</v>
      </c>
      <c r="U856" s="154">
        <f t="shared" ref="U856:AN856" si="84">IFERROR(U844/U853,0)</f>
        <v>0</v>
      </c>
      <c r="V856" s="154">
        <f t="shared" si="84"/>
        <v>0</v>
      </c>
      <c r="W856" s="154">
        <f t="shared" si="84"/>
        <v>0</v>
      </c>
      <c r="X856" s="154">
        <f t="shared" si="84"/>
        <v>0</v>
      </c>
      <c r="Y856" s="154">
        <f t="shared" si="84"/>
        <v>0</v>
      </c>
      <c r="Z856" s="154">
        <f t="shared" si="84"/>
        <v>0</v>
      </c>
      <c r="AA856" s="154">
        <f t="shared" si="84"/>
        <v>0</v>
      </c>
      <c r="AB856" s="154">
        <f t="shared" si="84"/>
        <v>0</v>
      </c>
      <c r="AC856" s="154">
        <f t="shared" si="84"/>
        <v>0</v>
      </c>
      <c r="AD856" s="154">
        <f t="shared" si="84"/>
        <v>0</v>
      </c>
      <c r="AE856" s="154">
        <f t="shared" si="84"/>
        <v>0</v>
      </c>
      <c r="AF856" s="154">
        <f t="shared" si="84"/>
        <v>0</v>
      </c>
      <c r="AG856" s="154">
        <f t="shared" si="84"/>
        <v>0</v>
      </c>
      <c r="AH856" s="154">
        <f t="shared" si="84"/>
        <v>0</v>
      </c>
      <c r="AI856" s="154">
        <f t="shared" si="84"/>
        <v>0</v>
      </c>
      <c r="AJ856" s="154">
        <f t="shared" si="84"/>
        <v>0</v>
      </c>
      <c r="AK856" s="154">
        <f t="shared" si="84"/>
        <v>0</v>
      </c>
      <c r="AL856" s="154">
        <f t="shared" si="84"/>
        <v>0</v>
      </c>
      <c r="AM856" s="154">
        <f t="shared" si="84"/>
        <v>0</v>
      </c>
      <c r="AN856" s="154">
        <f t="shared" si="84"/>
        <v>0</v>
      </c>
      <c r="AO856" s="17"/>
    </row>
    <row r="857" spans="2:43" outlineLevel="1" x14ac:dyDescent="0.4">
      <c r="C857" s="158" t="s">
        <v>210</v>
      </c>
      <c r="D857" s="18" t="s">
        <v>209</v>
      </c>
      <c r="E857" s="154">
        <v>0</v>
      </c>
      <c r="F857" s="154">
        <v>0</v>
      </c>
      <c r="G857" s="154">
        <v>0</v>
      </c>
      <c r="H857" s="154">
        <v>0</v>
      </c>
      <c r="I857" s="154">
        <v>0</v>
      </c>
      <c r="J857" s="154">
        <v>0.4278378997210735</v>
      </c>
      <c r="K857" s="154">
        <v>0.44913714537489474</v>
      </c>
      <c r="L857" s="154">
        <v>0.49333464166136287</v>
      </c>
      <c r="M857" s="154">
        <v>0.50761440052117768</v>
      </c>
      <c r="N857" s="154">
        <v>0.53804446748181056</v>
      </c>
      <c r="O857" s="154">
        <v>0</v>
      </c>
      <c r="P857" s="154">
        <v>0.58971030932993773</v>
      </c>
      <c r="Q857" s="154">
        <v>0</v>
      </c>
      <c r="R857" s="154">
        <v>0</v>
      </c>
      <c r="S857" s="154">
        <v>0</v>
      </c>
      <c r="T857" s="154">
        <v>0.68468743718993108</v>
      </c>
      <c r="U857" s="154">
        <f t="shared" ref="U857:AN857" si="85">IFERROR((SUM(U$845:U$847)-U$850-U852)/U853,0)</f>
        <v>0</v>
      </c>
      <c r="V857" s="154">
        <f t="shared" si="85"/>
        <v>0</v>
      </c>
      <c r="W857" s="154">
        <f t="shared" si="85"/>
        <v>0</v>
      </c>
      <c r="X857" s="154">
        <f t="shared" si="85"/>
        <v>0</v>
      </c>
      <c r="Y857" s="154">
        <f t="shared" si="85"/>
        <v>0</v>
      </c>
      <c r="Z857" s="154">
        <f t="shared" si="85"/>
        <v>0</v>
      </c>
      <c r="AA857" s="154">
        <f t="shared" si="85"/>
        <v>0</v>
      </c>
      <c r="AB857" s="154">
        <f t="shared" si="85"/>
        <v>0</v>
      </c>
      <c r="AC857" s="154">
        <f t="shared" si="85"/>
        <v>0</v>
      </c>
      <c r="AD857" s="154">
        <f t="shared" si="85"/>
        <v>0</v>
      </c>
      <c r="AE857" s="154">
        <f t="shared" si="85"/>
        <v>0</v>
      </c>
      <c r="AF857" s="154">
        <f t="shared" si="85"/>
        <v>0</v>
      </c>
      <c r="AG857" s="154">
        <f t="shared" si="85"/>
        <v>0</v>
      </c>
      <c r="AH857" s="154">
        <f t="shared" si="85"/>
        <v>0</v>
      </c>
      <c r="AI857" s="154">
        <f t="shared" si="85"/>
        <v>0</v>
      </c>
      <c r="AJ857" s="154">
        <f t="shared" si="85"/>
        <v>0</v>
      </c>
      <c r="AK857" s="154">
        <f t="shared" si="85"/>
        <v>0</v>
      </c>
      <c r="AL857" s="154">
        <f t="shared" si="85"/>
        <v>0</v>
      </c>
      <c r="AM857" s="154">
        <f t="shared" si="85"/>
        <v>0</v>
      </c>
      <c r="AN857" s="154">
        <f t="shared" si="85"/>
        <v>0</v>
      </c>
      <c r="AO857" s="17"/>
    </row>
    <row r="858" spans="2:43" outlineLevel="1" x14ac:dyDescent="0.4">
      <c r="C858" s="158" t="s">
        <v>211</v>
      </c>
      <c r="D858" s="18" t="s">
        <v>209</v>
      </c>
      <c r="E858" s="154">
        <v>0</v>
      </c>
      <c r="F858" s="154">
        <v>0</v>
      </c>
      <c r="G858" s="154">
        <v>0</v>
      </c>
      <c r="H858" s="154">
        <v>0</v>
      </c>
      <c r="I858" s="154">
        <v>0</v>
      </c>
      <c r="J858" s="154">
        <v>0</v>
      </c>
      <c r="K858" s="154">
        <v>0</v>
      </c>
      <c r="L858" s="154">
        <v>0</v>
      </c>
      <c r="M858" s="154">
        <v>0</v>
      </c>
      <c r="N858" s="154">
        <v>2.1775043969920912E-2</v>
      </c>
      <c r="O858" s="154">
        <v>0</v>
      </c>
      <c r="P858" s="154">
        <v>6.7610939748921461E-2</v>
      </c>
      <c r="Q858" s="154">
        <v>0</v>
      </c>
      <c r="R858" s="154">
        <v>0</v>
      </c>
      <c r="S858" s="154">
        <v>0</v>
      </c>
      <c r="T858" s="154">
        <v>0</v>
      </c>
      <c r="U858" s="154">
        <f t="shared" ref="U858:AN858" si="86">IFERROR(U848/U853,0)</f>
        <v>0</v>
      </c>
      <c r="V858" s="154">
        <f t="shared" si="86"/>
        <v>0</v>
      </c>
      <c r="W858" s="154">
        <f t="shared" si="86"/>
        <v>0</v>
      </c>
      <c r="X858" s="154">
        <f t="shared" si="86"/>
        <v>0</v>
      </c>
      <c r="Y858" s="154">
        <f t="shared" si="86"/>
        <v>0</v>
      </c>
      <c r="Z858" s="154">
        <f t="shared" si="86"/>
        <v>0</v>
      </c>
      <c r="AA858" s="154">
        <f t="shared" si="86"/>
        <v>0</v>
      </c>
      <c r="AB858" s="154">
        <f t="shared" si="86"/>
        <v>0</v>
      </c>
      <c r="AC858" s="154">
        <f t="shared" si="86"/>
        <v>0</v>
      </c>
      <c r="AD858" s="154">
        <f t="shared" si="86"/>
        <v>0</v>
      </c>
      <c r="AE858" s="154">
        <f t="shared" si="86"/>
        <v>0</v>
      </c>
      <c r="AF858" s="154">
        <f t="shared" si="86"/>
        <v>0</v>
      </c>
      <c r="AG858" s="154">
        <f t="shared" si="86"/>
        <v>0</v>
      </c>
      <c r="AH858" s="154">
        <f t="shared" si="86"/>
        <v>0</v>
      </c>
      <c r="AI858" s="154">
        <f t="shared" si="86"/>
        <v>0</v>
      </c>
      <c r="AJ858" s="154">
        <f t="shared" si="86"/>
        <v>0</v>
      </c>
      <c r="AK858" s="154">
        <f t="shared" si="86"/>
        <v>0</v>
      </c>
      <c r="AL858" s="154">
        <f t="shared" si="86"/>
        <v>0</v>
      </c>
      <c r="AM858" s="154">
        <f t="shared" si="86"/>
        <v>0</v>
      </c>
      <c r="AN858" s="154">
        <f t="shared" si="86"/>
        <v>0</v>
      </c>
      <c r="AO858" s="17"/>
    </row>
    <row r="859" spans="2:43" outlineLevel="1" x14ac:dyDescent="0.4">
      <c r="C859" s="158" t="s">
        <v>212</v>
      </c>
      <c r="D859" s="18" t="s">
        <v>209</v>
      </c>
      <c r="E859" s="154">
        <v>0</v>
      </c>
      <c r="F859" s="154">
        <v>0</v>
      </c>
      <c r="G859" s="154">
        <v>0</v>
      </c>
      <c r="H859" s="154">
        <v>0</v>
      </c>
      <c r="I859" s="154">
        <v>0</v>
      </c>
      <c r="J859" s="154">
        <v>0.4278378997210735</v>
      </c>
      <c r="K859" s="154">
        <v>0.44913714537489474</v>
      </c>
      <c r="L859" s="154">
        <v>0.49333464166136287</v>
      </c>
      <c r="M859" s="154">
        <v>0.50761440052117768</v>
      </c>
      <c r="N859" s="154">
        <v>0.55981951145173148</v>
      </c>
      <c r="O859" s="154">
        <v>0</v>
      </c>
      <c r="P859" s="154">
        <v>0.65732124907885914</v>
      </c>
      <c r="Q859" s="154">
        <v>0</v>
      </c>
      <c r="R859" s="154">
        <v>0</v>
      </c>
      <c r="S859" s="154">
        <v>0</v>
      </c>
      <c r="T859" s="154">
        <v>0.68468743718993108</v>
      </c>
      <c r="U859" s="154">
        <f t="shared" ref="U859:AN859" si="87">U857+U858</f>
        <v>0</v>
      </c>
      <c r="V859" s="154">
        <f t="shared" si="87"/>
        <v>0</v>
      </c>
      <c r="W859" s="154">
        <f t="shared" si="87"/>
        <v>0</v>
      </c>
      <c r="X859" s="154">
        <f t="shared" si="87"/>
        <v>0</v>
      </c>
      <c r="Y859" s="154">
        <f t="shared" si="87"/>
        <v>0</v>
      </c>
      <c r="Z859" s="154">
        <f t="shared" si="87"/>
        <v>0</v>
      </c>
      <c r="AA859" s="154">
        <f t="shared" si="87"/>
        <v>0</v>
      </c>
      <c r="AB859" s="154">
        <f t="shared" si="87"/>
        <v>0</v>
      </c>
      <c r="AC859" s="154">
        <f t="shared" si="87"/>
        <v>0</v>
      </c>
      <c r="AD859" s="154">
        <f t="shared" si="87"/>
        <v>0</v>
      </c>
      <c r="AE859" s="154">
        <f t="shared" si="87"/>
        <v>0</v>
      </c>
      <c r="AF859" s="154">
        <f t="shared" si="87"/>
        <v>0</v>
      </c>
      <c r="AG859" s="154">
        <f t="shared" si="87"/>
        <v>0</v>
      </c>
      <c r="AH859" s="154">
        <f t="shared" si="87"/>
        <v>0</v>
      </c>
      <c r="AI859" s="154">
        <f t="shared" si="87"/>
        <v>0</v>
      </c>
      <c r="AJ859" s="154">
        <f t="shared" si="87"/>
        <v>0</v>
      </c>
      <c r="AK859" s="154">
        <f t="shared" si="87"/>
        <v>0</v>
      </c>
      <c r="AL859" s="154">
        <f t="shared" si="87"/>
        <v>0</v>
      </c>
      <c r="AM859" s="154">
        <f t="shared" si="87"/>
        <v>0</v>
      </c>
      <c r="AN859" s="154">
        <f t="shared" si="87"/>
        <v>0</v>
      </c>
      <c r="AO859" s="17"/>
    </row>
    <row r="860" spans="2:43" outlineLevel="1" x14ac:dyDescent="0.4">
      <c r="C860" s="158" t="s">
        <v>213</v>
      </c>
      <c r="D860" s="18" t="s">
        <v>209</v>
      </c>
      <c r="E860" s="154">
        <v>0</v>
      </c>
      <c r="F860" s="154">
        <v>0</v>
      </c>
      <c r="G860" s="154">
        <v>0</v>
      </c>
      <c r="H860" s="154">
        <v>0</v>
      </c>
      <c r="I860" s="154">
        <v>0</v>
      </c>
      <c r="J860" s="154">
        <v>0.65701847950022707</v>
      </c>
      <c r="K860" s="154">
        <v>0.67366938117299224</v>
      </c>
      <c r="L860" s="154">
        <v>0.71134135959949785</v>
      </c>
      <c r="M860" s="154">
        <v>0.72113949443483349</v>
      </c>
      <c r="N860" s="154">
        <v>0.70755063892997838</v>
      </c>
      <c r="O860" s="154">
        <v>0</v>
      </c>
      <c r="P860" s="154">
        <v>0.71653762210324812</v>
      </c>
      <c r="Q860" s="154">
        <v>0</v>
      </c>
      <c r="R860" s="154">
        <v>0</v>
      </c>
      <c r="S860" s="154">
        <v>0</v>
      </c>
      <c r="T860" s="154">
        <v>0.8019622167383319</v>
      </c>
      <c r="U860" s="154">
        <f>IFERROR((U849+SUM(U$845:U$847)-U$850-U852)/MAX((('IRP modeling- Resolve output'!U$195-U180)*(1-U$840)),0),0)</f>
        <v>0</v>
      </c>
      <c r="V860" s="154">
        <f>IFERROR((V849+SUM(V$845:V$847)-V$850-V852)/MAX((('IRP modeling- Resolve output'!V$195-V180)*(1-V$840)),0),0)</f>
        <v>0</v>
      </c>
      <c r="W860" s="154">
        <f>IFERROR((W849+SUM(W$845:W$847)-W$850-W852)/MAX((('IRP modeling- Resolve output'!W$195-W180)*(1-W$840)),0),0)</f>
        <v>0</v>
      </c>
      <c r="X860" s="154">
        <f>IFERROR((X849+SUM(X$845:X$847)-X$850-X852)/MAX((('IRP modeling- Resolve output'!X$195-X180)*(1-X$840)),0),0)</f>
        <v>0</v>
      </c>
      <c r="Y860" s="154">
        <f>IFERROR((Y849+SUM(Y$845:Y$847)-Y$850-Y852)/MAX((('IRP modeling- Resolve output'!Y$195-Y180)*(1-Y$840)),0),0)</f>
        <v>0</v>
      </c>
      <c r="Z860" s="154">
        <f>IFERROR((Z849+SUM(Z$845:Z$847)-Z$850-Z852)/MAX((('IRP modeling- Resolve output'!Z$195-Z180)*(1-Z$840)),0),0)</f>
        <v>0</v>
      </c>
      <c r="AA860" s="154">
        <f>IFERROR((AA849+SUM(AA$845:AA$847)-AA$850-AA852)/MAX((('IRP modeling- Resolve output'!AA$195-AA180)*(1-AA$840)),0),0)</f>
        <v>0</v>
      </c>
      <c r="AB860" s="154">
        <f>IFERROR((AB849+SUM(AB$845:AB$847)-AB$850-AB852)/MAX((('IRP modeling- Resolve output'!AB$195-AB180)*(1-AB$840)),0),0)</f>
        <v>0</v>
      </c>
      <c r="AC860" s="154">
        <f>IFERROR((AC849+SUM(AC$845:AC$847)-AC$850-AC852)/MAX((('IRP modeling- Resolve output'!AC$195-AC180)*(1-AC$840)),0),0)</f>
        <v>0</v>
      </c>
      <c r="AD860" s="154">
        <f>IFERROR((AD849+SUM(AD$845:AD$847)-AD$850-AD852)/MAX((('IRP modeling- Resolve output'!AD$195-AD180)*(1-AD$840)),0),0)</f>
        <v>0</v>
      </c>
      <c r="AE860" s="154">
        <f>IFERROR((AE849+SUM(AE$845:AE$847)-AE$850-AE852)/MAX((('IRP modeling- Resolve output'!AE$195-AE180)*(1-AE$840)),0),0)</f>
        <v>0</v>
      </c>
      <c r="AF860" s="154">
        <f>IFERROR((AF849+SUM(AF$845:AF$847)-AF$850-AF852)/MAX((('IRP modeling- Resolve output'!AF$195-AF180)*(1-AF$840)),0),0)</f>
        <v>0</v>
      </c>
      <c r="AG860" s="154">
        <f>IFERROR((AG849+SUM(AG$845:AG$847)-AG$850-AG852)/MAX((('IRP modeling- Resolve output'!AG$195-AG180)*(1-AG$840)),0),0)</f>
        <v>0</v>
      </c>
      <c r="AH860" s="154">
        <f>IFERROR((AH849+SUM(AH$845:AH$847)-AH$850-AH852)/MAX((('IRP modeling- Resolve output'!AH$195-AH180)*(1-AH$840)),0),0)</f>
        <v>0</v>
      </c>
      <c r="AI860" s="154">
        <f>IFERROR((AI849+SUM(AI$845:AI$847)-AI$850-AI852)/MAX((('IRP modeling- Resolve output'!AI$195-AI180)*(1-AI$840)),0),0)</f>
        <v>0</v>
      </c>
      <c r="AJ860" s="154">
        <f>IFERROR((AJ849+SUM(AJ$845:AJ$847)-AJ$850-AJ852)/MAX((('IRP modeling- Resolve output'!AJ$195-AJ180)*(1-AJ$840)),0),0)</f>
        <v>0</v>
      </c>
      <c r="AK860" s="154">
        <f>IFERROR((AK849+SUM(AK$845:AK$847)-AK$850-AK852)/MAX((('IRP modeling- Resolve output'!AK$195-AK180)*(1-AK$840)),0),0)</f>
        <v>0</v>
      </c>
      <c r="AL860" s="154">
        <f>IFERROR((AL849+SUM(AL$845:AL$847)-AL$850-AL852)/MAX((('IRP modeling- Resolve output'!AL$195-AL180)*(1-AL$840)),0),0)</f>
        <v>0</v>
      </c>
      <c r="AM860" s="154">
        <f>IFERROR((AM849+SUM(AM$845:AM$847)-AM$850-AM852)/MAX((('IRP modeling- Resolve output'!AM$195-AM180)*(1-AM$840)),0),0)</f>
        <v>0</v>
      </c>
      <c r="AN860" s="154">
        <f>IFERROR((AN849+SUM(AN$845:AN$847)-AN$850-AN852)/MAX((('IRP modeling- Resolve output'!AN$195-AN180)*(1-AN$840)),0),0)</f>
        <v>0</v>
      </c>
      <c r="AO860" s="17"/>
    </row>
    <row r="861" spans="2:43" outlineLevel="1" x14ac:dyDescent="0.4">
      <c r="C861" s="112" t="s">
        <v>214</v>
      </c>
      <c r="D861" s="95" t="s">
        <v>215</v>
      </c>
      <c r="E861" s="96">
        <v>0</v>
      </c>
      <c r="F861" s="96">
        <v>0</v>
      </c>
      <c r="G861" s="96">
        <v>0</v>
      </c>
      <c r="H861" s="96">
        <v>0</v>
      </c>
      <c r="I861" s="96">
        <v>0</v>
      </c>
      <c r="J861" s="96">
        <v>0</v>
      </c>
      <c r="K861" s="96">
        <v>0</v>
      </c>
      <c r="L861" s="96">
        <v>0</v>
      </c>
      <c r="M861" s="96">
        <v>0</v>
      </c>
      <c r="N861" s="96">
        <v>0</v>
      </c>
      <c r="O861" s="96">
        <v>0</v>
      </c>
      <c r="P861" s="96">
        <v>0</v>
      </c>
      <c r="Q861" s="96">
        <v>0</v>
      </c>
      <c r="R861" s="96">
        <v>0</v>
      </c>
      <c r="S861" s="96">
        <v>0</v>
      </c>
      <c r="T861" s="96">
        <v>0</v>
      </c>
      <c r="U861" s="96" t="e">
        <f>SUMIFS([1]raw_rps!$I:$I,[1]raw_rps!$B:$B,U$843)</f>
        <v>#VALUE!</v>
      </c>
      <c r="V861" s="96" t="e">
        <f>SUMIFS([1]raw_rps!$I:$I,[1]raw_rps!$B:$B,V$843)</f>
        <v>#VALUE!</v>
      </c>
      <c r="W861" s="96" t="e">
        <f>SUMIFS([1]raw_rps!$I:$I,[1]raw_rps!$B:$B,W$843)</f>
        <v>#VALUE!</v>
      </c>
      <c r="X861" s="96" t="e">
        <f>SUMIFS([1]raw_rps!$I:$I,[1]raw_rps!$B:$B,X$843)</f>
        <v>#VALUE!</v>
      </c>
      <c r="Y861" s="96" t="e">
        <f>SUMIFS([1]raw_rps!$I:$I,[1]raw_rps!$B:$B,Y$843)</f>
        <v>#VALUE!</v>
      </c>
      <c r="Z861" s="96" t="e">
        <f>SUMIFS([1]raw_rps!$I:$I,[1]raw_rps!$B:$B,Z$843)</f>
        <v>#VALUE!</v>
      </c>
      <c r="AA861" s="96" t="e">
        <f>SUMIFS([1]raw_rps!$I:$I,[1]raw_rps!$B:$B,AA$843)</f>
        <v>#VALUE!</v>
      </c>
      <c r="AB861" s="96" t="e">
        <f>SUMIFS([1]raw_rps!$I:$I,[1]raw_rps!$B:$B,AB$843)</f>
        <v>#VALUE!</v>
      </c>
      <c r="AC861" s="96" t="e">
        <f>SUMIFS([1]raw_rps!$I:$I,[1]raw_rps!$B:$B,AC$843)</f>
        <v>#VALUE!</v>
      </c>
      <c r="AD861" s="96" t="e">
        <f>SUMIFS([1]raw_rps!$I:$I,[1]raw_rps!$B:$B,AD$843)</f>
        <v>#VALUE!</v>
      </c>
      <c r="AE861" s="96" t="e">
        <f>SUMIFS([1]raw_rps!$I:$I,[1]raw_rps!$B:$B,AE$843)</f>
        <v>#VALUE!</v>
      </c>
      <c r="AF861" s="96" t="e">
        <f>SUMIFS([1]raw_rps!$I:$I,[1]raw_rps!$B:$B,AF$843)</f>
        <v>#VALUE!</v>
      </c>
      <c r="AG861" s="96" t="e">
        <f>SUMIFS([1]raw_rps!$I:$I,[1]raw_rps!$B:$B,AG$843)</f>
        <v>#VALUE!</v>
      </c>
      <c r="AH861" s="96" t="e">
        <f>SUMIFS([1]raw_rps!$I:$I,[1]raw_rps!$B:$B,AH$843)</f>
        <v>#VALUE!</v>
      </c>
      <c r="AI861" s="96" t="e">
        <f>SUMIFS([1]raw_rps!$I:$I,[1]raw_rps!$B:$B,AI$843)</f>
        <v>#VALUE!</v>
      </c>
      <c r="AJ861" s="96" t="e">
        <f>SUMIFS([1]raw_rps!$I:$I,[1]raw_rps!$B:$B,AJ$843)</f>
        <v>#VALUE!</v>
      </c>
      <c r="AK861" s="96" t="e">
        <f>SUMIFS([1]raw_rps!$I:$I,[1]raw_rps!$B:$B,AK$843)</f>
        <v>#VALUE!</v>
      </c>
      <c r="AL861" s="96" t="e">
        <f>SUMIFS([1]raw_rps!$I:$I,[1]raw_rps!$B:$B,AL$843)</f>
        <v>#VALUE!</v>
      </c>
      <c r="AM861" s="96" t="e">
        <f>SUMIFS([1]raw_rps!$I:$I,[1]raw_rps!$B:$B,AM$843)</f>
        <v>#VALUE!</v>
      </c>
      <c r="AN861" s="97" t="e">
        <f>SUMIFS([1]raw_rps!$I:$I,[1]raw_rps!$B:$B,AN$843)</f>
        <v>#VALUE!</v>
      </c>
      <c r="AO861" s="17"/>
    </row>
    <row r="862" spans="2:43" outlineLevel="1" x14ac:dyDescent="0.4"/>
    <row r="864" spans="2:43" ht="15.75" x14ac:dyDescent="0.5">
      <c r="B864" s="12" t="s">
        <v>216</v>
      </c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</row>
    <row r="865" spans="2:41" outlineLevel="1" x14ac:dyDescent="0.4"/>
    <row r="866" spans="2:41" outlineLevel="1" x14ac:dyDescent="0.4">
      <c r="C866" s="159" t="s">
        <v>217</v>
      </c>
      <c r="D866" s="48"/>
      <c r="E866" s="160"/>
      <c r="F866" s="160"/>
      <c r="G866" s="160"/>
      <c r="H866" s="160"/>
      <c r="I866" s="160"/>
      <c r="J866" s="160"/>
      <c r="K866" s="160"/>
      <c r="L866" s="160"/>
      <c r="M866" s="160"/>
      <c r="N866" s="160"/>
      <c r="O866" s="160"/>
      <c r="P866" s="160"/>
      <c r="Q866" s="160"/>
      <c r="R866" s="160"/>
      <c r="S866" s="160"/>
      <c r="T866" s="160"/>
      <c r="U866" s="160"/>
      <c r="V866" s="160"/>
      <c r="W866" s="160"/>
      <c r="X866" s="160"/>
      <c r="Y866" s="160"/>
      <c r="Z866" s="160"/>
      <c r="AA866" s="160"/>
      <c r="AB866" s="160"/>
      <c r="AC866" s="160"/>
      <c r="AD866" s="160"/>
      <c r="AE866" s="160"/>
      <c r="AF866" s="160"/>
      <c r="AG866" s="160"/>
      <c r="AH866" s="160"/>
      <c r="AI866" s="160"/>
      <c r="AJ866" s="160"/>
      <c r="AK866" s="160"/>
      <c r="AL866" s="160"/>
      <c r="AM866" s="160"/>
      <c r="AN866" s="160"/>
    </row>
    <row r="867" spans="2:41" outlineLevel="1" x14ac:dyDescent="0.4">
      <c r="C867" s="14" t="s">
        <v>53</v>
      </c>
      <c r="D867" s="15" t="s">
        <v>34</v>
      </c>
      <c r="E867" s="16">
        <v>2015</v>
      </c>
      <c r="F867" s="16">
        <v>2016</v>
      </c>
      <c r="G867" s="16">
        <v>2017</v>
      </c>
      <c r="H867" s="16">
        <v>2018</v>
      </c>
      <c r="I867" s="16">
        <v>2019</v>
      </c>
      <c r="J867" s="16">
        <v>2020</v>
      </c>
      <c r="K867" s="16">
        <v>2021</v>
      </c>
      <c r="L867" s="16">
        <v>2022</v>
      </c>
      <c r="M867" s="16">
        <v>2023</v>
      </c>
      <c r="N867" s="16">
        <v>2024</v>
      </c>
      <c r="O867" s="16">
        <v>2025</v>
      </c>
      <c r="P867" s="16">
        <v>2026</v>
      </c>
      <c r="Q867" s="16">
        <v>2027</v>
      </c>
      <c r="R867" s="16">
        <v>2028</v>
      </c>
      <c r="S867" s="16">
        <v>2029</v>
      </c>
      <c r="T867" s="16">
        <v>2030</v>
      </c>
      <c r="U867" s="16">
        <f t="shared" ref="U867:AN867" si="88">T867+1</f>
        <v>2031</v>
      </c>
      <c r="V867" s="16">
        <f t="shared" si="88"/>
        <v>2032</v>
      </c>
      <c r="W867" s="16">
        <f t="shared" si="88"/>
        <v>2033</v>
      </c>
      <c r="X867" s="16">
        <f t="shared" si="88"/>
        <v>2034</v>
      </c>
      <c r="Y867" s="16">
        <f t="shared" si="88"/>
        <v>2035</v>
      </c>
      <c r="Z867" s="16">
        <f t="shared" si="88"/>
        <v>2036</v>
      </c>
      <c r="AA867" s="16">
        <f t="shared" si="88"/>
        <v>2037</v>
      </c>
      <c r="AB867" s="16">
        <f t="shared" si="88"/>
        <v>2038</v>
      </c>
      <c r="AC867" s="16">
        <f t="shared" si="88"/>
        <v>2039</v>
      </c>
      <c r="AD867" s="16">
        <f t="shared" si="88"/>
        <v>2040</v>
      </c>
      <c r="AE867" s="16">
        <f t="shared" si="88"/>
        <v>2041</v>
      </c>
      <c r="AF867" s="16">
        <f t="shared" si="88"/>
        <v>2042</v>
      </c>
      <c r="AG867" s="16">
        <f t="shared" si="88"/>
        <v>2043</v>
      </c>
      <c r="AH867" s="16">
        <f t="shared" si="88"/>
        <v>2044</v>
      </c>
      <c r="AI867" s="16">
        <f t="shared" si="88"/>
        <v>2045</v>
      </c>
      <c r="AJ867" s="16">
        <f t="shared" si="88"/>
        <v>2046</v>
      </c>
      <c r="AK867" s="16">
        <f t="shared" si="88"/>
        <v>2047</v>
      </c>
      <c r="AL867" s="16">
        <f t="shared" si="88"/>
        <v>2048</v>
      </c>
      <c r="AM867" s="16">
        <f t="shared" si="88"/>
        <v>2049</v>
      </c>
      <c r="AN867" s="47">
        <f t="shared" si="88"/>
        <v>2050</v>
      </c>
      <c r="AO867" s="17"/>
    </row>
    <row r="868" spans="2:41" outlineLevel="1" x14ac:dyDescent="0.4">
      <c r="C868" s="17" t="s">
        <v>89</v>
      </c>
      <c r="D868" s="18" t="s">
        <v>36</v>
      </c>
      <c r="E868" s="35">
        <v>0</v>
      </c>
      <c r="F868" s="35">
        <v>0</v>
      </c>
      <c r="G868" s="35">
        <v>0</v>
      </c>
      <c r="H868" s="35">
        <v>0</v>
      </c>
      <c r="I868" s="35">
        <v>0</v>
      </c>
      <c r="J868" s="35">
        <v>0</v>
      </c>
      <c r="K868" s="35">
        <v>0</v>
      </c>
      <c r="L868" s="35">
        <v>0</v>
      </c>
      <c r="M868" s="35">
        <v>0</v>
      </c>
      <c r="N868" s="35">
        <v>0</v>
      </c>
      <c r="O868" s="35">
        <v>0</v>
      </c>
      <c r="P868" s="35">
        <v>0</v>
      </c>
      <c r="Q868" s="35">
        <v>0</v>
      </c>
      <c r="R868" s="35">
        <v>0</v>
      </c>
      <c r="S868" s="35">
        <v>0</v>
      </c>
      <c r="T868" s="35">
        <v>0</v>
      </c>
      <c r="U868" s="35" t="e">
        <f>SUMIFS([1]raw_local_capacity_resources!$C:$C,[1]raw_local_capacity_resources!$A:$A,$C868,[1]raw_local_capacity_resources!$B:$B,U$867)</f>
        <v>#VALUE!</v>
      </c>
      <c r="V868" s="35" t="e">
        <f>SUMIFS([1]raw_local_capacity_resources!$C:$C,[1]raw_local_capacity_resources!$A:$A,$C868,[1]raw_local_capacity_resources!$B:$B,V$867)</f>
        <v>#VALUE!</v>
      </c>
      <c r="W868" s="35" t="e">
        <f>SUMIFS([1]raw_local_capacity_resources!$C:$C,[1]raw_local_capacity_resources!$A:$A,$C868,[1]raw_local_capacity_resources!$B:$B,W$867)</f>
        <v>#VALUE!</v>
      </c>
      <c r="X868" s="35" t="e">
        <f>SUMIFS([1]raw_local_capacity_resources!$C:$C,[1]raw_local_capacity_resources!$A:$A,$C868,[1]raw_local_capacity_resources!$B:$B,X$867)</f>
        <v>#VALUE!</v>
      </c>
      <c r="Y868" s="35" t="e">
        <f>SUMIFS([1]raw_local_capacity_resources!$C:$C,[1]raw_local_capacity_resources!$A:$A,$C868,[1]raw_local_capacity_resources!$B:$B,Y$867)</f>
        <v>#VALUE!</v>
      </c>
      <c r="Z868" s="35" t="e">
        <f>SUMIFS([1]raw_local_capacity_resources!$C:$C,[1]raw_local_capacity_resources!$A:$A,$C868,[1]raw_local_capacity_resources!$B:$B,Z$867)</f>
        <v>#VALUE!</v>
      </c>
      <c r="AA868" s="35" t="e">
        <f>SUMIFS([1]raw_local_capacity_resources!$C:$C,[1]raw_local_capacity_resources!$A:$A,$C868,[1]raw_local_capacity_resources!$B:$B,AA$867)</f>
        <v>#VALUE!</v>
      </c>
      <c r="AB868" s="35" t="e">
        <f>SUMIFS([1]raw_local_capacity_resources!$C:$C,[1]raw_local_capacity_resources!$A:$A,$C868,[1]raw_local_capacity_resources!$B:$B,AB$867)</f>
        <v>#VALUE!</v>
      </c>
      <c r="AC868" s="35" t="e">
        <f>SUMIFS([1]raw_local_capacity_resources!$C:$C,[1]raw_local_capacity_resources!$A:$A,$C868,[1]raw_local_capacity_resources!$B:$B,AC$867)</f>
        <v>#VALUE!</v>
      </c>
      <c r="AD868" s="35" t="e">
        <f>SUMIFS([1]raw_local_capacity_resources!$C:$C,[1]raw_local_capacity_resources!$A:$A,$C868,[1]raw_local_capacity_resources!$B:$B,AD$867)</f>
        <v>#VALUE!</v>
      </c>
      <c r="AE868" s="35" t="e">
        <f>SUMIFS([1]raw_local_capacity_resources!$C:$C,[1]raw_local_capacity_resources!$A:$A,$C868,[1]raw_local_capacity_resources!$B:$B,AE$867)</f>
        <v>#VALUE!</v>
      </c>
      <c r="AF868" s="35" t="e">
        <f>SUMIFS([1]raw_local_capacity_resources!$C:$C,[1]raw_local_capacity_resources!$A:$A,$C868,[1]raw_local_capacity_resources!$B:$B,AF$867)</f>
        <v>#VALUE!</v>
      </c>
      <c r="AG868" s="35" t="e">
        <f>SUMIFS([1]raw_local_capacity_resources!$C:$C,[1]raw_local_capacity_resources!$A:$A,$C868,[1]raw_local_capacity_resources!$B:$B,AG$867)</f>
        <v>#VALUE!</v>
      </c>
      <c r="AH868" s="35" t="e">
        <f>SUMIFS([1]raw_local_capacity_resources!$C:$C,[1]raw_local_capacity_resources!$A:$A,$C868,[1]raw_local_capacity_resources!$B:$B,AH$867)</f>
        <v>#VALUE!</v>
      </c>
      <c r="AI868" s="35" t="e">
        <f>SUMIFS([1]raw_local_capacity_resources!$C:$C,[1]raw_local_capacity_resources!$A:$A,$C868,[1]raw_local_capacity_resources!$B:$B,AI$867)</f>
        <v>#VALUE!</v>
      </c>
      <c r="AJ868" s="35" t="e">
        <f>SUMIFS([1]raw_local_capacity_resources!$C:$C,[1]raw_local_capacity_resources!$A:$A,$C868,[1]raw_local_capacity_resources!$B:$B,AJ$867)</f>
        <v>#VALUE!</v>
      </c>
      <c r="AK868" s="35" t="e">
        <f>SUMIFS([1]raw_local_capacity_resources!$C:$C,[1]raw_local_capacity_resources!$A:$A,$C868,[1]raw_local_capacity_resources!$B:$B,AK$867)</f>
        <v>#VALUE!</v>
      </c>
      <c r="AL868" s="35" t="e">
        <f>SUMIFS([1]raw_local_capacity_resources!$C:$C,[1]raw_local_capacity_resources!$A:$A,$C868,[1]raw_local_capacity_resources!$B:$B,AL$867)</f>
        <v>#VALUE!</v>
      </c>
      <c r="AM868" s="35" t="e">
        <f>SUMIFS([1]raw_local_capacity_resources!$C:$C,[1]raw_local_capacity_resources!$A:$A,$C868,[1]raw_local_capacity_resources!$B:$B,AM$867)</f>
        <v>#VALUE!</v>
      </c>
      <c r="AN868" s="49" t="e">
        <f>SUMIFS([1]raw_local_capacity_resources!$C:$C,[1]raw_local_capacity_resources!$A:$A,$C868,[1]raw_local_capacity_resources!$B:$B,AN$867)</f>
        <v>#VALUE!</v>
      </c>
      <c r="AO868" s="17"/>
    </row>
    <row r="869" spans="2:41" outlineLevel="1" x14ac:dyDescent="0.4">
      <c r="C869" s="17" t="s">
        <v>90</v>
      </c>
      <c r="D869" s="18" t="s">
        <v>36</v>
      </c>
      <c r="E869" s="35">
        <v>0</v>
      </c>
      <c r="F869" s="35">
        <v>0</v>
      </c>
      <c r="G869" s="35">
        <v>0</v>
      </c>
      <c r="H869" s="35">
        <v>0</v>
      </c>
      <c r="I869" s="35">
        <v>0</v>
      </c>
      <c r="J869" s="35">
        <v>0</v>
      </c>
      <c r="K869" s="35">
        <v>0</v>
      </c>
      <c r="L869" s="35">
        <v>0</v>
      </c>
      <c r="M869" s="35">
        <v>0</v>
      </c>
      <c r="N869" s="35">
        <v>0</v>
      </c>
      <c r="O869" s="35">
        <v>0</v>
      </c>
      <c r="P869" s="35">
        <v>0</v>
      </c>
      <c r="Q869" s="35">
        <v>0</v>
      </c>
      <c r="R869" s="35">
        <v>0</v>
      </c>
      <c r="S869" s="35">
        <v>0</v>
      </c>
      <c r="T869" s="35">
        <v>0</v>
      </c>
      <c r="U869" s="35" t="e">
        <f>SUMIFS([1]raw_local_capacity_resources!$C:$C,[1]raw_local_capacity_resources!$A:$A,$C869,[1]raw_local_capacity_resources!$B:$B,U$867)</f>
        <v>#VALUE!</v>
      </c>
      <c r="V869" s="35" t="e">
        <f>SUMIFS([1]raw_local_capacity_resources!$C:$C,[1]raw_local_capacity_resources!$A:$A,$C869,[1]raw_local_capacity_resources!$B:$B,V$867)</f>
        <v>#VALUE!</v>
      </c>
      <c r="W869" s="35" t="e">
        <f>SUMIFS([1]raw_local_capacity_resources!$C:$C,[1]raw_local_capacity_resources!$A:$A,$C869,[1]raw_local_capacity_resources!$B:$B,W$867)</f>
        <v>#VALUE!</v>
      </c>
      <c r="X869" s="35" t="e">
        <f>SUMIFS([1]raw_local_capacity_resources!$C:$C,[1]raw_local_capacity_resources!$A:$A,$C869,[1]raw_local_capacity_resources!$B:$B,X$867)</f>
        <v>#VALUE!</v>
      </c>
      <c r="Y869" s="35" t="e">
        <f>SUMIFS([1]raw_local_capacity_resources!$C:$C,[1]raw_local_capacity_resources!$A:$A,$C869,[1]raw_local_capacity_resources!$B:$B,Y$867)</f>
        <v>#VALUE!</v>
      </c>
      <c r="Z869" s="35" t="e">
        <f>SUMIFS([1]raw_local_capacity_resources!$C:$C,[1]raw_local_capacity_resources!$A:$A,$C869,[1]raw_local_capacity_resources!$B:$B,Z$867)</f>
        <v>#VALUE!</v>
      </c>
      <c r="AA869" s="35" t="e">
        <f>SUMIFS([1]raw_local_capacity_resources!$C:$C,[1]raw_local_capacity_resources!$A:$A,$C869,[1]raw_local_capacity_resources!$B:$B,AA$867)</f>
        <v>#VALUE!</v>
      </c>
      <c r="AB869" s="35" t="e">
        <f>SUMIFS([1]raw_local_capacity_resources!$C:$C,[1]raw_local_capacity_resources!$A:$A,$C869,[1]raw_local_capacity_resources!$B:$B,AB$867)</f>
        <v>#VALUE!</v>
      </c>
      <c r="AC869" s="35" t="e">
        <f>SUMIFS([1]raw_local_capacity_resources!$C:$C,[1]raw_local_capacity_resources!$A:$A,$C869,[1]raw_local_capacity_resources!$B:$B,AC$867)</f>
        <v>#VALUE!</v>
      </c>
      <c r="AD869" s="35" t="e">
        <f>SUMIFS([1]raw_local_capacity_resources!$C:$C,[1]raw_local_capacity_resources!$A:$A,$C869,[1]raw_local_capacity_resources!$B:$B,AD$867)</f>
        <v>#VALUE!</v>
      </c>
      <c r="AE869" s="35" t="e">
        <f>SUMIFS([1]raw_local_capacity_resources!$C:$C,[1]raw_local_capacity_resources!$A:$A,$C869,[1]raw_local_capacity_resources!$B:$B,AE$867)</f>
        <v>#VALUE!</v>
      </c>
      <c r="AF869" s="35" t="e">
        <f>SUMIFS([1]raw_local_capacity_resources!$C:$C,[1]raw_local_capacity_resources!$A:$A,$C869,[1]raw_local_capacity_resources!$B:$B,AF$867)</f>
        <v>#VALUE!</v>
      </c>
      <c r="AG869" s="35" t="e">
        <f>SUMIFS([1]raw_local_capacity_resources!$C:$C,[1]raw_local_capacity_resources!$A:$A,$C869,[1]raw_local_capacity_resources!$B:$B,AG$867)</f>
        <v>#VALUE!</v>
      </c>
      <c r="AH869" s="35" t="e">
        <f>SUMIFS([1]raw_local_capacity_resources!$C:$C,[1]raw_local_capacity_resources!$A:$A,$C869,[1]raw_local_capacity_resources!$B:$B,AH$867)</f>
        <v>#VALUE!</v>
      </c>
      <c r="AI869" s="35" t="e">
        <f>SUMIFS([1]raw_local_capacity_resources!$C:$C,[1]raw_local_capacity_resources!$A:$A,$C869,[1]raw_local_capacity_resources!$B:$B,AI$867)</f>
        <v>#VALUE!</v>
      </c>
      <c r="AJ869" s="35" t="e">
        <f>SUMIFS([1]raw_local_capacity_resources!$C:$C,[1]raw_local_capacity_resources!$A:$A,$C869,[1]raw_local_capacity_resources!$B:$B,AJ$867)</f>
        <v>#VALUE!</v>
      </c>
      <c r="AK869" s="35" t="e">
        <f>SUMIFS([1]raw_local_capacity_resources!$C:$C,[1]raw_local_capacity_resources!$A:$A,$C869,[1]raw_local_capacity_resources!$B:$B,AK$867)</f>
        <v>#VALUE!</v>
      </c>
      <c r="AL869" s="35" t="e">
        <f>SUMIFS([1]raw_local_capacity_resources!$C:$C,[1]raw_local_capacity_resources!$A:$A,$C869,[1]raw_local_capacity_resources!$B:$B,AL$867)</f>
        <v>#VALUE!</v>
      </c>
      <c r="AM869" s="35" t="e">
        <f>SUMIFS([1]raw_local_capacity_resources!$C:$C,[1]raw_local_capacity_resources!$A:$A,$C869,[1]raw_local_capacity_resources!$B:$B,AM$867)</f>
        <v>#VALUE!</v>
      </c>
      <c r="AN869" s="49" t="e">
        <f>SUMIFS([1]raw_local_capacity_resources!$C:$C,[1]raw_local_capacity_resources!$A:$A,$C869,[1]raw_local_capacity_resources!$B:$B,AN$867)</f>
        <v>#VALUE!</v>
      </c>
      <c r="AO869" s="17"/>
    </row>
    <row r="870" spans="2:41" outlineLevel="1" x14ac:dyDescent="0.4">
      <c r="C870" s="17" t="s">
        <v>91</v>
      </c>
      <c r="D870" s="18" t="s">
        <v>36</v>
      </c>
      <c r="E870" s="35">
        <v>0</v>
      </c>
      <c r="F870" s="35">
        <v>0</v>
      </c>
      <c r="G870" s="35">
        <v>0</v>
      </c>
      <c r="H870" s="35">
        <v>0</v>
      </c>
      <c r="I870" s="35">
        <v>0</v>
      </c>
      <c r="J870" s="35">
        <v>0</v>
      </c>
      <c r="K870" s="35">
        <v>0</v>
      </c>
      <c r="L870" s="35">
        <v>0</v>
      </c>
      <c r="M870" s="35">
        <v>0</v>
      </c>
      <c r="N870" s="35">
        <v>0</v>
      </c>
      <c r="O870" s="35">
        <v>0</v>
      </c>
      <c r="P870" s="35">
        <v>0</v>
      </c>
      <c r="Q870" s="35">
        <v>0</v>
      </c>
      <c r="R870" s="35">
        <v>0</v>
      </c>
      <c r="S870" s="35">
        <v>0</v>
      </c>
      <c r="T870" s="35">
        <v>0</v>
      </c>
      <c r="U870" s="35" t="e">
        <f>SUMIFS([1]raw_local_capacity_resources!$C:$C,[1]raw_local_capacity_resources!$A:$A,$C870,[1]raw_local_capacity_resources!$B:$B,U$867)</f>
        <v>#VALUE!</v>
      </c>
      <c r="V870" s="35" t="e">
        <f>SUMIFS([1]raw_local_capacity_resources!$C:$C,[1]raw_local_capacity_resources!$A:$A,$C870,[1]raw_local_capacity_resources!$B:$B,V$867)</f>
        <v>#VALUE!</v>
      </c>
      <c r="W870" s="35" t="e">
        <f>SUMIFS([1]raw_local_capacity_resources!$C:$C,[1]raw_local_capacity_resources!$A:$A,$C870,[1]raw_local_capacity_resources!$B:$B,W$867)</f>
        <v>#VALUE!</v>
      </c>
      <c r="X870" s="35" t="e">
        <f>SUMIFS([1]raw_local_capacity_resources!$C:$C,[1]raw_local_capacity_resources!$A:$A,$C870,[1]raw_local_capacity_resources!$B:$B,X$867)</f>
        <v>#VALUE!</v>
      </c>
      <c r="Y870" s="35" t="e">
        <f>SUMIFS([1]raw_local_capacity_resources!$C:$C,[1]raw_local_capacity_resources!$A:$A,$C870,[1]raw_local_capacity_resources!$B:$B,Y$867)</f>
        <v>#VALUE!</v>
      </c>
      <c r="Z870" s="35" t="e">
        <f>SUMIFS([1]raw_local_capacity_resources!$C:$C,[1]raw_local_capacity_resources!$A:$A,$C870,[1]raw_local_capacity_resources!$B:$B,Z$867)</f>
        <v>#VALUE!</v>
      </c>
      <c r="AA870" s="35" t="e">
        <f>SUMIFS([1]raw_local_capacity_resources!$C:$C,[1]raw_local_capacity_resources!$A:$A,$C870,[1]raw_local_capacity_resources!$B:$B,AA$867)</f>
        <v>#VALUE!</v>
      </c>
      <c r="AB870" s="35" t="e">
        <f>SUMIFS([1]raw_local_capacity_resources!$C:$C,[1]raw_local_capacity_resources!$A:$A,$C870,[1]raw_local_capacity_resources!$B:$B,AB$867)</f>
        <v>#VALUE!</v>
      </c>
      <c r="AC870" s="35" t="e">
        <f>SUMIFS([1]raw_local_capacity_resources!$C:$C,[1]raw_local_capacity_resources!$A:$A,$C870,[1]raw_local_capacity_resources!$B:$B,AC$867)</f>
        <v>#VALUE!</v>
      </c>
      <c r="AD870" s="35" t="e">
        <f>SUMIFS([1]raw_local_capacity_resources!$C:$C,[1]raw_local_capacity_resources!$A:$A,$C870,[1]raw_local_capacity_resources!$B:$B,AD$867)</f>
        <v>#VALUE!</v>
      </c>
      <c r="AE870" s="35" t="e">
        <f>SUMIFS([1]raw_local_capacity_resources!$C:$C,[1]raw_local_capacity_resources!$A:$A,$C870,[1]raw_local_capacity_resources!$B:$B,AE$867)</f>
        <v>#VALUE!</v>
      </c>
      <c r="AF870" s="35" t="e">
        <f>SUMIFS([1]raw_local_capacity_resources!$C:$C,[1]raw_local_capacity_resources!$A:$A,$C870,[1]raw_local_capacity_resources!$B:$B,AF$867)</f>
        <v>#VALUE!</v>
      </c>
      <c r="AG870" s="35" t="e">
        <f>SUMIFS([1]raw_local_capacity_resources!$C:$C,[1]raw_local_capacity_resources!$A:$A,$C870,[1]raw_local_capacity_resources!$B:$B,AG$867)</f>
        <v>#VALUE!</v>
      </c>
      <c r="AH870" s="35" t="e">
        <f>SUMIFS([1]raw_local_capacity_resources!$C:$C,[1]raw_local_capacity_resources!$A:$A,$C870,[1]raw_local_capacity_resources!$B:$B,AH$867)</f>
        <v>#VALUE!</v>
      </c>
      <c r="AI870" s="35" t="e">
        <f>SUMIFS([1]raw_local_capacity_resources!$C:$C,[1]raw_local_capacity_resources!$A:$A,$C870,[1]raw_local_capacity_resources!$B:$B,AI$867)</f>
        <v>#VALUE!</v>
      </c>
      <c r="AJ870" s="35" t="e">
        <f>SUMIFS([1]raw_local_capacity_resources!$C:$C,[1]raw_local_capacity_resources!$A:$A,$C870,[1]raw_local_capacity_resources!$B:$B,AJ$867)</f>
        <v>#VALUE!</v>
      </c>
      <c r="AK870" s="35" t="e">
        <f>SUMIFS([1]raw_local_capacity_resources!$C:$C,[1]raw_local_capacity_resources!$A:$A,$C870,[1]raw_local_capacity_resources!$B:$B,AK$867)</f>
        <v>#VALUE!</v>
      </c>
      <c r="AL870" s="35" t="e">
        <f>SUMIFS([1]raw_local_capacity_resources!$C:$C,[1]raw_local_capacity_resources!$A:$A,$C870,[1]raw_local_capacity_resources!$B:$B,AL$867)</f>
        <v>#VALUE!</v>
      </c>
      <c r="AM870" s="35" t="e">
        <f>SUMIFS([1]raw_local_capacity_resources!$C:$C,[1]raw_local_capacity_resources!$A:$A,$C870,[1]raw_local_capacity_resources!$B:$B,AM$867)</f>
        <v>#VALUE!</v>
      </c>
      <c r="AN870" s="49" t="e">
        <f>SUMIFS([1]raw_local_capacity_resources!$C:$C,[1]raw_local_capacity_resources!$A:$A,$C870,[1]raw_local_capacity_resources!$B:$B,AN$867)</f>
        <v>#VALUE!</v>
      </c>
      <c r="AO870" s="17"/>
    </row>
    <row r="871" spans="2:41" outlineLevel="1" x14ac:dyDescent="0.4">
      <c r="C871" s="17" t="s">
        <v>218</v>
      </c>
      <c r="D871" s="18" t="s">
        <v>36</v>
      </c>
      <c r="E871" s="35">
        <v>0</v>
      </c>
      <c r="F871" s="35">
        <v>0</v>
      </c>
      <c r="G871" s="35">
        <v>0</v>
      </c>
      <c r="H871" s="35">
        <v>0</v>
      </c>
      <c r="I871" s="35">
        <v>0</v>
      </c>
      <c r="J871" s="35">
        <v>0</v>
      </c>
      <c r="K871" s="35">
        <v>0</v>
      </c>
      <c r="L871" s="35">
        <v>0</v>
      </c>
      <c r="M871" s="35">
        <v>0</v>
      </c>
      <c r="N871" s="35">
        <v>0</v>
      </c>
      <c r="O871" s="35">
        <v>0</v>
      </c>
      <c r="P871" s="35">
        <v>0</v>
      </c>
      <c r="Q871" s="35">
        <v>0</v>
      </c>
      <c r="R871" s="35">
        <v>0</v>
      </c>
      <c r="S871" s="35">
        <v>0</v>
      </c>
      <c r="T871" s="35">
        <v>0</v>
      </c>
      <c r="U871" s="35" t="e">
        <f>SUMIFS([1]raw_local_capacity_resources!$C:$C,[1]raw_local_capacity_resources!$A:$A,$C871,[1]raw_local_capacity_resources!$B:$B,U$867)</f>
        <v>#VALUE!</v>
      </c>
      <c r="V871" s="35" t="e">
        <f>SUMIFS([1]raw_local_capacity_resources!$C:$C,[1]raw_local_capacity_resources!$A:$A,$C871,[1]raw_local_capacity_resources!$B:$B,V$867)</f>
        <v>#VALUE!</v>
      </c>
      <c r="W871" s="35" t="e">
        <f>SUMIFS([1]raw_local_capacity_resources!$C:$C,[1]raw_local_capacity_resources!$A:$A,$C871,[1]raw_local_capacity_resources!$B:$B,W$867)</f>
        <v>#VALUE!</v>
      </c>
      <c r="X871" s="35" t="e">
        <f>SUMIFS([1]raw_local_capacity_resources!$C:$C,[1]raw_local_capacity_resources!$A:$A,$C871,[1]raw_local_capacity_resources!$B:$B,X$867)</f>
        <v>#VALUE!</v>
      </c>
      <c r="Y871" s="35" t="e">
        <f>SUMIFS([1]raw_local_capacity_resources!$C:$C,[1]raw_local_capacity_resources!$A:$A,$C871,[1]raw_local_capacity_resources!$B:$B,Y$867)</f>
        <v>#VALUE!</v>
      </c>
      <c r="Z871" s="35" t="e">
        <f>SUMIFS([1]raw_local_capacity_resources!$C:$C,[1]raw_local_capacity_resources!$A:$A,$C871,[1]raw_local_capacity_resources!$B:$B,Z$867)</f>
        <v>#VALUE!</v>
      </c>
      <c r="AA871" s="35" t="e">
        <f>SUMIFS([1]raw_local_capacity_resources!$C:$C,[1]raw_local_capacity_resources!$A:$A,$C871,[1]raw_local_capacity_resources!$B:$B,AA$867)</f>
        <v>#VALUE!</v>
      </c>
      <c r="AB871" s="35" t="e">
        <f>SUMIFS([1]raw_local_capacity_resources!$C:$C,[1]raw_local_capacity_resources!$A:$A,$C871,[1]raw_local_capacity_resources!$B:$B,AB$867)</f>
        <v>#VALUE!</v>
      </c>
      <c r="AC871" s="35" t="e">
        <f>SUMIFS([1]raw_local_capacity_resources!$C:$C,[1]raw_local_capacity_resources!$A:$A,$C871,[1]raw_local_capacity_resources!$B:$B,AC$867)</f>
        <v>#VALUE!</v>
      </c>
      <c r="AD871" s="35" t="e">
        <f>SUMIFS([1]raw_local_capacity_resources!$C:$C,[1]raw_local_capacity_resources!$A:$A,$C871,[1]raw_local_capacity_resources!$B:$B,AD$867)</f>
        <v>#VALUE!</v>
      </c>
      <c r="AE871" s="35" t="e">
        <f>SUMIFS([1]raw_local_capacity_resources!$C:$C,[1]raw_local_capacity_resources!$A:$A,$C871,[1]raw_local_capacity_resources!$B:$B,AE$867)</f>
        <v>#VALUE!</v>
      </c>
      <c r="AF871" s="35" t="e">
        <f>SUMIFS([1]raw_local_capacity_resources!$C:$C,[1]raw_local_capacity_resources!$A:$A,$C871,[1]raw_local_capacity_resources!$B:$B,AF$867)</f>
        <v>#VALUE!</v>
      </c>
      <c r="AG871" s="35" t="e">
        <f>SUMIFS([1]raw_local_capacity_resources!$C:$C,[1]raw_local_capacity_resources!$A:$A,$C871,[1]raw_local_capacity_resources!$B:$B,AG$867)</f>
        <v>#VALUE!</v>
      </c>
      <c r="AH871" s="35" t="e">
        <f>SUMIFS([1]raw_local_capacity_resources!$C:$C,[1]raw_local_capacity_resources!$A:$A,$C871,[1]raw_local_capacity_resources!$B:$B,AH$867)</f>
        <v>#VALUE!</v>
      </c>
      <c r="AI871" s="35" t="e">
        <f>SUMIFS([1]raw_local_capacity_resources!$C:$C,[1]raw_local_capacity_resources!$A:$A,$C871,[1]raw_local_capacity_resources!$B:$B,AI$867)</f>
        <v>#VALUE!</v>
      </c>
      <c r="AJ871" s="35" t="e">
        <f>SUMIFS([1]raw_local_capacity_resources!$C:$C,[1]raw_local_capacity_resources!$A:$A,$C871,[1]raw_local_capacity_resources!$B:$B,AJ$867)</f>
        <v>#VALUE!</v>
      </c>
      <c r="AK871" s="35" t="e">
        <f>SUMIFS([1]raw_local_capacity_resources!$C:$C,[1]raw_local_capacity_resources!$A:$A,$C871,[1]raw_local_capacity_resources!$B:$B,AK$867)</f>
        <v>#VALUE!</v>
      </c>
      <c r="AL871" s="35" t="e">
        <f>SUMIFS([1]raw_local_capacity_resources!$C:$C,[1]raw_local_capacity_resources!$A:$A,$C871,[1]raw_local_capacity_resources!$B:$B,AL$867)</f>
        <v>#VALUE!</v>
      </c>
      <c r="AM871" s="35" t="e">
        <f>SUMIFS([1]raw_local_capacity_resources!$C:$C,[1]raw_local_capacity_resources!$A:$A,$C871,[1]raw_local_capacity_resources!$B:$B,AM$867)</f>
        <v>#VALUE!</v>
      </c>
      <c r="AN871" s="49" t="e">
        <f>SUMIFS([1]raw_local_capacity_resources!$C:$C,[1]raw_local_capacity_resources!$A:$A,$C871,[1]raw_local_capacity_resources!$B:$B,AN$867)</f>
        <v>#VALUE!</v>
      </c>
      <c r="AO871" s="17"/>
    </row>
    <row r="872" spans="2:41" outlineLevel="1" x14ac:dyDescent="0.4">
      <c r="C872" s="17" t="s">
        <v>47</v>
      </c>
      <c r="D872" s="18" t="s">
        <v>36</v>
      </c>
      <c r="E872" s="35">
        <v>0</v>
      </c>
      <c r="F872" s="35">
        <v>0</v>
      </c>
      <c r="G872" s="35">
        <v>0</v>
      </c>
      <c r="H872" s="35">
        <v>0</v>
      </c>
      <c r="I872" s="35">
        <v>0</v>
      </c>
      <c r="J872" s="35">
        <v>0</v>
      </c>
      <c r="K872" s="35">
        <v>0</v>
      </c>
      <c r="L872" s="35">
        <v>0</v>
      </c>
      <c r="M872" s="35">
        <v>0</v>
      </c>
      <c r="N872" s="35">
        <v>0</v>
      </c>
      <c r="O872" s="35">
        <v>0</v>
      </c>
      <c r="P872" s="35">
        <v>0</v>
      </c>
      <c r="Q872" s="35">
        <v>0</v>
      </c>
      <c r="R872" s="35">
        <v>0</v>
      </c>
      <c r="S872" s="35">
        <v>0</v>
      </c>
      <c r="T872" s="35">
        <v>0</v>
      </c>
      <c r="U872" s="35" t="e">
        <f>SUMIFS([1]raw_local_capacity_resources!$C:$C,[1]raw_local_capacity_resources!$A:$A,$C872,[1]raw_local_capacity_resources!$B:$B,U$867)</f>
        <v>#VALUE!</v>
      </c>
      <c r="V872" s="35" t="e">
        <f>SUMIFS([1]raw_local_capacity_resources!$C:$C,[1]raw_local_capacity_resources!$A:$A,$C872,[1]raw_local_capacity_resources!$B:$B,V$867)</f>
        <v>#VALUE!</v>
      </c>
      <c r="W872" s="35" t="e">
        <f>SUMIFS([1]raw_local_capacity_resources!$C:$C,[1]raw_local_capacity_resources!$A:$A,$C872,[1]raw_local_capacity_resources!$B:$B,W$867)</f>
        <v>#VALUE!</v>
      </c>
      <c r="X872" s="35" t="e">
        <f>SUMIFS([1]raw_local_capacity_resources!$C:$C,[1]raw_local_capacity_resources!$A:$A,$C872,[1]raw_local_capacity_resources!$B:$B,X$867)</f>
        <v>#VALUE!</v>
      </c>
      <c r="Y872" s="35" t="e">
        <f>SUMIFS([1]raw_local_capacity_resources!$C:$C,[1]raw_local_capacity_resources!$A:$A,$C872,[1]raw_local_capacity_resources!$B:$B,Y$867)</f>
        <v>#VALUE!</v>
      </c>
      <c r="Z872" s="35" t="e">
        <f>SUMIFS([1]raw_local_capacity_resources!$C:$C,[1]raw_local_capacity_resources!$A:$A,$C872,[1]raw_local_capacity_resources!$B:$B,Z$867)</f>
        <v>#VALUE!</v>
      </c>
      <c r="AA872" s="35" t="e">
        <f>SUMIFS([1]raw_local_capacity_resources!$C:$C,[1]raw_local_capacity_resources!$A:$A,$C872,[1]raw_local_capacity_resources!$B:$B,AA$867)</f>
        <v>#VALUE!</v>
      </c>
      <c r="AB872" s="35" t="e">
        <f>SUMIFS([1]raw_local_capacity_resources!$C:$C,[1]raw_local_capacity_resources!$A:$A,$C872,[1]raw_local_capacity_resources!$B:$B,AB$867)</f>
        <v>#VALUE!</v>
      </c>
      <c r="AC872" s="35" t="e">
        <f>SUMIFS([1]raw_local_capacity_resources!$C:$C,[1]raw_local_capacity_resources!$A:$A,$C872,[1]raw_local_capacity_resources!$B:$B,AC$867)</f>
        <v>#VALUE!</v>
      </c>
      <c r="AD872" s="35" t="e">
        <f>SUMIFS([1]raw_local_capacity_resources!$C:$C,[1]raw_local_capacity_resources!$A:$A,$C872,[1]raw_local_capacity_resources!$B:$B,AD$867)</f>
        <v>#VALUE!</v>
      </c>
      <c r="AE872" s="35" t="e">
        <f>SUMIFS([1]raw_local_capacity_resources!$C:$C,[1]raw_local_capacity_resources!$A:$A,$C872,[1]raw_local_capacity_resources!$B:$B,AE$867)</f>
        <v>#VALUE!</v>
      </c>
      <c r="AF872" s="35" t="e">
        <f>SUMIFS([1]raw_local_capacity_resources!$C:$C,[1]raw_local_capacity_resources!$A:$A,$C872,[1]raw_local_capacity_resources!$B:$B,AF$867)</f>
        <v>#VALUE!</v>
      </c>
      <c r="AG872" s="35" t="e">
        <f>SUMIFS([1]raw_local_capacity_resources!$C:$C,[1]raw_local_capacity_resources!$A:$A,$C872,[1]raw_local_capacity_resources!$B:$B,AG$867)</f>
        <v>#VALUE!</v>
      </c>
      <c r="AH872" s="35" t="e">
        <f>SUMIFS([1]raw_local_capacity_resources!$C:$C,[1]raw_local_capacity_resources!$A:$A,$C872,[1]raw_local_capacity_resources!$B:$B,AH$867)</f>
        <v>#VALUE!</v>
      </c>
      <c r="AI872" s="35" t="e">
        <f>SUMIFS([1]raw_local_capacity_resources!$C:$C,[1]raw_local_capacity_resources!$A:$A,$C872,[1]raw_local_capacity_resources!$B:$B,AI$867)</f>
        <v>#VALUE!</v>
      </c>
      <c r="AJ872" s="35" t="e">
        <f>SUMIFS([1]raw_local_capacity_resources!$C:$C,[1]raw_local_capacity_resources!$A:$A,$C872,[1]raw_local_capacity_resources!$B:$B,AJ$867)</f>
        <v>#VALUE!</v>
      </c>
      <c r="AK872" s="35" t="e">
        <f>SUMIFS([1]raw_local_capacity_resources!$C:$C,[1]raw_local_capacity_resources!$A:$A,$C872,[1]raw_local_capacity_resources!$B:$B,AK$867)</f>
        <v>#VALUE!</v>
      </c>
      <c r="AL872" s="35" t="e">
        <f>SUMIFS([1]raw_local_capacity_resources!$C:$C,[1]raw_local_capacity_resources!$A:$A,$C872,[1]raw_local_capacity_resources!$B:$B,AL$867)</f>
        <v>#VALUE!</v>
      </c>
      <c r="AM872" s="35" t="e">
        <f>SUMIFS([1]raw_local_capacity_resources!$C:$C,[1]raw_local_capacity_resources!$A:$A,$C872,[1]raw_local_capacity_resources!$B:$B,AM$867)</f>
        <v>#VALUE!</v>
      </c>
      <c r="AN872" s="49" t="e">
        <f>SUMIFS([1]raw_local_capacity_resources!$C:$C,[1]raw_local_capacity_resources!$A:$A,$C872,[1]raw_local_capacity_resources!$B:$B,AN$867)</f>
        <v>#VALUE!</v>
      </c>
      <c r="AO872" s="17"/>
    </row>
    <row r="873" spans="2:41" outlineLevel="1" x14ac:dyDescent="0.4">
      <c r="C873" s="17" t="s">
        <v>48</v>
      </c>
      <c r="D873" s="18" t="s">
        <v>36</v>
      </c>
      <c r="E873" s="35">
        <v>0</v>
      </c>
      <c r="F873" s="35">
        <v>0</v>
      </c>
      <c r="G873" s="35">
        <v>0</v>
      </c>
      <c r="H873" s="35">
        <v>0</v>
      </c>
      <c r="I873" s="35">
        <v>0</v>
      </c>
      <c r="J873" s="35">
        <v>0</v>
      </c>
      <c r="K873" s="35">
        <v>0</v>
      </c>
      <c r="L873" s="35">
        <v>0</v>
      </c>
      <c r="M873" s="35">
        <v>0</v>
      </c>
      <c r="N873" s="35">
        <v>0</v>
      </c>
      <c r="O873" s="35">
        <v>0</v>
      </c>
      <c r="P873" s="35">
        <v>0</v>
      </c>
      <c r="Q873" s="35">
        <v>0</v>
      </c>
      <c r="R873" s="35">
        <v>0</v>
      </c>
      <c r="S873" s="35">
        <v>0</v>
      </c>
      <c r="T873" s="35">
        <v>0</v>
      </c>
      <c r="U873" s="35" t="e">
        <f>SUMIFS([1]raw_local_capacity_resources!$C:$C,[1]raw_local_capacity_resources!$A:$A,$C873,[1]raw_local_capacity_resources!$B:$B,U$867)</f>
        <v>#VALUE!</v>
      </c>
      <c r="V873" s="35" t="e">
        <f>SUMIFS([1]raw_local_capacity_resources!$C:$C,[1]raw_local_capacity_resources!$A:$A,$C873,[1]raw_local_capacity_resources!$B:$B,V$867)</f>
        <v>#VALUE!</v>
      </c>
      <c r="W873" s="35" t="e">
        <f>SUMIFS([1]raw_local_capacity_resources!$C:$C,[1]raw_local_capacity_resources!$A:$A,$C873,[1]raw_local_capacity_resources!$B:$B,W$867)</f>
        <v>#VALUE!</v>
      </c>
      <c r="X873" s="35" t="e">
        <f>SUMIFS([1]raw_local_capacity_resources!$C:$C,[1]raw_local_capacity_resources!$A:$A,$C873,[1]raw_local_capacity_resources!$B:$B,X$867)</f>
        <v>#VALUE!</v>
      </c>
      <c r="Y873" s="35" t="e">
        <f>SUMIFS([1]raw_local_capacity_resources!$C:$C,[1]raw_local_capacity_resources!$A:$A,$C873,[1]raw_local_capacity_resources!$B:$B,Y$867)</f>
        <v>#VALUE!</v>
      </c>
      <c r="Z873" s="35" t="e">
        <f>SUMIFS([1]raw_local_capacity_resources!$C:$C,[1]raw_local_capacity_resources!$A:$A,$C873,[1]raw_local_capacity_resources!$B:$B,Z$867)</f>
        <v>#VALUE!</v>
      </c>
      <c r="AA873" s="35" t="e">
        <f>SUMIFS([1]raw_local_capacity_resources!$C:$C,[1]raw_local_capacity_resources!$A:$A,$C873,[1]raw_local_capacity_resources!$B:$B,AA$867)</f>
        <v>#VALUE!</v>
      </c>
      <c r="AB873" s="35" t="e">
        <f>SUMIFS([1]raw_local_capacity_resources!$C:$C,[1]raw_local_capacity_resources!$A:$A,$C873,[1]raw_local_capacity_resources!$B:$B,AB$867)</f>
        <v>#VALUE!</v>
      </c>
      <c r="AC873" s="35" t="e">
        <f>SUMIFS([1]raw_local_capacity_resources!$C:$C,[1]raw_local_capacity_resources!$A:$A,$C873,[1]raw_local_capacity_resources!$B:$B,AC$867)</f>
        <v>#VALUE!</v>
      </c>
      <c r="AD873" s="35" t="e">
        <f>SUMIFS([1]raw_local_capacity_resources!$C:$C,[1]raw_local_capacity_resources!$A:$A,$C873,[1]raw_local_capacity_resources!$B:$B,AD$867)</f>
        <v>#VALUE!</v>
      </c>
      <c r="AE873" s="35" t="e">
        <f>SUMIFS([1]raw_local_capacity_resources!$C:$C,[1]raw_local_capacity_resources!$A:$A,$C873,[1]raw_local_capacity_resources!$B:$B,AE$867)</f>
        <v>#VALUE!</v>
      </c>
      <c r="AF873" s="35" t="e">
        <f>SUMIFS([1]raw_local_capacity_resources!$C:$C,[1]raw_local_capacity_resources!$A:$A,$C873,[1]raw_local_capacity_resources!$B:$B,AF$867)</f>
        <v>#VALUE!</v>
      </c>
      <c r="AG873" s="35" t="e">
        <f>SUMIFS([1]raw_local_capacity_resources!$C:$C,[1]raw_local_capacity_resources!$A:$A,$C873,[1]raw_local_capacity_resources!$B:$B,AG$867)</f>
        <v>#VALUE!</v>
      </c>
      <c r="AH873" s="35" t="e">
        <f>SUMIFS([1]raw_local_capacity_resources!$C:$C,[1]raw_local_capacity_resources!$A:$A,$C873,[1]raw_local_capacity_resources!$B:$B,AH$867)</f>
        <v>#VALUE!</v>
      </c>
      <c r="AI873" s="35" t="e">
        <f>SUMIFS([1]raw_local_capacity_resources!$C:$C,[1]raw_local_capacity_resources!$A:$A,$C873,[1]raw_local_capacity_resources!$B:$B,AI$867)</f>
        <v>#VALUE!</v>
      </c>
      <c r="AJ873" s="35" t="e">
        <f>SUMIFS([1]raw_local_capacity_resources!$C:$C,[1]raw_local_capacity_resources!$A:$A,$C873,[1]raw_local_capacity_resources!$B:$B,AJ$867)</f>
        <v>#VALUE!</v>
      </c>
      <c r="AK873" s="35" t="e">
        <f>SUMIFS([1]raw_local_capacity_resources!$C:$C,[1]raw_local_capacity_resources!$A:$A,$C873,[1]raw_local_capacity_resources!$B:$B,AK$867)</f>
        <v>#VALUE!</v>
      </c>
      <c r="AL873" s="35" t="e">
        <f>SUMIFS([1]raw_local_capacity_resources!$C:$C,[1]raw_local_capacity_resources!$A:$A,$C873,[1]raw_local_capacity_resources!$B:$B,AL$867)</f>
        <v>#VALUE!</v>
      </c>
      <c r="AM873" s="35" t="e">
        <f>SUMIFS([1]raw_local_capacity_resources!$C:$C,[1]raw_local_capacity_resources!$A:$A,$C873,[1]raw_local_capacity_resources!$B:$B,AM$867)</f>
        <v>#VALUE!</v>
      </c>
      <c r="AN873" s="49" t="e">
        <f>SUMIFS([1]raw_local_capacity_resources!$C:$C,[1]raw_local_capacity_resources!$A:$A,$C873,[1]raw_local_capacity_resources!$B:$B,AN$867)</f>
        <v>#VALUE!</v>
      </c>
      <c r="AO873" s="17"/>
    </row>
    <row r="874" spans="2:41" outlineLevel="1" x14ac:dyDescent="0.4">
      <c r="C874" s="17" t="s">
        <v>38</v>
      </c>
      <c r="D874" s="18" t="s">
        <v>36</v>
      </c>
      <c r="E874" s="35">
        <v>0</v>
      </c>
      <c r="F874" s="35">
        <v>0</v>
      </c>
      <c r="G874" s="35">
        <v>0</v>
      </c>
      <c r="H874" s="35">
        <v>0</v>
      </c>
      <c r="I874" s="35">
        <v>0</v>
      </c>
      <c r="J874" s="35">
        <v>0</v>
      </c>
      <c r="K874" s="35">
        <v>0</v>
      </c>
      <c r="L874" s="35">
        <v>0</v>
      </c>
      <c r="M874" s="35">
        <v>0</v>
      </c>
      <c r="N874" s="35">
        <v>0</v>
      </c>
      <c r="O874" s="35">
        <v>0</v>
      </c>
      <c r="P874" s="35">
        <v>0</v>
      </c>
      <c r="Q874" s="35">
        <v>0</v>
      </c>
      <c r="R874" s="35">
        <v>0</v>
      </c>
      <c r="S874" s="35">
        <v>0</v>
      </c>
      <c r="T874" s="35">
        <v>0</v>
      </c>
      <c r="U874" s="35" t="e">
        <f>SUMIFS([1]raw_local_capacity_resources!$C:$C,[1]raw_local_capacity_resources!$A:$A,$C874,[1]raw_local_capacity_resources!$B:$B,U$867)</f>
        <v>#VALUE!</v>
      </c>
      <c r="V874" s="35" t="e">
        <f>SUMIFS([1]raw_local_capacity_resources!$C:$C,[1]raw_local_capacity_resources!$A:$A,$C874,[1]raw_local_capacity_resources!$B:$B,V$867)</f>
        <v>#VALUE!</v>
      </c>
      <c r="W874" s="35" t="e">
        <f>SUMIFS([1]raw_local_capacity_resources!$C:$C,[1]raw_local_capacity_resources!$A:$A,$C874,[1]raw_local_capacity_resources!$B:$B,W$867)</f>
        <v>#VALUE!</v>
      </c>
      <c r="X874" s="35" t="e">
        <f>SUMIFS([1]raw_local_capacity_resources!$C:$C,[1]raw_local_capacity_resources!$A:$A,$C874,[1]raw_local_capacity_resources!$B:$B,X$867)</f>
        <v>#VALUE!</v>
      </c>
      <c r="Y874" s="35" t="e">
        <f>SUMIFS([1]raw_local_capacity_resources!$C:$C,[1]raw_local_capacity_resources!$A:$A,$C874,[1]raw_local_capacity_resources!$B:$B,Y$867)</f>
        <v>#VALUE!</v>
      </c>
      <c r="Z874" s="35" t="e">
        <f>SUMIFS([1]raw_local_capacity_resources!$C:$C,[1]raw_local_capacity_resources!$A:$A,$C874,[1]raw_local_capacity_resources!$B:$B,Z$867)</f>
        <v>#VALUE!</v>
      </c>
      <c r="AA874" s="35" t="e">
        <f>SUMIFS([1]raw_local_capacity_resources!$C:$C,[1]raw_local_capacity_resources!$A:$A,$C874,[1]raw_local_capacity_resources!$B:$B,AA$867)</f>
        <v>#VALUE!</v>
      </c>
      <c r="AB874" s="35" t="e">
        <f>SUMIFS([1]raw_local_capacity_resources!$C:$C,[1]raw_local_capacity_resources!$A:$A,$C874,[1]raw_local_capacity_resources!$B:$B,AB$867)</f>
        <v>#VALUE!</v>
      </c>
      <c r="AC874" s="35" t="e">
        <f>SUMIFS([1]raw_local_capacity_resources!$C:$C,[1]raw_local_capacity_resources!$A:$A,$C874,[1]raw_local_capacity_resources!$B:$B,AC$867)</f>
        <v>#VALUE!</v>
      </c>
      <c r="AD874" s="35" t="e">
        <f>SUMIFS([1]raw_local_capacity_resources!$C:$C,[1]raw_local_capacity_resources!$A:$A,$C874,[1]raw_local_capacity_resources!$B:$B,AD$867)</f>
        <v>#VALUE!</v>
      </c>
      <c r="AE874" s="35" t="e">
        <f>SUMIFS([1]raw_local_capacity_resources!$C:$C,[1]raw_local_capacity_resources!$A:$A,$C874,[1]raw_local_capacity_resources!$B:$B,AE$867)</f>
        <v>#VALUE!</v>
      </c>
      <c r="AF874" s="35" t="e">
        <f>SUMIFS([1]raw_local_capacity_resources!$C:$C,[1]raw_local_capacity_resources!$A:$A,$C874,[1]raw_local_capacity_resources!$B:$B,AF$867)</f>
        <v>#VALUE!</v>
      </c>
      <c r="AG874" s="35" t="e">
        <f>SUMIFS([1]raw_local_capacity_resources!$C:$C,[1]raw_local_capacity_resources!$A:$A,$C874,[1]raw_local_capacity_resources!$B:$B,AG$867)</f>
        <v>#VALUE!</v>
      </c>
      <c r="AH874" s="35" t="e">
        <f>SUMIFS([1]raw_local_capacity_resources!$C:$C,[1]raw_local_capacity_resources!$A:$A,$C874,[1]raw_local_capacity_resources!$B:$B,AH$867)</f>
        <v>#VALUE!</v>
      </c>
      <c r="AI874" s="35" t="e">
        <f>SUMIFS([1]raw_local_capacity_resources!$C:$C,[1]raw_local_capacity_resources!$A:$A,$C874,[1]raw_local_capacity_resources!$B:$B,AI$867)</f>
        <v>#VALUE!</v>
      </c>
      <c r="AJ874" s="35" t="e">
        <f>SUMIFS([1]raw_local_capacity_resources!$C:$C,[1]raw_local_capacity_resources!$A:$A,$C874,[1]raw_local_capacity_resources!$B:$B,AJ$867)</f>
        <v>#VALUE!</v>
      </c>
      <c r="AK874" s="35" t="e">
        <f>SUMIFS([1]raw_local_capacity_resources!$C:$C,[1]raw_local_capacity_resources!$A:$A,$C874,[1]raw_local_capacity_resources!$B:$B,AK$867)</f>
        <v>#VALUE!</v>
      </c>
      <c r="AL874" s="35" t="e">
        <f>SUMIFS([1]raw_local_capacity_resources!$C:$C,[1]raw_local_capacity_resources!$A:$A,$C874,[1]raw_local_capacity_resources!$B:$B,AL$867)</f>
        <v>#VALUE!</v>
      </c>
      <c r="AM874" s="35" t="e">
        <f>SUMIFS([1]raw_local_capacity_resources!$C:$C,[1]raw_local_capacity_resources!$A:$A,$C874,[1]raw_local_capacity_resources!$B:$B,AM$867)</f>
        <v>#VALUE!</v>
      </c>
      <c r="AN874" s="35" t="e">
        <f>SUMIFS([1]raw_local_capacity_resources!$C:$C,[1]raw_local_capacity_resources!$A:$A,$C874,[1]raw_local_capacity_resources!$B:$B,AN$867)</f>
        <v>#VALUE!</v>
      </c>
      <c r="AO874" s="17"/>
    </row>
    <row r="875" spans="2:41" outlineLevel="1" x14ac:dyDescent="0.4">
      <c r="C875" s="25" t="s">
        <v>49</v>
      </c>
      <c r="D875" s="26" t="s">
        <v>36</v>
      </c>
      <c r="E875" s="38">
        <v>0</v>
      </c>
      <c r="F875" s="38">
        <v>0</v>
      </c>
      <c r="G875" s="38">
        <v>0</v>
      </c>
      <c r="H875" s="38">
        <v>0</v>
      </c>
      <c r="I875" s="38">
        <v>0</v>
      </c>
      <c r="J875" s="38">
        <v>0</v>
      </c>
      <c r="K875" s="38">
        <v>0</v>
      </c>
      <c r="L875" s="38">
        <v>0</v>
      </c>
      <c r="M875" s="38">
        <v>0</v>
      </c>
      <c r="N875" s="38">
        <v>0</v>
      </c>
      <c r="O875" s="38">
        <v>0</v>
      </c>
      <c r="P875" s="38">
        <v>0</v>
      </c>
      <c r="Q875" s="38">
        <v>0</v>
      </c>
      <c r="R875" s="38">
        <v>0</v>
      </c>
      <c r="S875" s="38">
        <v>0</v>
      </c>
      <c r="T875" s="38">
        <v>0</v>
      </c>
      <c r="U875" s="38" t="e">
        <f>SUMIFS([1]raw_local_capacity_resources!$C:$C,[1]raw_local_capacity_resources!$A:$A,$C875,[1]raw_local_capacity_resources!$B:$B,U$867)</f>
        <v>#VALUE!</v>
      </c>
      <c r="V875" s="38" t="e">
        <f>SUMIFS([1]raw_local_capacity_resources!$C:$C,[1]raw_local_capacity_resources!$A:$A,$C875,[1]raw_local_capacity_resources!$B:$B,V$867)</f>
        <v>#VALUE!</v>
      </c>
      <c r="W875" s="38" t="e">
        <f>SUMIFS([1]raw_local_capacity_resources!$C:$C,[1]raw_local_capacity_resources!$A:$A,$C875,[1]raw_local_capacity_resources!$B:$B,W$867)</f>
        <v>#VALUE!</v>
      </c>
      <c r="X875" s="38" t="e">
        <f>SUMIFS([1]raw_local_capacity_resources!$C:$C,[1]raw_local_capacity_resources!$A:$A,$C875,[1]raw_local_capacity_resources!$B:$B,X$867)</f>
        <v>#VALUE!</v>
      </c>
      <c r="Y875" s="38" t="e">
        <f>SUMIFS([1]raw_local_capacity_resources!$C:$C,[1]raw_local_capacity_resources!$A:$A,$C875,[1]raw_local_capacity_resources!$B:$B,Y$867)</f>
        <v>#VALUE!</v>
      </c>
      <c r="Z875" s="38" t="e">
        <f>SUMIFS([1]raw_local_capacity_resources!$C:$C,[1]raw_local_capacity_resources!$A:$A,$C875,[1]raw_local_capacity_resources!$B:$B,Z$867)</f>
        <v>#VALUE!</v>
      </c>
      <c r="AA875" s="38" t="e">
        <f>SUMIFS([1]raw_local_capacity_resources!$C:$C,[1]raw_local_capacity_resources!$A:$A,$C875,[1]raw_local_capacity_resources!$B:$B,AA$867)</f>
        <v>#VALUE!</v>
      </c>
      <c r="AB875" s="38" t="e">
        <f>SUMIFS([1]raw_local_capacity_resources!$C:$C,[1]raw_local_capacity_resources!$A:$A,$C875,[1]raw_local_capacity_resources!$B:$B,AB$867)</f>
        <v>#VALUE!</v>
      </c>
      <c r="AC875" s="38" t="e">
        <f>SUMIFS([1]raw_local_capacity_resources!$C:$C,[1]raw_local_capacity_resources!$A:$A,$C875,[1]raw_local_capacity_resources!$B:$B,AC$867)</f>
        <v>#VALUE!</v>
      </c>
      <c r="AD875" s="38" t="e">
        <f>SUMIFS([1]raw_local_capacity_resources!$C:$C,[1]raw_local_capacity_resources!$A:$A,$C875,[1]raw_local_capacity_resources!$B:$B,AD$867)</f>
        <v>#VALUE!</v>
      </c>
      <c r="AE875" s="38" t="e">
        <f>SUMIFS([1]raw_local_capacity_resources!$C:$C,[1]raw_local_capacity_resources!$A:$A,$C875,[1]raw_local_capacity_resources!$B:$B,AE$867)</f>
        <v>#VALUE!</v>
      </c>
      <c r="AF875" s="38" t="e">
        <f>SUMIFS([1]raw_local_capacity_resources!$C:$C,[1]raw_local_capacity_resources!$A:$A,$C875,[1]raw_local_capacity_resources!$B:$B,AF$867)</f>
        <v>#VALUE!</v>
      </c>
      <c r="AG875" s="38" t="e">
        <f>SUMIFS([1]raw_local_capacity_resources!$C:$C,[1]raw_local_capacity_resources!$A:$A,$C875,[1]raw_local_capacity_resources!$B:$B,AG$867)</f>
        <v>#VALUE!</v>
      </c>
      <c r="AH875" s="38" t="e">
        <f>SUMIFS([1]raw_local_capacity_resources!$C:$C,[1]raw_local_capacity_resources!$A:$A,$C875,[1]raw_local_capacity_resources!$B:$B,AH$867)</f>
        <v>#VALUE!</v>
      </c>
      <c r="AI875" s="38" t="e">
        <f>SUMIFS([1]raw_local_capacity_resources!$C:$C,[1]raw_local_capacity_resources!$A:$A,$C875,[1]raw_local_capacity_resources!$B:$B,AI$867)</f>
        <v>#VALUE!</v>
      </c>
      <c r="AJ875" s="38" t="e">
        <f>SUMIFS([1]raw_local_capacity_resources!$C:$C,[1]raw_local_capacity_resources!$A:$A,$C875,[1]raw_local_capacity_resources!$B:$B,AJ$867)</f>
        <v>#VALUE!</v>
      </c>
      <c r="AK875" s="38" t="e">
        <f>SUMIFS([1]raw_local_capacity_resources!$C:$C,[1]raw_local_capacity_resources!$A:$A,$C875,[1]raw_local_capacity_resources!$B:$B,AK$867)</f>
        <v>#VALUE!</v>
      </c>
      <c r="AL875" s="38" t="e">
        <f>SUMIFS([1]raw_local_capacity_resources!$C:$C,[1]raw_local_capacity_resources!$A:$A,$C875,[1]raw_local_capacity_resources!$B:$B,AL$867)</f>
        <v>#VALUE!</v>
      </c>
      <c r="AM875" s="38" t="e">
        <f>SUMIFS([1]raw_local_capacity_resources!$C:$C,[1]raw_local_capacity_resources!$A:$A,$C875,[1]raw_local_capacity_resources!$B:$B,AM$867)</f>
        <v>#VALUE!</v>
      </c>
      <c r="AN875" s="62" t="e">
        <f>SUMIFS([1]raw_local_capacity_resources!$C:$C,[1]raw_local_capacity_resources!$A:$A,$C875,[1]raw_local_capacity_resources!$B:$B,AN$867)</f>
        <v>#VALUE!</v>
      </c>
      <c r="AO875" s="17"/>
    </row>
    <row r="876" spans="2:41" outlineLevel="1" x14ac:dyDescent="0.4">
      <c r="C876" s="25" t="s">
        <v>219</v>
      </c>
      <c r="D876" s="26" t="s">
        <v>36</v>
      </c>
      <c r="E876" s="38">
        <v>0</v>
      </c>
      <c r="F876" s="38">
        <v>0</v>
      </c>
      <c r="G876" s="38">
        <v>0</v>
      </c>
      <c r="H876" s="38">
        <v>0</v>
      </c>
      <c r="I876" s="38">
        <v>0</v>
      </c>
      <c r="J876" s="38">
        <v>0</v>
      </c>
      <c r="K876" s="38">
        <v>0</v>
      </c>
      <c r="L876" s="38">
        <v>0</v>
      </c>
      <c r="M876" s="38">
        <v>0</v>
      </c>
      <c r="N876" s="38">
        <v>0</v>
      </c>
      <c r="O876" s="38">
        <v>0</v>
      </c>
      <c r="P876" s="38">
        <v>0</v>
      </c>
      <c r="Q876" s="38">
        <v>0</v>
      </c>
      <c r="R876" s="38">
        <v>0</v>
      </c>
      <c r="S876" s="38">
        <v>0</v>
      </c>
      <c r="T876" s="38">
        <v>0</v>
      </c>
      <c r="U876" s="38" t="e">
        <f t="shared" ref="U876:AN876" si="89">SUM(U868:U875)</f>
        <v>#VALUE!</v>
      </c>
      <c r="V876" s="38" t="e">
        <f t="shared" si="89"/>
        <v>#VALUE!</v>
      </c>
      <c r="W876" s="38" t="e">
        <f t="shared" si="89"/>
        <v>#VALUE!</v>
      </c>
      <c r="X876" s="38" t="e">
        <f t="shared" si="89"/>
        <v>#VALUE!</v>
      </c>
      <c r="Y876" s="38" t="e">
        <f t="shared" si="89"/>
        <v>#VALUE!</v>
      </c>
      <c r="Z876" s="38" t="e">
        <f t="shared" si="89"/>
        <v>#VALUE!</v>
      </c>
      <c r="AA876" s="38" t="e">
        <f t="shared" si="89"/>
        <v>#VALUE!</v>
      </c>
      <c r="AB876" s="38" t="e">
        <f t="shared" si="89"/>
        <v>#VALUE!</v>
      </c>
      <c r="AC876" s="38" t="e">
        <f t="shared" si="89"/>
        <v>#VALUE!</v>
      </c>
      <c r="AD876" s="38" t="e">
        <f t="shared" si="89"/>
        <v>#VALUE!</v>
      </c>
      <c r="AE876" s="38" t="e">
        <f t="shared" si="89"/>
        <v>#VALUE!</v>
      </c>
      <c r="AF876" s="38" t="e">
        <f t="shared" si="89"/>
        <v>#VALUE!</v>
      </c>
      <c r="AG876" s="38" t="e">
        <f t="shared" si="89"/>
        <v>#VALUE!</v>
      </c>
      <c r="AH876" s="38" t="e">
        <f t="shared" si="89"/>
        <v>#VALUE!</v>
      </c>
      <c r="AI876" s="38" t="e">
        <f t="shared" si="89"/>
        <v>#VALUE!</v>
      </c>
      <c r="AJ876" s="38" t="e">
        <f t="shared" si="89"/>
        <v>#VALUE!</v>
      </c>
      <c r="AK876" s="38" t="e">
        <f t="shared" si="89"/>
        <v>#VALUE!</v>
      </c>
      <c r="AL876" s="38" t="e">
        <f t="shared" si="89"/>
        <v>#VALUE!</v>
      </c>
      <c r="AM876" s="38" t="e">
        <f t="shared" si="89"/>
        <v>#VALUE!</v>
      </c>
      <c r="AN876" s="62" t="e">
        <f t="shared" si="89"/>
        <v>#VALUE!</v>
      </c>
      <c r="AO876" s="17"/>
    </row>
    <row r="877" spans="2:41" outlineLevel="1" x14ac:dyDescent="0.4">
      <c r="C877" s="25" t="s">
        <v>220</v>
      </c>
      <c r="D877" s="26" t="s">
        <v>36</v>
      </c>
      <c r="E877" s="38">
        <v>0</v>
      </c>
      <c r="F877" s="38">
        <v>0</v>
      </c>
      <c r="G877" s="38">
        <v>0</v>
      </c>
      <c r="H877" s="38">
        <v>0</v>
      </c>
      <c r="I877" s="38">
        <v>0</v>
      </c>
      <c r="J877" s="38">
        <v>0</v>
      </c>
      <c r="K877" s="38">
        <v>0</v>
      </c>
      <c r="L877" s="38">
        <v>0</v>
      </c>
      <c r="M877" s="38">
        <v>0</v>
      </c>
      <c r="N877" s="38">
        <v>0</v>
      </c>
      <c r="O877" s="38">
        <v>0</v>
      </c>
      <c r="P877" s="38">
        <v>0</v>
      </c>
      <c r="Q877" s="38">
        <v>0</v>
      </c>
      <c r="R877" s="38">
        <v>0</v>
      </c>
      <c r="S877" s="38">
        <v>0</v>
      </c>
      <c r="T877" s="38">
        <v>0</v>
      </c>
      <c r="U877" s="38" t="e">
        <f>SUMIFS([1]raw_planning_reserve_margin!$M:$M,[1]raw_planning_reserve_margin!$A:$A,U$867)</f>
        <v>#VALUE!</v>
      </c>
      <c r="V877" s="38" t="e">
        <f>SUMIFS([1]raw_planning_reserve_margin!$M:$M,[1]raw_planning_reserve_margin!$A:$A,V$867)</f>
        <v>#VALUE!</v>
      </c>
      <c r="W877" s="38" t="e">
        <f>SUMIFS([1]raw_planning_reserve_margin!$M:$M,[1]raw_planning_reserve_margin!$A:$A,W$867)</f>
        <v>#VALUE!</v>
      </c>
      <c r="X877" s="38" t="e">
        <f>SUMIFS([1]raw_planning_reserve_margin!$M:$M,[1]raw_planning_reserve_margin!$A:$A,X$867)</f>
        <v>#VALUE!</v>
      </c>
      <c r="Y877" s="38" t="e">
        <f>SUMIFS([1]raw_planning_reserve_margin!$M:$M,[1]raw_planning_reserve_margin!$A:$A,Y$867)</f>
        <v>#VALUE!</v>
      </c>
      <c r="Z877" s="38" t="e">
        <f>SUMIFS([1]raw_planning_reserve_margin!$M:$M,[1]raw_planning_reserve_margin!$A:$A,Z$867)</f>
        <v>#VALUE!</v>
      </c>
      <c r="AA877" s="38" t="e">
        <f>SUMIFS([1]raw_planning_reserve_margin!$M:$M,[1]raw_planning_reserve_margin!$A:$A,AA$867)</f>
        <v>#VALUE!</v>
      </c>
      <c r="AB877" s="38" t="e">
        <f>SUMIFS([1]raw_planning_reserve_margin!$M:$M,[1]raw_planning_reserve_margin!$A:$A,AB$867)</f>
        <v>#VALUE!</v>
      </c>
      <c r="AC877" s="38" t="e">
        <f>SUMIFS([1]raw_planning_reserve_margin!$M:$M,[1]raw_planning_reserve_margin!$A:$A,AC$867)</f>
        <v>#VALUE!</v>
      </c>
      <c r="AD877" s="38" t="e">
        <f>SUMIFS([1]raw_planning_reserve_margin!$M:$M,[1]raw_planning_reserve_margin!$A:$A,AD$867)</f>
        <v>#VALUE!</v>
      </c>
      <c r="AE877" s="38" t="e">
        <f>SUMIFS([1]raw_planning_reserve_margin!$M:$M,[1]raw_planning_reserve_margin!$A:$A,AE$867)</f>
        <v>#VALUE!</v>
      </c>
      <c r="AF877" s="38" t="e">
        <f>SUMIFS([1]raw_planning_reserve_margin!$M:$M,[1]raw_planning_reserve_margin!$A:$A,AF$867)</f>
        <v>#VALUE!</v>
      </c>
      <c r="AG877" s="38" t="e">
        <f>SUMIFS([1]raw_planning_reserve_margin!$M:$M,[1]raw_planning_reserve_margin!$A:$A,AG$867)</f>
        <v>#VALUE!</v>
      </c>
      <c r="AH877" s="38" t="e">
        <f>SUMIFS([1]raw_planning_reserve_margin!$M:$M,[1]raw_planning_reserve_margin!$A:$A,AH$867)</f>
        <v>#VALUE!</v>
      </c>
      <c r="AI877" s="38" t="e">
        <f>SUMIFS([1]raw_planning_reserve_margin!$M:$M,[1]raw_planning_reserve_margin!$A:$A,AI$867)</f>
        <v>#VALUE!</v>
      </c>
      <c r="AJ877" s="38" t="e">
        <f>SUMIFS([1]raw_planning_reserve_margin!$M:$M,[1]raw_planning_reserve_margin!$A:$A,AJ$867)</f>
        <v>#VALUE!</v>
      </c>
      <c r="AK877" s="38" t="e">
        <f>SUMIFS([1]raw_planning_reserve_margin!$M:$M,[1]raw_planning_reserve_margin!$A:$A,AK$867)</f>
        <v>#VALUE!</v>
      </c>
      <c r="AL877" s="38" t="e">
        <f>SUMIFS([1]raw_planning_reserve_margin!$M:$M,[1]raw_planning_reserve_margin!$A:$A,AL$867)</f>
        <v>#VALUE!</v>
      </c>
      <c r="AM877" s="38" t="e">
        <f>SUMIFS([1]raw_planning_reserve_margin!$M:$M,[1]raw_planning_reserve_margin!$A:$A,AM$867)</f>
        <v>#VALUE!</v>
      </c>
      <c r="AN877" s="62" t="e">
        <f>SUMIFS([1]raw_planning_reserve_margin!$M:$M,[1]raw_planning_reserve_margin!$A:$A,AN$867)</f>
        <v>#VALUE!</v>
      </c>
      <c r="AO877" s="17"/>
    </row>
    <row r="878" spans="2:41" outlineLevel="1" collapsed="1" x14ac:dyDescent="0.4"/>
    <row r="880" spans="2:41" ht="15.75" x14ac:dyDescent="0.5">
      <c r="B880" s="12" t="s">
        <v>221</v>
      </c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</row>
    <row r="881" spans="3:41" outlineLevel="1" x14ac:dyDescent="0.4"/>
    <row r="882" spans="3:41" outlineLevel="1" x14ac:dyDescent="0.4">
      <c r="C882" s="14" t="s">
        <v>193</v>
      </c>
      <c r="D882" s="15" t="s">
        <v>34</v>
      </c>
      <c r="E882" s="16">
        <v>2015</v>
      </c>
      <c r="F882" s="16">
        <v>2016</v>
      </c>
      <c r="G882" s="16">
        <v>2017</v>
      </c>
      <c r="H882" s="16">
        <v>2018</v>
      </c>
      <c r="I882" s="16">
        <v>2019</v>
      </c>
      <c r="J882" s="16">
        <v>2020</v>
      </c>
      <c r="K882" s="16">
        <v>2021</v>
      </c>
      <c r="L882" s="16">
        <v>2022</v>
      </c>
      <c r="M882" s="16">
        <v>2023</v>
      </c>
      <c r="N882" s="16">
        <v>2024</v>
      </c>
      <c r="O882" s="16">
        <v>2025</v>
      </c>
      <c r="P882" s="16">
        <v>2026</v>
      </c>
      <c r="Q882" s="16">
        <v>2027</v>
      </c>
      <c r="R882" s="16">
        <v>2028</v>
      </c>
      <c r="S882" s="16">
        <v>2029</v>
      </c>
      <c r="T882" s="16">
        <v>2030</v>
      </c>
      <c r="U882" s="16">
        <f t="shared" ref="U882:AN882" si="90">T882+1</f>
        <v>2031</v>
      </c>
      <c r="V882" s="16">
        <f t="shared" si="90"/>
        <v>2032</v>
      </c>
      <c r="W882" s="16">
        <f t="shared" si="90"/>
        <v>2033</v>
      </c>
      <c r="X882" s="16">
        <f t="shared" si="90"/>
        <v>2034</v>
      </c>
      <c r="Y882" s="16">
        <f t="shared" si="90"/>
        <v>2035</v>
      </c>
      <c r="Z882" s="16">
        <f t="shared" si="90"/>
        <v>2036</v>
      </c>
      <c r="AA882" s="16">
        <f t="shared" si="90"/>
        <v>2037</v>
      </c>
      <c r="AB882" s="16">
        <f t="shared" si="90"/>
        <v>2038</v>
      </c>
      <c r="AC882" s="16">
        <f t="shared" si="90"/>
        <v>2039</v>
      </c>
      <c r="AD882" s="16">
        <f t="shared" si="90"/>
        <v>2040</v>
      </c>
      <c r="AE882" s="16">
        <f t="shared" si="90"/>
        <v>2041</v>
      </c>
      <c r="AF882" s="16">
        <f t="shared" si="90"/>
        <v>2042</v>
      </c>
      <c r="AG882" s="16">
        <f t="shared" si="90"/>
        <v>2043</v>
      </c>
      <c r="AH882" s="16">
        <f t="shared" si="90"/>
        <v>2044</v>
      </c>
      <c r="AI882" s="16">
        <f t="shared" si="90"/>
        <v>2045</v>
      </c>
      <c r="AJ882" s="16">
        <f t="shared" si="90"/>
        <v>2046</v>
      </c>
      <c r="AK882" s="16">
        <f t="shared" si="90"/>
        <v>2047</v>
      </c>
      <c r="AL882" s="16">
        <f t="shared" si="90"/>
        <v>2048</v>
      </c>
      <c r="AM882" s="16">
        <f t="shared" si="90"/>
        <v>2049</v>
      </c>
      <c r="AN882" s="47">
        <f t="shared" si="90"/>
        <v>2050</v>
      </c>
      <c r="AO882" s="17"/>
    </row>
    <row r="883" spans="3:41" outlineLevel="1" x14ac:dyDescent="0.4">
      <c r="C883" s="21" t="s">
        <v>222</v>
      </c>
      <c r="D883" s="22" t="s">
        <v>36</v>
      </c>
      <c r="E883" s="78">
        <v>0</v>
      </c>
      <c r="F883" s="34">
        <v>0</v>
      </c>
      <c r="G883" s="34">
        <v>0</v>
      </c>
      <c r="H883" s="34">
        <v>0</v>
      </c>
      <c r="I883" s="34">
        <v>0</v>
      </c>
      <c r="J883" s="34">
        <v>49016.35</v>
      </c>
      <c r="K883" s="34">
        <v>49168.4</v>
      </c>
      <c r="L883" s="34">
        <v>49716.65</v>
      </c>
      <c r="M883" s="34">
        <v>50370.080000000002</v>
      </c>
      <c r="N883" s="34">
        <v>50927.23</v>
      </c>
      <c r="O883" s="34">
        <v>0</v>
      </c>
      <c r="P883" s="34">
        <v>52125.36</v>
      </c>
      <c r="Q883" s="34">
        <v>0</v>
      </c>
      <c r="R883" s="34">
        <v>0</v>
      </c>
      <c r="S883" s="34">
        <v>0</v>
      </c>
      <c r="T883" s="34">
        <v>54205.95</v>
      </c>
      <c r="U883" s="34" t="e">
        <f>SUMIF([1]raw_planning_reserve_margin!$A:$A,U$882,[1]raw_planning_reserve_margin!$B:$B)</f>
        <v>#VALUE!</v>
      </c>
      <c r="V883" s="34" t="e">
        <f>SUMIF([1]raw_planning_reserve_margin!$A:$A,V$882,[1]raw_planning_reserve_margin!$B:$B)</f>
        <v>#VALUE!</v>
      </c>
      <c r="W883" s="34" t="e">
        <f>SUMIF([1]raw_planning_reserve_margin!$A:$A,W$882,[1]raw_planning_reserve_margin!$B:$B)</f>
        <v>#VALUE!</v>
      </c>
      <c r="X883" s="34" t="e">
        <f>SUMIF([1]raw_planning_reserve_margin!$A:$A,X$882,[1]raw_planning_reserve_margin!$B:$B)</f>
        <v>#VALUE!</v>
      </c>
      <c r="Y883" s="34" t="e">
        <f>SUMIF([1]raw_planning_reserve_margin!$A:$A,Y$882,[1]raw_planning_reserve_margin!$B:$B)</f>
        <v>#VALUE!</v>
      </c>
      <c r="Z883" s="34" t="e">
        <f>SUMIF([1]raw_planning_reserve_margin!$A:$A,Z$882,[1]raw_planning_reserve_margin!$B:$B)</f>
        <v>#VALUE!</v>
      </c>
      <c r="AA883" s="34" t="e">
        <f>SUMIF([1]raw_planning_reserve_margin!$A:$A,AA$882,[1]raw_planning_reserve_margin!$B:$B)</f>
        <v>#VALUE!</v>
      </c>
      <c r="AB883" s="34" t="e">
        <f>SUMIF([1]raw_planning_reserve_margin!$A:$A,AB$882,[1]raw_planning_reserve_margin!$B:$B)</f>
        <v>#VALUE!</v>
      </c>
      <c r="AC883" s="34" t="e">
        <f>SUMIF([1]raw_planning_reserve_margin!$A:$A,AC$882,[1]raw_planning_reserve_margin!$B:$B)</f>
        <v>#VALUE!</v>
      </c>
      <c r="AD883" s="34" t="e">
        <f>SUMIF([1]raw_planning_reserve_margin!$A:$A,AD$882,[1]raw_planning_reserve_margin!$B:$B)</f>
        <v>#VALUE!</v>
      </c>
      <c r="AE883" s="34" t="e">
        <f>SUMIF([1]raw_planning_reserve_margin!$A:$A,AE$882,[1]raw_planning_reserve_margin!$B:$B)</f>
        <v>#VALUE!</v>
      </c>
      <c r="AF883" s="34" t="e">
        <f>SUMIF([1]raw_planning_reserve_margin!$A:$A,AF$882,[1]raw_planning_reserve_margin!$B:$B)</f>
        <v>#VALUE!</v>
      </c>
      <c r="AG883" s="34" t="e">
        <f>SUMIF([1]raw_planning_reserve_margin!$A:$A,AG$882,[1]raw_planning_reserve_margin!$B:$B)</f>
        <v>#VALUE!</v>
      </c>
      <c r="AH883" s="34" t="e">
        <f>SUMIF([1]raw_planning_reserve_margin!$A:$A,AH$882,[1]raw_planning_reserve_margin!$B:$B)</f>
        <v>#VALUE!</v>
      </c>
      <c r="AI883" s="34" t="e">
        <f>SUMIF([1]raw_planning_reserve_margin!$A:$A,AI$882,[1]raw_planning_reserve_margin!$B:$B)</f>
        <v>#VALUE!</v>
      </c>
      <c r="AJ883" s="34" t="e">
        <f>SUMIF([1]raw_planning_reserve_margin!$A:$A,AJ$882,[1]raw_planning_reserve_margin!$B:$B)</f>
        <v>#VALUE!</v>
      </c>
      <c r="AK883" s="34" t="e">
        <f>SUMIF([1]raw_planning_reserve_margin!$A:$A,AK$882,[1]raw_planning_reserve_margin!$B:$B)</f>
        <v>#VALUE!</v>
      </c>
      <c r="AL883" s="34" t="e">
        <f>SUMIF([1]raw_planning_reserve_margin!$A:$A,AL$882,[1]raw_planning_reserve_margin!$B:$B)</f>
        <v>#VALUE!</v>
      </c>
      <c r="AM883" s="34" t="e">
        <f>SUMIF([1]raw_planning_reserve_margin!$A:$A,AM$882,[1]raw_planning_reserve_margin!$B:$B)</f>
        <v>#VALUE!</v>
      </c>
      <c r="AN883" s="34" t="e">
        <f>SUMIF([1]raw_planning_reserve_margin!$A:$A,AN$882,[1]raw_planning_reserve_margin!$B:$B)</f>
        <v>#VALUE!</v>
      </c>
      <c r="AO883" s="17"/>
    </row>
    <row r="884" spans="3:41" outlineLevel="1" x14ac:dyDescent="0.4">
      <c r="C884" s="17" t="s">
        <v>223</v>
      </c>
      <c r="D884" s="18" t="s">
        <v>129</v>
      </c>
      <c r="E884" s="161">
        <v>0</v>
      </c>
      <c r="F884" s="162">
        <v>0</v>
      </c>
      <c r="G884" s="162">
        <v>0</v>
      </c>
      <c r="H884" s="162">
        <v>0</v>
      </c>
      <c r="I884" s="162">
        <v>0</v>
      </c>
      <c r="J884" s="162">
        <v>0.15</v>
      </c>
      <c r="K884" s="162">
        <v>0.15</v>
      </c>
      <c r="L884" s="162">
        <v>0.15</v>
      </c>
      <c r="M884" s="162">
        <v>0.15</v>
      </c>
      <c r="N884" s="162">
        <v>0.15</v>
      </c>
      <c r="O884" s="162">
        <v>0</v>
      </c>
      <c r="P884" s="162">
        <v>0.15</v>
      </c>
      <c r="Q884" s="162">
        <v>0</v>
      </c>
      <c r="R884" s="162">
        <v>0</v>
      </c>
      <c r="S884" s="162">
        <v>0</v>
      </c>
      <c r="T884" s="162">
        <v>0.15</v>
      </c>
      <c r="U884" s="162" t="e">
        <f>SUMIF([1]raw_planning_reserve_margin!$A:$A,U$882,[1]raw_planning_reserve_margin!$C:$C)</f>
        <v>#VALUE!</v>
      </c>
      <c r="V884" s="162" t="e">
        <f>SUMIF([1]raw_planning_reserve_margin!$A:$A,V$882,[1]raw_planning_reserve_margin!$C:$C)</f>
        <v>#VALUE!</v>
      </c>
      <c r="W884" s="162" t="e">
        <f>SUMIF([1]raw_planning_reserve_margin!$A:$A,W$882,[1]raw_planning_reserve_margin!$C:$C)</f>
        <v>#VALUE!</v>
      </c>
      <c r="X884" s="162" t="e">
        <f>SUMIF([1]raw_planning_reserve_margin!$A:$A,X$882,[1]raw_planning_reserve_margin!$C:$C)</f>
        <v>#VALUE!</v>
      </c>
      <c r="Y884" s="162" t="e">
        <f>SUMIF([1]raw_planning_reserve_margin!$A:$A,Y$882,[1]raw_planning_reserve_margin!$C:$C)</f>
        <v>#VALUE!</v>
      </c>
      <c r="Z884" s="162" t="e">
        <f>SUMIF([1]raw_planning_reserve_margin!$A:$A,Z$882,[1]raw_planning_reserve_margin!$C:$C)</f>
        <v>#VALUE!</v>
      </c>
      <c r="AA884" s="162" t="e">
        <f>SUMIF([1]raw_planning_reserve_margin!$A:$A,AA$882,[1]raw_planning_reserve_margin!$C:$C)</f>
        <v>#VALUE!</v>
      </c>
      <c r="AB884" s="162" t="e">
        <f>SUMIF([1]raw_planning_reserve_margin!$A:$A,AB$882,[1]raw_planning_reserve_margin!$C:$C)</f>
        <v>#VALUE!</v>
      </c>
      <c r="AC884" s="162" t="e">
        <f>SUMIF([1]raw_planning_reserve_margin!$A:$A,AC$882,[1]raw_planning_reserve_margin!$C:$C)</f>
        <v>#VALUE!</v>
      </c>
      <c r="AD884" s="162" t="e">
        <f>SUMIF([1]raw_planning_reserve_margin!$A:$A,AD$882,[1]raw_planning_reserve_margin!$C:$C)</f>
        <v>#VALUE!</v>
      </c>
      <c r="AE884" s="162" t="e">
        <f>SUMIF([1]raw_planning_reserve_margin!$A:$A,AE$882,[1]raw_planning_reserve_margin!$C:$C)</f>
        <v>#VALUE!</v>
      </c>
      <c r="AF884" s="162" t="e">
        <f>SUMIF([1]raw_planning_reserve_margin!$A:$A,AF$882,[1]raw_planning_reserve_margin!$C:$C)</f>
        <v>#VALUE!</v>
      </c>
      <c r="AG884" s="162" t="e">
        <f>SUMIF([1]raw_planning_reserve_margin!$A:$A,AG$882,[1]raw_planning_reserve_margin!$C:$C)</f>
        <v>#VALUE!</v>
      </c>
      <c r="AH884" s="162" t="e">
        <f>SUMIF([1]raw_planning_reserve_margin!$A:$A,AH$882,[1]raw_planning_reserve_margin!$C:$C)</f>
        <v>#VALUE!</v>
      </c>
      <c r="AI884" s="162" t="e">
        <f>SUMIF([1]raw_planning_reserve_margin!$A:$A,AI$882,[1]raw_planning_reserve_margin!$C:$C)</f>
        <v>#VALUE!</v>
      </c>
      <c r="AJ884" s="162" t="e">
        <f>SUMIF([1]raw_planning_reserve_margin!$A:$A,AJ$882,[1]raw_planning_reserve_margin!$C:$C)</f>
        <v>#VALUE!</v>
      </c>
      <c r="AK884" s="162" t="e">
        <f>SUMIF([1]raw_planning_reserve_margin!$A:$A,AK$882,[1]raw_planning_reserve_margin!$C:$C)</f>
        <v>#VALUE!</v>
      </c>
      <c r="AL884" s="162" t="e">
        <f>SUMIF([1]raw_planning_reserve_margin!$A:$A,AL$882,[1]raw_planning_reserve_margin!$C:$C)</f>
        <v>#VALUE!</v>
      </c>
      <c r="AM884" s="162" t="e">
        <f>SUMIF([1]raw_planning_reserve_margin!$A:$A,AM$882,[1]raw_planning_reserve_margin!$C:$C)</f>
        <v>#VALUE!</v>
      </c>
      <c r="AN884" s="162" t="e">
        <f>SUMIF([1]raw_planning_reserve_margin!$A:$A,AN$882,[1]raw_planning_reserve_margin!$C:$C)</f>
        <v>#VALUE!</v>
      </c>
      <c r="AO884" s="17"/>
    </row>
    <row r="885" spans="3:41" outlineLevel="1" x14ac:dyDescent="0.4">
      <c r="C885" s="25" t="s">
        <v>224</v>
      </c>
      <c r="D885" s="26" t="s">
        <v>36</v>
      </c>
      <c r="E885" s="84">
        <v>0</v>
      </c>
      <c r="F885" s="38">
        <v>0</v>
      </c>
      <c r="G885" s="38">
        <v>0</v>
      </c>
      <c r="H885" s="38">
        <v>0</v>
      </c>
      <c r="I885" s="38">
        <v>0</v>
      </c>
      <c r="J885" s="38">
        <v>56368.802499999991</v>
      </c>
      <c r="K885" s="38">
        <v>56543.659999999996</v>
      </c>
      <c r="L885" s="38">
        <v>57174.147499999999</v>
      </c>
      <c r="M885" s="38">
        <v>57925.591999999997</v>
      </c>
      <c r="N885" s="38">
        <v>58566.3145</v>
      </c>
      <c r="O885" s="38">
        <v>0</v>
      </c>
      <c r="P885" s="38">
        <v>59944.163999999997</v>
      </c>
      <c r="Q885" s="38">
        <v>0</v>
      </c>
      <c r="R885" s="38">
        <v>0</v>
      </c>
      <c r="S885" s="38">
        <v>0</v>
      </c>
      <c r="T885" s="38">
        <v>62336.842499999992</v>
      </c>
      <c r="U885" s="38" t="e">
        <f t="shared" ref="U885:AN885" si="91">U883*(1+U884)</f>
        <v>#VALUE!</v>
      </c>
      <c r="V885" s="38" t="e">
        <f t="shared" si="91"/>
        <v>#VALUE!</v>
      </c>
      <c r="W885" s="38" t="e">
        <f t="shared" si="91"/>
        <v>#VALUE!</v>
      </c>
      <c r="X885" s="38" t="e">
        <f t="shared" si="91"/>
        <v>#VALUE!</v>
      </c>
      <c r="Y885" s="38" t="e">
        <f t="shared" si="91"/>
        <v>#VALUE!</v>
      </c>
      <c r="Z885" s="38" t="e">
        <f t="shared" si="91"/>
        <v>#VALUE!</v>
      </c>
      <c r="AA885" s="38" t="e">
        <f t="shared" si="91"/>
        <v>#VALUE!</v>
      </c>
      <c r="AB885" s="38" t="e">
        <f t="shared" si="91"/>
        <v>#VALUE!</v>
      </c>
      <c r="AC885" s="38" t="e">
        <f t="shared" si="91"/>
        <v>#VALUE!</v>
      </c>
      <c r="AD885" s="38" t="e">
        <f t="shared" si="91"/>
        <v>#VALUE!</v>
      </c>
      <c r="AE885" s="38" t="e">
        <f t="shared" si="91"/>
        <v>#VALUE!</v>
      </c>
      <c r="AF885" s="38" t="e">
        <f t="shared" si="91"/>
        <v>#VALUE!</v>
      </c>
      <c r="AG885" s="38" t="e">
        <f t="shared" si="91"/>
        <v>#VALUE!</v>
      </c>
      <c r="AH885" s="38" t="e">
        <f t="shared" si="91"/>
        <v>#VALUE!</v>
      </c>
      <c r="AI885" s="38" t="e">
        <f t="shared" si="91"/>
        <v>#VALUE!</v>
      </c>
      <c r="AJ885" s="38" t="e">
        <f t="shared" si="91"/>
        <v>#VALUE!</v>
      </c>
      <c r="AK885" s="38" t="e">
        <f t="shared" si="91"/>
        <v>#VALUE!</v>
      </c>
      <c r="AL885" s="38" t="e">
        <f t="shared" si="91"/>
        <v>#VALUE!</v>
      </c>
      <c r="AM885" s="38" t="e">
        <f t="shared" si="91"/>
        <v>#VALUE!</v>
      </c>
      <c r="AN885" s="38" t="e">
        <f t="shared" si="91"/>
        <v>#VALUE!</v>
      </c>
      <c r="AO885" s="17"/>
    </row>
    <row r="886" spans="3:41" outlineLevel="1" x14ac:dyDescent="0.4">
      <c r="C886" s="21" t="s">
        <v>225</v>
      </c>
      <c r="D886" s="22" t="s">
        <v>36</v>
      </c>
      <c r="E886" s="78">
        <v>0</v>
      </c>
      <c r="F886" s="34">
        <v>0</v>
      </c>
      <c r="G886" s="34">
        <v>0</v>
      </c>
      <c r="H886" s="34">
        <v>0</v>
      </c>
      <c r="I886" s="34">
        <v>0</v>
      </c>
      <c r="J886" s="34">
        <v>38298.07</v>
      </c>
      <c r="K886" s="34">
        <v>37216.74</v>
      </c>
      <c r="L886" s="34">
        <v>37216.74</v>
      </c>
      <c r="M886" s="34">
        <v>37216.74</v>
      </c>
      <c r="N886" s="34">
        <v>33787</v>
      </c>
      <c r="O886" s="34">
        <v>0</v>
      </c>
      <c r="P886" s="34">
        <v>32654.440000000002</v>
      </c>
      <c r="Q886" s="34">
        <v>0</v>
      </c>
      <c r="R886" s="34">
        <v>0</v>
      </c>
      <c r="S886" s="34">
        <v>0</v>
      </c>
      <c r="T886" s="34">
        <v>31827.33</v>
      </c>
      <c r="U886" s="34" t="e">
        <f>SUMIF([1]raw_planning_reserve_margin!$A:$A,U$882,[1]raw_planning_reserve_margin!$F:$F)+SUMIF([1]raw_planning_reserve_margin!$A:$A,U$882,[1]raw_planning_reserve_margin!$H:$H)</f>
        <v>#VALUE!</v>
      </c>
      <c r="V886" s="34" t="e">
        <f>SUMIF([1]raw_planning_reserve_margin!$A:$A,V$882,[1]raw_planning_reserve_margin!$F:$F)+SUMIF([1]raw_planning_reserve_margin!$A:$A,V$882,[1]raw_planning_reserve_margin!$H:$H)</f>
        <v>#VALUE!</v>
      </c>
      <c r="W886" s="34" t="e">
        <f>SUMIF([1]raw_planning_reserve_margin!$A:$A,W$882,[1]raw_planning_reserve_margin!$F:$F)+SUMIF([1]raw_planning_reserve_margin!$A:$A,W$882,[1]raw_planning_reserve_margin!$H:$H)</f>
        <v>#VALUE!</v>
      </c>
      <c r="X886" s="34" t="e">
        <f>SUMIF([1]raw_planning_reserve_margin!$A:$A,X$882,[1]raw_planning_reserve_margin!$F:$F)+SUMIF([1]raw_planning_reserve_margin!$A:$A,X$882,[1]raw_planning_reserve_margin!$H:$H)</f>
        <v>#VALUE!</v>
      </c>
      <c r="Y886" s="34" t="e">
        <f>SUMIF([1]raw_planning_reserve_margin!$A:$A,Y$882,[1]raw_planning_reserve_margin!$F:$F)+SUMIF([1]raw_planning_reserve_margin!$A:$A,Y$882,[1]raw_planning_reserve_margin!$H:$H)</f>
        <v>#VALUE!</v>
      </c>
      <c r="Z886" s="34" t="e">
        <f>SUMIF([1]raw_planning_reserve_margin!$A:$A,Z$882,[1]raw_planning_reserve_margin!$F:$F)+SUMIF([1]raw_planning_reserve_margin!$A:$A,Z$882,[1]raw_planning_reserve_margin!$H:$H)</f>
        <v>#VALUE!</v>
      </c>
      <c r="AA886" s="34" t="e">
        <f>SUMIF([1]raw_planning_reserve_margin!$A:$A,AA$882,[1]raw_planning_reserve_margin!$F:$F)+SUMIF([1]raw_planning_reserve_margin!$A:$A,AA$882,[1]raw_planning_reserve_margin!$H:$H)</f>
        <v>#VALUE!</v>
      </c>
      <c r="AB886" s="34" t="e">
        <f>SUMIF([1]raw_planning_reserve_margin!$A:$A,AB$882,[1]raw_planning_reserve_margin!$F:$F)+SUMIF([1]raw_planning_reserve_margin!$A:$A,AB$882,[1]raw_planning_reserve_margin!$H:$H)</f>
        <v>#VALUE!</v>
      </c>
      <c r="AC886" s="34" t="e">
        <f>SUMIF([1]raw_planning_reserve_margin!$A:$A,AC$882,[1]raw_planning_reserve_margin!$F:$F)+SUMIF([1]raw_planning_reserve_margin!$A:$A,AC$882,[1]raw_planning_reserve_margin!$H:$H)</f>
        <v>#VALUE!</v>
      </c>
      <c r="AD886" s="34" t="e">
        <f>SUMIF([1]raw_planning_reserve_margin!$A:$A,AD$882,[1]raw_planning_reserve_margin!$F:$F)+SUMIF([1]raw_planning_reserve_margin!$A:$A,AD$882,[1]raw_planning_reserve_margin!$H:$H)</f>
        <v>#VALUE!</v>
      </c>
      <c r="AE886" s="34" t="e">
        <f>SUMIF([1]raw_planning_reserve_margin!$A:$A,AE$882,[1]raw_planning_reserve_margin!$F:$F)+SUMIF([1]raw_planning_reserve_margin!$A:$A,AE$882,[1]raw_planning_reserve_margin!$H:$H)</f>
        <v>#VALUE!</v>
      </c>
      <c r="AF886" s="34" t="e">
        <f>SUMIF([1]raw_planning_reserve_margin!$A:$A,AF$882,[1]raw_planning_reserve_margin!$F:$F)+SUMIF([1]raw_planning_reserve_margin!$A:$A,AF$882,[1]raw_planning_reserve_margin!$H:$H)</f>
        <v>#VALUE!</v>
      </c>
      <c r="AG886" s="34" t="e">
        <f>SUMIF([1]raw_planning_reserve_margin!$A:$A,AG$882,[1]raw_planning_reserve_margin!$F:$F)+SUMIF([1]raw_planning_reserve_margin!$A:$A,AG$882,[1]raw_planning_reserve_margin!$H:$H)</f>
        <v>#VALUE!</v>
      </c>
      <c r="AH886" s="34" t="e">
        <f>SUMIF([1]raw_planning_reserve_margin!$A:$A,AH$882,[1]raw_planning_reserve_margin!$F:$F)+SUMIF([1]raw_planning_reserve_margin!$A:$A,AH$882,[1]raw_planning_reserve_margin!$H:$H)</f>
        <v>#VALUE!</v>
      </c>
      <c r="AI886" s="34" t="e">
        <f>SUMIF([1]raw_planning_reserve_margin!$A:$A,AI$882,[1]raw_planning_reserve_margin!$F:$F)+SUMIF([1]raw_planning_reserve_margin!$A:$A,AI$882,[1]raw_planning_reserve_margin!$H:$H)</f>
        <v>#VALUE!</v>
      </c>
      <c r="AJ886" s="34" t="e">
        <f>SUMIF([1]raw_planning_reserve_margin!$A:$A,AJ$882,[1]raw_planning_reserve_margin!$F:$F)+SUMIF([1]raw_planning_reserve_margin!$A:$A,AJ$882,[1]raw_planning_reserve_margin!$H:$H)</f>
        <v>#VALUE!</v>
      </c>
      <c r="AK886" s="34" t="e">
        <f>SUMIF([1]raw_planning_reserve_margin!$A:$A,AK$882,[1]raw_planning_reserve_margin!$F:$F)+SUMIF([1]raw_planning_reserve_margin!$A:$A,AK$882,[1]raw_planning_reserve_margin!$H:$H)</f>
        <v>#VALUE!</v>
      </c>
      <c r="AL886" s="34" t="e">
        <f>SUMIF([1]raw_planning_reserve_margin!$A:$A,AL$882,[1]raw_planning_reserve_margin!$F:$F)+SUMIF([1]raw_planning_reserve_margin!$A:$A,AL$882,[1]raw_planning_reserve_margin!$H:$H)</f>
        <v>#VALUE!</v>
      </c>
      <c r="AM886" s="34" t="e">
        <f>SUMIF([1]raw_planning_reserve_margin!$A:$A,AM$882,[1]raw_planning_reserve_margin!$F:$F)+SUMIF([1]raw_planning_reserve_margin!$A:$A,AM$882,[1]raw_planning_reserve_margin!$H:$H)</f>
        <v>#VALUE!</v>
      </c>
      <c r="AN886" s="34" t="e">
        <f>SUMIF([1]raw_planning_reserve_margin!$A:$A,AN$882,[1]raw_planning_reserve_margin!$F:$F)+SUMIF([1]raw_planning_reserve_margin!$A:$A,AN$882,[1]raw_planning_reserve_margin!$H:$H)</f>
        <v>#VALUE!</v>
      </c>
      <c r="AO886" s="17"/>
    </row>
    <row r="887" spans="3:41" outlineLevel="1" x14ac:dyDescent="0.4">
      <c r="C887" s="163" t="s">
        <v>226</v>
      </c>
      <c r="D887" s="18" t="s">
        <v>36</v>
      </c>
      <c r="E887" s="164">
        <v>0</v>
      </c>
      <c r="F887" s="165">
        <v>0</v>
      </c>
      <c r="G887" s="165">
        <v>0</v>
      </c>
      <c r="H887" s="165">
        <v>0</v>
      </c>
      <c r="I887" s="165">
        <v>0</v>
      </c>
      <c r="J887" s="165">
        <v>14247.68</v>
      </c>
      <c r="K887" s="165">
        <v>15453.96</v>
      </c>
      <c r="L887" s="165">
        <v>15453.96</v>
      </c>
      <c r="M887" s="165">
        <v>15453.96</v>
      </c>
      <c r="N887" s="165">
        <v>15453.96</v>
      </c>
      <c r="O887" s="165">
        <v>0</v>
      </c>
      <c r="P887" s="165">
        <v>15453.96</v>
      </c>
      <c r="Q887" s="165">
        <v>0</v>
      </c>
      <c r="R887" s="165">
        <v>0</v>
      </c>
      <c r="S887" s="165">
        <v>0</v>
      </c>
      <c r="T887" s="165">
        <v>15453.96</v>
      </c>
      <c r="U887" s="165" t="e">
        <v>#VALUE!</v>
      </c>
      <c r="V887" s="165" t="e">
        <v>#VALUE!</v>
      </c>
      <c r="W887" s="165" t="e">
        <v>#VALUE!</v>
      </c>
      <c r="X887" s="165" t="e">
        <v>#VALUE!</v>
      </c>
      <c r="Y887" s="165" t="e">
        <v>#VALUE!</v>
      </c>
      <c r="Z887" s="165" t="e">
        <v>#VALUE!</v>
      </c>
      <c r="AA887" s="165" t="e">
        <v>#VALUE!</v>
      </c>
      <c r="AB887" s="165" t="e">
        <v>#VALUE!</v>
      </c>
      <c r="AC887" s="165" t="e">
        <v>#VALUE!</v>
      </c>
      <c r="AD887" s="165" t="e">
        <v>#VALUE!</v>
      </c>
      <c r="AE887" s="165" t="e">
        <v>#VALUE!</v>
      </c>
      <c r="AF887" s="165" t="e">
        <v>#VALUE!</v>
      </c>
      <c r="AG887" s="165" t="e">
        <v>#VALUE!</v>
      </c>
      <c r="AH887" s="165" t="e">
        <v>#VALUE!</v>
      </c>
      <c r="AI887" s="165" t="e">
        <v>#VALUE!</v>
      </c>
      <c r="AJ887" s="165" t="e">
        <v>#VALUE!</v>
      </c>
      <c r="AK887" s="165" t="e">
        <v>#VALUE!</v>
      </c>
      <c r="AL887" s="165" t="e">
        <v>#VALUE!</v>
      </c>
      <c r="AM887" s="165" t="e">
        <v>#VALUE!</v>
      </c>
      <c r="AN887" s="165" t="e">
        <v>#VALUE!</v>
      </c>
      <c r="AO887" s="17"/>
    </row>
    <row r="888" spans="3:41" outlineLevel="1" x14ac:dyDescent="0.4">
      <c r="C888" s="163" t="s">
        <v>227</v>
      </c>
      <c r="D888" s="18" t="s">
        <v>36</v>
      </c>
      <c r="E888" s="164">
        <v>0</v>
      </c>
      <c r="F888" s="165">
        <v>0</v>
      </c>
      <c r="G888" s="165">
        <v>0</v>
      </c>
      <c r="H888" s="165">
        <v>0</v>
      </c>
      <c r="I888" s="165">
        <v>0</v>
      </c>
      <c r="J888" s="165">
        <v>8334.0400000000009</v>
      </c>
      <c r="K888" s="165">
        <v>8334.0400000000009</v>
      </c>
      <c r="L888" s="165">
        <v>8334.0400000000009</v>
      </c>
      <c r="M888" s="165">
        <v>8334.0400000000009</v>
      </c>
      <c r="N888" s="165">
        <v>8334.0400000000009</v>
      </c>
      <c r="O888" s="165">
        <v>0</v>
      </c>
      <c r="P888" s="165">
        <v>8334.0400000000009</v>
      </c>
      <c r="Q888" s="165">
        <v>0</v>
      </c>
      <c r="R888" s="165">
        <v>0</v>
      </c>
      <c r="S888" s="165">
        <v>0</v>
      </c>
      <c r="T888" s="165">
        <v>7508.7599999999993</v>
      </c>
      <c r="U888" s="165" t="e">
        <v>#VALUE!</v>
      </c>
      <c r="V888" s="165" t="e">
        <v>#VALUE!</v>
      </c>
      <c r="W888" s="165" t="e">
        <v>#VALUE!</v>
      </c>
      <c r="X888" s="165" t="e">
        <v>#VALUE!</v>
      </c>
      <c r="Y888" s="165" t="e">
        <v>#VALUE!</v>
      </c>
      <c r="Z888" s="165" t="e">
        <v>#VALUE!</v>
      </c>
      <c r="AA888" s="165" t="e">
        <v>#VALUE!</v>
      </c>
      <c r="AB888" s="165" t="e">
        <v>#VALUE!</v>
      </c>
      <c r="AC888" s="165" t="e">
        <v>#VALUE!</v>
      </c>
      <c r="AD888" s="165" t="e">
        <v>#VALUE!</v>
      </c>
      <c r="AE888" s="165" t="e">
        <v>#VALUE!</v>
      </c>
      <c r="AF888" s="165" t="e">
        <v>#VALUE!</v>
      </c>
      <c r="AG888" s="165" t="e">
        <v>#VALUE!</v>
      </c>
      <c r="AH888" s="165" t="e">
        <v>#VALUE!</v>
      </c>
      <c r="AI888" s="165" t="e">
        <v>#VALUE!</v>
      </c>
      <c r="AJ888" s="165" t="e">
        <v>#VALUE!</v>
      </c>
      <c r="AK888" s="165" t="e">
        <v>#VALUE!</v>
      </c>
      <c r="AL888" s="165" t="e">
        <v>#VALUE!</v>
      </c>
      <c r="AM888" s="165" t="e">
        <v>#VALUE!</v>
      </c>
      <c r="AN888" s="165" t="e">
        <v>#VALUE!</v>
      </c>
      <c r="AO888" s="17"/>
    </row>
    <row r="889" spans="3:41" outlineLevel="1" x14ac:dyDescent="0.4">
      <c r="C889" s="163" t="s">
        <v>228</v>
      </c>
      <c r="D889" s="18" t="s">
        <v>36</v>
      </c>
      <c r="E889" s="164">
        <v>0</v>
      </c>
      <c r="F889" s="165">
        <v>0</v>
      </c>
      <c r="G889" s="165">
        <v>0</v>
      </c>
      <c r="H889" s="165">
        <v>0</v>
      </c>
      <c r="I889" s="165">
        <v>0</v>
      </c>
      <c r="J889" s="165">
        <v>4575.22</v>
      </c>
      <c r="K889" s="165">
        <v>2287.61</v>
      </c>
      <c r="L889" s="165">
        <v>2287.61</v>
      </c>
      <c r="M889" s="165">
        <v>2287.61</v>
      </c>
      <c r="N889" s="165">
        <v>0</v>
      </c>
      <c r="O889" s="165">
        <v>0</v>
      </c>
      <c r="P889" s="165">
        <v>0</v>
      </c>
      <c r="Q889" s="165">
        <v>0</v>
      </c>
      <c r="R889" s="165">
        <v>0</v>
      </c>
      <c r="S889" s="165">
        <v>0</v>
      </c>
      <c r="T889" s="165">
        <v>0</v>
      </c>
      <c r="U889" s="165" t="e">
        <v>#VALUE!</v>
      </c>
      <c r="V889" s="165" t="e">
        <v>#VALUE!</v>
      </c>
      <c r="W889" s="165" t="e">
        <v>#VALUE!</v>
      </c>
      <c r="X889" s="165" t="e">
        <v>#VALUE!</v>
      </c>
      <c r="Y889" s="165" t="e">
        <v>#VALUE!</v>
      </c>
      <c r="Z889" s="165" t="e">
        <v>#VALUE!</v>
      </c>
      <c r="AA889" s="165" t="e">
        <v>#VALUE!</v>
      </c>
      <c r="AB889" s="165" t="e">
        <v>#VALUE!</v>
      </c>
      <c r="AC889" s="165" t="e">
        <v>#VALUE!</v>
      </c>
      <c r="AD889" s="165" t="e">
        <v>#VALUE!</v>
      </c>
      <c r="AE889" s="165" t="e">
        <v>#VALUE!</v>
      </c>
      <c r="AF889" s="165" t="e">
        <v>#VALUE!</v>
      </c>
      <c r="AG889" s="165" t="e">
        <v>#VALUE!</v>
      </c>
      <c r="AH889" s="165" t="e">
        <v>#VALUE!</v>
      </c>
      <c r="AI889" s="165" t="e">
        <v>#VALUE!</v>
      </c>
      <c r="AJ889" s="165" t="e">
        <v>#VALUE!</v>
      </c>
      <c r="AK889" s="165" t="e">
        <v>#VALUE!</v>
      </c>
      <c r="AL889" s="165" t="e">
        <v>#VALUE!</v>
      </c>
      <c r="AM889" s="165" t="e">
        <v>#VALUE!</v>
      </c>
      <c r="AN889" s="165" t="e">
        <v>#VALUE!</v>
      </c>
      <c r="AO889" s="17"/>
    </row>
    <row r="890" spans="3:41" outlineLevel="1" x14ac:dyDescent="0.4">
      <c r="C890" s="163" t="s">
        <v>73</v>
      </c>
      <c r="D890" s="18" t="s">
        <v>36</v>
      </c>
      <c r="E890" s="164">
        <v>0</v>
      </c>
      <c r="F890" s="165">
        <v>0</v>
      </c>
      <c r="G890" s="165">
        <v>0</v>
      </c>
      <c r="H890" s="165">
        <v>0</v>
      </c>
      <c r="I890" s="165">
        <v>0</v>
      </c>
      <c r="J890" s="165">
        <v>1455.68</v>
      </c>
      <c r="K890" s="165">
        <v>1455.68</v>
      </c>
      <c r="L890" s="165">
        <v>1455.68</v>
      </c>
      <c r="M890" s="165">
        <v>1455.68</v>
      </c>
      <c r="N890" s="165">
        <v>1455.68</v>
      </c>
      <c r="O890" s="165">
        <v>0</v>
      </c>
      <c r="P890" s="165">
        <v>1455.68</v>
      </c>
      <c r="Q890" s="165">
        <v>0</v>
      </c>
      <c r="R890" s="165">
        <v>0</v>
      </c>
      <c r="S890" s="165">
        <v>0</v>
      </c>
      <c r="T890" s="165">
        <v>1455.68</v>
      </c>
      <c r="U890" s="165" t="e">
        <v>#VALUE!</v>
      </c>
      <c r="V890" s="165" t="e">
        <v>#VALUE!</v>
      </c>
      <c r="W890" s="165" t="e">
        <v>#VALUE!</v>
      </c>
      <c r="X890" s="165" t="e">
        <v>#VALUE!</v>
      </c>
      <c r="Y890" s="165" t="e">
        <v>#VALUE!</v>
      </c>
      <c r="Z890" s="165" t="e">
        <v>#VALUE!</v>
      </c>
      <c r="AA890" s="165" t="e">
        <v>#VALUE!</v>
      </c>
      <c r="AB890" s="165" t="e">
        <v>#VALUE!</v>
      </c>
      <c r="AC890" s="165" t="e">
        <v>#VALUE!</v>
      </c>
      <c r="AD890" s="165" t="e">
        <v>#VALUE!</v>
      </c>
      <c r="AE890" s="165" t="e">
        <v>#VALUE!</v>
      </c>
      <c r="AF890" s="165" t="e">
        <v>#VALUE!</v>
      </c>
      <c r="AG890" s="165" t="e">
        <v>#VALUE!</v>
      </c>
      <c r="AH890" s="165" t="e">
        <v>#VALUE!</v>
      </c>
      <c r="AI890" s="165" t="e">
        <v>#VALUE!</v>
      </c>
      <c r="AJ890" s="165" t="e">
        <v>#VALUE!</v>
      </c>
      <c r="AK890" s="165" t="e">
        <v>#VALUE!</v>
      </c>
      <c r="AL890" s="165" t="e">
        <v>#VALUE!</v>
      </c>
      <c r="AM890" s="165" t="e">
        <v>#VALUE!</v>
      </c>
      <c r="AN890" s="165" t="e">
        <v>#VALUE!</v>
      </c>
      <c r="AO890" s="17"/>
    </row>
    <row r="891" spans="3:41" outlineLevel="1" x14ac:dyDescent="0.4">
      <c r="C891" s="163" t="s">
        <v>229</v>
      </c>
      <c r="D891" s="18" t="s">
        <v>36</v>
      </c>
      <c r="E891" s="164">
        <v>0</v>
      </c>
      <c r="F891" s="165">
        <v>0</v>
      </c>
      <c r="G891" s="165">
        <v>0</v>
      </c>
      <c r="H891" s="165">
        <v>0</v>
      </c>
      <c r="I891" s="165">
        <v>0</v>
      </c>
      <c r="J891" s="165">
        <v>5157.6400000000003</v>
      </c>
      <c r="K891" s="165">
        <v>5157.6400000000003</v>
      </c>
      <c r="L891" s="165">
        <v>5157.6400000000003</v>
      </c>
      <c r="M891" s="165">
        <v>5157.6400000000003</v>
      </c>
      <c r="N891" s="165">
        <v>5157.6400000000003</v>
      </c>
      <c r="O891" s="165">
        <v>0</v>
      </c>
      <c r="P891" s="165">
        <v>5157.6400000000003</v>
      </c>
      <c r="Q891" s="165">
        <v>0</v>
      </c>
      <c r="R891" s="165">
        <v>0</v>
      </c>
      <c r="S891" s="165">
        <v>0</v>
      </c>
      <c r="T891" s="165">
        <v>5157.1400000000003</v>
      </c>
      <c r="U891" s="165" t="e">
        <v>#VALUE!</v>
      </c>
      <c r="V891" s="165" t="e">
        <v>#VALUE!</v>
      </c>
      <c r="W891" s="165" t="e">
        <v>#VALUE!</v>
      </c>
      <c r="X891" s="165" t="e">
        <v>#VALUE!</v>
      </c>
      <c r="Y891" s="165" t="e">
        <v>#VALUE!</v>
      </c>
      <c r="Z891" s="165" t="e">
        <v>#VALUE!</v>
      </c>
      <c r="AA891" s="165" t="e">
        <v>#VALUE!</v>
      </c>
      <c r="AB891" s="165" t="e">
        <v>#VALUE!</v>
      </c>
      <c r="AC891" s="165" t="e">
        <v>#VALUE!</v>
      </c>
      <c r="AD891" s="165" t="e">
        <v>#VALUE!</v>
      </c>
      <c r="AE891" s="165" t="e">
        <v>#VALUE!</v>
      </c>
      <c r="AF891" s="165" t="e">
        <v>#VALUE!</v>
      </c>
      <c r="AG891" s="165" t="e">
        <v>#VALUE!</v>
      </c>
      <c r="AH891" s="165" t="e">
        <v>#VALUE!</v>
      </c>
      <c r="AI891" s="165" t="e">
        <v>#VALUE!</v>
      </c>
      <c r="AJ891" s="165" t="e">
        <v>#VALUE!</v>
      </c>
      <c r="AK891" s="165" t="e">
        <v>#VALUE!</v>
      </c>
      <c r="AL891" s="165" t="e">
        <v>#VALUE!</v>
      </c>
      <c r="AM891" s="165" t="e">
        <v>#VALUE!</v>
      </c>
      <c r="AN891" s="165" t="e">
        <v>#VALUE!</v>
      </c>
      <c r="AO891" s="17"/>
    </row>
    <row r="892" spans="3:41" outlineLevel="1" x14ac:dyDescent="0.4">
      <c r="C892" s="163" t="s">
        <v>74</v>
      </c>
      <c r="D892" s="18" t="s">
        <v>36</v>
      </c>
      <c r="E892" s="164">
        <v>0</v>
      </c>
      <c r="F892" s="165">
        <v>0</v>
      </c>
      <c r="G892" s="165">
        <v>0</v>
      </c>
      <c r="H892" s="165">
        <v>0</v>
      </c>
      <c r="I892" s="165">
        <v>0</v>
      </c>
      <c r="J892" s="165">
        <v>2279.91</v>
      </c>
      <c r="K892" s="165">
        <v>2279.91</v>
      </c>
      <c r="L892" s="165">
        <v>2279.91</v>
      </c>
      <c r="M892" s="165">
        <v>2279.91</v>
      </c>
      <c r="N892" s="165">
        <v>1137.78</v>
      </c>
      <c r="O892" s="165">
        <v>0</v>
      </c>
      <c r="P892" s="165">
        <v>0</v>
      </c>
      <c r="Q892" s="165">
        <v>0</v>
      </c>
      <c r="R892" s="165">
        <v>0</v>
      </c>
      <c r="S892" s="165">
        <v>0</v>
      </c>
      <c r="T892" s="165">
        <v>0</v>
      </c>
      <c r="U892" s="165" t="e">
        <v>#VALUE!</v>
      </c>
      <c r="V892" s="165" t="e">
        <v>#VALUE!</v>
      </c>
      <c r="W892" s="165" t="e">
        <v>#VALUE!</v>
      </c>
      <c r="X892" s="165" t="e">
        <v>#VALUE!</v>
      </c>
      <c r="Y892" s="165" t="e">
        <v>#VALUE!</v>
      </c>
      <c r="Z892" s="165" t="e">
        <v>#VALUE!</v>
      </c>
      <c r="AA892" s="165" t="e">
        <v>#VALUE!</v>
      </c>
      <c r="AB892" s="165" t="e">
        <v>#VALUE!</v>
      </c>
      <c r="AC892" s="165" t="e">
        <v>#VALUE!</v>
      </c>
      <c r="AD892" s="165" t="e">
        <v>#VALUE!</v>
      </c>
      <c r="AE892" s="165" t="e">
        <v>#VALUE!</v>
      </c>
      <c r="AF892" s="165" t="e">
        <v>#VALUE!</v>
      </c>
      <c r="AG892" s="165" t="e">
        <v>#VALUE!</v>
      </c>
      <c r="AH892" s="165" t="e">
        <v>#VALUE!</v>
      </c>
      <c r="AI892" s="165" t="e">
        <v>#VALUE!</v>
      </c>
      <c r="AJ892" s="165" t="e">
        <v>#VALUE!</v>
      </c>
      <c r="AK892" s="165" t="e">
        <v>#VALUE!</v>
      </c>
      <c r="AL892" s="165" t="e">
        <v>#VALUE!</v>
      </c>
      <c r="AM892" s="165" t="e">
        <v>#VALUE!</v>
      </c>
      <c r="AN892" s="165" t="e">
        <v>#VALUE!</v>
      </c>
      <c r="AO892" s="17"/>
    </row>
    <row r="893" spans="3:41" outlineLevel="1" x14ac:dyDescent="0.4">
      <c r="C893" s="163" t="s">
        <v>78</v>
      </c>
      <c r="D893" s="18" t="s">
        <v>36</v>
      </c>
      <c r="E893" s="164">
        <v>0</v>
      </c>
      <c r="F893" s="165">
        <v>0</v>
      </c>
      <c r="G893" s="165">
        <v>0</v>
      </c>
      <c r="H893" s="165">
        <v>0</v>
      </c>
      <c r="I893" s="165">
        <v>0</v>
      </c>
      <c r="J893" s="165">
        <v>0</v>
      </c>
      <c r="K893" s="165">
        <v>0</v>
      </c>
      <c r="L893" s="165">
        <v>0</v>
      </c>
      <c r="M893" s="165">
        <v>0</v>
      </c>
      <c r="N893" s="165">
        <v>0</v>
      </c>
      <c r="O893" s="165">
        <v>0</v>
      </c>
      <c r="P893" s="165">
        <v>0</v>
      </c>
      <c r="Q893" s="165">
        <v>0</v>
      </c>
      <c r="R893" s="165">
        <v>0</v>
      </c>
      <c r="S893" s="165">
        <v>0</v>
      </c>
      <c r="T893" s="165">
        <v>0</v>
      </c>
      <c r="U893" s="165" t="e">
        <v>#VALUE!</v>
      </c>
      <c r="V893" s="165" t="e">
        <v>#VALUE!</v>
      </c>
      <c r="W893" s="165" t="e">
        <v>#VALUE!</v>
      </c>
      <c r="X893" s="165" t="e">
        <v>#VALUE!</v>
      </c>
      <c r="Y893" s="165" t="e">
        <v>#VALUE!</v>
      </c>
      <c r="Z893" s="165" t="e">
        <v>#VALUE!</v>
      </c>
      <c r="AA893" s="165" t="e">
        <v>#VALUE!</v>
      </c>
      <c r="AB893" s="165" t="e">
        <v>#VALUE!</v>
      </c>
      <c r="AC893" s="165" t="e">
        <v>#VALUE!</v>
      </c>
      <c r="AD893" s="165" t="e">
        <v>#VALUE!</v>
      </c>
      <c r="AE893" s="165" t="e">
        <v>#VALUE!</v>
      </c>
      <c r="AF893" s="165" t="e">
        <v>#VALUE!</v>
      </c>
      <c r="AG893" s="165" t="e">
        <v>#VALUE!</v>
      </c>
      <c r="AH893" s="165" t="e">
        <v>#VALUE!</v>
      </c>
      <c r="AI893" s="165" t="e">
        <v>#VALUE!</v>
      </c>
      <c r="AJ893" s="165" t="e">
        <v>#VALUE!</v>
      </c>
      <c r="AK893" s="165" t="e">
        <v>#VALUE!</v>
      </c>
      <c r="AL893" s="165" t="e">
        <v>#VALUE!</v>
      </c>
      <c r="AM893" s="165" t="e">
        <v>#VALUE!</v>
      </c>
      <c r="AN893" s="165" t="e">
        <v>#VALUE!</v>
      </c>
      <c r="AO893" s="17"/>
    </row>
    <row r="894" spans="3:41" outlineLevel="1" x14ac:dyDescent="0.4">
      <c r="C894" s="163" t="s">
        <v>137</v>
      </c>
      <c r="D894" s="18" t="s">
        <v>36</v>
      </c>
      <c r="E894" s="164">
        <v>0</v>
      </c>
      <c r="F894" s="165">
        <v>0</v>
      </c>
      <c r="G894" s="165">
        <v>0</v>
      </c>
      <c r="H894" s="165">
        <v>0</v>
      </c>
      <c r="I894" s="165">
        <v>0</v>
      </c>
      <c r="J894" s="165">
        <v>1140.4099999999999</v>
      </c>
      <c r="K894" s="165">
        <v>1140.4099999999999</v>
      </c>
      <c r="L894" s="165">
        <v>1140.4099999999999</v>
      </c>
      <c r="M894" s="165">
        <v>1140.4099999999999</v>
      </c>
      <c r="N894" s="165">
        <v>1140.4099999999999</v>
      </c>
      <c r="O894" s="165">
        <v>0</v>
      </c>
      <c r="P894" s="165">
        <v>1140.4099999999999</v>
      </c>
      <c r="Q894" s="165">
        <v>0</v>
      </c>
      <c r="R894" s="165">
        <v>0</v>
      </c>
      <c r="S894" s="165">
        <v>0</v>
      </c>
      <c r="T894" s="165">
        <v>1140.4099999999999</v>
      </c>
      <c r="U894" s="165" t="e">
        <v>#VALUE!</v>
      </c>
      <c r="V894" s="165" t="e">
        <v>#VALUE!</v>
      </c>
      <c r="W894" s="165" t="e">
        <v>#VALUE!</v>
      </c>
      <c r="X894" s="165" t="e">
        <v>#VALUE!</v>
      </c>
      <c r="Y894" s="165" t="e">
        <v>#VALUE!</v>
      </c>
      <c r="Z894" s="165" t="e">
        <v>#VALUE!</v>
      </c>
      <c r="AA894" s="165" t="e">
        <v>#VALUE!</v>
      </c>
      <c r="AB894" s="165" t="e">
        <v>#VALUE!</v>
      </c>
      <c r="AC894" s="165" t="e">
        <v>#VALUE!</v>
      </c>
      <c r="AD894" s="165" t="e">
        <v>#VALUE!</v>
      </c>
      <c r="AE894" s="165" t="e">
        <v>#VALUE!</v>
      </c>
      <c r="AF894" s="165" t="e">
        <v>#VALUE!</v>
      </c>
      <c r="AG894" s="165" t="e">
        <v>#VALUE!</v>
      </c>
      <c r="AH894" s="165" t="e">
        <v>#VALUE!</v>
      </c>
      <c r="AI894" s="165" t="e">
        <v>#VALUE!</v>
      </c>
      <c r="AJ894" s="165" t="e">
        <v>#VALUE!</v>
      </c>
      <c r="AK894" s="165" t="e">
        <v>#VALUE!</v>
      </c>
      <c r="AL894" s="165" t="e">
        <v>#VALUE!</v>
      </c>
      <c r="AM894" s="165" t="e">
        <v>#VALUE!</v>
      </c>
      <c r="AN894" s="165" t="e">
        <v>#VALUE!</v>
      </c>
      <c r="AO894" s="17"/>
    </row>
    <row r="895" spans="3:41" outlineLevel="1" x14ac:dyDescent="0.4">
      <c r="C895" s="163" t="s">
        <v>136</v>
      </c>
      <c r="D895" s="18" t="s">
        <v>36</v>
      </c>
      <c r="E895" s="164">
        <v>0</v>
      </c>
      <c r="F895" s="165">
        <v>0</v>
      </c>
      <c r="G895" s="165">
        <v>0</v>
      </c>
      <c r="H895" s="165">
        <v>0</v>
      </c>
      <c r="I895" s="165">
        <v>0</v>
      </c>
      <c r="J895" s="165">
        <v>630.04999999999995</v>
      </c>
      <c r="K895" s="165">
        <v>630.04999999999995</v>
      </c>
      <c r="L895" s="165">
        <v>630.04999999999995</v>
      </c>
      <c r="M895" s="165">
        <v>630.04999999999995</v>
      </c>
      <c r="N895" s="165">
        <v>630.04999999999995</v>
      </c>
      <c r="O895" s="165">
        <v>0</v>
      </c>
      <c r="P895" s="165">
        <v>630.04999999999995</v>
      </c>
      <c r="Q895" s="165">
        <v>0</v>
      </c>
      <c r="R895" s="165">
        <v>0</v>
      </c>
      <c r="S895" s="165">
        <v>0</v>
      </c>
      <c r="T895" s="165">
        <v>628.7299999999999</v>
      </c>
      <c r="U895" s="165" t="e">
        <v>#VALUE!</v>
      </c>
      <c r="V895" s="165" t="e">
        <v>#VALUE!</v>
      </c>
      <c r="W895" s="165" t="e">
        <v>#VALUE!</v>
      </c>
      <c r="X895" s="165" t="e">
        <v>#VALUE!</v>
      </c>
      <c r="Y895" s="165" t="e">
        <v>#VALUE!</v>
      </c>
      <c r="Z895" s="165" t="e">
        <v>#VALUE!</v>
      </c>
      <c r="AA895" s="165" t="e">
        <v>#VALUE!</v>
      </c>
      <c r="AB895" s="165" t="e">
        <v>#VALUE!</v>
      </c>
      <c r="AC895" s="165" t="e">
        <v>#VALUE!</v>
      </c>
      <c r="AD895" s="165" t="e">
        <v>#VALUE!</v>
      </c>
      <c r="AE895" s="165" t="e">
        <v>#VALUE!</v>
      </c>
      <c r="AF895" s="165" t="e">
        <v>#VALUE!</v>
      </c>
      <c r="AG895" s="165" t="e">
        <v>#VALUE!</v>
      </c>
      <c r="AH895" s="165" t="e">
        <v>#VALUE!</v>
      </c>
      <c r="AI895" s="165" t="e">
        <v>#VALUE!</v>
      </c>
      <c r="AJ895" s="165" t="e">
        <v>#VALUE!</v>
      </c>
      <c r="AK895" s="165" t="e">
        <v>#VALUE!</v>
      </c>
      <c r="AL895" s="165" t="e">
        <v>#VALUE!</v>
      </c>
      <c r="AM895" s="165" t="e">
        <v>#VALUE!</v>
      </c>
      <c r="AN895" s="165" t="e">
        <v>#VALUE!</v>
      </c>
      <c r="AO895" s="17"/>
    </row>
    <row r="896" spans="3:41" outlineLevel="1" x14ac:dyDescent="0.4">
      <c r="C896" s="163" t="s">
        <v>230</v>
      </c>
      <c r="D896" s="18" t="s">
        <v>36</v>
      </c>
      <c r="E896" s="164">
        <v>0</v>
      </c>
      <c r="F896" s="165">
        <v>0</v>
      </c>
      <c r="G896" s="165">
        <v>0</v>
      </c>
      <c r="H896" s="165">
        <v>0</v>
      </c>
      <c r="I896" s="165">
        <v>0</v>
      </c>
      <c r="J896" s="165">
        <v>0</v>
      </c>
      <c r="K896" s="165">
        <v>0</v>
      </c>
      <c r="L896" s="165">
        <v>0</v>
      </c>
      <c r="M896" s="165">
        <v>0</v>
      </c>
      <c r="N896" s="165">
        <v>0</v>
      </c>
      <c r="O896" s="165">
        <v>0</v>
      </c>
      <c r="P896" s="165">
        <v>0</v>
      </c>
      <c r="Q896" s="165">
        <v>0</v>
      </c>
      <c r="R896" s="165">
        <v>0</v>
      </c>
      <c r="S896" s="165">
        <v>0</v>
      </c>
      <c r="T896" s="165">
        <v>0</v>
      </c>
      <c r="U896" s="165" t="e">
        <v>#VALUE!</v>
      </c>
      <c r="V896" s="165" t="e">
        <v>#VALUE!</v>
      </c>
      <c r="W896" s="165" t="e">
        <v>#VALUE!</v>
      </c>
      <c r="X896" s="165" t="e">
        <v>#VALUE!</v>
      </c>
      <c r="Y896" s="165" t="e">
        <v>#VALUE!</v>
      </c>
      <c r="Z896" s="165" t="e">
        <v>#VALUE!</v>
      </c>
      <c r="AA896" s="165" t="e">
        <v>#VALUE!</v>
      </c>
      <c r="AB896" s="165" t="e">
        <v>#VALUE!</v>
      </c>
      <c r="AC896" s="165" t="e">
        <v>#VALUE!</v>
      </c>
      <c r="AD896" s="165" t="e">
        <v>#VALUE!</v>
      </c>
      <c r="AE896" s="165" t="e">
        <v>#VALUE!</v>
      </c>
      <c r="AF896" s="165" t="e">
        <v>#VALUE!</v>
      </c>
      <c r="AG896" s="165" t="e">
        <v>#VALUE!</v>
      </c>
      <c r="AH896" s="165" t="e">
        <v>#VALUE!</v>
      </c>
      <c r="AI896" s="165" t="e">
        <v>#VALUE!</v>
      </c>
      <c r="AJ896" s="165" t="e">
        <v>#VALUE!</v>
      </c>
      <c r="AK896" s="165" t="e">
        <v>#VALUE!</v>
      </c>
      <c r="AL896" s="165" t="e">
        <v>#VALUE!</v>
      </c>
      <c r="AM896" s="165" t="e">
        <v>#VALUE!</v>
      </c>
      <c r="AN896" s="165" t="e">
        <v>#VALUE!</v>
      </c>
      <c r="AO896" s="17"/>
    </row>
    <row r="897" spans="2:41" outlineLevel="1" x14ac:dyDescent="0.4">
      <c r="C897" s="17" t="s">
        <v>231</v>
      </c>
      <c r="D897" s="18" t="s">
        <v>36</v>
      </c>
      <c r="E897" s="103">
        <v>0</v>
      </c>
      <c r="F897" s="35">
        <v>0</v>
      </c>
      <c r="G897" s="35">
        <v>0</v>
      </c>
      <c r="H897" s="35">
        <v>0</v>
      </c>
      <c r="I897" s="35">
        <v>0</v>
      </c>
      <c r="J897" s="35">
        <v>5000</v>
      </c>
      <c r="K897" s="35">
        <v>5000</v>
      </c>
      <c r="L897" s="35">
        <v>5000</v>
      </c>
      <c r="M897" s="35">
        <v>5000</v>
      </c>
      <c r="N897" s="35">
        <v>5000</v>
      </c>
      <c r="O897" s="35">
        <v>0</v>
      </c>
      <c r="P897" s="35">
        <v>5000</v>
      </c>
      <c r="Q897" s="35">
        <v>0</v>
      </c>
      <c r="R897" s="35">
        <v>0</v>
      </c>
      <c r="S897" s="35">
        <v>0</v>
      </c>
      <c r="T897" s="35">
        <v>5000</v>
      </c>
      <c r="U897" s="35" t="e">
        <f>SUMIF([1]raw_planning_reserve_margin!$A:$A,U$882,[1]raw_planning_reserve_margin!$G:$G)+SUMIF([1]raw_planning_reserve_margin!$A:$A,U$882,[1]raw_planning_reserve_margin!$J:$J)</f>
        <v>#VALUE!</v>
      </c>
      <c r="V897" s="35" t="e">
        <f>SUMIF([1]raw_planning_reserve_margin!$A:$A,V$882,[1]raw_planning_reserve_margin!$G:$G)+SUMIF([1]raw_planning_reserve_margin!$A:$A,V$882,[1]raw_planning_reserve_margin!$J:$J)</f>
        <v>#VALUE!</v>
      </c>
      <c r="W897" s="35" t="e">
        <f>SUMIF([1]raw_planning_reserve_margin!$A:$A,W$882,[1]raw_planning_reserve_margin!$G:$G)+SUMIF([1]raw_planning_reserve_margin!$A:$A,W$882,[1]raw_planning_reserve_margin!$J:$J)</f>
        <v>#VALUE!</v>
      </c>
      <c r="X897" s="35" t="e">
        <f>SUMIF([1]raw_planning_reserve_margin!$A:$A,X$882,[1]raw_planning_reserve_margin!$G:$G)+SUMIF([1]raw_planning_reserve_margin!$A:$A,X$882,[1]raw_planning_reserve_margin!$J:$J)</f>
        <v>#VALUE!</v>
      </c>
      <c r="Y897" s="35" t="e">
        <f>SUMIF([1]raw_planning_reserve_margin!$A:$A,Y$882,[1]raw_planning_reserve_margin!$G:$G)+SUMIF([1]raw_planning_reserve_margin!$A:$A,Y$882,[1]raw_planning_reserve_margin!$J:$J)</f>
        <v>#VALUE!</v>
      </c>
      <c r="Z897" s="35" t="e">
        <f>SUMIF([1]raw_planning_reserve_margin!$A:$A,Z$882,[1]raw_planning_reserve_margin!$G:$G)+SUMIF([1]raw_planning_reserve_margin!$A:$A,Z$882,[1]raw_planning_reserve_margin!$J:$J)</f>
        <v>#VALUE!</v>
      </c>
      <c r="AA897" s="35" t="e">
        <f>SUMIF([1]raw_planning_reserve_margin!$A:$A,AA$882,[1]raw_planning_reserve_margin!$G:$G)+SUMIF([1]raw_planning_reserve_margin!$A:$A,AA$882,[1]raw_planning_reserve_margin!$J:$J)</f>
        <v>#VALUE!</v>
      </c>
      <c r="AB897" s="35" t="e">
        <f>SUMIF([1]raw_planning_reserve_margin!$A:$A,AB$882,[1]raw_planning_reserve_margin!$G:$G)+SUMIF([1]raw_planning_reserve_margin!$A:$A,AB$882,[1]raw_planning_reserve_margin!$J:$J)</f>
        <v>#VALUE!</v>
      </c>
      <c r="AC897" s="35" t="e">
        <f>SUMIF([1]raw_planning_reserve_margin!$A:$A,AC$882,[1]raw_planning_reserve_margin!$G:$G)+SUMIF([1]raw_planning_reserve_margin!$A:$A,AC$882,[1]raw_planning_reserve_margin!$J:$J)</f>
        <v>#VALUE!</v>
      </c>
      <c r="AD897" s="35" t="e">
        <f>SUMIF([1]raw_planning_reserve_margin!$A:$A,AD$882,[1]raw_planning_reserve_margin!$G:$G)+SUMIF([1]raw_planning_reserve_margin!$A:$A,AD$882,[1]raw_planning_reserve_margin!$J:$J)</f>
        <v>#VALUE!</v>
      </c>
      <c r="AE897" s="35" t="e">
        <f>SUMIF([1]raw_planning_reserve_margin!$A:$A,AE$882,[1]raw_planning_reserve_margin!$G:$G)+SUMIF([1]raw_planning_reserve_margin!$A:$A,AE$882,[1]raw_planning_reserve_margin!$J:$J)</f>
        <v>#VALUE!</v>
      </c>
      <c r="AF897" s="35" t="e">
        <f>SUMIF([1]raw_planning_reserve_margin!$A:$A,AF$882,[1]raw_planning_reserve_margin!$G:$G)+SUMIF([1]raw_planning_reserve_margin!$A:$A,AF$882,[1]raw_planning_reserve_margin!$J:$J)</f>
        <v>#VALUE!</v>
      </c>
      <c r="AG897" s="35" t="e">
        <f>SUMIF([1]raw_planning_reserve_margin!$A:$A,AG$882,[1]raw_planning_reserve_margin!$G:$G)+SUMIF([1]raw_planning_reserve_margin!$A:$A,AG$882,[1]raw_planning_reserve_margin!$J:$J)</f>
        <v>#VALUE!</v>
      </c>
      <c r="AH897" s="35" t="e">
        <f>SUMIF([1]raw_planning_reserve_margin!$A:$A,AH$882,[1]raw_planning_reserve_margin!$G:$G)+SUMIF([1]raw_planning_reserve_margin!$A:$A,AH$882,[1]raw_planning_reserve_margin!$J:$J)</f>
        <v>#VALUE!</v>
      </c>
      <c r="AI897" s="35" t="e">
        <f>SUMIF([1]raw_planning_reserve_margin!$A:$A,AI$882,[1]raw_planning_reserve_margin!$G:$G)+SUMIF([1]raw_planning_reserve_margin!$A:$A,AI$882,[1]raw_planning_reserve_margin!$J:$J)</f>
        <v>#VALUE!</v>
      </c>
      <c r="AJ897" s="35" t="e">
        <f>SUMIF([1]raw_planning_reserve_margin!$A:$A,AJ$882,[1]raw_planning_reserve_margin!$G:$G)+SUMIF([1]raw_planning_reserve_margin!$A:$A,AJ$882,[1]raw_planning_reserve_margin!$J:$J)</f>
        <v>#VALUE!</v>
      </c>
      <c r="AK897" s="35" t="e">
        <f>SUMIF([1]raw_planning_reserve_margin!$A:$A,AK$882,[1]raw_planning_reserve_margin!$G:$G)+SUMIF([1]raw_planning_reserve_margin!$A:$A,AK$882,[1]raw_planning_reserve_margin!$J:$J)</f>
        <v>#VALUE!</v>
      </c>
      <c r="AL897" s="35" t="e">
        <f>SUMIF([1]raw_planning_reserve_margin!$A:$A,AL$882,[1]raw_planning_reserve_margin!$G:$G)+SUMIF([1]raw_planning_reserve_margin!$A:$A,AL$882,[1]raw_planning_reserve_margin!$J:$J)</f>
        <v>#VALUE!</v>
      </c>
      <c r="AM897" s="35" t="e">
        <f>SUMIF([1]raw_planning_reserve_margin!$A:$A,AM$882,[1]raw_planning_reserve_margin!$G:$G)+SUMIF([1]raw_planning_reserve_margin!$A:$A,AM$882,[1]raw_planning_reserve_margin!$J:$J)</f>
        <v>#VALUE!</v>
      </c>
      <c r="AN897" s="35" t="e">
        <f>SUMIF([1]raw_planning_reserve_margin!$A:$A,AN$882,[1]raw_planning_reserve_margin!$G:$G)+SUMIF([1]raw_planning_reserve_margin!$A:$A,AN$882,[1]raw_planning_reserve_margin!$J:$J)</f>
        <v>#VALUE!</v>
      </c>
      <c r="AO897" s="17"/>
    </row>
    <row r="898" spans="2:41" outlineLevel="1" x14ac:dyDescent="0.4">
      <c r="C898" s="17" t="s">
        <v>232</v>
      </c>
      <c r="D898" s="18" t="s">
        <v>36</v>
      </c>
      <c r="E898" s="103">
        <v>0</v>
      </c>
      <c r="F898" s="35">
        <v>0</v>
      </c>
      <c r="G898" s="35">
        <v>0</v>
      </c>
      <c r="H898" s="35">
        <v>0</v>
      </c>
      <c r="I898" s="35">
        <v>0</v>
      </c>
      <c r="J898" s="35">
        <v>4657.93</v>
      </c>
      <c r="K898" s="35">
        <v>5837.86</v>
      </c>
      <c r="L898" s="35">
        <v>5837.86</v>
      </c>
      <c r="M898" s="35">
        <v>6294.98</v>
      </c>
      <c r="N898" s="35">
        <v>10100.86</v>
      </c>
      <c r="O898" s="35">
        <v>0</v>
      </c>
      <c r="P898" s="35">
        <v>12416.8</v>
      </c>
      <c r="Q898" s="35">
        <v>0</v>
      </c>
      <c r="R898" s="35">
        <v>0</v>
      </c>
      <c r="S898" s="35">
        <v>0</v>
      </c>
      <c r="T898" s="35">
        <v>14916.21</v>
      </c>
      <c r="U898" s="35" t="e">
        <f>SUMIF([1]raw_planning_reserve_margin!$A:$A,U$882,[1]raw_planning_reserve_margin!$I:$I)</f>
        <v>#VALUE!</v>
      </c>
      <c r="V898" s="35" t="e">
        <f>SUMIF([1]raw_planning_reserve_margin!$A:$A,V$882,[1]raw_planning_reserve_margin!$I:$I)</f>
        <v>#VALUE!</v>
      </c>
      <c r="W898" s="35" t="e">
        <f>SUMIF([1]raw_planning_reserve_margin!$A:$A,W$882,[1]raw_planning_reserve_margin!$I:$I)</f>
        <v>#VALUE!</v>
      </c>
      <c r="X898" s="35" t="e">
        <f>SUMIF([1]raw_planning_reserve_margin!$A:$A,X$882,[1]raw_planning_reserve_margin!$I:$I)</f>
        <v>#VALUE!</v>
      </c>
      <c r="Y898" s="35" t="e">
        <f>SUMIF([1]raw_planning_reserve_margin!$A:$A,Y$882,[1]raw_planning_reserve_margin!$I:$I)</f>
        <v>#VALUE!</v>
      </c>
      <c r="Z898" s="35" t="e">
        <f>SUMIF([1]raw_planning_reserve_margin!$A:$A,Z$882,[1]raw_planning_reserve_margin!$I:$I)</f>
        <v>#VALUE!</v>
      </c>
      <c r="AA898" s="35" t="e">
        <f>SUMIF([1]raw_planning_reserve_margin!$A:$A,AA$882,[1]raw_planning_reserve_margin!$I:$I)</f>
        <v>#VALUE!</v>
      </c>
      <c r="AB898" s="35" t="e">
        <f>SUMIF([1]raw_planning_reserve_margin!$A:$A,AB$882,[1]raw_planning_reserve_margin!$I:$I)</f>
        <v>#VALUE!</v>
      </c>
      <c r="AC898" s="35" t="e">
        <f>SUMIF([1]raw_planning_reserve_margin!$A:$A,AC$882,[1]raw_planning_reserve_margin!$I:$I)</f>
        <v>#VALUE!</v>
      </c>
      <c r="AD898" s="35" t="e">
        <f>SUMIF([1]raw_planning_reserve_margin!$A:$A,AD$882,[1]raw_planning_reserve_margin!$I:$I)</f>
        <v>#VALUE!</v>
      </c>
      <c r="AE898" s="35" t="e">
        <f>SUMIF([1]raw_planning_reserve_margin!$A:$A,AE$882,[1]raw_planning_reserve_margin!$I:$I)</f>
        <v>#VALUE!</v>
      </c>
      <c r="AF898" s="35" t="e">
        <f>SUMIF([1]raw_planning_reserve_margin!$A:$A,AF$882,[1]raw_planning_reserve_margin!$I:$I)</f>
        <v>#VALUE!</v>
      </c>
      <c r="AG898" s="35" t="e">
        <f>SUMIF([1]raw_planning_reserve_margin!$A:$A,AG$882,[1]raw_planning_reserve_margin!$I:$I)</f>
        <v>#VALUE!</v>
      </c>
      <c r="AH898" s="35" t="e">
        <f>SUMIF([1]raw_planning_reserve_margin!$A:$A,AH$882,[1]raw_planning_reserve_margin!$I:$I)</f>
        <v>#VALUE!</v>
      </c>
      <c r="AI898" s="35" t="e">
        <f>SUMIF([1]raw_planning_reserve_margin!$A:$A,AI$882,[1]raw_planning_reserve_margin!$I:$I)</f>
        <v>#VALUE!</v>
      </c>
      <c r="AJ898" s="35" t="e">
        <f>SUMIF([1]raw_planning_reserve_margin!$A:$A,AJ$882,[1]raw_planning_reserve_margin!$I:$I)</f>
        <v>#VALUE!</v>
      </c>
      <c r="AK898" s="35" t="e">
        <f>SUMIF([1]raw_planning_reserve_margin!$A:$A,AK$882,[1]raw_planning_reserve_margin!$I:$I)</f>
        <v>#VALUE!</v>
      </c>
      <c r="AL898" s="35" t="e">
        <f>SUMIF([1]raw_planning_reserve_margin!$A:$A,AL$882,[1]raw_planning_reserve_margin!$I:$I)</f>
        <v>#VALUE!</v>
      </c>
      <c r="AM898" s="35" t="e">
        <f>SUMIF([1]raw_planning_reserve_margin!$A:$A,AM$882,[1]raw_planning_reserve_margin!$I:$I)</f>
        <v>#VALUE!</v>
      </c>
      <c r="AN898" s="35" t="e">
        <f>SUMIF([1]raw_planning_reserve_margin!$A:$A,AN$882,[1]raw_planning_reserve_margin!$I:$I)</f>
        <v>#VALUE!</v>
      </c>
      <c r="AO898" s="17"/>
    </row>
    <row r="899" spans="2:41" outlineLevel="1" x14ac:dyDescent="0.4">
      <c r="C899" s="163" t="s">
        <v>233</v>
      </c>
      <c r="D899" s="18" t="s">
        <v>36</v>
      </c>
      <c r="E899" s="164">
        <v>0</v>
      </c>
      <c r="F899" s="165">
        <v>0</v>
      </c>
      <c r="G899" s="165">
        <v>0</v>
      </c>
      <c r="H899" s="165">
        <v>0</v>
      </c>
      <c r="I899" s="165">
        <v>0</v>
      </c>
      <c r="J899" s="165">
        <v>3058.7400000000002</v>
      </c>
      <c r="K899" s="165">
        <v>4238.67</v>
      </c>
      <c r="L899" s="165">
        <v>4238.67</v>
      </c>
      <c r="M899" s="165">
        <v>4695.78</v>
      </c>
      <c r="N899" s="165">
        <v>8501.66</v>
      </c>
      <c r="O899" s="165">
        <v>0</v>
      </c>
      <c r="P899" s="165">
        <v>10817.6</v>
      </c>
      <c r="Q899" s="165">
        <v>0</v>
      </c>
      <c r="R899" s="165">
        <v>0</v>
      </c>
      <c r="S899" s="165">
        <v>0</v>
      </c>
      <c r="T899" s="165">
        <v>13317.01</v>
      </c>
      <c r="U899" s="165" t="e">
        <v>#VALUE!</v>
      </c>
      <c r="V899" s="165" t="e">
        <v>#VALUE!</v>
      </c>
      <c r="W899" s="165" t="e">
        <v>#VALUE!</v>
      </c>
      <c r="X899" s="165" t="e">
        <v>#VALUE!</v>
      </c>
      <c r="Y899" s="165" t="e">
        <v>#VALUE!</v>
      </c>
      <c r="Z899" s="165" t="e">
        <v>#VALUE!</v>
      </c>
      <c r="AA899" s="165" t="e">
        <v>#VALUE!</v>
      </c>
      <c r="AB899" s="165" t="e">
        <v>#VALUE!</v>
      </c>
      <c r="AC899" s="165" t="e">
        <v>#VALUE!</v>
      </c>
      <c r="AD899" s="165" t="e">
        <v>#VALUE!</v>
      </c>
      <c r="AE899" s="165" t="e">
        <v>#VALUE!</v>
      </c>
      <c r="AF899" s="165" t="e">
        <v>#VALUE!</v>
      </c>
      <c r="AG899" s="165" t="e">
        <v>#VALUE!</v>
      </c>
      <c r="AH899" s="165" t="e">
        <v>#VALUE!</v>
      </c>
      <c r="AI899" s="165" t="e">
        <v>#VALUE!</v>
      </c>
      <c r="AJ899" s="165" t="e">
        <v>#VALUE!</v>
      </c>
      <c r="AK899" s="165" t="e">
        <v>#VALUE!</v>
      </c>
      <c r="AL899" s="165" t="e">
        <v>#VALUE!</v>
      </c>
      <c r="AM899" s="165" t="e">
        <v>#VALUE!</v>
      </c>
      <c r="AN899" s="165" t="e">
        <v>#VALUE!</v>
      </c>
      <c r="AO899" s="17"/>
    </row>
    <row r="900" spans="2:41" outlineLevel="1" x14ac:dyDescent="0.4">
      <c r="C900" s="163" t="s">
        <v>234</v>
      </c>
      <c r="D900" s="18" t="s">
        <v>36</v>
      </c>
      <c r="E900" s="164">
        <v>0</v>
      </c>
      <c r="F900" s="165">
        <v>0</v>
      </c>
      <c r="G900" s="165">
        <v>0</v>
      </c>
      <c r="H900" s="165">
        <v>0</v>
      </c>
      <c r="I900" s="165">
        <v>0</v>
      </c>
      <c r="J900" s="165">
        <v>1599.2</v>
      </c>
      <c r="K900" s="165">
        <v>1599.2</v>
      </c>
      <c r="L900" s="165">
        <v>1599.2</v>
      </c>
      <c r="M900" s="165">
        <v>1599.2</v>
      </c>
      <c r="N900" s="165">
        <v>1599.2</v>
      </c>
      <c r="O900" s="165">
        <v>0</v>
      </c>
      <c r="P900" s="165">
        <v>1599.2</v>
      </c>
      <c r="Q900" s="165">
        <v>0</v>
      </c>
      <c r="R900" s="165">
        <v>0</v>
      </c>
      <c r="S900" s="165">
        <v>0</v>
      </c>
      <c r="T900" s="165">
        <v>1599.2</v>
      </c>
      <c r="U900" s="165" t="e">
        <v>#VALUE!</v>
      </c>
      <c r="V900" s="165" t="e">
        <v>#VALUE!</v>
      </c>
      <c r="W900" s="165" t="e">
        <v>#VALUE!</v>
      </c>
      <c r="X900" s="165" t="e">
        <v>#VALUE!</v>
      </c>
      <c r="Y900" s="165" t="e">
        <v>#VALUE!</v>
      </c>
      <c r="Z900" s="165" t="e">
        <v>#VALUE!</v>
      </c>
      <c r="AA900" s="165" t="e">
        <v>#VALUE!</v>
      </c>
      <c r="AB900" s="165" t="e">
        <v>#VALUE!</v>
      </c>
      <c r="AC900" s="165" t="e">
        <v>#VALUE!</v>
      </c>
      <c r="AD900" s="165" t="e">
        <v>#VALUE!</v>
      </c>
      <c r="AE900" s="165" t="e">
        <v>#VALUE!</v>
      </c>
      <c r="AF900" s="165" t="e">
        <v>#VALUE!</v>
      </c>
      <c r="AG900" s="165" t="e">
        <v>#VALUE!</v>
      </c>
      <c r="AH900" s="165" t="e">
        <v>#VALUE!</v>
      </c>
      <c r="AI900" s="165" t="e">
        <v>#VALUE!</v>
      </c>
      <c r="AJ900" s="165" t="e">
        <v>#VALUE!</v>
      </c>
      <c r="AK900" s="165" t="e">
        <v>#VALUE!</v>
      </c>
      <c r="AL900" s="165" t="e">
        <v>#VALUE!</v>
      </c>
      <c r="AM900" s="165" t="e">
        <v>#VALUE!</v>
      </c>
      <c r="AN900" s="165" t="e">
        <v>#VALUE!</v>
      </c>
      <c r="AO900" s="17"/>
    </row>
    <row r="901" spans="2:41" outlineLevel="1" x14ac:dyDescent="0.4">
      <c r="C901" s="17" t="s">
        <v>235</v>
      </c>
      <c r="D901" s="18" t="s">
        <v>36</v>
      </c>
      <c r="E901" s="103">
        <v>0</v>
      </c>
      <c r="F901" s="35">
        <v>0</v>
      </c>
      <c r="G901" s="35">
        <v>0</v>
      </c>
      <c r="H901" s="35">
        <v>0</v>
      </c>
      <c r="I901" s="35">
        <v>0</v>
      </c>
      <c r="J901" s="35">
        <v>8412.7999999999993</v>
      </c>
      <c r="K901" s="35">
        <v>8489.0499999999993</v>
      </c>
      <c r="L901" s="35">
        <v>9243.2000000000007</v>
      </c>
      <c r="M901" s="35">
        <v>9413.8700000000008</v>
      </c>
      <c r="N901" s="35">
        <v>9678.4500000000007</v>
      </c>
      <c r="O901" s="35">
        <v>0</v>
      </c>
      <c r="P901" s="35">
        <v>9872.92</v>
      </c>
      <c r="Q901" s="35">
        <v>0</v>
      </c>
      <c r="R901" s="35">
        <v>0</v>
      </c>
      <c r="S901" s="35">
        <v>0</v>
      </c>
      <c r="T901" s="35">
        <v>10593.29</v>
      </c>
      <c r="U901" s="35" t="e">
        <f>SUMIF([1]raw_planning_reserve_margin!$A:$A,U$882,[1]raw_planning_reserve_margin!$K:$K)</f>
        <v>#VALUE!</v>
      </c>
      <c r="V901" s="35" t="e">
        <f>SUMIF([1]raw_planning_reserve_margin!$A:$A,V$882,[1]raw_planning_reserve_margin!$K:$K)</f>
        <v>#VALUE!</v>
      </c>
      <c r="W901" s="35" t="e">
        <f>SUMIF([1]raw_planning_reserve_margin!$A:$A,W$882,[1]raw_planning_reserve_margin!$K:$K)</f>
        <v>#VALUE!</v>
      </c>
      <c r="X901" s="35" t="e">
        <f>SUMIF([1]raw_planning_reserve_margin!$A:$A,X$882,[1]raw_planning_reserve_margin!$K:$K)</f>
        <v>#VALUE!</v>
      </c>
      <c r="Y901" s="35" t="e">
        <f>SUMIF([1]raw_planning_reserve_margin!$A:$A,Y$882,[1]raw_planning_reserve_margin!$K:$K)</f>
        <v>#VALUE!</v>
      </c>
      <c r="Z901" s="35" t="e">
        <f>SUMIF([1]raw_planning_reserve_margin!$A:$A,Z$882,[1]raw_planning_reserve_margin!$K:$K)</f>
        <v>#VALUE!</v>
      </c>
      <c r="AA901" s="35" t="e">
        <f>SUMIF([1]raw_planning_reserve_margin!$A:$A,AA$882,[1]raw_planning_reserve_margin!$K:$K)</f>
        <v>#VALUE!</v>
      </c>
      <c r="AB901" s="35" t="e">
        <f>SUMIF([1]raw_planning_reserve_margin!$A:$A,AB$882,[1]raw_planning_reserve_margin!$K:$K)</f>
        <v>#VALUE!</v>
      </c>
      <c r="AC901" s="35" t="e">
        <f>SUMIF([1]raw_planning_reserve_margin!$A:$A,AC$882,[1]raw_planning_reserve_margin!$K:$K)</f>
        <v>#VALUE!</v>
      </c>
      <c r="AD901" s="35" t="e">
        <f>SUMIF([1]raw_planning_reserve_margin!$A:$A,AD$882,[1]raw_planning_reserve_margin!$K:$K)</f>
        <v>#VALUE!</v>
      </c>
      <c r="AE901" s="35" t="e">
        <f>SUMIF([1]raw_planning_reserve_margin!$A:$A,AE$882,[1]raw_planning_reserve_margin!$K:$K)</f>
        <v>#VALUE!</v>
      </c>
      <c r="AF901" s="35" t="e">
        <f>SUMIF([1]raw_planning_reserve_margin!$A:$A,AF$882,[1]raw_planning_reserve_margin!$K:$K)</f>
        <v>#VALUE!</v>
      </c>
      <c r="AG901" s="35" t="e">
        <f>SUMIF([1]raw_planning_reserve_margin!$A:$A,AG$882,[1]raw_planning_reserve_margin!$K:$K)</f>
        <v>#VALUE!</v>
      </c>
      <c r="AH901" s="35" t="e">
        <f>SUMIF([1]raw_planning_reserve_margin!$A:$A,AH$882,[1]raw_planning_reserve_margin!$K:$K)</f>
        <v>#VALUE!</v>
      </c>
      <c r="AI901" s="35" t="e">
        <f>SUMIF([1]raw_planning_reserve_margin!$A:$A,AI$882,[1]raw_planning_reserve_margin!$K:$K)</f>
        <v>#VALUE!</v>
      </c>
      <c r="AJ901" s="35" t="e">
        <f>SUMIF([1]raw_planning_reserve_margin!$A:$A,AJ$882,[1]raw_planning_reserve_margin!$K:$K)</f>
        <v>#VALUE!</v>
      </c>
      <c r="AK901" s="35" t="e">
        <f>SUMIF([1]raw_planning_reserve_margin!$A:$A,AK$882,[1]raw_planning_reserve_margin!$K:$K)</f>
        <v>#VALUE!</v>
      </c>
      <c r="AL901" s="35" t="e">
        <f>SUMIF([1]raw_planning_reserve_margin!$A:$A,AL$882,[1]raw_planning_reserve_margin!$K:$K)</f>
        <v>#VALUE!</v>
      </c>
      <c r="AM901" s="35" t="e">
        <f>SUMIF([1]raw_planning_reserve_margin!$A:$A,AM$882,[1]raw_planning_reserve_margin!$K:$K)</f>
        <v>#VALUE!</v>
      </c>
      <c r="AN901" s="35" t="e">
        <f>SUMIF([1]raw_planning_reserve_margin!$A:$A,AN$882,[1]raw_planning_reserve_margin!$K:$K)</f>
        <v>#VALUE!</v>
      </c>
      <c r="AO901" s="17"/>
    </row>
    <row r="902" spans="2:41" outlineLevel="1" x14ac:dyDescent="0.4">
      <c r="C902" s="166" t="s">
        <v>236</v>
      </c>
      <c r="D902" s="36" t="s">
        <v>36</v>
      </c>
      <c r="E902" s="167">
        <v>0</v>
      </c>
      <c r="F902" s="37">
        <v>0</v>
      </c>
      <c r="G902" s="37">
        <v>0</v>
      </c>
      <c r="H902" s="37">
        <v>0</v>
      </c>
      <c r="I902" s="37">
        <v>0</v>
      </c>
      <c r="J902" s="37">
        <v>56368.800000000003</v>
      </c>
      <c r="K902" s="37">
        <v>56543.649999999994</v>
      </c>
      <c r="L902" s="37">
        <v>57297.8</v>
      </c>
      <c r="M902" s="37">
        <v>57925.590000000004</v>
      </c>
      <c r="N902" s="37">
        <v>58566.31</v>
      </c>
      <c r="O902" s="37">
        <v>0</v>
      </c>
      <c r="P902" s="37">
        <v>59944.160000000003</v>
      </c>
      <c r="Q902" s="37">
        <v>0</v>
      </c>
      <c r="R902" s="37">
        <v>0</v>
      </c>
      <c r="S902" s="37">
        <v>0</v>
      </c>
      <c r="T902" s="37">
        <v>62336.83</v>
      </c>
      <c r="U902" s="37" t="e">
        <f t="shared" ref="U902:AN902" si="92">SUM(U886,U897:U898,U901)</f>
        <v>#VALUE!</v>
      </c>
      <c r="V902" s="37" t="e">
        <f t="shared" si="92"/>
        <v>#VALUE!</v>
      </c>
      <c r="W902" s="37" t="e">
        <f t="shared" si="92"/>
        <v>#VALUE!</v>
      </c>
      <c r="X902" s="37" t="e">
        <f t="shared" si="92"/>
        <v>#VALUE!</v>
      </c>
      <c r="Y902" s="37" t="e">
        <f t="shared" si="92"/>
        <v>#VALUE!</v>
      </c>
      <c r="Z902" s="37" t="e">
        <f t="shared" si="92"/>
        <v>#VALUE!</v>
      </c>
      <c r="AA902" s="37" t="e">
        <f t="shared" si="92"/>
        <v>#VALUE!</v>
      </c>
      <c r="AB902" s="37" t="e">
        <f t="shared" si="92"/>
        <v>#VALUE!</v>
      </c>
      <c r="AC902" s="37" t="e">
        <f t="shared" si="92"/>
        <v>#VALUE!</v>
      </c>
      <c r="AD902" s="37" t="e">
        <f t="shared" si="92"/>
        <v>#VALUE!</v>
      </c>
      <c r="AE902" s="37" t="e">
        <f t="shared" si="92"/>
        <v>#VALUE!</v>
      </c>
      <c r="AF902" s="37" t="e">
        <f t="shared" si="92"/>
        <v>#VALUE!</v>
      </c>
      <c r="AG902" s="37" t="e">
        <f t="shared" si="92"/>
        <v>#VALUE!</v>
      </c>
      <c r="AH902" s="37" t="e">
        <f t="shared" si="92"/>
        <v>#VALUE!</v>
      </c>
      <c r="AI902" s="37" t="e">
        <f t="shared" si="92"/>
        <v>#VALUE!</v>
      </c>
      <c r="AJ902" s="37" t="e">
        <f t="shared" si="92"/>
        <v>#VALUE!</v>
      </c>
      <c r="AK902" s="37" t="e">
        <f t="shared" si="92"/>
        <v>#VALUE!</v>
      </c>
      <c r="AL902" s="37" t="e">
        <f t="shared" si="92"/>
        <v>#VALUE!</v>
      </c>
      <c r="AM902" s="37" t="e">
        <f t="shared" si="92"/>
        <v>#VALUE!</v>
      </c>
      <c r="AN902" s="37" t="e">
        <f t="shared" si="92"/>
        <v>#VALUE!</v>
      </c>
      <c r="AO902" s="17"/>
    </row>
    <row r="903" spans="2:41" outlineLevel="1" x14ac:dyDescent="0.4">
      <c r="C903" s="25" t="s">
        <v>237</v>
      </c>
      <c r="D903" s="26" t="s">
        <v>129</v>
      </c>
      <c r="E903" s="161">
        <v>0</v>
      </c>
      <c r="F903" s="162">
        <v>0</v>
      </c>
      <c r="G903" s="162">
        <v>0</v>
      </c>
      <c r="H903" s="162">
        <v>0</v>
      </c>
      <c r="I903" s="162">
        <v>0</v>
      </c>
      <c r="J903" s="162">
        <v>0.1499999489966104</v>
      </c>
      <c r="K903" s="162">
        <v>0.14999979661733942</v>
      </c>
      <c r="L903" s="162">
        <v>0.15248714464872437</v>
      </c>
      <c r="M903" s="162">
        <v>0.14999996029388885</v>
      </c>
      <c r="N903" s="162">
        <v>0.14999991163862614</v>
      </c>
      <c r="O903" s="162">
        <v>0</v>
      </c>
      <c r="P903" s="162">
        <v>0.14999992326192091</v>
      </c>
      <c r="Q903" s="162">
        <v>0</v>
      </c>
      <c r="R903" s="162">
        <v>0</v>
      </c>
      <c r="S903" s="162">
        <v>0</v>
      </c>
      <c r="T903" s="162">
        <v>0.14999976939800908</v>
      </c>
      <c r="U903" s="162" t="e">
        <f t="shared" ref="U903:AN903" si="93">IF(U883&gt;0,U902/U883-1,0)</f>
        <v>#VALUE!</v>
      </c>
      <c r="V903" s="162" t="e">
        <f t="shared" si="93"/>
        <v>#VALUE!</v>
      </c>
      <c r="W903" s="162" t="e">
        <f t="shared" si="93"/>
        <v>#VALUE!</v>
      </c>
      <c r="X903" s="162" t="e">
        <f t="shared" si="93"/>
        <v>#VALUE!</v>
      </c>
      <c r="Y903" s="168" t="e">
        <f t="shared" si="93"/>
        <v>#VALUE!</v>
      </c>
      <c r="Z903" s="162" t="e">
        <f t="shared" si="93"/>
        <v>#VALUE!</v>
      </c>
      <c r="AA903" s="162" t="e">
        <f t="shared" si="93"/>
        <v>#VALUE!</v>
      </c>
      <c r="AB903" s="162" t="e">
        <f t="shared" si="93"/>
        <v>#VALUE!</v>
      </c>
      <c r="AC903" s="162" t="e">
        <f t="shared" si="93"/>
        <v>#VALUE!</v>
      </c>
      <c r="AD903" s="162" t="e">
        <f t="shared" si="93"/>
        <v>#VALUE!</v>
      </c>
      <c r="AE903" s="162" t="e">
        <f t="shared" si="93"/>
        <v>#VALUE!</v>
      </c>
      <c r="AF903" s="162" t="e">
        <f t="shared" si="93"/>
        <v>#VALUE!</v>
      </c>
      <c r="AG903" s="162" t="e">
        <f t="shared" si="93"/>
        <v>#VALUE!</v>
      </c>
      <c r="AH903" s="162" t="e">
        <f t="shared" si="93"/>
        <v>#VALUE!</v>
      </c>
      <c r="AI903" s="162" t="e">
        <f t="shared" si="93"/>
        <v>#VALUE!</v>
      </c>
      <c r="AJ903" s="162" t="e">
        <f t="shared" si="93"/>
        <v>#VALUE!</v>
      </c>
      <c r="AK903" s="162" t="e">
        <f t="shared" si="93"/>
        <v>#VALUE!</v>
      </c>
      <c r="AL903" s="162" t="e">
        <f t="shared" si="93"/>
        <v>#VALUE!</v>
      </c>
      <c r="AM903" s="162" t="e">
        <f t="shared" si="93"/>
        <v>#VALUE!</v>
      </c>
      <c r="AN903" s="169" t="e">
        <f t="shared" si="93"/>
        <v>#VALUE!</v>
      </c>
      <c r="AO903" s="17"/>
    </row>
    <row r="904" spans="2:41" outlineLevel="1" x14ac:dyDescent="0.4">
      <c r="C904" s="152" t="s">
        <v>238</v>
      </c>
      <c r="D904" s="170" t="s">
        <v>239</v>
      </c>
      <c r="E904" s="171">
        <v>0</v>
      </c>
      <c r="F904" s="172">
        <v>0</v>
      </c>
      <c r="G904" s="172">
        <v>0</v>
      </c>
      <c r="H904" s="172">
        <v>0</v>
      </c>
      <c r="I904" s="172">
        <v>0</v>
      </c>
      <c r="J904" s="172">
        <v>484.12549999999999</v>
      </c>
      <c r="K904" s="172">
        <v>803.57788000000005</v>
      </c>
      <c r="L904" s="172">
        <v>0</v>
      </c>
      <c r="M904" s="172">
        <v>272.93938000000003</v>
      </c>
      <c r="N904" s="172">
        <v>235.43374</v>
      </c>
      <c r="O904" s="172">
        <v>0</v>
      </c>
      <c r="P904" s="172">
        <v>213.15258</v>
      </c>
      <c r="Q904" s="172">
        <v>0</v>
      </c>
      <c r="R904" s="172">
        <v>0</v>
      </c>
      <c r="S904" s="172">
        <v>0</v>
      </c>
      <c r="T904" s="172">
        <v>14.825290000000001</v>
      </c>
      <c r="U904" s="172" t="e">
        <f>-SUMIF([1]raw_planning_reserve_margin!$A:$A,U882,[1]raw_planning_reserve_margin!$L:$L)/1000</f>
        <v>#VALUE!</v>
      </c>
      <c r="V904" s="172" t="e">
        <f>-SUMIF([1]raw_planning_reserve_margin!$A:$A,V882,[1]raw_planning_reserve_margin!$L:$L)/1000</f>
        <v>#VALUE!</v>
      </c>
      <c r="W904" s="172" t="e">
        <f>-SUMIF([1]raw_planning_reserve_margin!$A:$A,W882,[1]raw_planning_reserve_margin!$L:$L)/1000</f>
        <v>#VALUE!</v>
      </c>
      <c r="X904" s="172" t="e">
        <f>-SUMIF([1]raw_planning_reserve_margin!$A:$A,X882,[1]raw_planning_reserve_margin!$L:$L)/1000</f>
        <v>#VALUE!</v>
      </c>
      <c r="Y904" s="172" t="e">
        <f>-SUMIF([1]raw_planning_reserve_margin!$A:$A,Y882,[1]raw_planning_reserve_margin!$L:$L)/1000</f>
        <v>#VALUE!</v>
      </c>
      <c r="Z904" s="172" t="e">
        <f>-SUMIF([1]raw_planning_reserve_margin!$A:$A,Z882,[1]raw_planning_reserve_margin!$L:$L)/1000</f>
        <v>#VALUE!</v>
      </c>
      <c r="AA904" s="172" t="e">
        <f>-SUMIF([1]raw_planning_reserve_margin!$A:$A,AA882,[1]raw_planning_reserve_margin!$L:$L)/1000</f>
        <v>#VALUE!</v>
      </c>
      <c r="AB904" s="172" t="e">
        <f>-SUMIF([1]raw_planning_reserve_margin!$A:$A,AB882,[1]raw_planning_reserve_margin!$L:$L)/1000</f>
        <v>#VALUE!</v>
      </c>
      <c r="AC904" s="172" t="e">
        <f>-SUMIF([1]raw_planning_reserve_margin!$A:$A,AC882,[1]raw_planning_reserve_margin!$L:$L)/1000</f>
        <v>#VALUE!</v>
      </c>
      <c r="AD904" s="172" t="e">
        <f>-SUMIF([1]raw_planning_reserve_margin!$A:$A,AD882,[1]raw_planning_reserve_margin!$L:$L)/1000</f>
        <v>#VALUE!</v>
      </c>
      <c r="AE904" s="172" t="e">
        <f>-SUMIF([1]raw_planning_reserve_margin!$A:$A,AE882,[1]raw_planning_reserve_margin!$L:$L)/1000</f>
        <v>#VALUE!</v>
      </c>
      <c r="AF904" s="172" t="e">
        <f>-SUMIF([1]raw_planning_reserve_margin!$A:$A,AF882,[1]raw_planning_reserve_margin!$L:$L)/1000</f>
        <v>#VALUE!</v>
      </c>
      <c r="AG904" s="172" t="e">
        <f>-SUMIF([1]raw_planning_reserve_margin!$A:$A,AG882,[1]raw_planning_reserve_margin!$L:$L)/1000</f>
        <v>#VALUE!</v>
      </c>
      <c r="AH904" s="172" t="e">
        <f>-SUMIF([1]raw_planning_reserve_margin!$A:$A,AH882,[1]raw_planning_reserve_margin!$L:$L)/1000</f>
        <v>#VALUE!</v>
      </c>
      <c r="AI904" s="172" t="e">
        <f>-SUMIF([1]raw_planning_reserve_margin!$A:$A,AI882,[1]raw_planning_reserve_margin!$L:$L)/1000</f>
        <v>#VALUE!</v>
      </c>
      <c r="AJ904" s="172" t="e">
        <f>-SUMIF([1]raw_planning_reserve_margin!$A:$A,AJ882,[1]raw_planning_reserve_margin!$L:$L)/1000</f>
        <v>#VALUE!</v>
      </c>
      <c r="AK904" s="172" t="e">
        <f>-SUMIF([1]raw_planning_reserve_margin!$A:$A,AK882,[1]raw_planning_reserve_margin!$L:$L)/1000</f>
        <v>#VALUE!</v>
      </c>
      <c r="AL904" s="172" t="e">
        <f>-SUMIF([1]raw_planning_reserve_margin!$A:$A,AL882,[1]raw_planning_reserve_margin!$L:$L)/1000</f>
        <v>#VALUE!</v>
      </c>
      <c r="AM904" s="172" t="e">
        <f>-SUMIF([1]raw_planning_reserve_margin!$A:$A,AM882,[1]raw_planning_reserve_margin!$L:$L)/1000</f>
        <v>#VALUE!</v>
      </c>
      <c r="AN904" s="173" t="e">
        <f>-SUMIF([1]raw_planning_reserve_margin!$A:$A,AN882,[1]raw_planning_reserve_margin!$L:$L)/1000</f>
        <v>#VALUE!</v>
      </c>
      <c r="AO904" s="48"/>
    </row>
    <row r="905" spans="2:41" outlineLevel="1" x14ac:dyDescent="0.4"/>
    <row r="906" spans="2:41" outlineLevel="1" x14ac:dyDescent="0.4">
      <c r="C906" s="21" t="s">
        <v>240</v>
      </c>
      <c r="D906" s="102" t="s">
        <v>129</v>
      </c>
      <c r="E906" s="174">
        <v>0.32</v>
      </c>
      <c r="F906" s="175">
        <v>0.32</v>
      </c>
      <c r="G906" s="175">
        <v>0.32</v>
      </c>
      <c r="H906" s="175">
        <v>0.32</v>
      </c>
      <c r="I906" s="175">
        <v>0.32</v>
      </c>
      <c r="J906" s="175">
        <v>0.32</v>
      </c>
      <c r="K906" s="175">
        <v>0.32</v>
      </c>
      <c r="L906" s="175">
        <v>0.32</v>
      </c>
      <c r="M906" s="175">
        <v>0.32</v>
      </c>
      <c r="N906" s="175">
        <v>0.32</v>
      </c>
      <c r="O906" s="175">
        <v>0.32</v>
      </c>
      <c r="P906" s="175">
        <v>0.32</v>
      </c>
      <c r="Q906" s="175">
        <v>0.32</v>
      </c>
      <c r="R906" s="175">
        <v>0.32</v>
      </c>
      <c r="S906" s="175">
        <v>0.32</v>
      </c>
      <c r="T906" s="175">
        <v>0.32</v>
      </c>
      <c r="U906" s="175">
        <v>0.32</v>
      </c>
      <c r="V906" s="175">
        <v>0.32</v>
      </c>
      <c r="W906" s="175">
        <v>0.32</v>
      </c>
      <c r="X906" s="175">
        <v>0.32</v>
      </c>
      <c r="Y906" s="175">
        <v>0.32</v>
      </c>
      <c r="Z906" s="175">
        <v>0.32</v>
      </c>
      <c r="AA906" s="175">
        <v>0.32</v>
      </c>
      <c r="AB906" s="175">
        <v>0.32</v>
      </c>
      <c r="AC906" s="175">
        <v>0.32</v>
      </c>
      <c r="AD906" s="175">
        <v>0.32</v>
      </c>
      <c r="AE906" s="175">
        <v>0.32</v>
      </c>
      <c r="AF906" s="175">
        <v>0.32</v>
      </c>
      <c r="AG906" s="175">
        <v>0.32</v>
      </c>
      <c r="AH906" s="175">
        <v>0.32</v>
      </c>
      <c r="AI906" s="175">
        <v>0.32</v>
      </c>
      <c r="AJ906" s="175">
        <v>0.32</v>
      </c>
      <c r="AK906" s="175">
        <v>0.32</v>
      </c>
      <c r="AL906" s="175">
        <v>0.32</v>
      </c>
      <c r="AM906" s="175">
        <v>0.32</v>
      </c>
      <c r="AN906" s="176">
        <v>0.32</v>
      </c>
      <c r="AO906" s="48"/>
    </row>
    <row r="907" spans="2:41" outlineLevel="1" x14ac:dyDescent="0.4">
      <c r="C907" s="25" t="s">
        <v>241</v>
      </c>
      <c r="D907" s="104" t="s">
        <v>129</v>
      </c>
      <c r="E907" s="177">
        <v>0.35</v>
      </c>
      <c r="F907" s="178">
        <v>0.35</v>
      </c>
      <c r="G907" s="178">
        <v>0.35</v>
      </c>
      <c r="H907" s="178">
        <v>0.35</v>
      </c>
      <c r="I907" s="178">
        <v>0.35</v>
      </c>
      <c r="J907" s="178">
        <v>0.35</v>
      </c>
      <c r="K907" s="178">
        <v>0.35</v>
      </c>
      <c r="L907" s="178">
        <v>0.35</v>
      </c>
      <c r="M907" s="178">
        <v>0.35</v>
      </c>
      <c r="N907" s="178">
        <v>0.35</v>
      </c>
      <c r="O907" s="178">
        <v>0.35</v>
      </c>
      <c r="P907" s="178">
        <v>0.35</v>
      </c>
      <c r="Q907" s="178">
        <v>0.35</v>
      </c>
      <c r="R907" s="178">
        <v>0.35</v>
      </c>
      <c r="S907" s="178">
        <v>0.35</v>
      </c>
      <c r="T907" s="178">
        <v>0.35</v>
      </c>
      <c r="U907" s="178">
        <v>0.35</v>
      </c>
      <c r="V907" s="178">
        <v>0.35</v>
      </c>
      <c r="W907" s="178">
        <v>0.35</v>
      </c>
      <c r="X907" s="178">
        <v>0.35</v>
      </c>
      <c r="Y907" s="179">
        <v>0.35</v>
      </c>
      <c r="Z907" s="178">
        <v>0.35</v>
      </c>
      <c r="AA907" s="178">
        <v>0.35</v>
      </c>
      <c r="AB907" s="178">
        <v>0.35</v>
      </c>
      <c r="AC907" s="178">
        <v>0.35</v>
      </c>
      <c r="AD907" s="178">
        <v>0.35</v>
      </c>
      <c r="AE907" s="178">
        <v>0.35</v>
      </c>
      <c r="AF907" s="178">
        <v>0.35</v>
      </c>
      <c r="AG907" s="178">
        <v>0.35</v>
      </c>
      <c r="AH907" s="178">
        <v>0.35</v>
      </c>
      <c r="AI907" s="178">
        <v>0.35</v>
      </c>
      <c r="AJ907" s="178">
        <v>0.35</v>
      </c>
      <c r="AK907" s="178">
        <v>0.35</v>
      </c>
      <c r="AL907" s="178">
        <v>0.35</v>
      </c>
      <c r="AM907" s="178">
        <v>0.35</v>
      </c>
      <c r="AN907" s="180">
        <v>0.35</v>
      </c>
      <c r="AO907" s="48"/>
    </row>
    <row r="908" spans="2:41" outlineLevel="1" x14ac:dyDescent="0.4">
      <c r="C908" s="71" t="s">
        <v>242</v>
      </c>
      <c r="D908" s="102" t="s">
        <v>129</v>
      </c>
      <c r="E908" s="181">
        <v>0</v>
      </c>
      <c r="F908" s="182">
        <v>0</v>
      </c>
      <c r="G908" s="182">
        <v>0</v>
      </c>
      <c r="H908" s="182">
        <v>0</v>
      </c>
      <c r="I908" s="182">
        <v>0</v>
      </c>
      <c r="J908" s="182">
        <v>3.5640887429934653E-2</v>
      </c>
      <c r="K908" s="182">
        <v>2.277010944374452E-2</v>
      </c>
      <c r="L908" s="182">
        <v>2.2561443055493208E-2</v>
      </c>
      <c r="M908" s="182">
        <v>2.2437348854107298E-2</v>
      </c>
      <c r="N908" s="182">
        <v>2.2326265367807088E-2</v>
      </c>
      <c r="O908" s="182">
        <v>0</v>
      </c>
      <c r="P908" s="182">
        <v>2.2226873717811652E-2</v>
      </c>
      <c r="Q908" s="182">
        <v>0</v>
      </c>
      <c r="R908" s="182">
        <v>0</v>
      </c>
      <c r="S908" s="182">
        <v>0</v>
      </c>
      <c r="T908" s="182">
        <v>2.2123420317454401E-2</v>
      </c>
      <c r="U908" s="182">
        <f>IFERROR(SUMIFS([1]raw_planning_reserve_margin!$O:$O,[1]raw_planning_reserve_margin!$A:$A,U$882)*(U$906*8760)/U$195/1000,0)</f>
        <v>0</v>
      </c>
      <c r="V908" s="182">
        <f>IFERROR(SUMIFS([1]raw_planning_reserve_margin!$O:$O,[1]raw_planning_reserve_margin!$A:$A,V$882)*(V$906*8760)/V$195/1000,0)</f>
        <v>0</v>
      </c>
      <c r="W908" s="182">
        <f>IFERROR(SUMIFS([1]raw_planning_reserve_margin!$O:$O,[1]raw_planning_reserve_margin!$A:$A,W$882)*(W$906*8760)/W$195/1000,0)</f>
        <v>0</v>
      </c>
      <c r="X908" s="182">
        <f>IFERROR(SUMIFS([1]raw_planning_reserve_margin!$O:$O,[1]raw_planning_reserve_margin!$A:$A,X$882)*(X$906*8760)/X$195/1000,0)</f>
        <v>0</v>
      </c>
      <c r="Y908" s="182">
        <f>IFERROR(SUMIFS([1]raw_planning_reserve_margin!$O:$O,[1]raw_planning_reserve_margin!$A:$A,Y$882)*(Y$906*8760)/Y$195/1000,0)</f>
        <v>0</v>
      </c>
      <c r="Z908" s="182">
        <f>IFERROR(SUMIFS([1]raw_planning_reserve_margin!$O:$O,[1]raw_planning_reserve_margin!$A:$A,Z$882)*(Z$906*8760)/Z$195/1000,0)</f>
        <v>0</v>
      </c>
      <c r="AA908" s="182">
        <f>IFERROR(SUMIFS([1]raw_planning_reserve_margin!$O:$O,[1]raw_planning_reserve_margin!$A:$A,AA$882)*(AA$906*8760)/AA$195/1000,0)</f>
        <v>0</v>
      </c>
      <c r="AB908" s="182">
        <f>IFERROR(SUMIFS([1]raw_planning_reserve_margin!$O:$O,[1]raw_planning_reserve_margin!$A:$A,AB$882)*(AB$906*8760)/AB$195/1000,0)</f>
        <v>0</v>
      </c>
      <c r="AC908" s="182">
        <f>IFERROR(SUMIFS([1]raw_planning_reserve_margin!$O:$O,[1]raw_planning_reserve_margin!$A:$A,AC$882)*(AC$906*8760)/AC$195/1000,0)</f>
        <v>0</v>
      </c>
      <c r="AD908" s="182">
        <f>IFERROR(SUMIFS([1]raw_planning_reserve_margin!$O:$O,[1]raw_planning_reserve_margin!$A:$A,AD$882)*(AD$906*8760)/AD$195/1000,0)</f>
        <v>0</v>
      </c>
      <c r="AE908" s="182">
        <f>IFERROR(SUMIFS([1]raw_planning_reserve_margin!$O:$O,[1]raw_planning_reserve_margin!$A:$A,AE$882)*(AE$906*8760)/AE$195/1000,0)</f>
        <v>0</v>
      </c>
      <c r="AF908" s="182">
        <f>IFERROR(SUMIFS([1]raw_planning_reserve_margin!$O:$O,[1]raw_planning_reserve_margin!$A:$A,AF$882)*(AF$906*8760)/AF$195/1000,0)</f>
        <v>0</v>
      </c>
      <c r="AG908" s="182">
        <f>IFERROR(SUMIFS([1]raw_planning_reserve_margin!$O:$O,[1]raw_planning_reserve_margin!$A:$A,AG$882)*(AG$906*8760)/AG$195/1000,0)</f>
        <v>0</v>
      </c>
      <c r="AH908" s="182">
        <f>IFERROR(SUMIFS([1]raw_planning_reserve_margin!$O:$O,[1]raw_planning_reserve_margin!$A:$A,AH$882)*(AH$906*8760)/AH$195/1000,0)</f>
        <v>0</v>
      </c>
      <c r="AI908" s="182">
        <f>IFERROR(SUMIFS([1]raw_planning_reserve_margin!$O:$O,[1]raw_planning_reserve_margin!$A:$A,AI$882)*(AI$906*8760)/AI$195/1000,0)</f>
        <v>0</v>
      </c>
      <c r="AJ908" s="182">
        <f>IFERROR(SUMIFS([1]raw_planning_reserve_margin!$O:$O,[1]raw_planning_reserve_margin!$A:$A,AJ$882)*(AJ$906*8760)/AJ$195/1000,0)</f>
        <v>0</v>
      </c>
      <c r="AK908" s="182">
        <f>IFERROR(SUMIFS([1]raw_planning_reserve_margin!$O:$O,[1]raw_planning_reserve_margin!$A:$A,AK$882)*(AK$906*8760)/AK$195/1000,0)</f>
        <v>0</v>
      </c>
      <c r="AL908" s="182">
        <f>IFERROR(SUMIFS([1]raw_planning_reserve_margin!$O:$O,[1]raw_planning_reserve_margin!$A:$A,AL$882)*(AL$906*8760)/AL$195/1000,0)</f>
        <v>0</v>
      </c>
      <c r="AM908" s="182">
        <f>IFERROR(SUMIFS([1]raw_planning_reserve_margin!$O:$O,[1]raw_planning_reserve_margin!$A:$A,AM$882)*(AM$906*8760)/AM$195/1000,0)</f>
        <v>0</v>
      </c>
      <c r="AN908" s="183">
        <f>IFERROR(SUMIFS([1]raw_planning_reserve_margin!$O:$O,[1]raw_planning_reserve_margin!$A:$A,AN$882)*(AN$906*8760)/AN$195/1000,0)</f>
        <v>0</v>
      </c>
      <c r="AO908" s="48"/>
    </row>
    <row r="909" spans="2:41" outlineLevel="1" x14ac:dyDescent="0.4">
      <c r="C909" s="77" t="s">
        <v>243</v>
      </c>
      <c r="D909" s="104" t="s">
        <v>129</v>
      </c>
      <c r="E909" s="184">
        <v>0</v>
      </c>
      <c r="F909" s="185">
        <v>0</v>
      </c>
      <c r="G909" s="185">
        <v>0</v>
      </c>
      <c r="H909" s="185">
        <v>0</v>
      </c>
      <c r="I909" s="185">
        <v>0</v>
      </c>
      <c r="J909" s="185">
        <v>0.31487051528564097</v>
      </c>
      <c r="K909" s="185">
        <v>0.30997286186406342</v>
      </c>
      <c r="L909" s="185">
        <v>0.30713317064983087</v>
      </c>
      <c r="M909" s="185">
        <v>0.20100427408116495</v>
      </c>
      <c r="N909" s="185">
        <v>0.20000975242142877</v>
      </c>
      <c r="O909" s="185">
        <v>0</v>
      </c>
      <c r="P909" s="185">
        <v>0.19911935540797601</v>
      </c>
      <c r="Q909" s="185">
        <v>0</v>
      </c>
      <c r="R909" s="185">
        <v>0</v>
      </c>
      <c r="S909" s="185">
        <v>0</v>
      </c>
      <c r="T909" s="185">
        <v>0.19819254323823973</v>
      </c>
      <c r="U909" s="185">
        <f>IFERROR(SUMIFS([1]raw_planning_reserve_margin!$P:$P,[1]raw_planning_reserve_margin!$A:$A,U$882)*(U$907*8760)/U$195/1000,0)</f>
        <v>0</v>
      </c>
      <c r="V909" s="185">
        <f>IFERROR(SUMIFS([1]raw_planning_reserve_margin!$P:$P,[1]raw_planning_reserve_margin!$A:$A,V$882)*(V$907*8760)/V$195/1000,0)</f>
        <v>0</v>
      </c>
      <c r="W909" s="185">
        <f>IFERROR(SUMIFS([1]raw_planning_reserve_margin!$P:$P,[1]raw_planning_reserve_margin!$A:$A,W$882)*(W$907*8760)/W$195/1000,0)</f>
        <v>0</v>
      </c>
      <c r="X909" s="185">
        <f>IFERROR(SUMIFS([1]raw_planning_reserve_margin!$P:$P,[1]raw_planning_reserve_margin!$A:$A,X$882)*(X$907*8760)/X$195/1000,0)</f>
        <v>0</v>
      </c>
      <c r="Y909" s="185">
        <f>IFERROR(SUMIFS([1]raw_planning_reserve_margin!$P:$P,[1]raw_planning_reserve_margin!$A:$A,Y$882)*(Y$907*8760)/Y$195/1000,0)</f>
        <v>0</v>
      </c>
      <c r="Z909" s="185">
        <f>IFERROR(SUMIFS([1]raw_planning_reserve_margin!$P:$P,[1]raw_planning_reserve_margin!$A:$A,Z$882)*(Z$907*8760)/Z$195/1000,0)</f>
        <v>0</v>
      </c>
      <c r="AA909" s="185">
        <f>IFERROR(SUMIFS([1]raw_planning_reserve_margin!$P:$P,[1]raw_planning_reserve_margin!$A:$A,AA$882)*(AA$907*8760)/AA$195/1000,0)</f>
        <v>0</v>
      </c>
      <c r="AB909" s="185">
        <f>IFERROR(SUMIFS([1]raw_planning_reserve_margin!$P:$P,[1]raw_planning_reserve_margin!$A:$A,AB$882)*(AB$907*8760)/AB$195/1000,0)</f>
        <v>0</v>
      </c>
      <c r="AC909" s="185">
        <f>IFERROR(SUMIFS([1]raw_planning_reserve_margin!$P:$P,[1]raw_planning_reserve_margin!$A:$A,AC$882)*(AC$907*8760)/AC$195/1000,0)</f>
        <v>0</v>
      </c>
      <c r="AD909" s="185">
        <f>IFERROR(SUMIFS([1]raw_planning_reserve_margin!$P:$P,[1]raw_planning_reserve_margin!$A:$A,AD$882)*(AD$907*8760)/AD$195/1000,0)</f>
        <v>0</v>
      </c>
      <c r="AE909" s="185">
        <f>IFERROR(SUMIFS([1]raw_planning_reserve_margin!$P:$P,[1]raw_planning_reserve_margin!$A:$A,AE$882)*(AE$907*8760)/AE$195/1000,0)</f>
        <v>0</v>
      </c>
      <c r="AF909" s="185">
        <f>IFERROR(SUMIFS([1]raw_planning_reserve_margin!$P:$P,[1]raw_planning_reserve_margin!$A:$A,AF$882)*(AF$907*8760)/AF$195/1000,0)</f>
        <v>0</v>
      </c>
      <c r="AG909" s="185">
        <f>IFERROR(SUMIFS([1]raw_planning_reserve_margin!$P:$P,[1]raw_planning_reserve_margin!$A:$A,AG$882)*(AG$907*8760)/AG$195/1000,0)</f>
        <v>0</v>
      </c>
      <c r="AH909" s="185">
        <f>IFERROR(SUMIFS([1]raw_planning_reserve_margin!$P:$P,[1]raw_planning_reserve_margin!$A:$A,AH$882)*(AH$907*8760)/AH$195/1000,0)</f>
        <v>0</v>
      </c>
      <c r="AI909" s="185">
        <f>IFERROR(SUMIFS([1]raw_planning_reserve_margin!$P:$P,[1]raw_planning_reserve_margin!$A:$A,AI$882)*(AI$907*8760)/AI$195/1000,0)</f>
        <v>0</v>
      </c>
      <c r="AJ909" s="185">
        <f>IFERROR(SUMIFS([1]raw_planning_reserve_margin!$P:$P,[1]raw_planning_reserve_margin!$A:$A,AJ$882)*(AJ$907*8760)/AJ$195/1000,0)</f>
        <v>0</v>
      </c>
      <c r="AK909" s="185">
        <f>IFERROR(SUMIFS([1]raw_planning_reserve_margin!$P:$P,[1]raw_planning_reserve_margin!$A:$A,AK$882)*(AK$907*8760)/AK$195/1000,0)</f>
        <v>0</v>
      </c>
      <c r="AL909" s="185">
        <f>IFERROR(SUMIFS([1]raw_planning_reserve_margin!$P:$P,[1]raw_planning_reserve_margin!$A:$A,AL$882)*(AL$907*8760)/AL$195/1000,0)</f>
        <v>0</v>
      </c>
      <c r="AM909" s="185">
        <f>IFERROR(SUMIFS([1]raw_planning_reserve_margin!$P:$P,[1]raw_planning_reserve_margin!$A:$A,AM$882)*(AM$907*8760)/AM$195/1000,0)</f>
        <v>0</v>
      </c>
      <c r="AN909" s="186">
        <f>IFERROR(SUMIFS([1]raw_planning_reserve_margin!$P:$P,[1]raw_planning_reserve_margin!$A:$A,AN$882)*(AN$907*8760)/AN$195/1000,0)</f>
        <v>0</v>
      </c>
      <c r="AO909" s="48"/>
    </row>
    <row r="910" spans="2:41" outlineLevel="1" x14ac:dyDescent="0.4"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</row>
    <row r="912" spans="2:41" ht="15.75" x14ac:dyDescent="0.5">
      <c r="B912" s="12" t="s">
        <v>244</v>
      </c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</row>
    <row r="913" spans="3:41" outlineLevel="1" x14ac:dyDescent="0.4"/>
    <row r="914" spans="3:41" outlineLevel="1" x14ac:dyDescent="0.4">
      <c r="C914" s="99" t="s">
        <v>245</v>
      </c>
      <c r="H914" s="188"/>
      <c r="I914" s="188"/>
      <c r="J914" s="188"/>
      <c r="K914" s="188"/>
      <c r="L914" s="188"/>
      <c r="M914" s="188"/>
      <c r="N914" s="188"/>
      <c r="O914" s="188"/>
      <c r="P914" s="188"/>
      <c r="Q914" s="188"/>
      <c r="R914" s="188"/>
      <c r="S914" s="188"/>
      <c r="T914" s="188"/>
    </row>
    <row r="915" spans="3:41" outlineLevel="1" x14ac:dyDescent="0.4">
      <c r="C915" s="67" t="s">
        <v>246</v>
      </c>
      <c r="D915" s="15" t="s">
        <v>34</v>
      </c>
      <c r="E915" s="67">
        <v>2015</v>
      </c>
      <c r="F915" s="67">
        <v>2016</v>
      </c>
      <c r="G915" s="67">
        <v>2017</v>
      </c>
      <c r="H915" s="67">
        <v>2018</v>
      </c>
      <c r="I915" s="67">
        <v>2019</v>
      </c>
      <c r="J915" s="67">
        <v>2020</v>
      </c>
      <c r="K915" s="67">
        <v>2021</v>
      </c>
      <c r="L915" s="67">
        <v>2022</v>
      </c>
      <c r="M915" s="67">
        <v>2023</v>
      </c>
      <c r="N915" s="67">
        <v>2024</v>
      </c>
      <c r="O915" s="67">
        <v>2025</v>
      </c>
      <c r="P915" s="67">
        <v>2026</v>
      </c>
      <c r="Q915" s="67">
        <v>2027</v>
      </c>
      <c r="R915" s="67">
        <v>2028</v>
      </c>
      <c r="S915" s="67">
        <v>2029</v>
      </c>
      <c r="T915" s="67">
        <v>2030</v>
      </c>
      <c r="U915" s="67">
        <f t="shared" ref="U915:AN915" si="94">T915+1</f>
        <v>2031</v>
      </c>
      <c r="V915" s="67">
        <f t="shared" si="94"/>
        <v>2032</v>
      </c>
      <c r="W915" s="67">
        <f t="shared" si="94"/>
        <v>2033</v>
      </c>
      <c r="X915" s="67">
        <f t="shared" si="94"/>
        <v>2034</v>
      </c>
      <c r="Y915" s="67">
        <f t="shared" si="94"/>
        <v>2035</v>
      </c>
      <c r="Z915" s="67">
        <f t="shared" si="94"/>
        <v>2036</v>
      </c>
      <c r="AA915" s="67">
        <f t="shared" si="94"/>
        <v>2037</v>
      </c>
      <c r="AB915" s="67">
        <f t="shared" si="94"/>
        <v>2038</v>
      </c>
      <c r="AC915" s="67">
        <f t="shared" si="94"/>
        <v>2039</v>
      </c>
      <c r="AD915" s="67">
        <f t="shared" si="94"/>
        <v>2040</v>
      </c>
      <c r="AE915" s="67">
        <f t="shared" si="94"/>
        <v>2041</v>
      </c>
      <c r="AF915" s="67">
        <f t="shared" si="94"/>
        <v>2042</v>
      </c>
      <c r="AG915" s="67">
        <f t="shared" si="94"/>
        <v>2043</v>
      </c>
      <c r="AH915" s="67">
        <f t="shared" si="94"/>
        <v>2044</v>
      </c>
      <c r="AI915" s="67">
        <f t="shared" si="94"/>
        <v>2045</v>
      </c>
      <c r="AJ915" s="67">
        <f t="shared" si="94"/>
        <v>2046</v>
      </c>
      <c r="AK915" s="67">
        <f t="shared" si="94"/>
        <v>2047</v>
      </c>
      <c r="AL915" s="67">
        <f t="shared" si="94"/>
        <v>2048</v>
      </c>
      <c r="AM915" s="67">
        <f t="shared" si="94"/>
        <v>2049</v>
      </c>
      <c r="AN915" s="67">
        <f t="shared" si="94"/>
        <v>2050</v>
      </c>
      <c r="AO915" s="17"/>
    </row>
    <row r="916" spans="3:41" outlineLevel="1" x14ac:dyDescent="0.4">
      <c r="C916" s="28" t="s">
        <v>247</v>
      </c>
      <c r="D916" s="18" t="s">
        <v>60</v>
      </c>
      <c r="E916" s="34">
        <v>0</v>
      </c>
      <c r="F916" s="34">
        <v>0</v>
      </c>
      <c r="G916" s="34">
        <v>0</v>
      </c>
      <c r="H916" s="34">
        <v>0</v>
      </c>
      <c r="I916" s="34">
        <v>0</v>
      </c>
      <c r="J916" s="34">
        <v>1691.11319691469</v>
      </c>
      <c r="K916" s="34">
        <v>1480.78166371821</v>
      </c>
      <c r="L916" s="34">
        <v>1264.953557516</v>
      </c>
      <c r="M916" s="34">
        <v>1468.3911639877699</v>
      </c>
      <c r="N916" s="34">
        <v>1905.6242456229002</v>
      </c>
      <c r="O916" s="34">
        <v>0</v>
      </c>
      <c r="P916" s="34">
        <v>1880.9684111597501</v>
      </c>
      <c r="Q916" s="34">
        <v>0</v>
      </c>
      <c r="R916" s="34">
        <v>0</v>
      </c>
      <c r="S916" s="34">
        <v>0</v>
      </c>
      <c r="T916" s="34">
        <v>1075.3064702745</v>
      </c>
      <c r="U916" s="34" t="e">
        <f>SUMIFS([1]raw_transmission_flows!$F:$F,[1]raw_transmission_flows!$D:$D,U$915,[1]raw_transmission_flows!$A:$A,$C916)/1000</f>
        <v>#VALUE!</v>
      </c>
      <c r="V916" s="34" t="e">
        <f>SUMIFS([1]raw_transmission_flows!$F:$F,[1]raw_transmission_flows!$D:$D,V$915,[1]raw_transmission_flows!$A:$A,$C916)/1000</f>
        <v>#VALUE!</v>
      </c>
      <c r="W916" s="34" t="e">
        <f>SUMIFS([1]raw_transmission_flows!$F:$F,[1]raw_transmission_flows!$D:$D,W$915,[1]raw_transmission_flows!$A:$A,$C916)/1000</f>
        <v>#VALUE!</v>
      </c>
      <c r="X916" s="34" t="e">
        <f>SUMIFS([1]raw_transmission_flows!$F:$F,[1]raw_transmission_flows!$D:$D,X$915,[1]raw_transmission_flows!$A:$A,$C916)/1000</f>
        <v>#VALUE!</v>
      </c>
      <c r="Y916" s="34" t="e">
        <f>SUMIFS([1]raw_transmission_flows!$F:$F,[1]raw_transmission_flows!$D:$D,Y$915,[1]raw_transmission_flows!$A:$A,$C916)/1000</f>
        <v>#VALUE!</v>
      </c>
      <c r="Z916" s="34" t="e">
        <f>SUMIFS([1]raw_transmission_flows!$F:$F,[1]raw_transmission_flows!$D:$D,Z$915,[1]raw_transmission_flows!$A:$A,$C916)/1000</f>
        <v>#VALUE!</v>
      </c>
      <c r="AA916" s="34" t="e">
        <f>SUMIFS([1]raw_transmission_flows!$F:$F,[1]raw_transmission_flows!$D:$D,AA$915,[1]raw_transmission_flows!$A:$A,$C916)/1000</f>
        <v>#VALUE!</v>
      </c>
      <c r="AB916" s="34" t="e">
        <f>SUMIFS([1]raw_transmission_flows!$F:$F,[1]raw_transmission_flows!$D:$D,AB$915,[1]raw_transmission_flows!$A:$A,$C916)/1000</f>
        <v>#VALUE!</v>
      </c>
      <c r="AC916" s="34" t="e">
        <f>SUMIFS([1]raw_transmission_flows!$F:$F,[1]raw_transmission_flows!$D:$D,AC$915,[1]raw_transmission_flows!$A:$A,$C916)/1000</f>
        <v>#VALUE!</v>
      </c>
      <c r="AD916" s="34" t="e">
        <f>SUMIFS([1]raw_transmission_flows!$F:$F,[1]raw_transmission_flows!$D:$D,AD$915,[1]raw_transmission_flows!$A:$A,$C916)/1000</f>
        <v>#VALUE!</v>
      </c>
      <c r="AE916" s="34" t="e">
        <f>SUMIFS([1]raw_transmission_flows!$F:$F,[1]raw_transmission_flows!$D:$D,AE$915,[1]raw_transmission_flows!$A:$A,$C916)/1000</f>
        <v>#VALUE!</v>
      </c>
      <c r="AF916" s="34" t="e">
        <f>SUMIFS([1]raw_transmission_flows!$F:$F,[1]raw_transmission_flows!$D:$D,AF$915,[1]raw_transmission_flows!$A:$A,$C916)/1000</f>
        <v>#VALUE!</v>
      </c>
      <c r="AG916" s="34" t="e">
        <f>SUMIFS([1]raw_transmission_flows!$F:$F,[1]raw_transmission_flows!$D:$D,AG$915,[1]raw_transmission_flows!$A:$A,$C916)/1000</f>
        <v>#VALUE!</v>
      </c>
      <c r="AH916" s="34" t="e">
        <f>SUMIFS([1]raw_transmission_flows!$F:$F,[1]raw_transmission_flows!$D:$D,AH$915,[1]raw_transmission_flows!$A:$A,$C916)/1000</f>
        <v>#VALUE!</v>
      </c>
      <c r="AI916" s="34" t="e">
        <f>SUMIFS([1]raw_transmission_flows!$F:$F,[1]raw_transmission_flows!$D:$D,AI$915,[1]raw_transmission_flows!$A:$A,$C916)/1000</f>
        <v>#VALUE!</v>
      </c>
      <c r="AJ916" s="34" t="e">
        <f>SUMIFS([1]raw_transmission_flows!$F:$F,[1]raw_transmission_flows!$D:$D,AJ$915,[1]raw_transmission_flows!$A:$A,$C916)/1000</f>
        <v>#VALUE!</v>
      </c>
      <c r="AK916" s="34" t="e">
        <f>SUMIFS([1]raw_transmission_flows!$F:$F,[1]raw_transmission_flows!$D:$D,AK$915,[1]raw_transmission_flows!$A:$A,$C916)/1000</f>
        <v>#VALUE!</v>
      </c>
      <c r="AL916" s="34" t="e">
        <f>SUMIFS([1]raw_transmission_flows!$F:$F,[1]raw_transmission_flows!$D:$D,AL$915,[1]raw_transmission_flows!$A:$A,$C916)/1000</f>
        <v>#VALUE!</v>
      </c>
      <c r="AM916" s="34" t="e">
        <f>SUMIFS([1]raw_transmission_flows!$F:$F,[1]raw_transmission_flows!$D:$D,AM$915,[1]raw_transmission_flows!$A:$A,$C916)/1000</f>
        <v>#VALUE!</v>
      </c>
      <c r="AN916" s="34" t="e">
        <f>SUMIFS([1]raw_transmission_flows!$F:$F,[1]raw_transmission_flows!$D:$D,AN$915,[1]raw_transmission_flows!$A:$A,$C916)/1000</f>
        <v>#VALUE!</v>
      </c>
      <c r="AO916" s="17"/>
    </row>
    <row r="917" spans="3:41" outlineLevel="1" x14ac:dyDescent="0.4">
      <c r="C917" s="28" t="s">
        <v>248</v>
      </c>
      <c r="D917" s="18" t="s">
        <v>60</v>
      </c>
      <c r="E917" s="35">
        <v>0</v>
      </c>
      <c r="F917" s="35">
        <v>0</v>
      </c>
      <c r="G917" s="35">
        <v>0</v>
      </c>
      <c r="H917" s="35">
        <v>0</v>
      </c>
      <c r="I917" s="35">
        <v>0</v>
      </c>
      <c r="J917" s="35">
        <v>266.29877818774702</v>
      </c>
      <c r="K917" s="35">
        <v>181.743551994754</v>
      </c>
      <c r="L917" s="35">
        <v>157.31639526784801</v>
      </c>
      <c r="M917" s="35">
        <v>167.62396158296502</v>
      </c>
      <c r="N917" s="35">
        <v>396.48164437286198</v>
      </c>
      <c r="O917" s="35">
        <v>0</v>
      </c>
      <c r="P917" s="35">
        <v>436.14929695202102</v>
      </c>
      <c r="Q917" s="35">
        <v>0</v>
      </c>
      <c r="R917" s="35">
        <v>0</v>
      </c>
      <c r="S917" s="35">
        <v>0</v>
      </c>
      <c r="T917" s="35">
        <v>111.07536199588699</v>
      </c>
      <c r="U917" s="35" t="e">
        <f>SUMIFS([1]raw_transmission_flows!$F:$F,[1]raw_transmission_flows!$D:$D,U$915,[1]raw_transmission_flows!$A:$A,$C917)/1000</f>
        <v>#VALUE!</v>
      </c>
      <c r="V917" s="35" t="e">
        <f>SUMIFS([1]raw_transmission_flows!$F:$F,[1]raw_transmission_flows!$D:$D,V$915,[1]raw_transmission_flows!$A:$A,$C917)/1000</f>
        <v>#VALUE!</v>
      </c>
      <c r="W917" s="35" t="e">
        <f>SUMIFS([1]raw_transmission_flows!$F:$F,[1]raw_transmission_flows!$D:$D,W$915,[1]raw_transmission_flows!$A:$A,$C917)/1000</f>
        <v>#VALUE!</v>
      </c>
      <c r="X917" s="35" t="e">
        <f>SUMIFS([1]raw_transmission_flows!$F:$F,[1]raw_transmission_flows!$D:$D,X$915,[1]raw_transmission_flows!$A:$A,$C917)/1000</f>
        <v>#VALUE!</v>
      </c>
      <c r="Y917" s="35" t="e">
        <f>SUMIFS([1]raw_transmission_flows!$F:$F,[1]raw_transmission_flows!$D:$D,Y$915,[1]raw_transmission_flows!$A:$A,$C917)/1000</f>
        <v>#VALUE!</v>
      </c>
      <c r="Z917" s="35" t="e">
        <f>SUMIFS([1]raw_transmission_flows!$F:$F,[1]raw_transmission_flows!$D:$D,Z$915,[1]raw_transmission_flows!$A:$A,$C917)/1000</f>
        <v>#VALUE!</v>
      </c>
      <c r="AA917" s="35" t="e">
        <f>SUMIFS([1]raw_transmission_flows!$F:$F,[1]raw_transmission_flows!$D:$D,AA$915,[1]raw_transmission_flows!$A:$A,$C917)/1000</f>
        <v>#VALUE!</v>
      </c>
      <c r="AB917" s="35" t="e">
        <f>SUMIFS([1]raw_transmission_flows!$F:$F,[1]raw_transmission_flows!$D:$D,AB$915,[1]raw_transmission_flows!$A:$A,$C917)/1000</f>
        <v>#VALUE!</v>
      </c>
      <c r="AC917" s="35" t="e">
        <f>SUMIFS([1]raw_transmission_flows!$F:$F,[1]raw_transmission_flows!$D:$D,AC$915,[1]raw_transmission_flows!$A:$A,$C917)/1000</f>
        <v>#VALUE!</v>
      </c>
      <c r="AD917" s="35" t="e">
        <f>SUMIFS([1]raw_transmission_flows!$F:$F,[1]raw_transmission_flows!$D:$D,AD$915,[1]raw_transmission_flows!$A:$A,$C917)/1000</f>
        <v>#VALUE!</v>
      </c>
      <c r="AE917" s="35" t="e">
        <f>SUMIFS([1]raw_transmission_flows!$F:$F,[1]raw_transmission_flows!$D:$D,AE$915,[1]raw_transmission_flows!$A:$A,$C917)/1000</f>
        <v>#VALUE!</v>
      </c>
      <c r="AF917" s="35" t="e">
        <f>SUMIFS([1]raw_transmission_flows!$F:$F,[1]raw_transmission_flows!$D:$D,AF$915,[1]raw_transmission_flows!$A:$A,$C917)/1000</f>
        <v>#VALUE!</v>
      </c>
      <c r="AG917" s="35" t="e">
        <f>SUMIFS([1]raw_transmission_flows!$F:$F,[1]raw_transmission_flows!$D:$D,AG$915,[1]raw_transmission_flows!$A:$A,$C917)/1000</f>
        <v>#VALUE!</v>
      </c>
      <c r="AH917" s="35" t="e">
        <f>SUMIFS([1]raw_transmission_flows!$F:$F,[1]raw_transmission_flows!$D:$D,AH$915,[1]raw_transmission_flows!$A:$A,$C917)/1000</f>
        <v>#VALUE!</v>
      </c>
      <c r="AI917" s="35" t="e">
        <f>SUMIFS([1]raw_transmission_flows!$F:$F,[1]raw_transmission_flows!$D:$D,AI$915,[1]raw_transmission_flows!$A:$A,$C917)/1000</f>
        <v>#VALUE!</v>
      </c>
      <c r="AJ917" s="35" t="e">
        <f>SUMIFS([1]raw_transmission_flows!$F:$F,[1]raw_transmission_flows!$D:$D,AJ$915,[1]raw_transmission_flows!$A:$A,$C917)/1000</f>
        <v>#VALUE!</v>
      </c>
      <c r="AK917" s="35" t="e">
        <f>SUMIFS([1]raw_transmission_flows!$F:$F,[1]raw_transmission_flows!$D:$D,AK$915,[1]raw_transmission_flows!$A:$A,$C917)/1000</f>
        <v>#VALUE!</v>
      </c>
      <c r="AL917" s="35" t="e">
        <f>SUMIFS([1]raw_transmission_flows!$F:$F,[1]raw_transmission_flows!$D:$D,AL$915,[1]raw_transmission_flows!$A:$A,$C917)/1000</f>
        <v>#VALUE!</v>
      </c>
      <c r="AM917" s="35" t="e">
        <f>SUMIFS([1]raw_transmission_flows!$F:$F,[1]raw_transmission_flows!$D:$D,AM$915,[1]raw_transmission_flows!$A:$A,$C917)/1000</f>
        <v>#VALUE!</v>
      </c>
      <c r="AN917" s="35" t="e">
        <f>SUMIFS([1]raw_transmission_flows!$F:$F,[1]raw_transmission_flows!$D:$D,AN$915,[1]raw_transmission_flows!$A:$A,$C917)/1000</f>
        <v>#VALUE!</v>
      </c>
      <c r="AO917" s="17"/>
    </row>
    <row r="918" spans="3:41" outlineLevel="1" x14ac:dyDescent="0.4">
      <c r="C918" s="28" t="s">
        <v>249</v>
      </c>
      <c r="D918" s="18" t="s">
        <v>60</v>
      </c>
      <c r="E918" s="35">
        <v>0</v>
      </c>
      <c r="F918" s="35">
        <v>0</v>
      </c>
      <c r="G918" s="35">
        <v>0</v>
      </c>
      <c r="H918" s="35">
        <v>0</v>
      </c>
      <c r="I918" s="35">
        <v>0</v>
      </c>
      <c r="J918" s="35">
        <v>2992.49394236635</v>
      </c>
      <c r="K918" s="35">
        <v>3050.2389291347899</v>
      </c>
      <c r="L918" s="35">
        <v>2820.4426413220303</v>
      </c>
      <c r="M918" s="35">
        <v>2655.4947613252402</v>
      </c>
      <c r="N918" s="35">
        <v>2857.0760964400897</v>
      </c>
      <c r="O918" s="35">
        <v>0</v>
      </c>
      <c r="P918" s="35">
        <v>2117.5767771343999</v>
      </c>
      <c r="Q918" s="35">
        <v>0</v>
      </c>
      <c r="R918" s="35">
        <v>0</v>
      </c>
      <c r="S918" s="35">
        <v>0</v>
      </c>
      <c r="T918" s="35">
        <v>1226.35838345918</v>
      </c>
      <c r="U918" s="35" t="e">
        <f>SUMIFS([1]raw_transmission_flows!$F:$F,[1]raw_transmission_flows!$D:$D,U$915,[1]raw_transmission_flows!$A:$A,$C918)/1000</f>
        <v>#VALUE!</v>
      </c>
      <c r="V918" s="35" t="e">
        <f>SUMIFS([1]raw_transmission_flows!$F:$F,[1]raw_transmission_flows!$D:$D,V$915,[1]raw_transmission_flows!$A:$A,$C918)/1000</f>
        <v>#VALUE!</v>
      </c>
      <c r="W918" s="35" t="e">
        <f>SUMIFS([1]raw_transmission_flows!$F:$F,[1]raw_transmission_flows!$D:$D,W$915,[1]raw_transmission_flows!$A:$A,$C918)/1000</f>
        <v>#VALUE!</v>
      </c>
      <c r="X918" s="35" t="e">
        <f>SUMIFS([1]raw_transmission_flows!$F:$F,[1]raw_transmission_flows!$D:$D,X$915,[1]raw_transmission_flows!$A:$A,$C918)/1000</f>
        <v>#VALUE!</v>
      </c>
      <c r="Y918" s="35" t="e">
        <f>SUMIFS([1]raw_transmission_flows!$F:$F,[1]raw_transmission_flows!$D:$D,Y$915,[1]raw_transmission_flows!$A:$A,$C918)/1000</f>
        <v>#VALUE!</v>
      </c>
      <c r="Z918" s="35" t="e">
        <f>SUMIFS([1]raw_transmission_flows!$F:$F,[1]raw_transmission_flows!$D:$D,Z$915,[1]raw_transmission_flows!$A:$A,$C918)/1000</f>
        <v>#VALUE!</v>
      </c>
      <c r="AA918" s="35" t="e">
        <f>SUMIFS([1]raw_transmission_flows!$F:$F,[1]raw_transmission_flows!$D:$D,AA$915,[1]raw_transmission_flows!$A:$A,$C918)/1000</f>
        <v>#VALUE!</v>
      </c>
      <c r="AB918" s="35" t="e">
        <f>SUMIFS([1]raw_transmission_flows!$F:$F,[1]raw_transmission_flows!$D:$D,AB$915,[1]raw_transmission_flows!$A:$A,$C918)/1000</f>
        <v>#VALUE!</v>
      </c>
      <c r="AC918" s="35" t="e">
        <f>SUMIFS([1]raw_transmission_flows!$F:$F,[1]raw_transmission_flows!$D:$D,AC$915,[1]raw_transmission_flows!$A:$A,$C918)/1000</f>
        <v>#VALUE!</v>
      </c>
      <c r="AD918" s="35" t="e">
        <f>SUMIFS([1]raw_transmission_flows!$F:$F,[1]raw_transmission_flows!$D:$D,AD$915,[1]raw_transmission_flows!$A:$A,$C918)/1000</f>
        <v>#VALUE!</v>
      </c>
      <c r="AE918" s="35" t="e">
        <f>SUMIFS([1]raw_transmission_flows!$F:$F,[1]raw_transmission_flows!$D:$D,AE$915,[1]raw_transmission_flows!$A:$A,$C918)/1000</f>
        <v>#VALUE!</v>
      </c>
      <c r="AF918" s="35" t="e">
        <f>SUMIFS([1]raw_transmission_flows!$F:$F,[1]raw_transmission_flows!$D:$D,AF$915,[1]raw_transmission_flows!$A:$A,$C918)/1000</f>
        <v>#VALUE!</v>
      </c>
      <c r="AG918" s="35" t="e">
        <f>SUMIFS([1]raw_transmission_flows!$F:$F,[1]raw_transmission_flows!$D:$D,AG$915,[1]raw_transmission_flows!$A:$A,$C918)/1000</f>
        <v>#VALUE!</v>
      </c>
      <c r="AH918" s="35" t="e">
        <f>SUMIFS([1]raw_transmission_flows!$F:$F,[1]raw_transmission_flows!$D:$D,AH$915,[1]raw_transmission_flows!$A:$A,$C918)/1000</f>
        <v>#VALUE!</v>
      </c>
      <c r="AI918" s="35" t="e">
        <f>SUMIFS([1]raw_transmission_flows!$F:$F,[1]raw_transmission_flows!$D:$D,AI$915,[1]raw_transmission_flows!$A:$A,$C918)/1000</f>
        <v>#VALUE!</v>
      </c>
      <c r="AJ918" s="35" t="e">
        <f>SUMIFS([1]raw_transmission_flows!$F:$F,[1]raw_transmission_flows!$D:$D,AJ$915,[1]raw_transmission_flows!$A:$A,$C918)/1000</f>
        <v>#VALUE!</v>
      </c>
      <c r="AK918" s="35" t="e">
        <f>SUMIFS([1]raw_transmission_flows!$F:$F,[1]raw_transmission_flows!$D:$D,AK$915,[1]raw_transmission_flows!$A:$A,$C918)/1000</f>
        <v>#VALUE!</v>
      </c>
      <c r="AL918" s="35" t="e">
        <f>SUMIFS([1]raw_transmission_flows!$F:$F,[1]raw_transmission_flows!$D:$D,AL$915,[1]raw_transmission_flows!$A:$A,$C918)/1000</f>
        <v>#VALUE!</v>
      </c>
      <c r="AM918" s="35" t="e">
        <f>SUMIFS([1]raw_transmission_flows!$F:$F,[1]raw_transmission_flows!$D:$D,AM$915,[1]raw_transmission_flows!$A:$A,$C918)/1000</f>
        <v>#VALUE!</v>
      </c>
      <c r="AN918" s="35" t="e">
        <f>SUMIFS([1]raw_transmission_flows!$F:$F,[1]raw_transmission_flows!$D:$D,AN$915,[1]raw_transmission_flows!$A:$A,$C918)/1000</f>
        <v>#VALUE!</v>
      </c>
      <c r="AO918" s="17"/>
    </row>
    <row r="919" spans="3:41" outlineLevel="1" x14ac:dyDescent="0.4">
      <c r="C919" s="28" t="s">
        <v>250</v>
      </c>
      <c r="D919" s="18" t="s">
        <v>60</v>
      </c>
      <c r="E919" s="35">
        <v>0</v>
      </c>
      <c r="F919" s="35">
        <v>0</v>
      </c>
      <c r="G919" s="35">
        <v>0</v>
      </c>
      <c r="H919" s="35">
        <v>0</v>
      </c>
      <c r="I919" s="35">
        <v>0</v>
      </c>
      <c r="J919" s="35">
        <v>10676.3648119475</v>
      </c>
      <c r="K919" s="35">
        <v>8534.7551247452702</v>
      </c>
      <c r="L919" s="35">
        <v>7599.2994404316305</v>
      </c>
      <c r="M919" s="35">
        <v>7079.0958776653206</v>
      </c>
      <c r="N919" s="35">
        <v>6430.9510946432001</v>
      </c>
      <c r="O919" s="35">
        <v>0</v>
      </c>
      <c r="P919" s="35">
        <v>4607.3765557510205</v>
      </c>
      <c r="Q919" s="35">
        <v>0</v>
      </c>
      <c r="R919" s="35">
        <v>0</v>
      </c>
      <c r="S919" s="35">
        <v>0</v>
      </c>
      <c r="T919" s="35">
        <v>3413.0924317643899</v>
      </c>
      <c r="U919" s="35" t="e">
        <f>SUMIFS([1]raw_transmission_flows!$F:$F,[1]raw_transmission_flows!$D:$D,U$915,[1]raw_transmission_flows!$A:$A,$C919)/1000</f>
        <v>#VALUE!</v>
      </c>
      <c r="V919" s="35" t="e">
        <f>SUMIFS([1]raw_transmission_flows!$F:$F,[1]raw_transmission_flows!$D:$D,V$915,[1]raw_transmission_flows!$A:$A,$C919)/1000</f>
        <v>#VALUE!</v>
      </c>
      <c r="W919" s="35" t="e">
        <f>SUMIFS([1]raw_transmission_flows!$F:$F,[1]raw_transmission_flows!$D:$D,W$915,[1]raw_transmission_flows!$A:$A,$C919)/1000</f>
        <v>#VALUE!</v>
      </c>
      <c r="X919" s="35" t="e">
        <f>SUMIFS([1]raw_transmission_flows!$F:$F,[1]raw_transmission_flows!$D:$D,X$915,[1]raw_transmission_flows!$A:$A,$C919)/1000</f>
        <v>#VALUE!</v>
      </c>
      <c r="Y919" s="35" t="e">
        <f>SUMIFS([1]raw_transmission_flows!$F:$F,[1]raw_transmission_flows!$D:$D,Y$915,[1]raw_transmission_flows!$A:$A,$C919)/1000</f>
        <v>#VALUE!</v>
      </c>
      <c r="Z919" s="35" t="e">
        <f>SUMIFS([1]raw_transmission_flows!$F:$F,[1]raw_transmission_flows!$D:$D,Z$915,[1]raw_transmission_flows!$A:$A,$C919)/1000</f>
        <v>#VALUE!</v>
      </c>
      <c r="AA919" s="35" t="e">
        <f>SUMIFS([1]raw_transmission_flows!$F:$F,[1]raw_transmission_flows!$D:$D,AA$915,[1]raw_transmission_flows!$A:$A,$C919)/1000</f>
        <v>#VALUE!</v>
      </c>
      <c r="AB919" s="35" t="e">
        <f>SUMIFS([1]raw_transmission_flows!$F:$F,[1]raw_transmission_flows!$D:$D,AB$915,[1]raw_transmission_flows!$A:$A,$C919)/1000</f>
        <v>#VALUE!</v>
      </c>
      <c r="AC919" s="35" t="e">
        <f>SUMIFS([1]raw_transmission_flows!$F:$F,[1]raw_transmission_flows!$D:$D,AC$915,[1]raw_transmission_flows!$A:$A,$C919)/1000</f>
        <v>#VALUE!</v>
      </c>
      <c r="AD919" s="35" t="e">
        <f>SUMIFS([1]raw_transmission_flows!$F:$F,[1]raw_transmission_flows!$D:$D,AD$915,[1]raw_transmission_flows!$A:$A,$C919)/1000</f>
        <v>#VALUE!</v>
      </c>
      <c r="AE919" s="35" t="e">
        <f>SUMIFS([1]raw_transmission_flows!$F:$F,[1]raw_transmission_flows!$D:$D,AE$915,[1]raw_transmission_flows!$A:$A,$C919)/1000</f>
        <v>#VALUE!</v>
      </c>
      <c r="AF919" s="35" t="e">
        <f>SUMIFS([1]raw_transmission_flows!$F:$F,[1]raw_transmission_flows!$D:$D,AF$915,[1]raw_transmission_flows!$A:$A,$C919)/1000</f>
        <v>#VALUE!</v>
      </c>
      <c r="AG919" s="35" t="e">
        <f>SUMIFS([1]raw_transmission_flows!$F:$F,[1]raw_transmission_flows!$D:$D,AG$915,[1]raw_transmission_flows!$A:$A,$C919)/1000</f>
        <v>#VALUE!</v>
      </c>
      <c r="AH919" s="35" t="e">
        <f>SUMIFS([1]raw_transmission_flows!$F:$F,[1]raw_transmission_flows!$D:$D,AH$915,[1]raw_transmission_flows!$A:$A,$C919)/1000</f>
        <v>#VALUE!</v>
      </c>
      <c r="AI919" s="35" t="e">
        <f>SUMIFS([1]raw_transmission_flows!$F:$F,[1]raw_transmission_flows!$D:$D,AI$915,[1]raw_transmission_flows!$A:$A,$C919)/1000</f>
        <v>#VALUE!</v>
      </c>
      <c r="AJ919" s="35" t="e">
        <f>SUMIFS([1]raw_transmission_flows!$F:$F,[1]raw_transmission_flows!$D:$D,AJ$915,[1]raw_transmission_flows!$A:$A,$C919)/1000</f>
        <v>#VALUE!</v>
      </c>
      <c r="AK919" s="35" t="e">
        <f>SUMIFS([1]raw_transmission_flows!$F:$F,[1]raw_transmission_flows!$D:$D,AK$915,[1]raw_transmission_flows!$A:$A,$C919)/1000</f>
        <v>#VALUE!</v>
      </c>
      <c r="AL919" s="35" t="e">
        <f>SUMIFS([1]raw_transmission_flows!$F:$F,[1]raw_transmission_flows!$D:$D,AL$915,[1]raw_transmission_flows!$A:$A,$C919)/1000</f>
        <v>#VALUE!</v>
      </c>
      <c r="AM919" s="35" t="e">
        <f>SUMIFS([1]raw_transmission_flows!$F:$F,[1]raw_transmission_flows!$D:$D,AM$915,[1]raw_transmission_flows!$A:$A,$C919)/1000</f>
        <v>#VALUE!</v>
      </c>
      <c r="AN919" s="35" t="e">
        <f>SUMIFS([1]raw_transmission_flows!$F:$F,[1]raw_transmission_flows!$D:$D,AN$915,[1]raw_transmission_flows!$A:$A,$C919)/1000</f>
        <v>#VALUE!</v>
      </c>
      <c r="AO919" s="17"/>
    </row>
    <row r="920" spans="3:41" outlineLevel="1" x14ac:dyDescent="0.4">
      <c r="C920" s="30" t="s">
        <v>251</v>
      </c>
      <c r="D920" s="26" t="s">
        <v>60</v>
      </c>
      <c r="E920" s="38">
        <v>0</v>
      </c>
      <c r="F920" s="38">
        <v>0</v>
      </c>
      <c r="G920" s="38">
        <v>0</v>
      </c>
      <c r="H920" s="38">
        <v>0</v>
      </c>
      <c r="I920" s="38">
        <v>0</v>
      </c>
      <c r="J920" s="38">
        <v>11637.973386359799</v>
      </c>
      <c r="K920" s="38">
        <v>11409.9381020613</v>
      </c>
      <c r="L920" s="38">
        <v>13751.2916428844</v>
      </c>
      <c r="M920" s="38">
        <v>15791.2932117009</v>
      </c>
      <c r="N920" s="38">
        <v>15801.065674600701</v>
      </c>
      <c r="O920" s="38">
        <v>0</v>
      </c>
      <c r="P920" s="38">
        <v>16535.6464718059</v>
      </c>
      <c r="Q920" s="38">
        <v>0</v>
      </c>
      <c r="R920" s="38">
        <v>0</v>
      </c>
      <c r="S920" s="38">
        <v>0</v>
      </c>
      <c r="T920" s="38">
        <v>15561.1809480423</v>
      </c>
      <c r="U920" s="38" t="e">
        <f>SUMIFS([1]raw_transmission_flows!$F:$F,[1]raw_transmission_flows!$D:$D,U$915,[1]raw_transmission_flows!$A:$A,$C920)/1000</f>
        <v>#VALUE!</v>
      </c>
      <c r="V920" s="38" t="e">
        <f>SUMIFS([1]raw_transmission_flows!$F:$F,[1]raw_transmission_flows!$D:$D,V$915,[1]raw_transmission_flows!$A:$A,$C920)/1000</f>
        <v>#VALUE!</v>
      </c>
      <c r="W920" s="38" t="e">
        <f>SUMIFS([1]raw_transmission_flows!$F:$F,[1]raw_transmission_flows!$D:$D,W$915,[1]raw_transmission_flows!$A:$A,$C920)/1000</f>
        <v>#VALUE!</v>
      </c>
      <c r="X920" s="38" t="e">
        <f>SUMIFS([1]raw_transmission_flows!$F:$F,[1]raw_transmission_flows!$D:$D,X$915,[1]raw_transmission_flows!$A:$A,$C920)/1000</f>
        <v>#VALUE!</v>
      </c>
      <c r="Y920" s="38" t="e">
        <f>SUMIFS([1]raw_transmission_flows!$F:$F,[1]raw_transmission_flows!$D:$D,Y$915,[1]raw_transmission_flows!$A:$A,$C920)/1000</f>
        <v>#VALUE!</v>
      </c>
      <c r="Z920" s="38" t="e">
        <f>SUMIFS([1]raw_transmission_flows!$F:$F,[1]raw_transmission_flows!$D:$D,Z$915,[1]raw_transmission_flows!$A:$A,$C920)/1000</f>
        <v>#VALUE!</v>
      </c>
      <c r="AA920" s="38" t="e">
        <f>SUMIFS([1]raw_transmission_flows!$F:$F,[1]raw_transmission_flows!$D:$D,AA$915,[1]raw_transmission_flows!$A:$A,$C920)/1000</f>
        <v>#VALUE!</v>
      </c>
      <c r="AB920" s="38" t="e">
        <f>SUMIFS([1]raw_transmission_flows!$F:$F,[1]raw_transmission_flows!$D:$D,AB$915,[1]raw_transmission_flows!$A:$A,$C920)/1000</f>
        <v>#VALUE!</v>
      </c>
      <c r="AC920" s="38" t="e">
        <f>SUMIFS([1]raw_transmission_flows!$F:$F,[1]raw_transmission_flows!$D:$D,AC$915,[1]raw_transmission_flows!$A:$A,$C920)/1000</f>
        <v>#VALUE!</v>
      </c>
      <c r="AD920" s="38" t="e">
        <f>SUMIFS([1]raw_transmission_flows!$F:$F,[1]raw_transmission_flows!$D:$D,AD$915,[1]raw_transmission_flows!$A:$A,$C920)/1000</f>
        <v>#VALUE!</v>
      </c>
      <c r="AE920" s="38" t="e">
        <f>SUMIFS([1]raw_transmission_flows!$F:$F,[1]raw_transmission_flows!$D:$D,AE$915,[1]raw_transmission_flows!$A:$A,$C920)/1000</f>
        <v>#VALUE!</v>
      </c>
      <c r="AF920" s="38" t="e">
        <f>SUMIFS([1]raw_transmission_flows!$F:$F,[1]raw_transmission_flows!$D:$D,AF$915,[1]raw_transmission_flows!$A:$A,$C920)/1000</f>
        <v>#VALUE!</v>
      </c>
      <c r="AG920" s="38" t="e">
        <f>SUMIFS([1]raw_transmission_flows!$F:$F,[1]raw_transmission_flows!$D:$D,AG$915,[1]raw_transmission_flows!$A:$A,$C920)/1000</f>
        <v>#VALUE!</v>
      </c>
      <c r="AH920" s="38" t="e">
        <f>SUMIFS([1]raw_transmission_flows!$F:$F,[1]raw_transmission_flows!$D:$D,AH$915,[1]raw_transmission_flows!$A:$A,$C920)/1000</f>
        <v>#VALUE!</v>
      </c>
      <c r="AI920" s="38" t="e">
        <f>SUMIFS([1]raw_transmission_flows!$F:$F,[1]raw_transmission_flows!$D:$D,AI$915,[1]raw_transmission_flows!$A:$A,$C920)/1000</f>
        <v>#VALUE!</v>
      </c>
      <c r="AJ920" s="38" t="e">
        <f>SUMIFS([1]raw_transmission_flows!$F:$F,[1]raw_transmission_flows!$D:$D,AJ$915,[1]raw_transmission_flows!$A:$A,$C920)/1000</f>
        <v>#VALUE!</v>
      </c>
      <c r="AK920" s="38" t="e">
        <f>SUMIFS([1]raw_transmission_flows!$F:$F,[1]raw_transmission_flows!$D:$D,AK$915,[1]raw_transmission_flows!$A:$A,$C920)/1000</f>
        <v>#VALUE!</v>
      </c>
      <c r="AL920" s="38" t="e">
        <f>SUMIFS([1]raw_transmission_flows!$F:$F,[1]raw_transmission_flows!$D:$D,AL$915,[1]raw_transmission_flows!$A:$A,$C920)/1000</f>
        <v>#VALUE!</v>
      </c>
      <c r="AM920" s="38" t="e">
        <f>SUMIFS([1]raw_transmission_flows!$F:$F,[1]raw_transmission_flows!$D:$D,AM$915,[1]raw_transmission_flows!$A:$A,$C920)/1000</f>
        <v>#VALUE!</v>
      </c>
      <c r="AN920" s="62" t="e">
        <f>SUMIFS([1]raw_transmission_flows!$F:$F,[1]raw_transmission_flows!$D:$D,AN$915,[1]raw_transmission_flows!$A:$A,$C920)/1000</f>
        <v>#VALUE!</v>
      </c>
      <c r="AO920" s="17"/>
    </row>
    <row r="921" spans="3:41" outlineLevel="1" x14ac:dyDescent="0.4"/>
    <row r="922" spans="3:41" outlineLevel="1" x14ac:dyDescent="0.4">
      <c r="C922" s="99" t="s">
        <v>252</v>
      </c>
      <c r="D922" s="99"/>
    </row>
    <row r="923" spans="3:41" outlineLevel="1" x14ac:dyDescent="0.4">
      <c r="C923" s="16" t="s">
        <v>246</v>
      </c>
      <c r="D923" s="15" t="s">
        <v>34</v>
      </c>
      <c r="E923" s="16">
        <v>2015</v>
      </c>
      <c r="F923" s="16">
        <v>2016</v>
      </c>
      <c r="G923" s="16">
        <v>2017</v>
      </c>
      <c r="H923" s="16">
        <v>2018</v>
      </c>
      <c r="I923" s="16">
        <v>2019</v>
      </c>
      <c r="J923" s="16">
        <v>2020</v>
      </c>
      <c r="K923" s="16">
        <v>2021</v>
      </c>
      <c r="L923" s="16">
        <v>2022</v>
      </c>
      <c r="M923" s="16">
        <v>2023</v>
      </c>
      <c r="N923" s="16">
        <v>2024</v>
      </c>
      <c r="O923" s="16">
        <v>2025</v>
      </c>
      <c r="P923" s="16">
        <v>2026</v>
      </c>
      <c r="Q923" s="16">
        <v>2027</v>
      </c>
      <c r="R923" s="16">
        <v>2028</v>
      </c>
      <c r="S923" s="16">
        <v>2029</v>
      </c>
      <c r="T923" s="16">
        <v>2030</v>
      </c>
      <c r="U923" s="16">
        <f t="shared" ref="U923:AN923" si="95">T923+1</f>
        <v>2031</v>
      </c>
      <c r="V923" s="16">
        <f t="shared" si="95"/>
        <v>2032</v>
      </c>
      <c r="W923" s="16">
        <f t="shared" si="95"/>
        <v>2033</v>
      </c>
      <c r="X923" s="16">
        <f t="shared" si="95"/>
        <v>2034</v>
      </c>
      <c r="Y923" s="16">
        <f t="shared" si="95"/>
        <v>2035</v>
      </c>
      <c r="Z923" s="16">
        <f t="shared" si="95"/>
        <v>2036</v>
      </c>
      <c r="AA923" s="16">
        <f t="shared" si="95"/>
        <v>2037</v>
      </c>
      <c r="AB923" s="16">
        <f t="shared" si="95"/>
        <v>2038</v>
      </c>
      <c r="AC923" s="16">
        <f t="shared" si="95"/>
        <v>2039</v>
      </c>
      <c r="AD923" s="16">
        <f t="shared" si="95"/>
        <v>2040</v>
      </c>
      <c r="AE923" s="16">
        <f t="shared" si="95"/>
        <v>2041</v>
      </c>
      <c r="AF923" s="16">
        <f t="shared" si="95"/>
        <v>2042</v>
      </c>
      <c r="AG923" s="16">
        <f t="shared" si="95"/>
        <v>2043</v>
      </c>
      <c r="AH923" s="16">
        <f t="shared" si="95"/>
        <v>2044</v>
      </c>
      <c r="AI923" s="16">
        <f t="shared" si="95"/>
        <v>2045</v>
      </c>
      <c r="AJ923" s="16">
        <f t="shared" si="95"/>
        <v>2046</v>
      </c>
      <c r="AK923" s="16">
        <f t="shared" si="95"/>
        <v>2047</v>
      </c>
      <c r="AL923" s="16">
        <f t="shared" si="95"/>
        <v>2048</v>
      </c>
      <c r="AM923" s="16">
        <f t="shared" si="95"/>
        <v>2049</v>
      </c>
      <c r="AN923" s="16">
        <f t="shared" si="95"/>
        <v>2050</v>
      </c>
      <c r="AO923" s="17"/>
    </row>
    <row r="924" spans="3:41" outlineLevel="1" x14ac:dyDescent="0.4">
      <c r="C924" s="28" t="s">
        <v>247</v>
      </c>
      <c r="D924" s="18" t="s">
        <v>60</v>
      </c>
      <c r="E924" s="34">
        <v>0</v>
      </c>
      <c r="F924" s="34">
        <v>0</v>
      </c>
      <c r="G924" s="34">
        <v>0</v>
      </c>
      <c r="H924" s="34">
        <v>0</v>
      </c>
      <c r="I924" s="34">
        <v>0</v>
      </c>
      <c r="J924" s="34">
        <v>-51.068865401103103</v>
      </c>
      <c r="K924" s="34">
        <v>-36.881248515468201</v>
      </c>
      <c r="L924" s="34">
        <v>-16.3769419195519</v>
      </c>
      <c r="M924" s="34">
        <v>-12.764837692836899</v>
      </c>
      <c r="N924" s="34">
        <v>-7.4289138525075495</v>
      </c>
      <c r="O924" s="34">
        <v>0</v>
      </c>
      <c r="P924" s="34">
        <v>-0.299585098566785</v>
      </c>
      <c r="Q924" s="34">
        <v>0</v>
      </c>
      <c r="R924" s="34">
        <v>0</v>
      </c>
      <c r="S924" s="34">
        <v>0</v>
      </c>
      <c r="T924" s="34">
        <v>-6.31534464742212</v>
      </c>
      <c r="U924" s="34" t="e">
        <f>-SUMIFS([1]raw_transmission_flows!$G:$G,[1]raw_transmission_flows!$D:$D,U$923,[1]raw_transmission_flows!$A:$A,$C924)/1000</f>
        <v>#VALUE!</v>
      </c>
      <c r="V924" s="34" t="e">
        <f>-SUMIFS([1]raw_transmission_flows!$G:$G,[1]raw_transmission_flows!$D:$D,V$923,[1]raw_transmission_flows!$A:$A,$C924)/1000</f>
        <v>#VALUE!</v>
      </c>
      <c r="W924" s="34" t="e">
        <f>-SUMIFS([1]raw_transmission_flows!$G:$G,[1]raw_transmission_flows!$D:$D,W$923,[1]raw_transmission_flows!$A:$A,$C924)/1000</f>
        <v>#VALUE!</v>
      </c>
      <c r="X924" s="34" t="e">
        <f>-SUMIFS([1]raw_transmission_flows!$G:$G,[1]raw_transmission_flows!$D:$D,X$923,[1]raw_transmission_flows!$A:$A,$C924)/1000</f>
        <v>#VALUE!</v>
      </c>
      <c r="Y924" s="34" t="e">
        <f>-SUMIFS([1]raw_transmission_flows!$G:$G,[1]raw_transmission_flows!$D:$D,Y$923,[1]raw_transmission_flows!$A:$A,$C924)/1000</f>
        <v>#VALUE!</v>
      </c>
      <c r="Z924" s="34" t="e">
        <f>-SUMIFS([1]raw_transmission_flows!$G:$G,[1]raw_transmission_flows!$D:$D,Z$923,[1]raw_transmission_flows!$A:$A,$C924)/1000</f>
        <v>#VALUE!</v>
      </c>
      <c r="AA924" s="34" t="e">
        <f>-SUMIFS([1]raw_transmission_flows!$G:$G,[1]raw_transmission_flows!$D:$D,AA$923,[1]raw_transmission_flows!$A:$A,$C924)/1000</f>
        <v>#VALUE!</v>
      </c>
      <c r="AB924" s="34" t="e">
        <f>-SUMIFS([1]raw_transmission_flows!$G:$G,[1]raw_transmission_flows!$D:$D,AB$923,[1]raw_transmission_flows!$A:$A,$C924)/1000</f>
        <v>#VALUE!</v>
      </c>
      <c r="AC924" s="34" t="e">
        <f>-SUMIFS([1]raw_transmission_flows!$G:$G,[1]raw_transmission_flows!$D:$D,AC$923,[1]raw_transmission_flows!$A:$A,$C924)/1000</f>
        <v>#VALUE!</v>
      </c>
      <c r="AD924" s="34" t="e">
        <f>-SUMIFS([1]raw_transmission_flows!$G:$G,[1]raw_transmission_flows!$D:$D,AD$923,[1]raw_transmission_flows!$A:$A,$C924)/1000</f>
        <v>#VALUE!</v>
      </c>
      <c r="AE924" s="34" t="e">
        <f>-SUMIFS([1]raw_transmission_flows!$G:$G,[1]raw_transmission_flows!$D:$D,AE$923,[1]raw_transmission_flows!$A:$A,$C924)/1000</f>
        <v>#VALUE!</v>
      </c>
      <c r="AF924" s="34" t="e">
        <f>-SUMIFS([1]raw_transmission_flows!$G:$G,[1]raw_transmission_flows!$D:$D,AF$923,[1]raw_transmission_flows!$A:$A,$C924)/1000</f>
        <v>#VALUE!</v>
      </c>
      <c r="AG924" s="34" t="e">
        <f>-SUMIFS([1]raw_transmission_flows!$G:$G,[1]raw_transmission_flows!$D:$D,AG$923,[1]raw_transmission_flows!$A:$A,$C924)/1000</f>
        <v>#VALUE!</v>
      </c>
      <c r="AH924" s="34" t="e">
        <f>-SUMIFS([1]raw_transmission_flows!$G:$G,[1]raw_transmission_flows!$D:$D,AH$923,[1]raw_transmission_flows!$A:$A,$C924)/1000</f>
        <v>#VALUE!</v>
      </c>
      <c r="AI924" s="34" t="e">
        <f>-SUMIFS([1]raw_transmission_flows!$G:$G,[1]raw_transmission_flows!$D:$D,AI$923,[1]raw_transmission_flows!$A:$A,$C924)/1000</f>
        <v>#VALUE!</v>
      </c>
      <c r="AJ924" s="34" t="e">
        <f>-SUMIFS([1]raw_transmission_flows!$G:$G,[1]raw_transmission_flows!$D:$D,AJ$923,[1]raw_transmission_flows!$A:$A,$C924)/1000</f>
        <v>#VALUE!</v>
      </c>
      <c r="AK924" s="34" t="e">
        <f>-SUMIFS([1]raw_transmission_flows!$G:$G,[1]raw_transmission_flows!$D:$D,AK$923,[1]raw_transmission_flows!$A:$A,$C924)/1000</f>
        <v>#VALUE!</v>
      </c>
      <c r="AL924" s="34" t="e">
        <f>-SUMIFS([1]raw_transmission_flows!$G:$G,[1]raw_transmission_flows!$D:$D,AL$923,[1]raw_transmission_flows!$A:$A,$C924)/1000</f>
        <v>#VALUE!</v>
      </c>
      <c r="AM924" s="34" t="e">
        <f>-SUMIFS([1]raw_transmission_flows!$G:$G,[1]raw_transmission_flows!$D:$D,AM$923,[1]raw_transmission_flows!$A:$A,$C924)/1000</f>
        <v>#VALUE!</v>
      </c>
      <c r="AN924" s="34" t="e">
        <f>-SUMIFS([1]raw_transmission_flows!$G:$G,[1]raw_transmission_flows!$D:$D,AN$923,[1]raw_transmission_flows!$A:$A,$C924)/1000</f>
        <v>#VALUE!</v>
      </c>
      <c r="AO924" s="17"/>
    </row>
    <row r="925" spans="3:41" outlineLevel="1" x14ac:dyDescent="0.4">
      <c r="C925" s="28" t="s">
        <v>248</v>
      </c>
      <c r="D925" s="18" t="s">
        <v>60</v>
      </c>
      <c r="E925" s="35">
        <v>0</v>
      </c>
      <c r="F925" s="35">
        <v>0</v>
      </c>
      <c r="G925" s="35">
        <v>0</v>
      </c>
      <c r="H925" s="35">
        <v>0</v>
      </c>
      <c r="I925" s="35">
        <v>0</v>
      </c>
      <c r="J925" s="35">
        <v>-18.779062295874102</v>
      </c>
      <c r="K925" s="35">
        <v>-10.3084802450081</v>
      </c>
      <c r="L925" s="35">
        <v>-10.839806342086399</v>
      </c>
      <c r="M925" s="35">
        <v>-10.007522505880301</v>
      </c>
      <c r="N925" s="35">
        <v>-0.80075686949549096</v>
      </c>
      <c r="O925" s="35">
        <v>0</v>
      </c>
      <c r="P925" s="35">
        <v>-0.61512443315192</v>
      </c>
      <c r="Q925" s="35">
        <v>0</v>
      </c>
      <c r="R925" s="35">
        <v>0</v>
      </c>
      <c r="S925" s="35">
        <v>0</v>
      </c>
      <c r="T925" s="35">
        <v>-6.0525119261058702</v>
      </c>
      <c r="U925" s="35" t="e">
        <f>-SUMIFS([1]raw_transmission_flows!$G:$G,[1]raw_transmission_flows!$D:$D,U$923,[1]raw_transmission_flows!$A:$A,$C925)/1000</f>
        <v>#VALUE!</v>
      </c>
      <c r="V925" s="35" t="e">
        <f>-SUMIFS([1]raw_transmission_flows!$G:$G,[1]raw_transmission_flows!$D:$D,V$923,[1]raw_transmission_flows!$A:$A,$C925)/1000</f>
        <v>#VALUE!</v>
      </c>
      <c r="W925" s="35" t="e">
        <f>-SUMIFS([1]raw_transmission_flows!$G:$G,[1]raw_transmission_flows!$D:$D,W$923,[1]raw_transmission_flows!$A:$A,$C925)/1000</f>
        <v>#VALUE!</v>
      </c>
      <c r="X925" s="35" t="e">
        <f>-SUMIFS([1]raw_transmission_flows!$G:$G,[1]raw_transmission_flows!$D:$D,X$923,[1]raw_transmission_flows!$A:$A,$C925)/1000</f>
        <v>#VALUE!</v>
      </c>
      <c r="Y925" s="35" t="e">
        <f>-SUMIFS([1]raw_transmission_flows!$G:$G,[1]raw_transmission_flows!$D:$D,Y$923,[1]raw_transmission_flows!$A:$A,$C925)/1000</f>
        <v>#VALUE!</v>
      </c>
      <c r="Z925" s="35" t="e">
        <f>-SUMIFS([1]raw_transmission_flows!$G:$G,[1]raw_transmission_flows!$D:$D,Z$923,[1]raw_transmission_flows!$A:$A,$C925)/1000</f>
        <v>#VALUE!</v>
      </c>
      <c r="AA925" s="35" t="e">
        <f>-SUMIFS([1]raw_transmission_flows!$G:$G,[1]raw_transmission_flows!$D:$D,AA$923,[1]raw_transmission_flows!$A:$A,$C925)/1000</f>
        <v>#VALUE!</v>
      </c>
      <c r="AB925" s="35" t="e">
        <f>-SUMIFS([1]raw_transmission_flows!$G:$G,[1]raw_transmission_flows!$D:$D,AB$923,[1]raw_transmission_flows!$A:$A,$C925)/1000</f>
        <v>#VALUE!</v>
      </c>
      <c r="AC925" s="35" t="e">
        <f>-SUMIFS([1]raw_transmission_flows!$G:$G,[1]raw_transmission_flows!$D:$D,AC$923,[1]raw_transmission_flows!$A:$A,$C925)/1000</f>
        <v>#VALUE!</v>
      </c>
      <c r="AD925" s="35" t="e">
        <f>-SUMIFS([1]raw_transmission_flows!$G:$G,[1]raw_transmission_flows!$D:$D,AD$923,[1]raw_transmission_flows!$A:$A,$C925)/1000</f>
        <v>#VALUE!</v>
      </c>
      <c r="AE925" s="35" t="e">
        <f>-SUMIFS([1]raw_transmission_flows!$G:$G,[1]raw_transmission_flows!$D:$D,AE$923,[1]raw_transmission_flows!$A:$A,$C925)/1000</f>
        <v>#VALUE!</v>
      </c>
      <c r="AF925" s="35" t="e">
        <f>-SUMIFS([1]raw_transmission_flows!$G:$G,[1]raw_transmission_flows!$D:$D,AF$923,[1]raw_transmission_flows!$A:$A,$C925)/1000</f>
        <v>#VALUE!</v>
      </c>
      <c r="AG925" s="35" t="e">
        <f>-SUMIFS([1]raw_transmission_flows!$G:$G,[1]raw_transmission_flows!$D:$D,AG$923,[1]raw_transmission_flows!$A:$A,$C925)/1000</f>
        <v>#VALUE!</v>
      </c>
      <c r="AH925" s="35" t="e">
        <f>-SUMIFS([1]raw_transmission_flows!$G:$G,[1]raw_transmission_flows!$D:$D,AH$923,[1]raw_transmission_flows!$A:$A,$C925)/1000</f>
        <v>#VALUE!</v>
      </c>
      <c r="AI925" s="35" t="e">
        <f>-SUMIFS([1]raw_transmission_flows!$G:$G,[1]raw_transmission_flows!$D:$D,AI$923,[1]raw_transmission_flows!$A:$A,$C925)/1000</f>
        <v>#VALUE!</v>
      </c>
      <c r="AJ925" s="35" t="e">
        <f>-SUMIFS([1]raw_transmission_flows!$G:$G,[1]raw_transmission_flows!$D:$D,AJ$923,[1]raw_transmission_flows!$A:$A,$C925)/1000</f>
        <v>#VALUE!</v>
      </c>
      <c r="AK925" s="35" t="e">
        <f>-SUMIFS([1]raw_transmission_flows!$G:$G,[1]raw_transmission_flows!$D:$D,AK$923,[1]raw_transmission_flows!$A:$A,$C925)/1000</f>
        <v>#VALUE!</v>
      </c>
      <c r="AL925" s="35" t="e">
        <f>-SUMIFS([1]raw_transmission_flows!$G:$G,[1]raw_transmission_flows!$D:$D,AL$923,[1]raw_transmission_flows!$A:$A,$C925)/1000</f>
        <v>#VALUE!</v>
      </c>
      <c r="AM925" s="35" t="e">
        <f>-SUMIFS([1]raw_transmission_flows!$G:$G,[1]raw_transmission_flows!$D:$D,AM$923,[1]raw_transmission_flows!$A:$A,$C925)/1000</f>
        <v>#VALUE!</v>
      </c>
      <c r="AN925" s="35" t="e">
        <f>-SUMIFS([1]raw_transmission_flows!$G:$G,[1]raw_transmission_flows!$D:$D,AN$923,[1]raw_transmission_flows!$A:$A,$C925)/1000</f>
        <v>#VALUE!</v>
      </c>
      <c r="AO925" s="17"/>
    </row>
    <row r="926" spans="3:41" outlineLevel="1" x14ac:dyDescent="0.4">
      <c r="C926" s="28" t="s">
        <v>249</v>
      </c>
      <c r="D926" s="18" t="s">
        <v>60</v>
      </c>
      <c r="E926" s="35">
        <v>0</v>
      </c>
      <c r="F926" s="35">
        <v>0</v>
      </c>
      <c r="G926" s="35">
        <v>0</v>
      </c>
      <c r="H926" s="35">
        <v>0</v>
      </c>
      <c r="I926" s="35">
        <v>0</v>
      </c>
      <c r="J926" s="35">
        <v>0</v>
      </c>
      <c r="K926" s="35">
        <v>0</v>
      </c>
      <c r="L926" s="35">
        <v>0</v>
      </c>
      <c r="M926" s="35">
        <v>0</v>
      </c>
      <c r="N926" s="35">
        <v>0</v>
      </c>
      <c r="O926" s="35">
        <v>0</v>
      </c>
      <c r="P926" s="35">
        <v>0</v>
      </c>
      <c r="Q926" s="35">
        <v>0</v>
      </c>
      <c r="R926" s="35">
        <v>0</v>
      </c>
      <c r="S926" s="35">
        <v>0</v>
      </c>
      <c r="T926" s="35">
        <v>0</v>
      </c>
      <c r="U926" s="35" t="e">
        <f>-SUMIFS([1]raw_transmission_flows!$G:$G,[1]raw_transmission_flows!$D:$D,U$923,[1]raw_transmission_flows!$A:$A,$C926)/1000</f>
        <v>#VALUE!</v>
      </c>
      <c r="V926" s="35" t="e">
        <f>-SUMIFS([1]raw_transmission_flows!$G:$G,[1]raw_transmission_flows!$D:$D,V$923,[1]raw_transmission_flows!$A:$A,$C926)/1000</f>
        <v>#VALUE!</v>
      </c>
      <c r="W926" s="35" t="e">
        <f>-SUMIFS([1]raw_transmission_flows!$G:$G,[1]raw_transmission_flows!$D:$D,W$923,[1]raw_transmission_flows!$A:$A,$C926)/1000</f>
        <v>#VALUE!</v>
      </c>
      <c r="X926" s="35" t="e">
        <f>-SUMIFS([1]raw_transmission_flows!$G:$G,[1]raw_transmission_flows!$D:$D,X$923,[1]raw_transmission_flows!$A:$A,$C926)/1000</f>
        <v>#VALUE!</v>
      </c>
      <c r="Y926" s="35" t="e">
        <f>-SUMIFS([1]raw_transmission_flows!$G:$G,[1]raw_transmission_flows!$D:$D,Y$923,[1]raw_transmission_flows!$A:$A,$C926)/1000</f>
        <v>#VALUE!</v>
      </c>
      <c r="Z926" s="35" t="e">
        <f>-SUMIFS([1]raw_transmission_flows!$G:$G,[1]raw_transmission_flows!$D:$D,Z$923,[1]raw_transmission_flows!$A:$A,$C926)/1000</f>
        <v>#VALUE!</v>
      </c>
      <c r="AA926" s="35" t="e">
        <f>-SUMIFS([1]raw_transmission_flows!$G:$G,[1]raw_transmission_flows!$D:$D,AA$923,[1]raw_transmission_flows!$A:$A,$C926)/1000</f>
        <v>#VALUE!</v>
      </c>
      <c r="AB926" s="35" t="e">
        <f>-SUMIFS([1]raw_transmission_flows!$G:$G,[1]raw_transmission_flows!$D:$D,AB$923,[1]raw_transmission_flows!$A:$A,$C926)/1000</f>
        <v>#VALUE!</v>
      </c>
      <c r="AC926" s="35" t="e">
        <f>-SUMIFS([1]raw_transmission_flows!$G:$G,[1]raw_transmission_flows!$D:$D,AC$923,[1]raw_transmission_flows!$A:$A,$C926)/1000</f>
        <v>#VALUE!</v>
      </c>
      <c r="AD926" s="35" t="e">
        <f>-SUMIFS([1]raw_transmission_flows!$G:$G,[1]raw_transmission_flows!$D:$D,AD$923,[1]raw_transmission_flows!$A:$A,$C926)/1000</f>
        <v>#VALUE!</v>
      </c>
      <c r="AE926" s="35" t="e">
        <f>-SUMIFS([1]raw_transmission_flows!$G:$G,[1]raw_transmission_flows!$D:$D,AE$923,[1]raw_transmission_flows!$A:$A,$C926)/1000</f>
        <v>#VALUE!</v>
      </c>
      <c r="AF926" s="35" t="e">
        <f>-SUMIFS([1]raw_transmission_flows!$G:$G,[1]raw_transmission_flows!$D:$D,AF$923,[1]raw_transmission_flows!$A:$A,$C926)/1000</f>
        <v>#VALUE!</v>
      </c>
      <c r="AG926" s="35" t="e">
        <f>-SUMIFS([1]raw_transmission_flows!$G:$G,[1]raw_transmission_flows!$D:$D,AG$923,[1]raw_transmission_flows!$A:$A,$C926)/1000</f>
        <v>#VALUE!</v>
      </c>
      <c r="AH926" s="35" t="e">
        <f>-SUMIFS([1]raw_transmission_flows!$G:$G,[1]raw_transmission_flows!$D:$D,AH$923,[1]raw_transmission_flows!$A:$A,$C926)/1000</f>
        <v>#VALUE!</v>
      </c>
      <c r="AI926" s="35" t="e">
        <f>-SUMIFS([1]raw_transmission_flows!$G:$G,[1]raw_transmission_flows!$D:$D,AI$923,[1]raw_transmission_flows!$A:$A,$C926)/1000</f>
        <v>#VALUE!</v>
      </c>
      <c r="AJ926" s="35" t="e">
        <f>-SUMIFS([1]raw_transmission_flows!$G:$G,[1]raw_transmission_flows!$D:$D,AJ$923,[1]raw_transmission_flows!$A:$A,$C926)/1000</f>
        <v>#VALUE!</v>
      </c>
      <c r="AK926" s="35" t="e">
        <f>-SUMIFS([1]raw_transmission_flows!$G:$G,[1]raw_transmission_flows!$D:$D,AK$923,[1]raw_transmission_flows!$A:$A,$C926)/1000</f>
        <v>#VALUE!</v>
      </c>
      <c r="AL926" s="35" t="e">
        <f>-SUMIFS([1]raw_transmission_flows!$G:$G,[1]raw_transmission_flows!$D:$D,AL$923,[1]raw_transmission_flows!$A:$A,$C926)/1000</f>
        <v>#VALUE!</v>
      </c>
      <c r="AM926" s="35" t="e">
        <f>-SUMIFS([1]raw_transmission_flows!$G:$G,[1]raw_transmission_flows!$D:$D,AM$923,[1]raw_transmission_flows!$A:$A,$C926)/1000</f>
        <v>#VALUE!</v>
      </c>
      <c r="AN926" s="35" t="e">
        <f>-SUMIFS([1]raw_transmission_flows!$G:$G,[1]raw_transmission_flows!$D:$D,AN$923,[1]raw_transmission_flows!$A:$A,$C926)/1000</f>
        <v>#VALUE!</v>
      </c>
      <c r="AO926" s="17"/>
    </row>
    <row r="927" spans="3:41" outlineLevel="1" x14ac:dyDescent="0.4">
      <c r="C927" s="28" t="s">
        <v>250</v>
      </c>
      <c r="D927" s="18" t="s">
        <v>60</v>
      </c>
      <c r="E927" s="35">
        <v>0</v>
      </c>
      <c r="F927" s="35">
        <v>0</v>
      </c>
      <c r="G927" s="35">
        <v>0</v>
      </c>
      <c r="H927" s="35">
        <v>0</v>
      </c>
      <c r="I927" s="35">
        <v>0</v>
      </c>
      <c r="J927" s="35">
        <v>-65.705637809634396</v>
      </c>
      <c r="K927" s="35">
        <v>-135.40727354972398</v>
      </c>
      <c r="L927" s="35">
        <v>-451.738678664009</v>
      </c>
      <c r="M927" s="35">
        <v>-589.55839926570695</v>
      </c>
      <c r="N927" s="35">
        <v>-354.37640854402497</v>
      </c>
      <c r="O927" s="35">
        <v>0</v>
      </c>
      <c r="P927" s="35">
        <v>-652.07687087050192</v>
      </c>
      <c r="Q927" s="35">
        <v>0</v>
      </c>
      <c r="R927" s="35">
        <v>0</v>
      </c>
      <c r="S927" s="35">
        <v>0</v>
      </c>
      <c r="T927" s="35">
        <v>-1465.37472248175</v>
      </c>
      <c r="U927" s="35" t="e">
        <f>-SUMIFS([1]raw_transmission_flows!$G:$G,[1]raw_transmission_flows!$D:$D,U$923,[1]raw_transmission_flows!$A:$A,"NW_to_CAISO")/1000</f>
        <v>#VALUE!</v>
      </c>
      <c r="V927" s="35" t="e">
        <f>-SUMIFS([1]raw_transmission_flows!$G:$G,[1]raw_transmission_flows!$D:$D,V$923,[1]raw_transmission_flows!$A:$A,"NW_to_CAISO")/1000</f>
        <v>#VALUE!</v>
      </c>
      <c r="W927" s="35" t="e">
        <f>-SUMIFS([1]raw_transmission_flows!$G:$G,[1]raw_transmission_flows!$D:$D,W$923,[1]raw_transmission_flows!$A:$A,"NW_to_CAISO")/1000</f>
        <v>#VALUE!</v>
      </c>
      <c r="X927" s="35" t="e">
        <f>-SUMIFS([1]raw_transmission_flows!$G:$G,[1]raw_transmission_flows!$D:$D,X$923,[1]raw_transmission_flows!$A:$A,"NW_to_CAISO")/1000</f>
        <v>#VALUE!</v>
      </c>
      <c r="Y927" s="35" t="e">
        <f>-SUMIFS([1]raw_transmission_flows!$G:$G,[1]raw_transmission_flows!$D:$D,Y$923,[1]raw_transmission_flows!$A:$A,"NW_to_CAISO")/1000</f>
        <v>#VALUE!</v>
      </c>
      <c r="Z927" s="35" t="e">
        <f>-SUMIFS([1]raw_transmission_flows!$G:$G,[1]raw_transmission_flows!$D:$D,Z$923,[1]raw_transmission_flows!$A:$A,"NW_to_CAISO")/1000</f>
        <v>#VALUE!</v>
      </c>
      <c r="AA927" s="35" t="e">
        <f>-SUMIFS([1]raw_transmission_flows!$G:$G,[1]raw_transmission_flows!$D:$D,AA$923,[1]raw_transmission_flows!$A:$A,"NW_to_CAISO")/1000</f>
        <v>#VALUE!</v>
      </c>
      <c r="AB927" s="35" t="e">
        <f>-SUMIFS([1]raw_transmission_flows!$G:$G,[1]raw_transmission_flows!$D:$D,AB$923,[1]raw_transmission_flows!$A:$A,"NW_to_CAISO")/1000</f>
        <v>#VALUE!</v>
      </c>
      <c r="AC927" s="35" t="e">
        <f>-SUMIFS([1]raw_transmission_flows!$G:$G,[1]raw_transmission_flows!$D:$D,AC$923,[1]raw_transmission_flows!$A:$A,"NW_to_CAISO")/1000</f>
        <v>#VALUE!</v>
      </c>
      <c r="AD927" s="35" t="e">
        <f>-SUMIFS([1]raw_transmission_flows!$G:$G,[1]raw_transmission_flows!$D:$D,AD$923,[1]raw_transmission_flows!$A:$A,"NW_to_CAISO")/1000</f>
        <v>#VALUE!</v>
      </c>
      <c r="AE927" s="35" t="e">
        <f>-SUMIFS([1]raw_transmission_flows!$G:$G,[1]raw_transmission_flows!$D:$D,AE$923,[1]raw_transmission_flows!$A:$A,"NW_to_CAISO")/1000</f>
        <v>#VALUE!</v>
      </c>
      <c r="AF927" s="35" t="e">
        <f>-SUMIFS([1]raw_transmission_flows!$G:$G,[1]raw_transmission_flows!$D:$D,AF$923,[1]raw_transmission_flows!$A:$A,"NW_to_CAISO")/1000</f>
        <v>#VALUE!</v>
      </c>
      <c r="AG927" s="35" t="e">
        <f>-SUMIFS([1]raw_transmission_flows!$G:$G,[1]raw_transmission_flows!$D:$D,AG$923,[1]raw_transmission_flows!$A:$A,"NW_to_CAISO")/1000</f>
        <v>#VALUE!</v>
      </c>
      <c r="AH927" s="35" t="e">
        <f>-SUMIFS([1]raw_transmission_flows!$G:$G,[1]raw_transmission_flows!$D:$D,AH$923,[1]raw_transmission_flows!$A:$A,"NW_to_CAISO")/1000</f>
        <v>#VALUE!</v>
      </c>
      <c r="AI927" s="35" t="e">
        <f>-SUMIFS([1]raw_transmission_flows!$G:$G,[1]raw_transmission_flows!$D:$D,AI$923,[1]raw_transmission_flows!$A:$A,"NW_to_CAISO")/1000</f>
        <v>#VALUE!</v>
      </c>
      <c r="AJ927" s="35" t="e">
        <f>-SUMIFS([1]raw_transmission_flows!$G:$G,[1]raw_transmission_flows!$D:$D,AJ$923,[1]raw_transmission_flows!$A:$A,"NW_to_CAISO")/1000</f>
        <v>#VALUE!</v>
      </c>
      <c r="AK927" s="35" t="e">
        <f>-SUMIFS([1]raw_transmission_flows!$G:$G,[1]raw_transmission_flows!$D:$D,AK$923,[1]raw_transmission_flows!$A:$A,"NW_to_CAISO")/1000</f>
        <v>#VALUE!</v>
      </c>
      <c r="AL927" s="35" t="e">
        <f>-SUMIFS([1]raw_transmission_flows!$G:$G,[1]raw_transmission_flows!$D:$D,AL$923,[1]raw_transmission_flows!$A:$A,"NW_to_CAISO")/1000</f>
        <v>#VALUE!</v>
      </c>
      <c r="AM927" s="35" t="e">
        <f>-SUMIFS([1]raw_transmission_flows!$G:$G,[1]raw_transmission_flows!$D:$D,AM$923,[1]raw_transmission_flows!$A:$A,"NW_to_CAISO")/1000</f>
        <v>#VALUE!</v>
      </c>
      <c r="AN927" s="35" t="e">
        <f>-SUMIFS([1]raw_transmission_flows!$G:$G,[1]raw_transmission_flows!$D:$D,AN$923,[1]raw_transmission_flows!$A:$A,"NW_to_CAISO")/1000</f>
        <v>#VALUE!</v>
      </c>
      <c r="AO927" s="17"/>
    </row>
    <row r="928" spans="3:41" outlineLevel="1" x14ac:dyDescent="0.4">
      <c r="C928" s="30" t="s">
        <v>251</v>
      </c>
      <c r="D928" s="26" t="s">
        <v>60</v>
      </c>
      <c r="E928" s="38">
        <v>0</v>
      </c>
      <c r="F928" s="38">
        <v>0</v>
      </c>
      <c r="G928" s="38">
        <v>0</v>
      </c>
      <c r="H928" s="38">
        <v>0</v>
      </c>
      <c r="I928" s="38">
        <v>0</v>
      </c>
      <c r="J928" s="38">
        <v>-808.8213497684801</v>
      </c>
      <c r="K928" s="38">
        <v>-811.44367919122999</v>
      </c>
      <c r="L928" s="38">
        <v>-1623.2319593269699</v>
      </c>
      <c r="M928" s="38">
        <v>-1934.22603327414</v>
      </c>
      <c r="N928" s="38">
        <v>-1856.8522444759201</v>
      </c>
      <c r="O928" s="38">
        <v>0</v>
      </c>
      <c r="P928" s="38">
        <v>-2488.71474255053</v>
      </c>
      <c r="Q928" s="38">
        <v>0</v>
      </c>
      <c r="R928" s="38">
        <v>0</v>
      </c>
      <c r="S928" s="38">
        <v>0</v>
      </c>
      <c r="T928" s="38">
        <v>-3795.9144060435401</v>
      </c>
      <c r="U928" s="38" t="e">
        <f>-SUMIFS([1]raw_transmission_flows!$G:$G,[1]raw_transmission_flows!$D:$D,U$923,[1]raw_transmission_flows!$A:$A,$C928)/1000</f>
        <v>#VALUE!</v>
      </c>
      <c r="V928" s="38" t="e">
        <f>-SUMIFS([1]raw_transmission_flows!$G:$G,[1]raw_transmission_flows!$D:$D,V$923,[1]raw_transmission_flows!$A:$A,$C928)/1000</f>
        <v>#VALUE!</v>
      </c>
      <c r="W928" s="38" t="e">
        <f>-SUMIFS([1]raw_transmission_flows!$G:$G,[1]raw_transmission_flows!$D:$D,W$923,[1]raw_transmission_flows!$A:$A,$C928)/1000</f>
        <v>#VALUE!</v>
      </c>
      <c r="X928" s="38" t="e">
        <f>-SUMIFS([1]raw_transmission_flows!$G:$G,[1]raw_transmission_flows!$D:$D,X$923,[1]raw_transmission_flows!$A:$A,$C928)/1000</f>
        <v>#VALUE!</v>
      </c>
      <c r="Y928" s="38" t="e">
        <f>-SUMIFS([1]raw_transmission_flows!$G:$G,[1]raw_transmission_flows!$D:$D,Y$923,[1]raw_transmission_flows!$A:$A,$C928)/1000</f>
        <v>#VALUE!</v>
      </c>
      <c r="Z928" s="38" t="e">
        <f>-SUMIFS([1]raw_transmission_flows!$G:$G,[1]raw_transmission_flows!$D:$D,Z$923,[1]raw_transmission_flows!$A:$A,$C928)/1000</f>
        <v>#VALUE!</v>
      </c>
      <c r="AA928" s="38" t="e">
        <f>-SUMIFS([1]raw_transmission_flows!$G:$G,[1]raw_transmission_flows!$D:$D,AA$923,[1]raw_transmission_flows!$A:$A,$C928)/1000</f>
        <v>#VALUE!</v>
      </c>
      <c r="AB928" s="38" t="e">
        <f>-SUMIFS([1]raw_transmission_flows!$G:$G,[1]raw_transmission_flows!$D:$D,AB$923,[1]raw_transmission_flows!$A:$A,$C928)/1000</f>
        <v>#VALUE!</v>
      </c>
      <c r="AC928" s="38" t="e">
        <f>-SUMIFS([1]raw_transmission_flows!$G:$G,[1]raw_transmission_flows!$D:$D,AC$923,[1]raw_transmission_flows!$A:$A,$C928)/1000</f>
        <v>#VALUE!</v>
      </c>
      <c r="AD928" s="38" t="e">
        <f>-SUMIFS([1]raw_transmission_flows!$G:$G,[1]raw_transmission_flows!$D:$D,AD$923,[1]raw_transmission_flows!$A:$A,$C928)/1000</f>
        <v>#VALUE!</v>
      </c>
      <c r="AE928" s="38" t="e">
        <f>-SUMIFS([1]raw_transmission_flows!$G:$G,[1]raw_transmission_flows!$D:$D,AE$923,[1]raw_transmission_flows!$A:$A,$C928)/1000</f>
        <v>#VALUE!</v>
      </c>
      <c r="AF928" s="38" t="e">
        <f>-SUMIFS([1]raw_transmission_flows!$G:$G,[1]raw_transmission_flows!$D:$D,AF$923,[1]raw_transmission_flows!$A:$A,$C928)/1000</f>
        <v>#VALUE!</v>
      </c>
      <c r="AG928" s="38" t="e">
        <f>-SUMIFS([1]raw_transmission_flows!$G:$G,[1]raw_transmission_flows!$D:$D,AG$923,[1]raw_transmission_flows!$A:$A,$C928)/1000</f>
        <v>#VALUE!</v>
      </c>
      <c r="AH928" s="38" t="e">
        <f>-SUMIFS([1]raw_transmission_flows!$G:$G,[1]raw_transmission_flows!$D:$D,AH$923,[1]raw_transmission_flows!$A:$A,$C928)/1000</f>
        <v>#VALUE!</v>
      </c>
      <c r="AI928" s="38" t="e">
        <f>-SUMIFS([1]raw_transmission_flows!$G:$G,[1]raw_transmission_flows!$D:$D,AI$923,[1]raw_transmission_flows!$A:$A,$C928)/1000</f>
        <v>#VALUE!</v>
      </c>
      <c r="AJ928" s="38" t="e">
        <f>-SUMIFS([1]raw_transmission_flows!$G:$G,[1]raw_transmission_flows!$D:$D,AJ$923,[1]raw_transmission_flows!$A:$A,$C928)/1000</f>
        <v>#VALUE!</v>
      </c>
      <c r="AK928" s="38" t="e">
        <f>-SUMIFS([1]raw_transmission_flows!$G:$G,[1]raw_transmission_flows!$D:$D,AK$923,[1]raw_transmission_flows!$A:$A,$C928)/1000</f>
        <v>#VALUE!</v>
      </c>
      <c r="AL928" s="38" t="e">
        <f>-SUMIFS([1]raw_transmission_flows!$G:$G,[1]raw_transmission_flows!$D:$D,AL$923,[1]raw_transmission_flows!$A:$A,$C928)/1000</f>
        <v>#VALUE!</v>
      </c>
      <c r="AM928" s="38" t="e">
        <f>-SUMIFS([1]raw_transmission_flows!$G:$G,[1]raw_transmission_flows!$D:$D,AM$923,[1]raw_transmission_flows!$A:$A,$C928)/1000</f>
        <v>#VALUE!</v>
      </c>
      <c r="AN928" s="62" t="e">
        <f>-SUMIFS([1]raw_transmission_flows!$G:$G,[1]raw_transmission_flows!$D:$D,AN$923,[1]raw_transmission_flows!$A:$A,$C928)/1000</f>
        <v>#VALUE!</v>
      </c>
      <c r="AO928" s="17"/>
    </row>
    <row r="929" spans="1:41" outlineLevel="1" collapsed="1" x14ac:dyDescent="0.4"/>
    <row r="931" spans="1:41" ht="15.75" x14ac:dyDescent="0.5">
      <c r="A931" s="46"/>
      <c r="B931" s="12" t="s">
        <v>253</v>
      </c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</row>
    <row r="932" spans="1:41" outlineLevel="1" x14ac:dyDescent="0.4"/>
    <row r="933" spans="1:41" outlineLevel="1" x14ac:dyDescent="0.4">
      <c r="C933" s="99" t="s">
        <v>254</v>
      </c>
      <c r="D933" s="99"/>
    </row>
    <row r="934" spans="1:41" outlineLevel="1" x14ac:dyDescent="0.4">
      <c r="C934" s="189" t="s">
        <v>53</v>
      </c>
      <c r="D934" s="15" t="s">
        <v>34</v>
      </c>
      <c r="E934" s="189">
        <v>2015</v>
      </c>
      <c r="F934" s="189">
        <v>2016</v>
      </c>
      <c r="G934" s="189">
        <v>2017</v>
      </c>
      <c r="H934" s="189">
        <v>2018</v>
      </c>
      <c r="I934" s="189">
        <v>2019</v>
      </c>
      <c r="J934" s="189">
        <v>2020</v>
      </c>
      <c r="K934" s="189">
        <v>2021</v>
      </c>
      <c r="L934" s="189">
        <v>2022</v>
      </c>
      <c r="M934" s="189">
        <v>2023</v>
      </c>
      <c r="N934" s="189">
        <v>2024</v>
      </c>
      <c r="O934" s="189">
        <v>2025</v>
      </c>
      <c r="P934" s="189">
        <v>2026</v>
      </c>
      <c r="Q934" s="189">
        <v>2027</v>
      </c>
      <c r="R934" s="189">
        <v>2028</v>
      </c>
      <c r="S934" s="189">
        <v>2029</v>
      </c>
      <c r="T934" s="189">
        <v>2030</v>
      </c>
      <c r="U934" s="189">
        <f t="shared" ref="U934:AN934" si="96">T934+1</f>
        <v>2031</v>
      </c>
      <c r="V934" s="189">
        <f t="shared" si="96"/>
        <v>2032</v>
      </c>
      <c r="W934" s="189">
        <f t="shared" si="96"/>
        <v>2033</v>
      </c>
      <c r="X934" s="189">
        <f t="shared" si="96"/>
        <v>2034</v>
      </c>
      <c r="Y934" s="189">
        <f t="shared" si="96"/>
        <v>2035</v>
      </c>
      <c r="Z934" s="189">
        <f t="shared" si="96"/>
        <v>2036</v>
      </c>
      <c r="AA934" s="189">
        <f t="shared" si="96"/>
        <v>2037</v>
      </c>
      <c r="AB934" s="189">
        <f t="shared" si="96"/>
        <v>2038</v>
      </c>
      <c r="AC934" s="189">
        <f t="shared" si="96"/>
        <v>2039</v>
      </c>
      <c r="AD934" s="189">
        <f t="shared" si="96"/>
        <v>2040</v>
      </c>
      <c r="AE934" s="189">
        <f t="shared" si="96"/>
        <v>2041</v>
      </c>
      <c r="AF934" s="189">
        <f t="shared" si="96"/>
        <v>2042</v>
      </c>
      <c r="AG934" s="189">
        <f t="shared" si="96"/>
        <v>2043</v>
      </c>
      <c r="AH934" s="189">
        <f t="shared" si="96"/>
        <v>2044</v>
      </c>
      <c r="AI934" s="189">
        <f t="shared" si="96"/>
        <v>2045</v>
      </c>
      <c r="AJ934" s="189">
        <f t="shared" si="96"/>
        <v>2046</v>
      </c>
      <c r="AK934" s="189">
        <f t="shared" si="96"/>
        <v>2047</v>
      </c>
      <c r="AL934" s="189">
        <f t="shared" si="96"/>
        <v>2048</v>
      </c>
      <c r="AM934" s="189">
        <f t="shared" si="96"/>
        <v>2049</v>
      </c>
      <c r="AN934" s="189">
        <f t="shared" si="96"/>
        <v>2050</v>
      </c>
      <c r="AO934" s="17"/>
    </row>
    <row r="935" spans="1:41" outlineLevel="1" x14ac:dyDescent="0.4">
      <c r="C935" s="21" t="s">
        <v>92</v>
      </c>
      <c r="D935" s="85" t="s">
        <v>185</v>
      </c>
      <c r="E935" s="190">
        <v>0</v>
      </c>
      <c r="F935" s="191">
        <v>0</v>
      </c>
      <c r="G935" s="191">
        <v>0</v>
      </c>
      <c r="H935" s="191">
        <v>0</v>
      </c>
      <c r="I935" s="191">
        <v>0</v>
      </c>
      <c r="J935" s="191">
        <v>50.87541384</v>
      </c>
      <c r="K935" s="191">
        <v>25.43770692</v>
      </c>
      <c r="L935" s="191">
        <v>25.43770692</v>
      </c>
      <c r="M935" s="191">
        <v>25.43770692</v>
      </c>
      <c r="N935" s="191">
        <v>0</v>
      </c>
      <c r="O935" s="191">
        <v>0</v>
      </c>
      <c r="P935" s="191">
        <v>0</v>
      </c>
      <c r="Q935" s="191">
        <v>0</v>
      </c>
      <c r="R935" s="191">
        <v>0</v>
      </c>
      <c r="S935" s="191">
        <v>0</v>
      </c>
      <c r="T935" s="191">
        <v>0</v>
      </c>
      <c r="U935" s="191" t="e">
        <f>SUM(SUMIFS([1]raw_resource_build!$S:$S,[1]raw_resource_build!$A:$A,U$934,[1]raw_resource_build!$E:$E,$C935)/10^6,
SUMIFS([1]raw_resource_build!$T:$T,[1]raw_resource_build!$A:$A,U$934,[1]raw_resource_build!$E:$E,$C935)/10^6)</f>
        <v>#VALUE!</v>
      </c>
      <c r="V935" s="191" t="e">
        <f>SUM(SUMIFS([1]raw_resource_build!$S:$S,[1]raw_resource_build!$A:$A,V$934,[1]raw_resource_build!$E:$E,$C935)/10^6,
SUMIFS([1]raw_resource_build!$T:$T,[1]raw_resource_build!$A:$A,V$934,[1]raw_resource_build!$E:$E,$C935)/10^6)</f>
        <v>#VALUE!</v>
      </c>
      <c r="W935" s="191" t="e">
        <f>SUM(SUMIFS([1]raw_resource_build!$S:$S,[1]raw_resource_build!$A:$A,W$934,[1]raw_resource_build!$E:$E,$C935)/10^6,
SUMIFS([1]raw_resource_build!$T:$T,[1]raw_resource_build!$A:$A,W$934,[1]raw_resource_build!$E:$E,$C935)/10^6)</f>
        <v>#VALUE!</v>
      </c>
      <c r="X935" s="191" t="e">
        <f>SUM(SUMIFS([1]raw_resource_build!$S:$S,[1]raw_resource_build!$A:$A,X$934,[1]raw_resource_build!$E:$E,$C935)/10^6,
SUMIFS([1]raw_resource_build!$T:$T,[1]raw_resource_build!$A:$A,X$934,[1]raw_resource_build!$E:$E,$C935)/10^6)</f>
        <v>#VALUE!</v>
      </c>
      <c r="Y935" s="191" t="e">
        <f>SUM(SUMIFS([1]raw_resource_build!$S:$S,[1]raw_resource_build!$A:$A,Y$934,[1]raw_resource_build!$E:$E,$C935)/10^6,
SUMIFS([1]raw_resource_build!$T:$T,[1]raw_resource_build!$A:$A,Y$934,[1]raw_resource_build!$E:$E,$C935)/10^6)</f>
        <v>#VALUE!</v>
      </c>
      <c r="Z935" s="191" t="e">
        <f>SUM(SUMIFS([1]raw_resource_build!$S:$S,[1]raw_resource_build!$A:$A,Z$934,[1]raw_resource_build!$E:$E,$C935)/10^6,
SUMIFS([1]raw_resource_build!$T:$T,[1]raw_resource_build!$A:$A,Z$934,[1]raw_resource_build!$E:$E,$C935)/10^6)</f>
        <v>#VALUE!</v>
      </c>
      <c r="AA935" s="191" t="e">
        <f>SUM(SUMIFS([1]raw_resource_build!$S:$S,[1]raw_resource_build!$A:$A,AA$934,[1]raw_resource_build!$E:$E,$C935)/10^6,
SUMIFS([1]raw_resource_build!$T:$T,[1]raw_resource_build!$A:$A,AA$934,[1]raw_resource_build!$E:$E,$C935)/10^6)</f>
        <v>#VALUE!</v>
      </c>
      <c r="AB935" s="191" t="e">
        <f>SUM(SUMIFS([1]raw_resource_build!$S:$S,[1]raw_resource_build!$A:$A,AB$934,[1]raw_resource_build!$E:$E,$C935)/10^6,
SUMIFS([1]raw_resource_build!$T:$T,[1]raw_resource_build!$A:$A,AB$934,[1]raw_resource_build!$E:$E,$C935)/10^6)</f>
        <v>#VALUE!</v>
      </c>
      <c r="AC935" s="191" t="e">
        <f>SUM(SUMIFS([1]raw_resource_build!$S:$S,[1]raw_resource_build!$A:$A,AC$934,[1]raw_resource_build!$E:$E,$C935)/10^6,
SUMIFS([1]raw_resource_build!$T:$T,[1]raw_resource_build!$A:$A,AC$934,[1]raw_resource_build!$E:$E,$C935)/10^6)</f>
        <v>#VALUE!</v>
      </c>
      <c r="AD935" s="191" t="e">
        <f>SUM(SUMIFS([1]raw_resource_build!$S:$S,[1]raw_resource_build!$A:$A,AD$934,[1]raw_resource_build!$E:$E,$C935)/10^6,
SUMIFS([1]raw_resource_build!$T:$T,[1]raw_resource_build!$A:$A,AD$934,[1]raw_resource_build!$E:$E,$C935)/10^6)</f>
        <v>#VALUE!</v>
      </c>
      <c r="AE935" s="191" t="e">
        <f>SUM(SUMIFS([1]raw_resource_build!$S:$S,[1]raw_resource_build!$A:$A,AE$934,[1]raw_resource_build!$E:$E,$C935)/10^6,
SUMIFS([1]raw_resource_build!$T:$T,[1]raw_resource_build!$A:$A,AE$934,[1]raw_resource_build!$E:$E,$C935)/10^6)</f>
        <v>#VALUE!</v>
      </c>
      <c r="AF935" s="191" t="e">
        <f>SUM(SUMIFS([1]raw_resource_build!$S:$S,[1]raw_resource_build!$A:$A,AF$934,[1]raw_resource_build!$E:$E,$C935)/10^6,
SUMIFS([1]raw_resource_build!$T:$T,[1]raw_resource_build!$A:$A,AF$934,[1]raw_resource_build!$E:$E,$C935)/10^6)</f>
        <v>#VALUE!</v>
      </c>
      <c r="AG935" s="191" t="e">
        <f>SUM(SUMIFS([1]raw_resource_build!$S:$S,[1]raw_resource_build!$A:$A,AG$934,[1]raw_resource_build!$E:$E,$C935)/10^6,
SUMIFS([1]raw_resource_build!$T:$T,[1]raw_resource_build!$A:$A,AG$934,[1]raw_resource_build!$E:$E,$C935)/10^6)</f>
        <v>#VALUE!</v>
      </c>
      <c r="AH935" s="191" t="e">
        <f>SUM(SUMIFS([1]raw_resource_build!$S:$S,[1]raw_resource_build!$A:$A,AH$934,[1]raw_resource_build!$E:$E,$C935)/10^6,
SUMIFS([1]raw_resource_build!$T:$T,[1]raw_resource_build!$A:$A,AH$934,[1]raw_resource_build!$E:$E,$C935)/10^6)</f>
        <v>#VALUE!</v>
      </c>
      <c r="AI935" s="191" t="e">
        <f>SUM(SUMIFS([1]raw_resource_build!$S:$S,[1]raw_resource_build!$A:$A,AI$934,[1]raw_resource_build!$E:$E,$C935)/10^6,
SUMIFS([1]raw_resource_build!$T:$T,[1]raw_resource_build!$A:$A,AI$934,[1]raw_resource_build!$E:$E,$C935)/10^6)</f>
        <v>#VALUE!</v>
      </c>
      <c r="AJ935" s="191" t="e">
        <f>SUM(SUMIFS([1]raw_resource_build!$S:$S,[1]raw_resource_build!$A:$A,AJ$934,[1]raw_resource_build!$E:$E,$C935)/10^6,
SUMIFS([1]raw_resource_build!$T:$T,[1]raw_resource_build!$A:$A,AJ$934,[1]raw_resource_build!$E:$E,$C935)/10^6)</f>
        <v>#VALUE!</v>
      </c>
      <c r="AK935" s="191" t="e">
        <f>SUM(SUMIFS([1]raw_resource_build!$S:$S,[1]raw_resource_build!$A:$A,AK$934,[1]raw_resource_build!$E:$E,$C935)/10^6,
SUMIFS([1]raw_resource_build!$T:$T,[1]raw_resource_build!$A:$A,AK$934,[1]raw_resource_build!$E:$E,$C935)/10^6)</f>
        <v>#VALUE!</v>
      </c>
      <c r="AL935" s="191" t="e">
        <f>SUM(SUMIFS([1]raw_resource_build!$S:$S,[1]raw_resource_build!$A:$A,AL$934,[1]raw_resource_build!$E:$E,$C935)/10^6,
SUMIFS([1]raw_resource_build!$T:$T,[1]raw_resource_build!$A:$A,AL$934,[1]raw_resource_build!$E:$E,$C935)/10^6)</f>
        <v>#VALUE!</v>
      </c>
      <c r="AM935" s="191" t="e">
        <f>SUM(SUMIFS([1]raw_resource_build!$S:$S,[1]raw_resource_build!$A:$A,AM$934,[1]raw_resource_build!$E:$E,$C935)/10^6,
SUMIFS([1]raw_resource_build!$T:$T,[1]raw_resource_build!$A:$A,AM$934,[1]raw_resource_build!$E:$E,$C935)/10^6)</f>
        <v>#VALUE!</v>
      </c>
      <c r="AN935" s="192" t="e">
        <f>SUM(SUMIFS([1]raw_resource_build!$S:$S,[1]raw_resource_build!$A:$A,AN$934,[1]raw_resource_build!$E:$E,$C935)/10^6,
SUMIFS([1]raw_resource_build!$T:$T,[1]raw_resource_build!$A:$A,AN$934,[1]raw_resource_build!$E:$E,$C935)/10^6)</f>
        <v>#VALUE!</v>
      </c>
      <c r="AO935" s="48"/>
    </row>
    <row r="936" spans="1:41" outlineLevel="1" x14ac:dyDescent="0.4">
      <c r="C936" s="17" t="s">
        <v>85</v>
      </c>
      <c r="D936" s="85" t="s">
        <v>185</v>
      </c>
      <c r="E936" s="193">
        <v>0</v>
      </c>
      <c r="F936" s="194">
        <v>0</v>
      </c>
      <c r="G936" s="194">
        <v>0</v>
      </c>
      <c r="H936" s="194">
        <v>0</v>
      </c>
      <c r="I936" s="194">
        <v>0</v>
      </c>
      <c r="J936" s="194">
        <v>133.92884169999999</v>
      </c>
      <c r="K936" s="194">
        <v>148.2003933</v>
      </c>
      <c r="L936" s="194">
        <v>148.2003933</v>
      </c>
      <c r="M936" s="194">
        <v>148.2003933</v>
      </c>
      <c r="N936" s="194">
        <v>148.2003933</v>
      </c>
      <c r="O936" s="194">
        <v>0</v>
      </c>
      <c r="P936" s="194">
        <v>148.2003933</v>
      </c>
      <c r="Q936" s="194">
        <v>0</v>
      </c>
      <c r="R936" s="194">
        <v>0</v>
      </c>
      <c r="S936" s="194">
        <v>0</v>
      </c>
      <c r="T936" s="194">
        <v>148.2003933</v>
      </c>
      <c r="U936" s="194" t="e">
        <f>SUM(SUMIFS([1]raw_resource_build!$S:$S,[1]raw_resource_build!$A:$A,U$934,[1]raw_resource_build!$E:$E,$C936)/10^6,
SUMIFS([1]raw_resource_build!$T:$T,[1]raw_resource_build!$A:$A,U$934,[1]raw_resource_build!$E:$E,$C936)/10^6)</f>
        <v>#VALUE!</v>
      </c>
      <c r="V936" s="194" t="e">
        <f>SUM(SUMIFS([1]raw_resource_build!$S:$S,[1]raw_resource_build!$A:$A,V$934,[1]raw_resource_build!$E:$E,$C936)/10^6,
SUMIFS([1]raw_resource_build!$T:$T,[1]raw_resource_build!$A:$A,V$934,[1]raw_resource_build!$E:$E,$C936)/10^6)</f>
        <v>#VALUE!</v>
      </c>
      <c r="W936" s="194" t="e">
        <f>SUM(SUMIFS([1]raw_resource_build!$S:$S,[1]raw_resource_build!$A:$A,W$934,[1]raw_resource_build!$E:$E,$C936)/10^6,
SUMIFS([1]raw_resource_build!$T:$T,[1]raw_resource_build!$A:$A,W$934,[1]raw_resource_build!$E:$E,$C936)/10^6)</f>
        <v>#VALUE!</v>
      </c>
      <c r="X936" s="194" t="e">
        <f>SUM(SUMIFS([1]raw_resource_build!$S:$S,[1]raw_resource_build!$A:$A,X$934,[1]raw_resource_build!$E:$E,$C936)/10^6,
SUMIFS([1]raw_resource_build!$T:$T,[1]raw_resource_build!$A:$A,X$934,[1]raw_resource_build!$E:$E,$C936)/10^6)</f>
        <v>#VALUE!</v>
      </c>
      <c r="Y936" s="194" t="e">
        <f>SUM(SUMIFS([1]raw_resource_build!$S:$S,[1]raw_resource_build!$A:$A,Y$934,[1]raw_resource_build!$E:$E,$C936)/10^6,
SUMIFS([1]raw_resource_build!$T:$T,[1]raw_resource_build!$A:$A,Y$934,[1]raw_resource_build!$E:$E,$C936)/10^6)</f>
        <v>#VALUE!</v>
      </c>
      <c r="Z936" s="194" t="e">
        <f>SUM(SUMIFS([1]raw_resource_build!$S:$S,[1]raw_resource_build!$A:$A,Z$934,[1]raw_resource_build!$E:$E,$C936)/10^6,
SUMIFS([1]raw_resource_build!$T:$T,[1]raw_resource_build!$A:$A,Z$934,[1]raw_resource_build!$E:$E,$C936)/10^6)</f>
        <v>#VALUE!</v>
      </c>
      <c r="AA936" s="194" t="e">
        <f>SUM(SUMIFS([1]raw_resource_build!$S:$S,[1]raw_resource_build!$A:$A,AA$934,[1]raw_resource_build!$E:$E,$C936)/10^6,
SUMIFS([1]raw_resource_build!$T:$T,[1]raw_resource_build!$A:$A,AA$934,[1]raw_resource_build!$E:$E,$C936)/10^6)</f>
        <v>#VALUE!</v>
      </c>
      <c r="AB936" s="194" t="e">
        <f>SUM(SUMIFS([1]raw_resource_build!$S:$S,[1]raw_resource_build!$A:$A,AB$934,[1]raw_resource_build!$E:$E,$C936)/10^6,
SUMIFS([1]raw_resource_build!$T:$T,[1]raw_resource_build!$A:$A,AB$934,[1]raw_resource_build!$E:$E,$C936)/10^6)</f>
        <v>#VALUE!</v>
      </c>
      <c r="AC936" s="194" t="e">
        <f>SUM(SUMIFS([1]raw_resource_build!$S:$S,[1]raw_resource_build!$A:$A,AC$934,[1]raw_resource_build!$E:$E,$C936)/10^6,
SUMIFS([1]raw_resource_build!$T:$T,[1]raw_resource_build!$A:$A,AC$934,[1]raw_resource_build!$E:$E,$C936)/10^6)</f>
        <v>#VALUE!</v>
      </c>
      <c r="AD936" s="194" t="e">
        <f>SUM(SUMIFS([1]raw_resource_build!$S:$S,[1]raw_resource_build!$A:$A,AD$934,[1]raw_resource_build!$E:$E,$C936)/10^6,
SUMIFS([1]raw_resource_build!$T:$T,[1]raw_resource_build!$A:$A,AD$934,[1]raw_resource_build!$E:$E,$C936)/10^6)</f>
        <v>#VALUE!</v>
      </c>
      <c r="AE936" s="194" t="e">
        <f>SUM(SUMIFS([1]raw_resource_build!$S:$S,[1]raw_resource_build!$A:$A,AE$934,[1]raw_resource_build!$E:$E,$C936)/10^6,
SUMIFS([1]raw_resource_build!$T:$T,[1]raw_resource_build!$A:$A,AE$934,[1]raw_resource_build!$E:$E,$C936)/10^6)</f>
        <v>#VALUE!</v>
      </c>
      <c r="AF936" s="194" t="e">
        <f>SUM(SUMIFS([1]raw_resource_build!$S:$S,[1]raw_resource_build!$A:$A,AF$934,[1]raw_resource_build!$E:$E,$C936)/10^6,
SUMIFS([1]raw_resource_build!$T:$T,[1]raw_resource_build!$A:$A,AF$934,[1]raw_resource_build!$E:$E,$C936)/10^6)</f>
        <v>#VALUE!</v>
      </c>
      <c r="AG936" s="194" t="e">
        <f>SUM(SUMIFS([1]raw_resource_build!$S:$S,[1]raw_resource_build!$A:$A,AG$934,[1]raw_resource_build!$E:$E,$C936)/10^6,
SUMIFS([1]raw_resource_build!$T:$T,[1]raw_resource_build!$A:$A,AG$934,[1]raw_resource_build!$E:$E,$C936)/10^6)</f>
        <v>#VALUE!</v>
      </c>
      <c r="AH936" s="194" t="e">
        <f>SUM(SUMIFS([1]raw_resource_build!$S:$S,[1]raw_resource_build!$A:$A,AH$934,[1]raw_resource_build!$E:$E,$C936)/10^6,
SUMIFS([1]raw_resource_build!$T:$T,[1]raw_resource_build!$A:$A,AH$934,[1]raw_resource_build!$E:$E,$C936)/10^6)</f>
        <v>#VALUE!</v>
      </c>
      <c r="AI936" s="194" t="e">
        <f>SUM(SUMIFS([1]raw_resource_build!$S:$S,[1]raw_resource_build!$A:$A,AI$934,[1]raw_resource_build!$E:$E,$C936)/10^6,
SUMIFS([1]raw_resource_build!$T:$T,[1]raw_resource_build!$A:$A,AI$934,[1]raw_resource_build!$E:$E,$C936)/10^6)</f>
        <v>#VALUE!</v>
      </c>
      <c r="AJ936" s="194" t="e">
        <f>SUM(SUMIFS([1]raw_resource_build!$S:$S,[1]raw_resource_build!$A:$A,AJ$934,[1]raw_resource_build!$E:$E,$C936)/10^6,
SUMIFS([1]raw_resource_build!$T:$T,[1]raw_resource_build!$A:$A,AJ$934,[1]raw_resource_build!$E:$E,$C936)/10^6)</f>
        <v>#VALUE!</v>
      </c>
      <c r="AK936" s="194" t="e">
        <f>SUM(SUMIFS([1]raw_resource_build!$S:$S,[1]raw_resource_build!$A:$A,AK$934,[1]raw_resource_build!$E:$E,$C936)/10^6,
SUMIFS([1]raw_resource_build!$T:$T,[1]raw_resource_build!$A:$A,AK$934,[1]raw_resource_build!$E:$E,$C936)/10^6)</f>
        <v>#VALUE!</v>
      </c>
      <c r="AL936" s="194" t="e">
        <f>SUM(SUMIFS([1]raw_resource_build!$S:$S,[1]raw_resource_build!$A:$A,AL$934,[1]raw_resource_build!$E:$E,$C936)/10^6,
SUMIFS([1]raw_resource_build!$T:$T,[1]raw_resource_build!$A:$A,AL$934,[1]raw_resource_build!$E:$E,$C936)/10^6)</f>
        <v>#VALUE!</v>
      </c>
      <c r="AM936" s="194" t="e">
        <f>SUM(SUMIFS([1]raw_resource_build!$S:$S,[1]raw_resource_build!$A:$A,AM$934,[1]raw_resource_build!$E:$E,$C936)/10^6,
SUMIFS([1]raw_resource_build!$T:$T,[1]raw_resource_build!$A:$A,AM$934,[1]raw_resource_build!$E:$E,$C936)/10^6)</f>
        <v>#VALUE!</v>
      </c>
      <c r="AN936" s="195" t="e">
        <f>SUM(SUMIFS([1]raw_resource_build!$S:$S,[1]raw_resource_build!$A:$A,AN$934,[1]raw_resource_build!$E:$E,$C936)/10^6,
SUMIFS([1]raw_resource_build!$T:$T,[1]raw_resource_build!$A:$A,AN$934,[1]raw_resource_build!$E:$E,$C936)/10^6)</f>
        <v>#VALUE!</v>
      </c>
      <c r="AO936" s="48"/>
    </row>
    <row r="937" spans="1:41" outlineLevel="1" x14ac:dyDescent="0.4">
      <c r="C937" s="17" t="s">
        <v>86</v>
      </c>
      <c r="D937" s="85" t="s">
        <v>185</v>
      </c>
      <c r="E937" s="193">
        <v>0</v>
      </c>
      <c r="F937" s="194">
        <v>0</v>
      </c>
      <c r="G937" s="194">
        <v>0</v>
      </c>
      <c r="H937" s="194">
        <v>0</v>
      </c>
      <c r="I937" s="194">
        <v>0</v>
      </c>
      <c r="J937" s="194">
        <v>32.543694739999999</v>
      </c>
      <c r="K937" s="194">
        <v>32.543694739999999</v>
      </c>
      <c r="L937" s="194">
        <v>32.543694739999999</v>
      </c>
      <c r="M937" s="194">
        <v>32.543694739999999</v>
      </c>
      <c r="N937" s="194">
        <v>32.543694739999999</v>
      </c>
      <c r="O937" s="194">
        <v>0</v>
      </c>
      <c r="P937" s="194">
        <v>32.543694739999999</v>
      </c>
      <c r="Q937" s="194">
        <v>0</v>
      </c>
      <c r="R937" s="194">
        <v>0</v>
      </c>
      <c r="S937" s="194">
        <v>0</v>
      </c>
      <c r="T937" s="194">
        <v>32.543694739999999</v>
      </c>
      <c r="U937" s="194" t="e">
        <f>SUM(SUMIFS([1]raw_resource_build!$S:$S,[1]raw_resource_build!$A:$A,U$934,[1]raw_resource_build!$E:$E,$C937)/10^6,
SUMIFS([1]raw_resource_build!$T:$T,[1]raw_resource_build!$A:$A,U$934,[1]raw_resource_build!$E:$E,$C937)/10^6)</f>
        <v>#VALUE!</v>
      </c>
      <c r="V937" s="194" t="e">
        <f>SUM(SUMIFS([1]raw_resource_build!$S:$S,[1]raw_resource_build!$A:$A,V$934,[1]raw_resource_build!$E:$E,$C937)/10^6,
SUMIFS([1]raw_resource_build!$T:$T,[1]raw_resource_build!$A:$A,V$934,[1]raw_resource_build!$E:$E,$C937)/10^6)</f>
        <v>#VALUE!</v>
      </c>
      <c r="W937" s="194" t="e">
        <f>SUM(SUMIFS([1]raw_resource_build!$S:$S,[1]raw_resource_build!$A:$A,W$934,[1]raw_resource_build!$E:$E,$C937)/10^6,
SUMIFS([1]raw_resource_build!$T:$T,[1]raw_resource_build!$A:$A,W$934,[1]raw_resource_build!$E:$E,$C937)/10^6)</f>
        <v>#VALUE!</v>
      </c>
      <c r="X937" s="194" t="e">
        <f>SUM(SUMIFS([1]raw_resource_build!$S:$S,[1]raw_resource_build!$A:$A,X$934,[1]raw_resource_build!$E:$E,$C937)/10^6,
SUMIFS([1]raw_resource_build!$T:$T,[1]raw_resource_build!$A:$A,X$934,[1]raw_resource_build!$E:$E,$C937)/10^6)</f>
        <v>#VALUE!</v>
      </c>
      <c r="Y937" s="194" t="e">
        <f>SUM(SUMIFS([1]raw_resource_build!$S:$S,[1]raw_resource_build!$A:$A,Y$934,[1]raw_resource_build!$E:$E,$C937)/10^6,
SUMIFS([1]raw_resource_build!$T:$T,[1]raw_resource_build!$A:$A,Y$934,[1]raw_resource_build!$E:$E,$C937)/10^6)</f>
        <v>#VALUE!</v>
      </c>
      <c r="Z937" s="194" t="e">
        <f>SUM(SUMIFS([1]raw_resource_build!$S:$S,[1]raw_resource_build!$A:$A,Z$934,[1]raw_resource_build!$E:$E,$C937)/10^6,
SUMIFS([1]raw_resource_build!$T:$T,[1]raw_resource_build!$A:$A,Z$934,[1]raw_resource_build!$E:$E,$C937)/10^6)</f>
        <v>#VALUE!</v>
      </c>
      <c r="AA937" s="194" t="e">
        <f>SUM(SUMIFS([1]raw_resource_build!$S:$S,[1]raw_resource_build!$A:$A,AA$934,[1]raw_resource_build!$E:$E,$C937)/10^6,
SUMIFS([1]raw_resource_build!$T:$T,[1]raw_resource_build!$A:$A,AA$934,[1]raw_resource_build!$E:$E,$C937)/10^6)</f>
        <v>#VALUE!</v>
      </c>
      <c r="AB937" s="194" t="e">
        <f>SUM(SUMIFS([1]raw_resource_build!$S:$S,[1]raw_resource_build!$A:$A,AB$934,[1]raw_resource_build!$E:$E,$C937)/10^6,
SUMIFS([1]raw_resource_build!$T:$T,[1]raw_resource_build!$A:$A,AB$934,[1]raw_resource_build!$E:$E,$C937)/10^6)</f>
        <v>#VALUE!</v>
      </c>
      <c r="AC937" s="194" t="e">
        <f>SUM(SUMIFS([1]raw_resource_build!$S:$S,[1]raw_resource_build!$A:$A,AC$934,[1]raw_resource_build!$E:$E,$C937)/10^6,
SUMIFS([1]raw_resource_build!$T:$T,[1]raw_resource_build!$A:$A,AC$934,[1]raw_resource_build!$E:$E,$C937)/10^6)</f>
        <v>#VALUE!</v>
      </c>
      <c r="AD937" s="194" t="e">
        <f>SUM(SUMIFS([1]raw_resource_build!$S:$S,[1]raw_resource_build!$A:$A,AD$934,[1]raw_resource_build!$E:$E,$C937)/10^6,
SUMIFS([1]raw_resource_build!$T:$T,[1]raw_resource_build!$A:$A,AD$934,[1]raw_resource_build!$E:$E,$C937)/10^6)</f>
        <v>#VALUE!</v>
      </c>
      <c r="AE937" s="194" t="e">
        <f>SUM(SUMIFS([1]raw_resource_build!$S:$S,[1]raw_resource_build!$A:$A,AE$934,[1]raw_resource_build!$E:$E,$C937)/10^6,
SUMIFS([1]raw_resource_build!$T:$T,[1]raw_resource_build!$A:$A,AE$934,[1]raw_resource_build!$E:$E,$C937)/10^6)</f>
        <v>#VALUE!</v>
      </c>
      <c r="AF937" s="194" t="e">
        <f>SUM(SUMIFS([1]raw_resource_build!$S:$S,[1]raw_resource_build!$A:$A,AF$934,[1]raw_resource_build!$E:$E,$C937)/10^6,
SUMIFS([1]raw_resource_build!$T:$T,[1]raw_resource_build!$A:$A,AF$934,[1]raw_resource_build!$E:$E,$C937)/10^6)</f>
        <v>#VALUE!</v>
      </c>
      <c r="AG937" s="194" t="e">
        <f>SUM(SUMIFS([1]raw_resource_build!$S:$S,[1]raw_resource_build!$A:$A,AG$934,[1]raw_resource_build!$E:$E,$C937)/10^6,
SUMIFS([1]raw_resource_build!$T:$T,[1]raw_resource_build!$A:$A,AG$934,[1]raw_resource_build!$E:$E,$C937)/10^6)</f>
        <v>#VALUE!</v>
      </c>
      <c r="AH937" s="194" t="e">
        <f>SUM(SUMIFS([1]raw_resource_build!$S:$S,[1]raw_resource_build!$A:$A,AH$934,[1]raw_resource_build!$E:$E,$C937)/10^6,
SUMIFS([1]raw_resource_build!$T:$T,[1]raw_resource_build!$A:$A,AH$934,[1]raw_resource_build!$E:$E,$C937)/10^6)</f>
        <v>#VALUE!</v>
      </c>
      <c r="AI937" s="194" t="e">
        <f>SUM(SUMIFS([1]raw_resource_build!$S:$S,[1]raw_resource_build!$A:$A,AI$934,[1]raw_resource_build!$E:$E,$C937)/10^6,
SUMIFS([1]raw_resource_build!$T:$T,[1]raw_resource_build!$A:$A,AI$934,[1]raw_resource_build!$E:$E,$C937)/10^6)</f>
        <v>#VALUE!</v>
      </c>
      <c r="AJ937" s="194" t="e">
        <f>SUM(SUMIFS([1]raw_resource_build!$S:$S,[1]raw_resource_build!$A:$A,AJ$934,[1]raw_resource_build!$E:$E,$C937)/10^6,
SUMIFS([1]raw_resource_build!$T:$T,[1]raw_resource_build!$A:$A,AJ$934,[1]raw_resource_build!$E:$E,$C937)/10^6)</f>
        <v>#VALUE!</v>
      </c>
      <c r="AK937" s="194" t="e">
        <f>SUM(SUMIFS([1]raw_resource_build!$S:$S,[1]raw_resource_build!$A:$A,AK$934,[1]raw_resource_build!$E:$E,$C937)/10^6,
SUMIFS([1]raw_resource_build!$T:$T,[1]raw_resource_build!$A:$A,AK$934,[1]raw_resource_build!$E:$E,$C937)/10^6)</f>
        <v>#VALUE!</v>
      </c>
      <c r="AL937" s="194" t="e">
        <f>SUM(SUMIFS([1]raw_resource_build!$S:$S,[1]raw_resource_build!$A:$A,AL$934,[1]raw_resource_build!$E:$E,$C937)/10^6,
SUMIFS([1]raw_resource_build!$T:$T,[1]raw_resource_build!$A:$A,AL$934,[1]raw_resource_build!$E:$E,$C937)/10^6)</f>
        <v>#VALUE!</v>
      </c>
      <c r="AM937" s="194" t="e">
        <f>SUM(SUMIFS([1]raw_resource_build!$S:$S,[1]raw_resource_build!$A:$A,AM$934,[1]raw_resource_build!$E:$E,$C937)/10^6,
SUMIFS([1]raw_resource_build!$T:$T,[1]raw_resource_build!$A:$A,AM$934,[1]raw_resource_build!$E:$E,$C937)/10^6)</f>
        <v>#VALUE!</v>
      </c>
      <c r="AN937" s="195" t="e">
        <f>SUM(SUMIFS([1]raw_resource_build!$S:$S,[1]raw_resource_build!$A:$A,AN$934,[1]raw_resource_build!$E:$E,$C937)/10^6,
SUMIFS([1]raw_resource_build!$T:$T,[1]raw_resource_build!$A:$A,AN$934,[1]raw_resource_build!$E:$E,$C937)/10^6)</f>
        <v>#VALUE!</v>
      </c>
      <c r="AO937" s="48"/>
    </row>
    <row r="938" spans="1:41" outlineLevel="1" x14ac:dyDescent="0.4">
      <c r="C938" s="17" t="s">
        <v>87</v>
      </c>
      <c r="D938" s="85" t="s">
        <v>185</v>
      </c>
      <c r="E938" s="193">
        <v>0</v>
      </c>
      <c r="F938" s="194">
        <v>0</v>
      </c>
      <c r="G938" s="194">
        <v>0</v>
      </c>
      <c r="H938" s="194">
        <v>0</v>
      </c>
      <c r="I938" s="194">
        <v>0</v>
      </c>
      <c r="J938" s="194">
        <v>67.294545830000004</v>
      </c>
      <c r="K938" s="194">
        <v>67.294545830000004</v>
      </c>
      <c r="L938" s="194">
        <v>67.294545830000004</v>
      </c>
      <c r="M938" s="194">
        <v>67.294545830000004</v>
      </c>
      <c r="N938" s="194">
        <v>67.294545830000004</v>
      </c>
      <c r="O938" s="194">
        <v>0</v>
      </c>
      <c r="P938" s="194">
        <v>67.294545830000004</v>
      </c>
      <c r="Q938" s="194">
        <v>0</v>
      </c>
      <c r="R938" s="194">
        <v>0</v>
      </c>
      <c r="S938" s="194">
        <v>0</v>
      </c>
      <c r="T938" s="194">
        <v>55.059453359999999</v>
      </c>
      <c r="U938" s="194" t="e">
        <f>SUM(SUMIFS([1]raw_resource_build!$S:$S,[1]raw_resource_build!$A:$A,U$934,[1]raw_resource_build!$E:$E,$C938)/10^6,
SUMIFS([1]raw_resource_build!$T:$T,[1]raw_resource_build!$A:$A,U$934,[1]raw_resource_build!$E:$E,$C938)/10^6)</f>
        <v>#VALUE!</v>
      </c>
      <c r="V938" s="194" t="e">
        <f>SUM(SUMIFS([1]raw_resource_build!$S:$S,[1]raw_resource_build!$A:$A,V$934,[1]raw_resource_build!$E:$E,$C938)/10^6,
SUMIFS([1]raw_resource_build!$T:$T,[1]raw_resource_build!$A:$A,V$934,[1]raw_resource_build!$E:$E,$C938)/10^6)</f>
        <v>#VALUE!</v>
      </c>
      <c r="W938" s="194" t="e">
        <f>SUM(SUMIFS([1]raw_resource_build!$S:$S,[1]raw_resource_build!$A:$A,W$934,[1]raw_resource_build!$E:$E,$C938)/10^6,
SUMIFS([1]raw_resource_build!$T:$T,[1]raw_resource_build!$A:$A,W$934,[1]raw_resource_build!$E:$E,$C938)/10^6)</f>
        <v>#VALUE!</v>
      </c>
      <c r="X938" s="194" t="e">
        <f>SUM(SUMIFS([1]raw_resource_build!$S:$S,[1]raw_resource_build!$A:$A,X$934,[1]raw_resource_build!$E:$E,$C938)/10^6,
SUMIFS([1]raw_resource_build!$T:$T,[1]raw_resource_build!$A:$A,X$934,[1]raw_resource_build!$E:$E,$C938)/10^6)</f>
        <v>#VALUE!</v>
      </c>
      <c r="Y938" s="194" t="e">
        <f>SUM(SUMIFS([1]raw_resource_build!$S:$S,[1]raw_resource_build!$A:$A,Y$934,[1]raw_resource_build!$E:$E,$C938)/10^6,
SUMIFS([1]raw_resource_build!$T:$T,[1]raw_resource_build!$A:$A,Y$934,[1]raw_resource_build!$E:$E,$C938)/10^6)</f>
        <v>#VALUE!</v>
      </c>
      <c r="Z938" s="194" t="e">
        <f>SUM(SUMIFS([1]raw_resource_build!$S:$S,[1]raw_resource_build!$A:$A,Z$934,[1]raw_resource_build!$E:$E,$C938)/10^6,
SUMIFS([1]raw_resource_build!$T:$T,[1]raw_resource_build!$A:$A,Z$934,[1]raw_resource_build!$E:$E,$C938)/10^6)</f>
        <v>#VALUE!</v>
      </c>
      <c r="AA938" s="194" t="e">
        <f>SUM(SUMIFS([1]raw_resource_build!$S:$S,[1]raw_resource_build!$A:$A,AA$934,[1]raw_resource_build!$E:$E,$C938)/10^6,
SUMIFS([1]raw_resource_build!$T:$T,[1]raw_resource_build!$A:$A,AA$934,[1]raw_resource_build!$E:$E,$C938)/10^6)</f>
        <v>#VALUE!</v>
      </c>
      <c r="AB938" s="194" t="e">
        <f>SUM(SUMIFS([1]raw_resource_build!$S:$S,[1]raw_resource_build!$A:$A,AB$934,[1]raw_resource_build!$E:$E,$C938)/10^6,
SUMIFS([1]raw_resource_build!$T:$T,[1]raw_resource_build!$A:$A,AB$934,[1]raw_resource_build!$E:$E,$C938)/10^6)</f>
        <v>#VALUE!</v>
      </c>
      <c r="AC938" s="194" t="e">
        <f>SUM(SUMIFS([1]raw_resource_build!$S:$S,[1]raw_resource_build!$A:$A,AC$934,[1]raw_resource_build!$E:$E,$C938)/10^6,
SUMIFS([1]raw_resource_build!$T:$T,[1]raw_resource_build!$A:$A,AC$934,[1]raw_resource_build!$E:$E,$C938)/10^6)</f>
        <v>#VALUE!</v>
      </c>
      <c r="AD938" s="194" t="e">
        <f>SUM(SUMIFS([1]raw_resource_build!$S:$S,[1]raw_resource_build!$A:$A,AD$934,[1]raw_resource_build!$E:$E,$C938)/10^6,
SUMIFS([1]raw_resource_build!$T:$T,[1]raw_resource_build!$A:$A,AD$934,[1]raw_resource_build!$E:$E,$C938)/10^6)</f>
        <v>#VALUE!</v>
      </c>
      <c r="AE938" s="194" t="e">
        <f>SUM(SUMIFS([1]raw_resource_build!$S:$S,[1]raw_resource_build!$A:$A,AE$934,[1]raw_resource_build!$E:$E,$C938)/10^6,
SUMIFS([1]raw_resource_build!$T:$T,[1]raw_resource_build!$A:$A,AE$934,[1]raw_resource_build!$E:$E,$C938)/10^6)</f>
        <v>#VALUE!</v>
      </c>
      <c r="AF938" s="194" t="e">
        <f>SUM(SUMIFS([1]raw_resource_build!$S:$S,[1]raw_resource_build!$A:$A,AF$934,[1]raw_resource_build!$E:$E,$C938)/10^6,
SUMIFS([1]raw_resource_build!$T:$T,[1]raw_resource_build!$A:$A,AF$934,[1]raw_resource_build!$E:$E,$C938)/10^6)</f>
        <v>#VALUE!</v>
      </c>
      <c r="AG938" s="194" t="e">
        <f>SUM(SUMIFS([1]raw_resource_build!$S:$S,[1]raw_resource_build!$A:$A,AG$934,[1]raw_resource_build!$E:$E,$C938)/10^6,
SUMIFS([1]raw_resource_build!$T:$T,[1]raw_resource_build!$A:$A,AG$934,[1]raw_resource_build!$E:$E,$C938)/10^6)</f>
        <v>#VALUE!</v>
      </c>
      <c r="AH938" s="194" t="e">
        <f>SUM(SUMIFS([1]raw_resource_build!$S:$S,[1]raw_resource_build!$A:$A,AH$934,[1]raw_resource_build!$E:$E,$C938)/10^6,
SUMIFS([1]raw_resource_build!$T:$T,[1]raw_resource_build!$A:$A,AH$934,[1]raw_resource_build!$E:$E,$C938)/10^6)</f>
        <v>#VALUE!</v>
      </c>
      <c r="AI938" s="194" t="e">
        <f>SUM(SUMIFS([1]raw_resource_build!$S:$S,[1]raw_resource_build!$A:$A,AI$934,[1]raw_resource_build!$E:$E,$C938)/10^6,
SUMIFS([1]raw_resource_build!$T:$T,[1]raw_resource_build!$A:$A,AI$934,[1]raw_resource_build!$E:$E,$C938)/10^6)</f>
        <v>#VALUE!</v>
      </c>
      <c r="AJ938" s="194" t="e">
        <f>SUM(SUMIFS([1]raw_resource_build!$S:$S,[1]raw_resource_build!$A:$A,AJ$934,[1]raw_resource_build!$E:$E,$C938)/10^6,
SUMIFS([1]raw_resource_build!$T:$T,[1]raw_resource_build!$A:$A,AJ$934,[1]raw_resource_build!$E:$E,$C938)/10^6)</f>
        <v>#VALUE!</v>
      </c>
      <c r="AK938" s="194" t="e">
        <f>SUM(SUMIFS([1]raw_resource_build!$S:$S,[1]raw_resource_build!$A:$A,AK$934,[1]raw_resource_build!$E:$E,$C938)/10^6,
SUMIFS([1]raw_resource_build!$T:$T,[1]raw_resource_build!$A:$A,AK$934,[1]raw_resource_build!$E:$E,$C938)/10^6)</f>
        <v>#VALUE!</v>
      </c>
      <c r="AL938" s="194" t="e">
        <f>SUM(SUMIFS([1]raw_resource_build!$S:$S,[1]raw_resource_build!$A:$A,AL$934,[1]raw_resource_build!$E:$E,$C938)/10^6,
SUMIFS([1]raw_resource_build!$T:$T,[1]raw_resource_build!$A:$A,AL$934,[1]raw_resource_build!$E:$E,$C938)/10^6)</f>
        <v>#VALUE!</v>
      </c>
      <c r="AM938" s="194" t="e">
        <f>SUM(SUMIFS([1]raw_resource_build!$S:$S,[1]raw_resource_build!$A:$A,AM$934,[1]raw_resource_build!$E:$E,$C938)/10^6,
SUMIFS([1]raw_resource_build!$T:$T,[1]raw_resource_build!$A:$A,AM$934,[1]raw_resource_build!$E:$E,$C938)/10^6)</f>
        <v>#VALUE!</v>
      </c>
      <c r="AN938" s="195" t="e">
        <f>SUM(SUMIFS([1]raw_resource_build!$S:$S,[1]raw_resource_build!$A:$A,AN$934,[1]raw_resource_build!$E:$E,$C938)/10^6,
SUMIFS([1]raw_resource_build!$T:$T,[1]raw_resource_build!$A:$A,AN$934,[1]raw_resource_build!$E:$E,$C938)/10^6)</f>
        <v>#VALUE!</v>
      </c>
      <c r="AO938" s="48"/>
    </row>
    <row r="939" spans="1:41" outlineLevel="1" x14ac:dyDescent="0.4">
      <c r="C939" s="17" t="s">
        <v>88</v>
      </c>
      <c r="D939" s="85" t="s">
        <v>185</v>
      </c>
      <c r="E939" s="193">
        <v>0</v>
      </c>
      <c r="F939" s="194">
        <v>0</v>
      </c>
      <c r="G939" s="194">
        <v>0</v>
      </c>
      <c r="H939" s="194">
        <v>0</v>
      </c>
      <c r="I939" s="194">
        <v>0</v>
      </c>
      <c r="J939" s="194">
        <v>50.433420270000006</v>
      </c>
      <c r="K939" s="194">
        <v>50.433420270000006</v>
      </c>
      <c r="L939" s="194">
        <v>50.433420270000006</v>
      </c>
      <c r="M939" s="194">
        <v>50.433420270000006</v>
      </c>
      <c r="N939" s="194">
        <v>50.433420270000006</v>
      </c>
      <c r="O939" s="194">
        <v>0</v>
      </c>
      <c r="P939" s="194">
        <v>50.433420270000006</v>
      </c>
      <c r="Q939" s="194">
        <v>0</v>
      </c>
      <c r="R939" s="194">
        <v>0</v>
      </c>
      <c r="S939" s="194">
        <v>0</v>
      </c>
      <c r="T939" s="194">
        <v>50.433420270000006</v>
      </c>
      <c r="U939" s="194" t="e">
        <f>SUM(SUMIFS([1]raw_resource_build!$S:$S,[1]raw_resource_build!$A:$A,U$934,[1]raw_resource_build!$E:$E,$C939)/10^6,
SUMIFS([1]raw_resource_build!$T:$T,[1]raw_resource_build!$A:$A,U$934,[1]raw_resource_build!$E:$E,$C939)/10^6)</f>
        <v>#VALUE!</v>
      </c>
      <c r="V939" s="194" t="e">
        <f>SUM(SUMIFS([1]raw_resource_build!$S:$S,[1]raw_resource_build!$A:$A,V$934,[1]raw_resource_build!$E:$E,$C939)/10^6,
SUMIFS([1]raw_resource_build!$T:$T,[1]raw_resource_build!$A:$A,V$934,[1]raw_resource_build!$E:$E,$C939)/10^6)</f>
        <v>#VALUE!</v>
      </c>
      <c r="W939" s="194" t="e">
        <f>SUM(SUMIFS([1]raw_resource_build!$S:$S,[1]raw_resource_build!$A:$A,W$934,[1]raw_resource_build!$E:$E,$C939)/10^6,
SUMIFS([1]raw_resource_build!$T:$T,[1]raw_resource_build!$A:$A,W$934,[1]raw_resource_build!$E:$E,$C939)/10^6)</f>
        <v>#VALUE!</v>
      </c>
      <c r="X939" s="194" t="e">
        <f>SUM(SUMIFS([1]raw_resource_build!$S:$S,[1]raw_resource_build!$A:$A,X$934,[1]raw_resource_build!$E:$E,$C939)/10^6,
SUMIFS([1]raw_resource_build!$T:$T,[1]raw_resource_build!$A:$A,X$934,[1]raw_resource_build!$E:$E,$C939)/10^6)</f>
        <v>#VALUE!</v>
      </c>
      <c r="Y939" s="194" t="e">
        <f>SUM(SUMIFS([1]raw_resource_build!$S:$S,[1]raw_resource_build!$A:$A,Y$934,[1]raw_resource_build!$E:$E,$C939)/10^6,
SUMIFS([1]raw_resource_build!$T:$T,[1]raw_resource_build!$A:$A,Y$934,[1]raw_resource_build!$E:$E,$C939)/10^6)</f>
        <v>#VALUE!</v>
      </c>
      <c r="Z939" s="194" t="e">
        <f>SUM(SUMIFS([1]raw_resource_build!$S:$S,[1]raw_resource_build!$A:$A,Z$934,[1]raw_resource_build!$E:$E,$C939)/10^6,
SUMIFS([1]raw_resource_build!$T:$T,[1]raw_resource_build!$A:$A,Z$934,[1]raw_resource_build!$E:$E,$C939)/10^6)</f>
        <v>#VALUE!</v>
      </c>
      <c r="AA939" s="194" t="e">
        <f>SUM(SUMIFS([1]raw_resource_build!$S:$S,[1]raw_resource_build!$A:$A,AA$934,[1]raw_resource_build!$E:$E,$C939)/10^6,
SUMIFS([1]raw_resource_build!$T:$T,[1]raw_resource_build!$A:$A,AA$934,[1]raw_resource_build!$E:$E,$C939)/10^6)</f>
        <v>#VALUE!</v>
      </c>
      <c r="AB939" s="194" t="e">
        <f>SUM(SUMIFS([1]raw_resource_build!$S:$S,[1]raw_resource_build!$A:$A,AB$934,[1]raw_resource_build!$E:$E,$C939)/10^6,
SUMIFS([1]raw_resource_build!$T:$T,[1]raw_resource_build!$A:$A,AB$934,[1]raw_resource_build!$E:$E,$C939)/10^6)</f>
        <v>#VALUE!</v>
      </c>
      <c r="AC939" s="194" t="e">
        <f>SUM(SUMIFS([1]raw_resource_build!$S:$S,[1]raw_resource_build!$A:$A,AC$934,[1]raw_resource_build!$E:$E,$C939)/10^6,
SUMIFS([1]raw_resource_build!$T:$T,[1]raw_resource_build!$A:$A,AC$934,[1]raw_resource_build!$E:$E,$C939)/10^6)</f>
        <v>#VALUE!</v>
      </c>
      <c r="AD939" s="194" t="e">
        <f>SUM(SUMIFS([1]raw_resource_build!$S:$S,[1]raw_resource_build!$A:$A,AD$934,[1]raw_resource_build!$E:$E,$C939)/10^6,
SUMIFS([1]raw_resource_build!$T:$T,[1]raw_resource_build!$A:$A,AD$934,[1]raw_resource_build!$E:$E,$C939)/10^6)</f>
        <v>#VALUE!</v>
      </c>
      <c r="AE939" s="194" t="e">
        <f>SUM(SUMIFS([1]raw_resource_build!$S:$S,[1]raw_resource_build!$A:$A,AE$934,[1]raw_resource_build!$E:$E,$C939)/10^6,
SUMIFS([1]raw_resource_build!$T:$T,[1]raw_resource_build!$A:$A,AE$934,[1]raw_resource_build!$E:$E,$C939)/10^6)</f>
        <v>#VALUE!</v>
      </c>
      <c r="AF939" s="194" t="e">
        <f>SUM(SUMIFS([1]raw_resource_build!$S:$S,[1]raw_resource_build!$A:$A,AF$934,[1]raw_resource_build!$E:$E,$C939)/10^6,
SUMIFS([1]raw_resource_build!$T:$T,[1]raw_resource_build!$A:$A,AF$934,[1]raw_resource_build!$E:$E,$C939)/10^6)</f>
        <v>#VALUE!</v>
      </c>
      <c r="AG939" s="194" t="e">
        <f>SUM(SUMIFS([1]raw_resource_build!$S:$S,[1]raw_resource_build!$A:$A,AG$934,[1]raw_resource_build!$E:$E,$C939)/10^6,
SUMIFS([1]raw_resource_build!$T:$T,[1]raw_resource_build!$A:$A,AG$934,[1]raw_resource_build!$E:$E,$C939)/10^6)</f>
        <v>#VALUE!</v>
      </c>
      <c r="AH939" s="194" t="e">
        <f>SUM(SUMIFS([1]raw_resource_build!$S:$S,[1]raw_resource_build!$A:$A,AH$934,[1]raw_resource_build!$E:$E,$C939)/10^6,
SUMIFS([1]raw_resource_build!$T:$T,[1]raw_resource_build!$A:$A,AH$934,[1]raw_resource_build!$E:$E,$C939)/10^6)</f>
        <v>#VALUE!</v>
      </c>
      <c r="AI939" s="194" t="e">
        <f>SUM(SUMIFS([1]raw_resource_build!$S:$S,[1]raw_resource_build!$A:$A,AI$934,[1]raw_resource_build!$E:$E,$C939)/10^6,
SUMIFS([1]raw_resource_build!$T:$T,[1]raw_resource_build!$A:$A,AI$934,[1]raw_resource_build!$E:$E,$C939)/10^6)</f>
        <v>#VALUE!</v>
      </c>
      <c r="AJ939" s="194" t="e">
        <f>SUM(SUMIFS([1]raw_resource_build!$S:$S,[1]raw_resource_build!$A:$A,AJ$934,[1]raw_resource_build!$E:$E,$C939)/10^6,
SUMIFS([1]raw_resource_build!$T:$T,[1]raw_resource_build!$A:$A,AJ$934,[1]raw_resource_build!$E:$E,$C939)/10^6)</f>
        <v>#VALUE!</v>
      </c>
      <c r="AK939" s="194" t="e">
        <f>SUM(SUMIFS([1]raw_resource_build!$S:$S,[1]raw_resource_build!$A:$A,AK$934,[1]raw_resource_build!$E:$E,$C939)/10^6,
SUMIFS([1]raw_resource_build!$T:$T,[1]raw_resource_build!$A:$A,AK$934,[1]raw_resource_build!$E:$E,$C939)/10^6)</f>
        <v>#VALUE!</v>
      </c>
      <c r="AL939" s="194" t="e">
        <f>SUM(SUMIFS([1]raw_resource_build!$S:$S,[1]raw_resource_build!$A:$A,AL$934,[1]raw_resource_build!$E:$E,$C939)/10^6,
SUMIFS([1]raw_resource_build!$T:$T,[1]raw_resource_build!$A:$A,AL$934,[1]raw_resource_build!$E:$E,$C939)/10^6)</f>
        <v>#VALUE!</v>
      </c>
      <c r="AM939" s="194" t="e">
        <f>SUM(SUMIFS([1]raw_resource_build!$S:$S,[1]raw_resource_build!$A:$A,AM$934,[1]raw_resource_build!$E:$E,$C939)/10^6,
SUMIFS([1]raw_resource_build!$T:$T,[1]raw_resource_build!$A:$A,AM$934,[1]raw_resource_build!$E:$E,$C939)/10^6)</f>
        <v>#VALUE!</v>
      </c>
      <c r="AN939" s="195" t="e">
        <f>SUM(SUMIFS([1]raw_resource_build!$S:$S,[1]raw_resource_build!$A:$A,AN$934,[1]raw_resource_build!$E:$E,$C939)/10^6,
SUMIFS([1]raw_resource_build!$T:$T,[1]raw_resource_build!$A:$A,AN$934,[1]raw_resource_build!$E:$E,$C939)/10^6)</f>
        <v>#VALUE!</v>
      </c>
      <c r="AO939" s="48"/>
    </row>
    <row r="940" spans="1:41" outlineLevel="1" x14ac:dyDescent="0.4">
      <c r="C940" s="17" t="s">
        <v>89</v>
      </c>
      <c r="D940" s="85" t="s">
        <v>185</v>
      </c>
      <c r="E940" s="193">
        <v>0</v>
      </c>
      <c r="F940" s="194">
        <v>0</v>
      </c>
      <c r="G940" s="194">
        <v>0</v>
      </c>
      <c r="H940" s="194">
        <v>0</v>
      </c>
      <c r="I940" s="194">
        <v>0</v>
      </c>
      <c r="J940" s="194">
        <v>0</v>
      </c>
      <c r="K940" s="194">
        <v>0</v>
      </c>
      <c r="L940" s="194">
        <v>0</v>
      </c>
      <c r="M940" s="194">
        <v>0</v>
      </c>
      <c r="N940" s="194">
        <v>0</v>
      </c>
      <c r="O940" s="194">
        <v>0</v>
      </c>
      <c r="P940" s="194">
        <v>0</v>
      </c>
      <c r="Q940" s="194">
        <v>0</v>
      </c>
      <c r="R940" s="194">
        <v>0</v>
      </c>
      <c r="S940" s="194">
        <v>0</v>
      </c>
      <c r="T940" s="194">
        <v>0</v>
      </c>
      <c r="U940" s="194" t="e">
        <f>SUM(SUMIFS([1]raw_resource_build!$S:$S,[1]raw_resource_build!$A:$A,U$934,[1]raw_resource_build!$E:$E,$C940)/10^6,
SUMIFS([1]raw_resource_build!$T:$T,[1]raw_resource_build!$A:$A,U$934,[1]raw_resource_build!$E:$E,$C940)/10^6)</f>
        <v>#VALUE!</v>
      </c>
      <c r="V940" s="194" t="e">
        <f>SUM(SUMIFS([1]raw_resource_build!$S:$S,[1]raw_resource_build!$A:$A,V$934,[1]raw_resource_build!$E:$E,$C940)/10^6,
SUMIFS([1]raw_resource_build!$T:$T,[1]raw_resource_build!$A:$A,V$934,[1]raw_resource_build!$E:$E,$C940)/10^6)</f>
        <v>#VALUE!</v>
      </c>
      <c r="W940" s="194" t="e">
        <f>SUM(SUMIFS([1]raw_resource_build!$S:$S,[1]raw_resource_build!$A:$A,W$934,[1]raw_resource_build!$E:$E,$C940)/10^6,
SUMIFS([1]raw_resource_build!$T:$T,[1]raw_resource_build!$A:$A,W$934,[1]raw_resource_build!$E:$E,$C940)/10^6)</f>
        <v>#VALUE!</v>
      </c>
      <c r="X940" s="194" t="e">
        <f>SUM(SUMIFS([1]raw_resource_build!$S:$S,[1]raw_resource_build!$A:$A,X$934,[1]raw_resource_build!$E:$E,$C940)/10^6,
SUMIFS([1]raw_resource_build!$T:$T,[1]raw_resource_build!$A:$A,X$934,[1]raw_resource_build!$E:$E,$C940)/10^6)</f>
        <v>#VALUE!</v>
      </c>
      <c r="Y940" s="194" t="e">
        <f>SUM(SUMIFS([1]raw_resource_build!$S:$S,[1]raw_resource_build!$A:$A,Y$934,[1]raw_resource_build!$E:$E,$C940)/10^6,
SUMIFS([1]raw_resource_build!$T:$T,[1]raw_resource_build!$A:$A,Y$934,[1]raw_resource_build!$E:$E,$C940)/10^6)</f>
        <v>#VALUE!</v>
      </c>
      <c r="Z940" s="194" t="e">
        <f>SUM(SUMIFS([1]raw_resource_build!$S:$S,[1]raw_resource_build!$A:$A,Z$934,[1]raw_resource_build!$E:$E,$C940)/10^6,
SUMIFS([1]raw_resource_build!$T:$T,[1]raw_resource_build!$A:$A,Z$934,[1]raw_resource_build!$E:$E,$C940)/10^6)</f>
        <v>#VALUE!</v>
      </c>
      <c r="AA940" s="194" t="e">
        <f>SUM(SUMIFS([1]raw_resource_build!$S:$S,[1]raw_resource_build!$A:$A,AA$934,[1]raw_resource_build!$E:$E,$C940)/10^6,
SUMIFS([1]raw_resource_build!$T:$T,[1]raw_resource_build!$A:$A,AA$934,[1]raw_resource_build!$E:$E,$C940)/10^6)</f>
        <v>#VALUE!</v>
      </c>
      <c r="AB940" s="194" t="e">
        <f>SUM(SUMIFS([1]raw_resource_build!$S:$S,[1]raw_resource_build!$A:$A,AB$934,[1]raw_resource_build!$E:$E,$C940)/10^6,
SUMIFS([1]raw_resource_build!$T:$T,[1]raw_resource_build!$A:$A,AB$934,[1]raw_resource_build!$E:$E,$C940)/10^6)</f>
        <v>#VALUE!</v>
      </c>
      <c r="AC940" s="194" t="e">
        <f>SUM(SUMIFS([1]raw_resource_build!$S:$S,[1]raw_resource_build!$A:$A,AC$934,[1]raw_resource_build!$E:$E,$C940)/10^6,
SUMIFS([1]raw_resource_build!$T:$T,[1]raw_resource_build!$A:$A,AC$934,[1]raw_resource_build!$E:$E,$C940)/10^6)</f>
        <v>#VALUE!</v>
      </c>
      <c r="AD940" s="194" t="e">
        <f>SUM(SUMIFS([1]raw_resource_build!$S:$S,[1]raw_resource_build!$A:$A,AD$934,[1]raw_resource_build!$E:$E,$C940)/10^6,
SUMIFS([1]raw_resource_build!$T:$T,[1]raw_resource_build!$A:$A,AD$934,[1]raw_resource_build!$E:$E,$C940)/10^6)</f>
        <v>#VALUE!</v>
      </c>
      <c r="AE940" s="194" t="e">
        <f>SUM(SUMIFS([1]raw_resource_build!$S:$S,[1]raw_resource_build!$A:$A,AE$934,[1]raw_resource_build!$E:$E,$C940)/10^6,
SUMIFS([1]raw_resource_build!$T:$T,[1]raw_resource_build!$A:$A,AE$934,[1]raw_resource_build!$E:$E,$C940)/10^6)</f>
        <v>#VALUE!</v>
      </c>
      <c r="AF940" s="194" t="e">
        <f>SUM(SUMIFS([1]raw_resource_build!$S:$S,[1]raw_resource_build!$A:$A,AF$934,[1]raw_resource_build!$E:$E,$C940)/10^6,
SUMIFS([1]raw_resource_build!$T:$T,[1]raw_resource_build!$A:$A,AF$934,[1]raw_resource_build!$E:$E,$C940)/10^6)</f>
        <v>#VALUE!</v>
      </c>
      <c r="AG940" s="194" t="e">
        <f>SUM(SUMIFS([1]raw_resource_build!$S:$S,[1]raw_resource_build!$A:$A,AG$934,[1]raw_resource_build!$E:$E,$C940)/10^6,
SUMIFS([1]raw_resource_build!$T:$T,[1]raw_resource_build!$A:$A,AG$934,[1]raw_resource_build!$E:$E,$C940)/10^6)</f>
        <v>#VALUE!</v>
      </c>
      <c r="AH940" s="194" t="e">
        <f>SUM(SUMIFS([1]raw_resource_build!$S:$S,[1]raw_resource_build!$A:$A,AH$934,[1]raw_resource_build!$E:$E,$C940)/10^6,
SUMIFS([1]raw_resource_build!$T:$T,[1]raw_resource_build!$A:$A,AH$934,[1]raw_resource_build!$E:$E,$C940)/10^6)</f>
        <v>#VALUE!</v>
      </c>
      <c r="AI940" s="194" t="e">
        <f>SUM(SUMIFS([1]raw_resource_build!$S:$S,[1]raw_resource_build!$A:$A,AI$934,[1]raw_resource_build!$E:$E,$C940)/10^6,
SUMIFS([1]raw_resource_build!$T:$T,[1]raw_resource_build!$A:$A,AI$934,[1]raw_resource_build!$E:$E,$C940)/10^6)</f>
        <v>#VALUE!</v>
      </c>
      <c r="AJ940" s="194" t="e">
        <f>SUM(SUMIFS([1]raw_resource_build!$S:$S,[1]raw_resource_build!$A:$A,AJ$934,[1]raw_resource_build!$E:$E,$C940)/10^6,
SUMIFS([1]raw_resource_build!$T:$T,[1]raw_resource_build!$A:$A,AJ$934,[1]raw_resource_build!$E:$E,$C940)/10^6)</f>
        <v>#VALUE!</v>
      </c>
      <c r="AK940" s="194" t="e">
        <f>SUM(SUMIFS([1]raw_resource_build!$S:$S,[1]raw_resource_build!$A:$A,AK$934,[1]raw_resource_build!$E:$E,$C940)/10^6,
SUMIFS([1]raw_resource_build!$T:$T,[1]raw_resource_build!$A:$A,AK$934,[1]raw_resource_build!$E:$E,$C940)/10^6)</f>
        <v>#VALUE!</v>
      </c>
      <c r="AL940" s="194" t="e">
        <f>SUM(SUMIFS([1]raw_resource_build!$S:$S,[1]raw_resource_build!$A:$A,AL$934,[1]raw_resource_build!$E:$E,$C940)/10^6,
SUMIFS([1]raw_resource_build!$T:$T,[1]raw_resource_build!$A:$A,AL$934,[1]raw_resource_build!$E:$E,$C940)/10^6)</f>
        <v>#VALUE!</v>
      </c>
      <c r="AM940" s="194" t="e">
        <f>SUM(SUMIFS([1]raw_resource_build!$S:$S,[1]raw_resource_build!$A:$A,AM$934,[1]raw_resource_build!$E:$E,$C940)/10^6,
SUMIFS([1]raw_resource_build!$T:$T,[1]raw_resource_build!$A:$A,AM$934,[1]raw_resource_build!$E:$E,$C940)/10^6)</f>
        <v>#VALUE!</v>
      </c>
      <c r="AN940" s="195" t="e">
        <f>SUM(SUMIFS([1]raw_resource_build!$S:$S,[1]raw_resource_build!$A:$A,AN$934,[1]raw_resource_build!$E:$E,$C940)/10^6,
SUMIFS([1]raw_resource_build!$T:$T,[1]raw_resource_build!$A:$A,AN$934,[1]raw_resource_build!$E:$E,$C940)/10^6)</f>
        <v>#VALUE!</v>
      </c>
      <c r="AO940" s="48"/>
    </row>
    <row r="941" spans="1:41" outlineLevel="1" x14ac:dyDescent="0.4">
      <c r="C941" s="17" t="s">
        <v>90</v>
      </c>
      <c r="D941" s="85" t="s">
        <v>185</v>
      </c>
      <c r="E941" s="193">
        <v>0</v>
      </c>
      <c r="F941" s="194">
        <v>0</v>
      </c>
      <c r="G941" s="194">
        <v>0</v>
      </c>
      <c r="H941" s="194">
        <v>0</v>
      </c>
      <c r="I941" s="194">
        <v>0</v>
      </c>
      <c r="J941" s="194">
        <v>0</v>
      </c>
      <c r="K941" s="194">
        <v>0</v>
      </c>
      <c r="L941" s="194">
        <v>0</v>
      </c>
      <c r="M941" s="194">
        <v>0</v>
      </c>
      <c r="N941" s="194">
        <v>0</v>
      </c>
      <c r="O941" s="194">
        <v>0</v>
      </c>
      <c r="P941" s="194">
        <v>0</v>
      </c>
      <c r="Q941" s="194">
        <v>0</v>
      </c>
      <c r="R941" s="194">
        <v>0</v>
      </c>
      <c r="S941" s="194">
        <v>0</v>
      </c>
      <c r="T941" s="194">
        <v>0</v>
      </c>
      <c r="U941" s="194" t="e">
        <f>SUM(SUMIFS([1]raw_resource_build!$S:$S,[1]raw_resource_build!$A:$A,U$934,[1]raw_resource_build!$E:$E,$C941)/10^6,
SUMIFS([1]raw_resource_build!$T:$T,[1]raw_resource_build!$A:$A,U$934,[1]raw_resource_build!$E:$E,$C941)/10^6)</f>
        <v>#VALUE!</v>
      </c>
      <c r="V941" s="194" t="e">
        <f>SUM(SUMIFS([1]raw_resource_build!$S:$S,[1]raw_resource_build!$A:$A,V$934,[1]raw_resource_build!$E:$E,$C941)/10^6,
SUMIFS([1]raw_resource_build!$T:$T,[1]raw_resource_build!$A:$A,V$934,[1]raw_resource_build!$E:$E,$C941)/10^6)</f>
        <v>#VALUE!</v>
      </c>
      <c r="W941" s="194" t="e">
        <f>SUM(SUMIFS([1]raw_resource_build!$S:$S,[1]raw_resource_build!$A:$A,W$934,[1]raw_resource_build!$E:$E,$C941)/10^6,
SUMIFS([1]raw_resource_build!$T:$T,[1]raw_resource_build!$A:$A,W$934,[1]raw_resource_build!$E:$E,$C941)/10^6)</f>
        <v>#VALUE!</v>
      </c>
      <c r="X941" s="194" t="e">
        <f>SUM(SUMIFS([1]raw_resource_build!$S:$S,[1]raw_resource_build!$A:$A,X$934,[1]raw_resource_build!$E:$E,$C941)/10^6,
SUMIFS([1]raw_resource_build!$T:$T,[1]raw_resource_build!$A:$A,X$934,[1]raw_resource_build!$E:$E,$C941)/10^6)</f>
        <v>#VALUE!</v>
      </c>
      <c r="Y941" s="194" t="e">
        <f>SUM(SUMIFS([1]raw_resource_build!$S:$S,[1]raw_resource_build!$A:$A,Y$934,[1]raw_resource_build!$E:$E,$C941)/10^6,
SUMIFS([1]raw_resource_build!$T:$T,[1]raw_resource_build!$A:$A,Y$934,[1]raw_resource_build!$E:$E,$C941)/10^6)</f>
        <v>#VALUE!</v>
      </c>
      <c r="Z941" s="194" t="e">
        <f>SUM(SUMIFS([1]raw_resource_build!$S:$S,[1]raw_resource_build!$A:$A,Z$934,[1]raw_resource_build!$E:$E,$C941)/10^6,
SUMIFS([1]raw_resource_build!$T:$T,[1]raw_resource_build!$A:$A,Z$934,[1]raw_resource_build!$E:$E,$C941)/10^6)</f>
        <v>#VALUE!</v>
      </c>
      <c r="AA941" s="194" t="e">
        <f>SUM(SUMIFS([1]raw_resource_build!$S:$S,[1]raw_resource_build!$A:$A,AA$934,[1]raw_resource_build!$E:$E,$C941)/10^6,
SUMIFS([1]raw_resource_build!$T:$T,[1]raw_resource_build!$A:$A,AA$934,[1]raw_resource_build!$E:$E,$C941)/10^6)</f>
        <v>#VALUE!</v>
      </c>
      <c r="AB941" s="194" t="e">
        <f>SUM(SUMIFS([1]raw_resource_build!$S:$S,[1]raw_resource_build!$A:$A,AB$934,[1]raw_resource_build!$E:$E,$C941)/10^6,
SUMIFS([1]raw_resource_build!$T:$T,[1]raw_resource_build!$A:$A,AB$934,[1]raw_resource_build!$E:$E,$C941)/10^6)</f>
        <v>#VALUE!</v>
      </c>
      <c r="AC941" s="194" t="e">
        <f>SUM(SUMIFS([1]raw_resource_build!$S:$S,[1]raw_resource_build!$A:$A,AC$934,[1]raw_resource_build!$E:$E,$C941)/10^6,
SUMIFS([1]raw_resource_build!$T:$T,[1]raw_resource_build!$A:$A,AC$934,[1]raw_resource_build!$E:$E,$C941)/10^6)</f>
        <v>#VALUE!</v>
      </c>
      <c r="AD941" s="194" t="e">
        <f>SUM(SUMIFS([1]raw_resource_build!$S:$S,[1]raw_resource_build!$A:$A,AD$934,[1]raw_resource_build!$E:$E,$C941)/10^6,
SUMIFS([1]raw_resource_build!$T:$T,[1]raw_resource_build!$A:$A,AD$934,[1]raw_resource_build!$E:$E,$C941)/10^6)</f>
        <v>#VALUE!</v>
      </c>
      <c r="AE941" s="194" t="e">
        <f>SUM(SUMIFS([1]raw_resource_build!$S:$S,[1]raw_resource_build!$A:$A,AE$934,[1]raw_resource_build!$E:$E,$C941)/10^6,
SUMIFS([1]raw_resource_build!$T:$T,[1]raw_resource_build!$A:$A,AE$934,[1]raw_resource_build!$E:$E,$C941)/10^6)</f>
        <v>#VALUE!</v>
      </c>
      <c r="AF941" s="194" t="e">
        <f>SUM(SUMIFS([1]raw_resource_build!$S:$S,[1]raw_resource_build!$A:$A,AF$934,[1]raw_resource_build!$E:$E,$C941)/10^6,
SUMIFS([1]raw_resource_build!$T:$T,[1]raw_resource_build!$A:$A,AF$934,[1]raw_resource_build!$E:$E,$C941)/10^6)</f>
        <v>#VALUE!</v>
      </c>
      <c r="AG941" s="194" t="e">
        <f>SUM(SUMIFS([1]raw_resource_build!$S:$S,[1]raw_resource_build!$A:$A,AG$934,[1]raw_resource_build!$E:$E,$C941)/10^6,
SUMIFS([1]raw_resource_build!$T:$T,[1]raw_resource_build!$A:$A,AG$934,[1]raw_resource_build!$E:$E,$C941)/10^6)</f>
        <v>#VALUE!</v>
      </c>
      <c r="AH941" s="194" t="e">
        <f>SUM(SUMIFS([1]raw_resource_build!$S:$S,[1]raw_resource_build!$A:$A,AH$934,[1]raw_resource_build!$E:$E,$C941)/10^6,
SUMIFS([1]raw_resource_build!$T:$T,[1]raw_resource_build!$A:$A,AH$934,[1]raw_resource_build!$E:$E,$C941)/10^6)</f>
        <v>#VALUE!</v>
      </c>
      <c r="AI941" s="194" t="e">
        <f>SUM(SUMIFS([1]raw_resource_build!$S:$S,[1]raw_resource_build!$A:$A,AI$934,[1]raw_resource_build!$E:$E,$C941)/10^6,
SUMIFS([1]raw_resource_build!$T:$T,[1]raw_resource_build!$A:$A,AI$934,[1]raw_resource_build!$E:$E,$C941)/10^6)</f>
        <v>#VALUE!</v>
      </c>
      <c r="AJ941" s="194" t="e">
        <f>SUM(SUMIFS([1]raw_resource_build!$S:$S,[1]raw_resource_build!$A:$A,AJ$934,[1]raw_resource_build!$E:$E,$C941)/10^6,
SUMIFS([1]raw_resource_build!$T:$T,[1]raw_resource_build!$A:$A,AJ$934,[1]raw_resource_build!$E:$E,$C941)/10^6)</f>
        <v>#VALUE!</v>
      </c>
      <c r="AK941" s="194" t="e">
        <f>SUM(SUMIFS([1]raw_resource_build!$S:$S,[1]raw_resource_build!$A:$A,AK$934,[1]raw_resource_build!$E:$E,$C941)/10^6,
SUMIFS([1]raw_resource_build!$T:$T,[1]raw_resource_build!$A:$A,AK$934,[1]raw_resource_build!$E:$E,$C941)/10^6)</f>
        <v>#VALUE!</v>
      </c>
      <c r="AL941" s="194" t="e">
        <f>SUM(SUMIFS([1]raw_resource_build!$S:$S,[1]raw_resource_build!$A:$A,AL$934,[1]raw_resource_build!$E:$E,$C941)/10^6,
SUMIFS([1]raw_resource_build!$T:$T,[1]raw_resource_build!$A:$A,AL$934,[1]raw_resource_build!$E:$E,$C941)/10^6)</f>
        <v>#VALUE!</v>
      </c>
      <c r="AM941" s="194" t="e">
        <f>SUM(SUMIFS([1]raw_resource_build!$S:$S,[1]raw_resource_build!$A:$A,AM$934,[1]raw_resource_build!$E:$E,$C941)/10^6,
SUMIFS([1]raw_resource_build!$T:$T,[1]raw_resource_build!$A:$A,AM$934,[1]raw_resource_build!$E:$E,$C941)/10^6)</f>
        <v>#VALUE!</v>
      </c>
      <c r="AN941" s="195" t="e">
        <f>SUM(SUMIFS([1]raw_resource_build!$S:$S,[1]raw_resource_build!$A:$A,AN$934,[1]raw_resource_build!$E:$E,$C941)/10^6,
SUMIFS([1]raw_resource_build!$T:$T,[1]raw_resource_build!$A:$A,AN$934,[1]raw_resource_build!$E:$E,$C941)/10^6)</f>
        <v>#VALUE!</v>
      </c>
      <c r="AO941" s="48"/>
    </row>
    <row r="942" spans="1:41" outlineLevel="1" x14ac:dyDescent="0.4">
      <c r="C942" s="17" t="s">
        <v>91</v>
      </c>
      <c r="D942" s="85" t="s">
        <v>185</v>
      </c>
      <c r="E942" s="193">
        <v>0</v>
      </c>
      <c r="F942" s="194">
        <v>0</v>
      </c>
      <c r="G942" s="194">
        <v>0</v>
      </c>
      <c r="H942" s="194">
        <v>0</v>
      </c>
      <c r="I942" s="194">
        <v>0</v>
      </c>
      <c r="J942" s="194">
        <v>3.4962438499999999</v>
      </c>
      <c r="K942" s="194">
        <v>3.4962438499999999</v>
      </c>
      <c r="L942" s="194">
        <v>3.4962438499999999</v>
      </c>
      <c r="M942" s="194">
        <v>3.4962438499999999</v>
      </c>
      <c r="N942" s="194">
        <v>3.4962438499999999</v>
      </c>
      <c r="O942" s="194">
        <v>0</v>
      </c>
      <c r="P942" s="194">
        <v>3.4962438499999999</v>
      </c>
      <c r="Q942" s="194">
        <v>0</v>
      </c>
      <c r="R942" s="194">
        <v>0</v>
      </c>
      <c r="S942" s="194">
        <v>0</v>
      </c>
      <c r="T942" s="194">
        <v>3.4962438499999999</v>
      </c>
      <c r="U942" s="194" t="e">
        <f>SUM(SUMIFS([1]raw_resource_build!$S:$S,[1]raw_resource_build!$A:$A,U$934,[1]raw_resource_build!$E:$E,$C942)/10^6,
SUMIFS([1]raw_resource_build!$T:$T,[1]raw_resource_build!$A:$A,U$934,[1]raw_resource_build!$E:$E,$C942)/10^6)</f>
        <v>#VALUE!</v>
      </c>
      <c r="V942" s="194" t="e">
        <f>SUM(SUMIFS([1]raw_resource_build!$S:$S,[1]raw_resource_build!$A:$A,V$934,[1]raw_resource_build!$E:$E,$C942)/10^6,
SUMIFS([1]raw_resource_build!$T:$T,[1]raw_resource_build!$A:$A,V$934,[1]raw_resource_build!$E:$E,$C942)/10^6)</f>
        <v>#VALUE!</v>
      </c>
      <c r="W942" s="194" t="e">
        <f>SUM(SUMIFS([1]raw_resource_build!$S:$S,[1]raw_resource_build!$A:$A,W$934,[1]raw_resource_build!$E:$E,$C942)/10^6,
SUMIFS([1]raw_resource_build!$T:$T,[1]raw_resource_build!$A:$A,W$934,[1]raw_resource_build!$E:$E,$C942)/10^6)</f>
        <v>#VALUE!</v>
      </c>
      <c r="X942" s="194" t="e">
        <f>SUM(SUMIFS([1]raw_resource_build!$S:$S,[1]raw_resource_build!$A:$A,X$934,[1]raw_resource_build!$E:$E,$C942)/10^6,
SUMIFS([1]raw_resource_build!$T:$T,[1]raw_resource_build!$A:$A,X$934,[1]raw_resource_build!$E:$E,$C942)/10^6)</f>
        <v>#VALUE!</v>
      </c>
      <c r="Y942" s="194" t="e">
        <f>SUM(SUMIFS([1]raw_resource_build!$S:$S,[1]raw_resource_build!$A:$A,Y$934,[1]raw_resource_build!$E:$E,$C942)/10^6,
SUMIFS([1]raw_resource_build!$T:$T,[1]raw_resource_build!$A:$A,Y$934,[1]raw_resource_build!$E:$E,$C942)/10^6)</f>
        <v>#VALUE!</v>
      </c>
      <c r="Z942" s="194" t="e">
        <f>SUM(SUMIFS([1]raw_resource_build!$S:$S,[1]raw_resource_build!$A:$A,Z$934,[1]raw_resource_build!$E:$E,$C942)/10^6,
SUMIFS([1]raw_resource_build!$T:$T,[1]raw_resource_build!$A:$A,Z$934,[1]raw_resource_build!$E:$E,$C942)/10^6)</f>
        <v>#VALUE!</v>
      </c>
      <c r="AA942" s="194" t="e">
        <f>SUM(SUMIFS([1]raw_resource_build!$S:$S,[1]raw_resource_build!$A:$A,AA$934,[1]raw_resource_build!$E:$E,$C942)/10^6,
SUMIFS([1]raw_resource_build!$T:$T,[1]raw_resource_build!$A:$A,AA$934,[1]raw_resource_build!$E:$E,$C942)/10^6)</f>
        <v>#VALUE!</v>
      </c>
      <c r="AB942" s="194" t="e">
        <f>SUM(SUMIFS([1]raw_resource_build!$S:$S,[1]raw_resource_build!$A:$A,AB$934,[1]raw_resource_build!$E:$E,$C942)/10^6,
SUMIFS([1]raw_resource_build!$T:$T,[1]raw_resource_build!$A:$A,AB$934,[1]raw_resource_build!$E:$E,$C942)/10^6)</f>
        <v>#VALUE!</v>
      </c>
      <c r="AC942" s="194" t="e">
        <f>SUM(SUMIFS([1]raw_resource_build!$S:$S,[1]raw_resource_build!$A:$A,AC$934,[1]raw_resource_build!$E:$E,$C942)/10^6,
SUMIFS([1]raw_resource_build!$T:$T,[1]raw_resource_build!$A:$A,AC$934,[1]raw_resource_build!$E:$E,$C942)/10^6)</f>
        <v>#VALUE!</v>
      </c>
      <c r="AD942" s="194" t="e">
        <f>SUM(SUMIFS([1]raw_resource_build!$S:$S,[1]raw_resource_build!$A:$A,AD$934,[1]raw_resource_build!$E:$E,$C942)/10^6,
SUMIFS([1]raw_resource_build!$T:$T,[1]raw_resource_build!$A:$A,AD$934,[1]raw_resource_build!$E:$E,$C942)/10^6)</f>
        <v>#VALUE!</v>
      </c>
      <c r="AE942" s="194" t="e">
        <f>SUM(SUMIFS([1]raw_resource_build!$S:$S,[1]raw_resource_build!$A:$A,AE$934,[1]raw_resource_build!$E:$E,$C942)/10^6,
SUMIFS([1]raw_resource_build!$T:$T,[1]raw_resource_build!$A:$A,AE$934,[1]raw_resource_build!$E:$E,$C942)/10^6)</f>
        <v>#VALUE!</v>
      </c>
      <c r="AF942" s="194" t="e">
        <f>SUM(SUMIFS([1]raw_resource_build!$S:$S,[1]raw_resource_build!$A:$A,AF$934,[1]raw_resource_build!$E:$E,$C942)/10^6,
SUMIFS([1]raw_resource_build!$T:$T,[1]raw_resource_build!$A:$A,AF$934,[1]raw_resource_build!$E:$E,$C942)/10^6)</f>
        <v>#VALUE!</v>
      </c>
      <c r="AG942" s="194" t="e">
        <f>SUM(SUMIFS([1]raw_resource_build!$S:$S,[1]raw_resource_build!$A:$A,AG$934,[1]raw_resource_build!$E:$E,$C942)/10^6,
SUMIFS([1]raw_resource_build!$T:$T,[1]raw_resource_build!$A:$A,AG$934,[1]raw_resource_build!$E:$E,$C942)/10^6)</f>
        <v>#VALUE!</v>
      </c>
      <c r="AH942" s="194" t="e">
        <f>SUM(SUMIFS([1]raw_resource_build!$S:$S,[1]raw_resource_build!$A:$A,AH$934,[1]raw_resource_build!$E:$E,$C942)/10^6,
SUMIFS([1]raw_resource_build!$T:$T,[1]raw_resource_build!$A:$A,AH$934,[1]raw_resource_build!$E:$E,$C942)/10^6)</f>
        <v>#VALUE!</v>
      </c>
      <c r="AI942" s="194" t="e">
        <f>SUM(SUMIFS([1]raw_resource_build!$S:$S,[1]raw_resource_build!$A:$A,AI$934,[1]raw_resource_build!$E:$E,$C942)/10^6,
SUMIFS([1]raw_resource_build!$T:$T,[1]raw_resource_build!$A:$A,AI$934,[1]raw_resource_build!$E:$E,$C942)/10^6)</f>
        <v>#VALUE!</v>
      </c>
      <c r="AJ942" s="194" t="e">
        <f>SUM(SUMIFS([1]raw_resource_build!$S:$S,[1]raw_resource_build!$A:$A,AJ$934,[1]raw_resource_build!$E:$E,$C942)/10^6,
SUMIFS([1]raw_resource_build!$T:$T,[1]raw_resource_build!$A:$A,AJ$934,[1]raw_resource_build!$E:$E,$C942)/10^6)</f>
        <v>#VALUE!</v>
      </c>
      <c r="AK942" s="194" t="e">
        <f>SUM(SUMIFS([1]raw_resource_build!$S:$S,[1]raw_resource_build!$A:$A,AK$934,[1]raw_resource_build!$E:$E,$C942)/10^6,
SUMIFS([1]raw_resource_build!$T:$T,[1]raw_resource_build!$A:$A,AK$934,[1]raw_resource_build!$E:$E,$C942)/10^6)</f>
        <v>#VALUE!</v>
      </c>
      <c r="AL942" s="194" t="e">
        <f>SUM(SUMIFS([1]raw_resource_build!$S:$S,[1]raw_resource_build!$A:$A,AL$934,[1]raw_resource_build!$E:$E,$C942)/10^6,
SUMIFS([1]raw_resource_build!$T:$T,[1]raw_resource_build!$A:$A,AL$934,[1]raw_resource_build!$E:$E,$C942)/10^6)</f>
        <v>#VALUE!</v>
      </c>
      <c r="AM942" s="194" t="e">
        <f>SUM(SUMIFS([1]raw_resource_build!$S:$S,[1]raw_resource_build!$A:$A,AM$934,[1]raw_resource_build!$E:$E,$C942)/10^6,
SUMIFS([1]raw_resource_build!$T:$T,[1]raw_resource_build!$A:$A,AM$934,[1]raw_resource_build!$E:$E,$C942)/10^6)</f>
        <v>#VALUE!</v>
      </c>
      <c r="AN942" s="195" t="e">
        <f>SUM(SUMIFS([1]raw_resource_build!$S:$S,[1]raw_resource_build!$A:$A,AN$934,[1]raw_resource_build!$E:$E,$C942)/10^6,
SUMIFS([1]raw_resource_build!$T:$T,[1]raw_resource_build!$A:$A,AN$934,[1]raw_resource_build!$E:$E,$C942)/10^6)</f>
        <v>#VALUE!</v>
      </c>
      <c r="AO942" s="48"/>
    </row>
    <row r="943" spans="1:41" outlineLevel="1" x14ac:dyDescent="0.4">
      <c r="C943" s="17" t="s">
        <v>318</v>
      </c>
      <c r="D943" s="85" t="s">
        <v>185</v>
      </c>
      <c r="E943" s="193">
        <v>0</v>
      </c>
      <c r="F943" s="194">
        <v>0</v>
      </c>
      <c r="G943" s="194">
        <v>0</v>
      </c>
      <c r="H943" s="194">
        <v>0</v>
      </c>
      <c r="I943" s="194">
        <v>0</v>
      </c>
      <c r="J943" s="194">
        <v>0</v>
      </c>
      <c r="K943" s="194">
        <v>0</v>
      </c>
      <c r="L943" s="194">
        <v>0</v>
      </c>
      <c r="M943" s="194">
        <v>0</v>
      </c>
      <c r="N943" s="194">
        <v>0</v>
      </c>
      <c r="O943" s="194">
        <v>0</v>
      </c>
      <c r="P943" s="194">
        <v>0</v>
      </c>
      <c r="Q943" s="194">
        <v>0</v>
      </c>
      <c r="R943" s="194">
        <v>0</v>
      </c>
      <c r="S943" s="194">
        <v>0</v>
      </c>
      <c r="T943" s="194">
        <v>0</v>
      </c>
      <c r="U943" s="194" t="e">
        <f>SUM(SUMIFS([1]raw_resource_build!$S:$S,[1]raw_resource_build!$A:$A,U$934,[1]raw_resource_build!$E:$E,$C943)/10^6,
SUMIFS([1]raw_resource_build!$T:$T,[1]raw_resource_build!$A:$A,U$934,[1]raw_resource_build!$E:$E,$C943)/10^6)</f>
        <v>#VALUE!</v>
      </c>
      <c r="V943" s="194" t="e">
        <f>SUM(SUMIFS([1]raw_resource_build!$S:$S,[1]raw_resource_build!$A:$A,V$934,[1]raw_resource_build!$E:$E,$C943)/10^6,
SUMIFS([1]raw_resource_build!$T:$T,[1]raw_resource_build!$A:$A,V$934,[1]raw_resource_build!$E:$E,$C943)/10^6)</f>
        <v>#VALUE!</v>
      </c>
      <c r="W943" s="194" t="e">
        <f>SUM(SUMIFS([1]raw_resource_build!$S:$S,[1]raw_resource_build!$A:$A,W$934,[1]raw_resource_build!$E:$E,$C943)/10^6,
SUMIFS([1]raw_resource_build!$T:$T,[1]raw_resource_build!$A:$A,W$934,[1]raw_resource_build!$E:$E,$C943)/10^6)</f>
        <v>#VALUE!</v>
      </c>
      <c r="X943" s="194" t="e">
        <f>SUM(SUMIFS([1]raw_resource_build!$S:$S,[1]raw_resource_build!$A:$A,X$934,[1]raw_resource_build!$E:$E,$C943)/10^6,
SUMIFS([1]raw_resource_build!$T:$T,[1]raw_resource_build!$A:$A,X$934,[1]raw_resource_build!$E:$E,$C943)/10^6)</f>
        <v>#VALUE!</v>
      </c>
      <c r="Y943" s="194" t="e">
        <f>SUM(SUMIFS([1]raw_resource_build!$S:$S,[1]raw_resource_build!$A:$A,Y$934,[1]raw_resource_build!$E:$E,$C943)/10^6,
SUMIFS([1]raw_resource_build!$T:$T,[1]raw_resource_build!$A:$A,Y$934,[1]raw_resource_build!$E:$E,$C943)/10^6)</f>
        <v>#VALUE!</v>
      </c>
      <c r="Z943" s="194" t="e">
        <f>SUM(SUMIFS([1]raw_resource_build!$S:$S,[1]raw_resource_build!$A:$A,Z$934,[1]raw_resource_build!$E:$E,$C943)/10^6,
SUMIFS([1]raw_resource_build!$T:$T,[1]raw_resource_build!$A:$A,Z$934,[1]raw_resource_build!$E:$E,$C943)/10^6)</f>
        <v>#VALUE!</v>
      </c>
      <c r="AA943" s="194" t="e">
        <f>SUM(SUMIFS([1]raw_resource_build!$S:$S,[1]raw_resource_build!$A:$A,AA$934,[1]raw_resource_build!$E:$E,$C943)/10^6,
SUMIFS([1]raw_resource_build!$T:$T,[1]raw_resource_build!$A:$A,AA$934,[1]raw_resource_build!$E:$E,$C943)/10^6)</f>
        <v>#VALUE!</v>
      </c>
      <c r="AB943" s="194" t="e">
        <f>SUM(SUMIFS([1]raw_resource_build!$S:$S,[1]raw_resource_build!$A:$A,AB$934,[1]raw_resource_build!$E:$E,$C943)/10^6,
SUMIFS([1]raw_resource_build!$T:$T,[1]raw_resource_build!$A:$A,AB$934,[1]raw_resource_build!$E:$E,$C943)/10^6)</f>
        <v>#VALUE!</v>
      </c>
      <c r="AC943" s="194" t="e">
        <f>SUM(SUMIFS([1]raw_resource_build!$S:$S,[1]raw_resource_build!$A:$A,AC$934,[1]raw_resource_build!$E:$E,$C943)/10^6,
SUMIFS([1]raw_resource_build!$T:$T,[1]raw_resource_build!$A:$A,AC$934,[1]raw_resource_build!$E:$E,$C943)/10^6)</f>
        <v>#VALUE!</v>
      </c>
      <c r="AD943" s="194" t="e">
        <f>SUM(SUMIFS([1]raw_resource_build!$S:$S,[1]raw_resource_build!$A:$A,AD$934,[1]raw_resource_build!$E:$E,$C943)/10^6,
SUMIFS([1]raw_resource_build!$T:$T,[1]raw_resource_build!$A:$A,AD$934,[1]raw_resource_build!$E:$E,$C943)/10^6)</f>
        <v>#VALUE!</v>
      </c>
      <c r="AE943" s="194" t="e">
        <f>SUM(SUMIFS([1]raw_resource_build!$S:$S,[1]raw_resource_build!$A:$A,AE$934,[1]raw_resource_build!$E:$E,$C943)/10^6,
SUMIFS([1]raw_resource_build!$T:$T,[1]raw_resource_build!$A:$A,AE$934,[1]raw_resource_build!$E:$E,$C943)/10^6)</f>
        <v>#VALUE!</v>
      </c>
      <c r="AF943" s="194" t="e">
        <f>SUM(SUMIFS([1]raw_resource_build!$S:$S,[1]raw_resource_build!$A:$A,AF$934,[1]raw_resource_build!$E:$E,$C943)/10^6,
SUMIFS([1]raw_resource_build!$T:$T,[1]raw_resource_build!$A:$A,AF$934,[1]raw_resource_build!$E:$E,$C943)/10^6)</f>
        <v>#VALUE!</v>
      </c>
      <c r="AG943" s="194" t="e">
        <f>SUM(SUMIFS([1]raw_resource_build!$S:$S,[1]raw_resource_build!$A:$A,AG$934,[1]raw_resource_build!$E:$E,$C943)/10^6,
SUMIFS([1]raw_resource_build!$T:$T,[1]raw_resource_build!$A:$A,AG$934,[1]raw_resource_build!$E:$E,$C943)/10^6)</f>
        <v>#VALUE!</v>
      </c>
      <c r="AH943" s="194" t="e">
        <f>SUM(SUMIFS([1]raw_resource_build!$S:$S,[1]raw_resource_build!$A:$A,AH$934,[1]raw_resource_build!$E:$E,$C943)/10^6,
SUMIFS([1]raw_resource_build!$T:$T,[1]raw_resource_build!$A:$A,AH$934,[1]raw_resource_build!$E:$E,$C943)/10^6)</f>
        <v>#VALUE!</v>
      </c>
      <c r="AI943" s="194" t="e">
        <f>SUM(SUMIFS([1]raw_resource_build!$S:$S,[1]raw_resource_build!$A:$A,AI$934,[1]raw_resource_build!$E:$E,$C943)/10^6,
SUMIFS([1]raw_resource_build!$T:$T,[1]raw_resource_build!$A:$A,AI$934,[1]raw_resource_build!$E:$E,$C943)/10^6)</f>
        <v>#VALUE!</v>
      </c>
      <c r="AJ943" s="194" t="e">
        <f>SUM(SUMIFS([1]raw_resource_build!$S:$S,[1]raw_resource_build!$A:$A,AJ$934,[1]raw_resource_build!$E:$E,$C943)/10^6,
SUMIFS([1]raw_resource_build!$T:$T,[1]raw_resource_build!$A:$A,AJ$934,[1]raw_resource_build!$E:$E,$C943)/10^6)</f>
        <v>#VALUE!</v>
      </c>
      <c r="AK943" s="194" t="e">
        <f>SUM(SUMIFS([1]raw_resource_build!$S:$S,[1]raw_resource_build!$A:$A,AK$934,[1]raw_resource_build!$E:$E,$C943)/10^6,
SUMIFS([1]raw_resource_build!$T:$T,[1]raw_resource_build!$A:$A,AK$934,[1]raw_resource_build!$E:$E,$C943)/10^6)</f>
        <v>#VALUE!</v>
      </c>
      <c r="AL943" s="194" t="e">
        <f>SUM(SUMIFS([1]raw_resource_build!$S:$S,[1]raw_resource_build!$A:$A,AL$934,[1]raw_resource_build!$E:$E,$C943)/10^6,
SUMIFS([1]raw_resource_build!$T:$T,[1]raw_resource_build!$A:$A,AL$934,[1]raw_resource_build!$E:$E,$C943)/10^6)</f>
        <v>#VALUE!</v>
      </c>
      <c r="AM943" s="194" t="e">
        <f>SUM(SUMIFS([1]raw_resource_build!$S:$S,[1]raw_resource_build!$A:$A,AM$934,[1]raw_resource_build!$E:$E,$C943)/10^6,
SUMIFS([1]raw_resource_build!$T:$T,[1]raw_resource_build!$A:$A,AM$934,[1]raw_resource_build!$E:$E,$C943)/10^6)</f>
        <v>#VALUE!</v>
      </c>
      <c r="AN943" s="195" t="e">
        <f>SUM(SUMIFS([1]raw_resource_build!$S:$S,[1]raw_resource_build!$A:$A,AN$934,[1]raw_resource_build!$E:$E,$C943)/10^6,
SUMIFS([1]raw_resource_build!$T:$T,[1]raw_resource_build!$A:$A,AN$934,[1]raw_resource_build!$E:$E,$C943)/10^6)</f>
        <v>#VALUE!</v>
      </c>
      <c r="AO943" s="48"/>
    </row>
    <row r="944" spans="1:41" outlineLevel="1" x14ac:dyDescent="0.4">
      <c r="C944" s="17" t="s">
        <v>118</v>
      </c>
      <c r="D944" s="85" t="s">
        <v>185</v>
      </c>
      <c r="E944" s="193">
        <v>0</v>
      </c>
      <c r="F944" s="194">
        <v>0</v>
      </c>
      <c r="G944" s="194">
        <v>0</v>
      </c>
      <c r="H944" s="194">
        <v>0</v>
      </c>
      <c r="I944" s="194">
        <v>0</v>
      </c>
      <c r="J944" s="194">
        <v>0</v>
      </c>
      <c r="K944" s="194">
        <v>0</v>
      </c>
      <c r="L944" s="194">
        <v>0</v>
      </c>
      <c r="M944" s="194">
        <v>0</v>
      </c>
      <c r="N944" s="194">
        <v>0</v>
      </c>
      <c r="O944" s="194">
        <v>0</v>
      </c>
      <c r="P944" s="194">
        <v>0</v>
      </c>
      <c r="Q944" s="194">
        <v>0</v>
      </c>
      <c r="R944" s="194">
        <v>0</v>
      </c>
      <c r="S944" s="194">
        <v>0</v>
      </c>
      <c r="T944" s="194">
        <v>0</v>
      </c>
      <c r="U944" s="194" t="e">
        <f>SUM(SUMIFS([1]raw_resource_build!$S:$S,[1]raw_resource_build!$A:$A,U$934,[1]raw_resource_build!$E:$E,$C944)/10^6,
SUMIFS([1]raw_resource_build!$T:$T,[1]raw_resource_build!$A:$A,U$934,[1]raw_resource_build!$E:$E,$C944)/10^6)</f>
        <v>#VALUE!</v>
      </c>
      <c r="V944" s="194" t="e">
        <f>SUM(SUMIFS([1]raw_resource_build!$S:$S,[1]raw_resource_build!$A:$A,V$934,[1]raw_resource_build!$E:$E,$C944)/10^6,
SUMIFS([1]raw_resource_build!$T:$T,[1]raw_resource_build!$A:$A,V$934,[1]raw_resource_build!$E:$E,$C944)/10^6)</f>
        <v>#VALUE!</v>
      </c>
      <c r="W944" s="194" t="e">
        <f>SUM(SUMIFS([1]raw_resource_build!$S:$S,[1]raw_resource_build!$A:$A,W$934,[1]raw_resource_build!$E:$E,$C944)/10^6,
SUMIFS([1]raw_resource_build!$T:$T,[1]raw_resource_build!$A:$A,W$934,[1]raw_resource_build!$E:$E,$C944)/10^6)</f>
        <v>#VALUE!</v>
      </c>
      <c r="X944" s="194" t="e">
        <f>SUM(SUMIFS([1]raw_resource_build!$S:$S,[1]raw_resource_build!$A:$A,X$934,[1]raw_resource_build!$E:$E,$C944)/10^6,
SUMIFS([1]raw_resource_build!$T:$T,[1]raw_resource_build!$A:$A,X$934,[1]raw_resource_build!$E:$E,$C944)/10^6)</f>
        <v>#VALUE!</v>
      </c>
      <c r="Y944" s="194" t="e">
        <f>SUM(SUMIFS([1]raw_resource_build!$S:$S,[1]raw_resource_build!$A:$A,Y$934,[1]raw_resource_build!$E:$E,$C944)/10^6,
SUMIFS([1]raw_resource_build!$T:$T,[1]raw_resource_build!$A:$A,Y$934,[1]raw_resource_build!$E:$E,$C944)/10^6)</f>
        <v>#VALUE!</v>
      </c>
      <c r="Z944" s="194" t="e">
        <f>SUM(SUMIFS([1]raw_resource_build!$S:$S,[1]raw_resource_build!$A:$A,Z$934,[1]raw_resource_build!$E:$E,$C944)/10^6,
SUMIFS([1]raw_resource_build!$T:$T,[1]raw_resource_build!$A:$A,Z$934,[1]raw_resource_build!$E:$E,$C944)/10^6)</f>
        <v>#VALUE!</v>
      </c>
      <c r="AA944" s="194" t="e">
        <f>SUM(SUMIFS([1]raw_resource_build!$S:$S,[1]raw_resource_build!$A:$A,AA$934,[1]raw_resource_build!$E:$E,$C944)/10^6,
SUMIFS([1]raw_resource_build!$T:$T,[1]raw_resource_build!$A:$A,AA$934,[1]raw_resource_build!$E:$E,$C944)/10^6)</f>
        <v>#VALUE!</v>
      </c>
      <c r="AB944" s="194" t="e">
        <f>SUM(SUMIFS([1]raw_resource_build!$S:$S,[1]raw_resource_build!$A:$A,AB$934,[1]raw_resource_build!$E:$E,$C944)/10^6,
SUMIFS([1]raw_resource_build!$T:$T,[1]raw_resource_build!$A:$A,AB$934,[1]raw_resource_build!$E:$E,$C944)/10^6)</f>
        <v>#VALUE!</v>
      </c>
      <c r="AC944" s="194" t="e">
        <f>SUM(SUMIFS([1]raw_resource_build!$S:$S,[1]raw_resource_build!$A:$A,AC$934,[1]raw_resource_build!$E:$E,$C944)/10^6,
SUMIFS([1]raw_resource_build!$T:$T,[1]raw_resource_build!$A:$A,AC$934,[1]raw_resource_build!$E:$E,$C944)/10^6)</f>
        <v>#VALUE!</v>
      </c>
      <c r="AD944" s="194" t="e">
        <f>SUM(SUMIFS([1]raw_resource_build!$S:$S,[1]raw_resource_build!$A:$A,AD$934,[1]raw_resource_build!$E:$E,$C944)/10^6,
SUMIFS([1]raw_resource_build!$T:$T,[1]raw_resource_build!$A:$A,AD$934,[1]raw_resource_build!$E:$E,$C944)/10^6)</f>
        <v>#VALUE!</v>
      </c>
      <c r="AE944" s="194" t="e">
        <f>SUM(SUMIFS([1]raw_resource_build!$S:$S,[1]raw_resource_build!$A:$A,AE$934,[1]raw_resource_build!$E:$E,$C944)/10^6,
SUMIFS([1]raw_resource_build!$T:$T,[1]raw_resource_build!$A:$A,AE$934,[1]raw_resource_build!$E:$E,$C944)/10^6)</f>
        <v>#VALUE!</v>
      </c>
      <c r="AF944" s="194" t="e">
        <f>SUM(SUMIFS([1]raw_resource_build!$S:$S,[1]raw_resource_build!$A:$A,AF$934,[1]raw_resource_build!$E:$E,$C944)/10^6,
SUMIFS([1]raw_resource_build!$T:$T,[1]raw_resource_build!$A:$A,AF$934,[1]raw_resource_build!$E:$E,$C944)/10^6)</f>
        <v>#VALUE!</v>
      </c>
      <c r="AG944" s="194" t="e">
        <f>SUM(SUMIFS([1]raw_resource_build!$S:$S,[1]raw_resource_build!$A:$A,AG$934,[1]raw_resource_build!$E:$E,$C944)/10^6,
SUMIFS([1]raw_resource_build!$T:$T,[1]raw_resource_build!$A:$A,AG$934,[1]raw_resource_build!$E:$E,$C944)/10^6)</f>
        <v>#VALUE!</v>
      </c>
      <c r="AH944" s="194" t="e">
        <f>SUM(SUMIFS([1]raw_resource_build!$S:$S,[1]raw_resource_build!$A:$A,AH$934,[1]raw_resource_build!$E:$E,$C944)/10^6,
SUMIFS([1]raw_resource_build!$T:$T,[1]raw_resource_build!$A:$A,AH$934,[1]raw_resource_build!$E:$E,$C944)/10^6)</f>
        <v>#VALUE!</v>
      </c>
      <c r="AI944" s="194" t="e">
        <f>SUM(SUMIFS([1]raw_resource_build!$S:$S,[1]raw_resource_build!$A:$A,AI$934,[1]raw_resource_build!$E:$E,$C944)/10^6,
SUMIFS([1]raw_resource_build!$T:$T,[1]raw_resource_build!$A:$A,AI$934,[1]raw_resource_build!$E:$E,$C944)/10^6)</f>
        <v>#VALUE!</v>
      </c>
      <c r="AJ944" s="194" t="e">
        <f>SUM(SUMIFS([1]raw_resource_build!$S:$S,[1]raw_resource_build!$A:$A,AJ$934,[1]raw_resource_build!$E:$E,$C944)/10^6,
SUMIFS([1]raw_resource_build!$T:$T,[1]raw_resource_build!$A:$A,AJ$934,[1]raw_resource_build!$E:$E,$C944)/10^6)</f>
        <v>#VALUE!</v>
      </c>
      <c r="AK944" s="194" t="e">
        <f>SUM(SUMIFS([1]raw_resource_build!$S:$S,[1]raw_resource_build!$A:$A,AK$934,[1]raw_resource_build!$E:$E,$C944)/10^6,
SUMIFS([1]raw_resource_build!$T:$T,[1]raw_resource_build!$A:$A,AK$934,[1]raw_resource_build!$E:$E,$C944)/10^6)</f>
        <v>#VALUE!</v>
      </c>
      <c r="AL944" s="194" t="e">
        <f>SUM(SUMIFS([1]raw_resource_build!$S:$S,[1]raw_resource_build!$A:$A,AL$934,[1]raw_resource_build!$E:$E,$C944)/10^6,
SUMIFS([1]raw_resource_build!$T:$T,[1]raw_resource_build!$A:$A,AL$934,[1]raw_resource_build!$E:$E,$C944)/10^6)</f>
        <v>#VALUE!</v>
      </c>
      <c r="AM944" s="194" t="e">
        <f>SUM(SUMIFS([1]raw_resource_build!$S:$S,[1]raw_resource_build!$A:$A,AM$934,[1]raw_resource_build!$E:$E,$C944)/10^6,
SUMIFS([1]raw_resource_build!$T:$T,[1]raw_resource_build!$A:$A,AM$934,[1]raw_resource_build!$E:$E,$C944)/10^6)</f>
        <v>#VALUE!</v>
      </c>
      <c r="AN944" s="195" t="e">
        <f>SUM(SUMIFS([1]raw_resource_build!$S:$S,[1]raw_resource_build!$A:$A,AN$934,[1]raw_resource_build!$E:$E,$C944)/10^6,
SUMIFS([1]raw_resource_build!$T:$T,[1]raw_resource_build!$A:$A,AN$934,[1]raw_resource_build!$E:$E,$C944)/10^6)</f>
        <v>#VALUE!</v>
      </c>
      <c r="AO944" s="48"/>
    </row>
    <row r="945" spans="3:41" outlineLevel="1" x14ac:dyDescent="0.4">
      <c r="C945" s="17" t="s">
        <v>341</v>
      </c>
      <c r="D945" s="85" t="s">
        <v>185</v>
      </c>
      <c r="E945" s="193">
        <v>0</v>
      </c>
      <c r="F945" s="194">
        <v>0</v>
      </c>
      <c r="G945" s="194">
        <v>0</v>
      </c>
      <c r="H945" s="194">
        <v>0</v>
      </c>
      <c r="I945" s="194">
        <v>0</v>
      </c>
      <c r="J945" s="194">
        <v>0</v>
      </c>
      <c r="K945" s="194">
        <v>0</v>
      </c>
      <c r="L945" s="194">
        <v>0</v>
      </c>
      <c r="M945" s="194">
        <v>0</v>
      </c>
      <c r="N945" s="194">
        <v>0</v>
      </c>
      <c r="O945" s="194">
        <v>0</v>
      </c>
      <c r="P945" s="194">
        <v>0</v>
      </c>
      <c r="Q945" s="194">
        <v>0</v>
      </c>
      <c r="R945" s="194">
        <v>0</v>
      </c>
      <c r="S945" s="194">
        <v>0</v>
      </c>
      <c r="T945" s="194">
        <v>0</v>
      </c>
      <c r="U945" s="194" t="e">
        <f>SUM(SUMIFS([1]raw_resource_build!$S:$S,[1]raw_resource_build!$A:$A,U$934,[1]raw_resource_build!$E:$E,$C945)/10^6,
SUMIFS([1]raw_resource_build!$T:$T,[1]raw_resource_build!$A:$A,U$934,[1]raw_resource_build!$E:$E,$C945)/10^6)</f>
        <v>#VALUE!</v>
      </c>
      <c r="V945" s="194" t="e">
        <f>SUM(SUMIFS([1]raw_resource_build!$S:$S,[1]raw_resource_build!$A:$A,V$934,[1]raw_resource_build!$E:$E,$C945)/10^6,
SUMIFS([1]raw_resource_build!$T:$T,[1]raw_resource_build!$A:$A,V$934,[1]raw_resource_build!$E:$E,$C945)/10^6)</f>
        <v>#VALUE!</v>
      </c>
      <c r="W945" s="194" t="e">
        <f>SUM(SUMIFS([1]raw_resource_build!$S:$S,[1]raw_resource_build!$A:$A,W$934,[1]raw_resource_build!$E:$E,$C945)/10^6,
SUMIFS([1]raw_resource_build!$T:$T,[1]raw_resource_build!$A:$A,W$934,[1]raw_resource_build!$E:$E,$C945)/10^6)</f>
        <v>#VALUE!</v>
      </c>
      <c r="X945" s="194" t="e">
        <f>SUM(SUMIFS([1]raw_resource_build!$S:$S,[1]raw_resource_build!$A:$A,X$934,[1]raw_resource_build!$E:$E,$C945)/10^6,
SUMIFS([1]raw_resource_build!$T:$T,[1]raw_resource_build!$A:$A,X$934,[1]raw_resource_build!$E:$E,$C945)/10^6)</f>
        <v>#VALUE!</v>
      </c>
      <c r="Y945" s="194" t="e">
        <f>SUM(SUMIFS([1]raw_resource_build!$S:$S,[1]raw_resource_build!$A:$A,Y$934,[1]raw_resource_build!$E:$E,$C945)/10^6,
SUMIFS([1]raw_resource_build!$T:$T,[1]raw_resource_build!$A:$A,Y$934,[1]raw_resource_build!$E:$E,$C945)/10^6)</f>
        <v>#VALUE!</v>
      </c>
      <c r="Z945" s="194" t="e">
        <f>SUM(SUMIFS([1]raw_resource_build!$S:$S,[1]raw_resource_build!$A:$A,Z$934,[1]raw_resource_build!$E:$E,$C945)/10^6,
SUMIFS([1]raw_resource_build!$T:$T,[1]raw_resource_build!$A:$A,Z$934,[1]raw_resource_build!$E:$E,$C945)/10^6)</f>
        <v>#VALUE!</v>
      </c>
      <c r="AA945" s="194" t="e">
        <f>SUM(SUMIFS([1]raw_resource_build!$S:$S,[1]raw_resource_build!$A:$A,AA$934,[1]raw_resource_build!$E:$E,$C945)/10^6,
SUMIFS([1]raw_resource_build!$T:$T,[1]raw_resource_build!$A:$A,AA$934,[1]raw_resource_build!$E:$E,$C945)/10^6)</f>
        <v>#VALUE!</v>
      </c>
      <c r="AB945" s="194" t="e">
        <f>SUM(SUMIFS([1]raw_resource_build!$S:$S,[1]raw_resource_build!$A:$A,AB$934,[1]raw_resource_build!$E:$E,$C945)/10^6,
SUMIFS([1]raw_resource_build!$T:$T,[1]raw_resource_build!$A:$A,AB$934,[1]raw_resource_build!$E:$E,$C945)/10^6)</f>
        <v>#VALUE!</v>
      </c>
      <c r="AC945" s="194" t="e">
        <f>SUM(SUMIFS([1]raw_resource_build!$S:$S,[1]raw_resource_build!$A:$A,AC$934,[1]raw_resource_build!$E:$E,$C945)/10^6,
SUMIFS([1]raw_resource_build!$T:$T,[1]raw_resource_build!$A:$A,AC$934,[1]raw_resource_build!$E:$E,$C945)/10^6)</f>
        <v>#VALUE!</v>
      </c>
      <c r="AD945" s="194" t="e">
        <f>SUM(SUMIFS([1]raw_resource_build!$S:$S,[1]raw_resource_build!$A:$A,AD$934,[1]raw_resource_build!$E:$E,$C945)/10^6,
SUMIFS([1]raw_resource_build!$T:$T,[1]raw_resource_build!$A:$A,AD$934,[1]raw_resource_build!$E:$E,$C945)/10^6)</f>
        <v>#VALUE!</v>
      </c>
      <c r="AE945" s="194" t="e">
        <f>SUM(SUMIFS([1]raw_resource_build!$S:$S,[1]raw_resource_build!$A:$A,AE$934,[1]raw_resource_build!$E:$E,$C945)/10^6,
SUMIFS([1]raw_resource_build!$T:$T,[1]raw_resource_build!$A:$A,AE$934,[1]raw_resource_build!$E:$E,$C945)/10^6)</f>
        <v>#VALUE!</v>
      </c>
      <c r="AF945" s="194" t="e">
        <f>SUM(SUMIFS([1]raw_resource_build!$S:$S,[1]raw_resource_build!$A:$A,AF$934,[1]raw_resource_build!$E:$E,$C945)/10^6,
SUMIFS([1]raw_resource_build!$T:$T,[1]raw_resource_build!$A:$A,AF$934,[1]raw_resource_build!$E:$E,$C945)/10^6)</f>
        <v>#VALUE!</v>
      </c>
      <c r="AG945" s="194" t="e">
        <f>SUM(SUMIFS([1]raw_resource_build!$S:$S,[1]raw_resource_build!$A:$A,AG$934,[1]raw_resource_build!$E:$E,$C945)/10^6,
SUMIFS([1]raw_resource_build!$T:$T,[1]raw_resource_build!$A:$A,AG$934,[1]raw_resource_build!$E:$E,$C945)/10^6)</f>
        <v>#VALUE!</v>
      </c>
      <c r="AH945" s="194" t="e">
        <f>SUM(SUMIFS([1]raw_resource_build!$S:$S,[1]raw_resource_build!$A:$A,AH$934,[1]raw_resource_build!$E:$E,$C945)/10^6,
SUMIFS([1]raw_resource_build!$T:$T,[1]raw_resource_build!$A:$A,AH$934,[1]raw_resource_build!$E:$E,$C945)/10^6)</f>
        <v>#VALUE!</v>
      </c>
      <c r="AI945" s="194" t="e">
        <f>SUM(SUMIFS([1]raw_resource_build!$S:$S,[1]raw_resource_build!$A:$A,AI$934,[1]raw_resource_build!$E:$E,$C945)/10^6,
SUMIFS([1]raw_resource_build!$T:$T,[1]raw_resource_build!$A:$A,AI$934,[1]raw_resource_build!$E:$E,$C945)/10^6)</f>
        <v>#VALUE!</v>
      </c>
      <c r="AJ945" s="194" t="e">
        <f>SUM(SUMIFS([1]raw_resource_build!$S:$S,[1]raw_resource_build!$A:$A,AJ$934,[1]raw_resource_build!$E:$E,$C945)/10^6,
SUMIFS([1]raw_resource_build!$T:$T,[1]raw_resource_build!$A:$A,AJ$934,[1]raw_resource_build!$E:$E,$C945)/10^6)</f>
        <v>#VALUE!</v>
      </c>
      <c r="AK945" s="194" t="e">
        <f>SUM(SUMIFS([1]raw_resource_build!$S:$S,[1]raw_resource_build!$A:$A,AK$934,[1]raw_resource_build!$E:$E,$C945)/10^6,
SUMIFS([1]raw_resource_build!$T:$T,[1]raw_resource_build!$A:$A,AK$934,[1]raw_resource_build!$E:$E,$C945)/10^6)</f>
        <v>#VALUE!</v>
      </c>
      <c r="AL945" s="194" t="e">
        <f>SUM(SUMIFS([1]raw_resource_build!$S:$S,[1]raw_resource_build!$A:$A,AL$934,[1]raw_resource_build!$E:$E,$C945)/10^6,
SUMIFS([1]raw_resource_build!$T:$T,[1]raw_resource_build!$A:$A,AL$934,[1]raw_resource_build!$E:$E,$C945)/10^6)</f>
        <v>#VALUE!</v>
      </c>
      <c r="AM945" s="194" t="e">
        <f>SUM(SUMIFS([1]raw_resource_build!$S:$S,[1]raw_resource_build!$A:$A,AM$934,[1]raw_resource_build!$E:$E,$C945)/10^6,
SUMIFS([1]raw_resource_build!$T:$T,[1]raw_resource_build!$A:$A,AM$934,[1]raw_resource_build!$E:$E,$C945)/10^6)</f>
        <v>#VALUE!</v>
      </c>
      <c r="AN945" s="195" t="e">
        <f>SUM(SUMIFS([1]raw_resource_build!$S:$S,[1]raw_resource_build!$A:$A,AN$934,[1]raw_resource_build!$E:$E,$C945)/10^6,
SUMIFS([1]raw_resource_build!$T:$T,[1]raw_resource_build!$A:$A,AN$934,[1]raw_resource_build!$E:$E,$C945)/10^6)</f>
        <v>#VALUE!</v>
      </c>
      <c r="AO945" s="48"/>
    </row>
    <row r="946" spans="3:41" outlineLevel="1" x14ac:dyDescent="0.4">
      <c r="C946" s="17" t="s">
        <v>75</v>
      </c>
      <c r="D946" s="85" t="s">
        <v>185</v>
      </c>
      <c r="E946" s="193">
        <v>0</v>
      </c>
      <c r="F946" s="194">
        <v>0</v>
      </c>
      <c r="G946" s="194">
        <v>0</v>
      </c>
      <c r="H946" s="194">
        <v>0</v>
      </c>
      <c r="I946" s="194">
        <v>0</v>
      </c>
      <c r="J946" s="194">
        <v>0</v>
      </c>
      <c r="K946" s="194">
        <v>0</v>
      </c>
      <c r="L946" s="194">
        <v>0</v>
      </c>
      <c r="M946" s="194">
        <v>0</v>
      </c>
      <c r="N946" s="194">
        <v>0</v>
      </c>
      <c r="O946" s="194">
        <v>0</v>
      </c>
      <c r="P946" s="194">
        <v>0</v>
      </c>
      <c r="Q946" s="194">
        <v>0</v>
      </c>
      <c r="R946" s="194">
        <v>0</v>
      </c>
      <c r="S946" s="194">
        <v>0</v>
      </c>
      <c r="T946" s="194">
        <v>0</v>
      </c>
      <c r="U946" s="194" t="e">
        <f>SUM(SUMIFS([1]raw_resource_build!$S:$S,[1]raw_resource_build!$A:$A,U$934,[1]raw_resource_build!$E:$E,$C946)/10^6,
SUMIFS([1]raw_resource_build!$T:$T,[1]raw_resource_build!$A:$A,U$934,[1]raw_resource_build!$E:$E,$C946)/10^6)</f>
        <v>#VALUE!</v>
      </c>
      <c r="V946" s="194" t="e">
        <f>SUM(SUMIFS([1]raw_resource_build!$S:$S,[1]raw_resource_build!$A:$A,V$934,[1]raw_resource_build!$E:$E,$C946)/10^6,
SUMIFS([1]raw_resource_build!$T:$T,[1]raw_resource_build!$A:$A,V$934,[1]raw_resource_build!$E:$E,$C946)/10^6)</f>
        <v>#VALUE!</v>
      </c>
      <c r="W946" s="194" t="e">
        <f>SUM(SUMIFS([1]raw_resource_build!$S:$S,[1]raw_resource_build!$A:$A,W$934,[1]raw_resource_build!$E:$E,$C946)/10^6,
SUMIFS([1]raw_resource_build!$T:$T,[1]raw_resource_build!$A:$A,W$934,[1]raw_resource_build!$E:$E,$C946)/10^6)</f>
        <v>#VALUE!</v>
      </c>
      <c r="X946" s="194" t="e">
        <f>SUM(SUMIFS([1]raw_resource_build!$S:$S,[1]raw_resource_build!$A:$A,X$934,[1]raw_resource_build!$E:$E,$C946)/10^6,
SUMIFS([1]raw_resource_build!$T:$T,[1]raw_resource_build!$A:$A,X$934,[1]raw_resource_build!$E:$E,$C946)/10^6)</f>
        <v>#VALUE!</v>
      </c>
      <c r="Y946" s="194" t="e">
        <f>SUM(SUMIFS([1]raw_resource_build!$S:$S,[1]raw_resource_build!$A:$A,Y$934,[1]raw_resource_build!$E:$E,$C946)/10^6,
SUMIFS([1]raw_resource_build!$T:$T,[1]raw_resource_build!$A:$A,Y$934,[1]raw_resource_build!$E:$E,$C946)/10^6)</f>
        <v>#VALUE!</v>
      </c>
      <c r="Z946" s="194" t="e">
        <f>SUM(SUMIFS([1]raw_resource_build!$S:$S,[1]raw_resource_build!$A:$A,Z$934,[1]raw_resource_build!$E:$E,$C946)/10^6,
SUMIFS([1]raw_resource_build!$T:$T,[1]raw_resource_build!$A:$A,Z$934,[1]raw_resource_build!$E:$E,$C946)/10^6)</f>
        <v>#VALUE!</v>
      </c>
      <c r="AA946" s="194" t="e">
        <f>SUM(SUMIFS([1]raw_resource_build!$S:$S,[1]raw_resource_build!$A:$A,AA$934,[1]raw_resource_build!$E:$E,$C946)/10^6,
SUMIFS([1]raw_resource_build!$T:$T,[1]raw_resource_build!$A:$A,AA$934,[1]raw_resource_build!$E:$E,$C946)/10^6)</f>
        <v>#VALUE!</v>
      </c>
      <c r="AB946" s="194" t="e">
        <f>SUM(SUMIFS([1]raw_resource_build!$S:$S,[1]raw_resource_build!$A:$A,AB$934,[1]raw_resource_build!$E:$E,$C946)/10^6,
SUMIFS([1]raw_resource_build!$T:$T,[1]raw_resource_build!$A:$A,AB$934,[1]raw_resource_build!$E:$E,$C946)/10^6)</f>
        <v>#VALUE!</v>
      </c>
      <c r="AC946" s="194" t="e">
        <f>SUM(SUMIFS([1]raw_resource_build!$S:$S,[1]raw_resource_build!$A:$A,AC$934,[1]raw_resource_build!$E:$E,$C946)/10^6,
SUMIFS([1]raw_resource_build!$T:$T,[1]raw_resource_build!$A:$A,AC$934,[1]raw_resource_build!$E:$E,$C946)/10^6)</f>
        <v>#VALUE!</v>
      </c>
      <c r="AD946" s="194" t="e">
        <f>SUM(SUMIFS([1]raw_resource_build!$S:$S,[1]raw_resource_build!$A:$A,AD$934,[1]raw_resource_build!$E:$E,$C946)/10^6,
SUMIFS([1]raw_resource_build!$T:$T,[1]raw_resource_build!$A:$A,AD$934,[1]raw_resource_build!$E:$E,$C946)/10^6)</f>
        <v>#VALUE!</v>
      </c>
      <c r="AE946" s="194" t="e">
        <f>SUM(SUMIFS([1]raw_resource_build!$S:$S,[1]raw_resource_build!$A:$A,AE$934,[1]raw_resource_build!$E:$E,$C946)/10^6,
SUMIFS([1]raw_resource_build!$T:$T,[1]raw_resource_build!$A:$A,AE$934,[1]raw_resource_build!$E:$E,$C946)/10^6)</f>
        <v>#VALUE!</v>
      </c>
      <c r="AF946" s="194" t="e">
        <f>SUM(SUMIFS([1]raw_resource_build!$S:$S,[1]raw_resource_build!$A:$A,AF$934,[1]raw_resource_build!$E:$E,$C946)/10^6,
SUMIFS([1]raw_resource_build!$T:$T,[1]raw_resource_build!$A:$A,AF$934,[1]raw_resource_build!$E:$E,$C946)/10^6)</f>
        <v>#VALUE!</v>
      </c>
      <c r="AG946" s="194" t="e">
        <f>SUM(SUMIFS([1]raw_resource_build!$S:$S,[1]raw_resource_build!$A:$A,AG$934,[1]raw_resource_build!$E:$E,$C946)/10^6,
SUMIFS([1]raw_resource_build!$T:$T,[1]raw_resource_build!$A:$A,AG$934,[1]raw_resource_build!$E:$E,$C946)/10^6)</f>
        <v>#VALUE!</v>
      </c>
      <c r="AH946" s="194" t="e">
        <f>SUM(SUMIFS([1]raw_resource_build!$S:$S,[1]raw_resource_build!$A:$A,AH$934,[1]raw_resource_build!$E:$E,$C946)/10^6,
SUMIFS([1]raw_resource_build!$T:$T,[1]raw_resource_build!$A:$A,AH$934,[1]raw_resource_build!$E:$E,$C946)/10^6)</f>
        <v>#VALUE!</v>
      </c>
      <c r="AI946" s="194" t="e">
        <f>SUM(SUMIFS([1]raw_resource_build!$S:$S,[1]raw_resource_build!$A:$A,AI$934,[1]raw_resource_build!$E:$E,$C946)/10^6,
SUMIFS([1]raw_resource_build!$T:$T,[1]raw_resource_build!$A:$A,AI$934,[1]raw_resource_build!$E:$E,$C946)/10^6)</f>
        <v>#VALUE!</v>
      </c>
      <c r="AJ946" s="194" t="e">
        <f>SUM(SUMIFS([1]raw_resource_build!$S:$S,[1]raw_resource_build!$A:$A,AJ$934,[1]raw_resource_build!$E:$E,$C946)/10^6,
SUMIFS([1]raw_resource_build!$T:$T,[1]raw_resource_build!$A:$A,AJ$934,[1]raw_resource_build!$E:$E,$C946)/10^6)</f>
        <v>#VALUE!</v>
      </c>
      <c r="AK946" s="194" t="e">
        <f>SUM(SUMIFS([1]raw_resource_build!$S:$S,[1]raw_resource_build!$A:$A,AK$934,[1]raw_resource_build!$E:$E,$C946)/10^6,
SUMIFS([1]raw_resource_build!$T:$T,[1]raw_resource_build!$A:$A,AK$934,[1]raw_resource_build!$E:$E,$C946)/10^6)</f>
        <v>#VALUE!</v>
      </c>
      <c r="AL946" s="194" t="e">
        <f>SUM(SUMIFS([1]raw_resource_build!$S:$S,[1]raw_resource_build!$A:$A,AL$934,[1]raw_resource_build!$E:$E,$C946)/10^6,
SUMIFS([1]raw_resource_build!$T:$T,[1]raw_resource_build!$A:$A,AL$934,[1]raw_resource_build!$E:$E,$C946)/10^6)</f>
        <v>#VALUE!</v>
      </c>
      <c r="AM946" s="194" t="e">
        <f>SUM(SUMIFS([1]raw_resource_build!$S:$S,[1]raw_resource_build!$A:$A,AM$934,[1]raw_resource_build!$E:$E,$C946)/10^6,
SUMIFS([1]raw_resource_build!$T:$T,[1]raw_resource_build!$A:$A,AM$934,[1]raw_resource_build!$E:$E,$C946)/10^6)</f>
        <v>#VALUE!</v>
      </c>
      <c r="AN946" s="195" t="e">
        <f>SUM(SUMIFS([1]raw_resource_build!$S:$S,[1]raw_resource_build!$A:$A,AN$934,[1]raw_resource_build!$E:$E,$C946)/10^6,
SUMIFS([1]raw_resource_build!$T:$T,[1]raw_resource_build!$A:$A,AN$934,[1]raw_resource_build!$E:$E,$C946)/10^6)</f>
        <v>#VALUE!</v>
      </c>
      <c r="AO946" s="48"/>
    </row>
    <row r="947" spans="3:41" outlineLevel="1" x14ac:dyDescent="0.4">
      <c r="C947" s="17" t="s">
        <v>76</v>
      </c>
      <c r="D947" s="85" t="s">
        <v>185</v>
      </c>
      <c r="E947" s="193">
        <v>0</v>
      </c>
      <c r="F947" s="194">
        <v>0</v>
      </c>
      <c r="G947" s="194">
        <v>0</v>
      </c>
      <c r="H947" s="194">
        <v>0</v>
      </c>
      <c r="I947" s="194">
        <v>0</v>
      </c>
      <c r="J947" s="194">
        <v>0</v>
      </c>
      <c r="K947" s="194">
        <v>0</v>
      </c>
      <c r="L947" s="194">
        <v>0</v>
      </c>
      <c r="M947" s="194">
        <v>0</v>
      </c>
      <c r="N947" s="194">
        <v>0</v>
      </c>
      <c r="O947" s="194">
        <v>0</v>
      </c>
      <c r="P947" s="194">
        <v>0</v>
      </c>
      <c r="Q947" s="194">
        <v>0</v>
      </c>
      <c r="R947" s="194">
        <v>0</v>
      </c>
      <c r="S947" s="194">
        <v>0</v>
      </c>
      <c r="T947" s="194">
        <v>0</v>
      </c>
      <c r="U947" s="194" t="e">
        <f>SUM(SUMIFS([1]raw_resource_build!$S:$S,[1]raw_resource_build!$A:$A,U$934,[1]raw_resource_build!$E:$E,$C947)/10^6,
SUMIFS([1]raw_resource_build!$T:$T,[1]raw_resource_build!$A:$A,U$934,[1]raw_resource_build!$E:$E,$C947)/10^6)</f>
        <v>#VALUE!</v>
      </c>
      <c r="V947" s="194" t="e">
        <f>SUM(SUMIFS([1]raw_resource_build!$S:$S,[1]raw_resource_build!$A:$A,V$934,[1]raw_resource_build!$E:$E,$C947)/10^6,
SUMIFS([1]raw_resource_build!$T:$T,[1]raw_resource_build!$A:$A,V$934,[1]raw_resource_build!$E:$E,$C947)/10^6)</f>
        <v>#VALUE!</v>
      </c>
      <c r="W947" s="194" t="e">
        <f>SUM(SUMIFS([1]raw_resource_build!$S:$S,[1]raw_resource_build!$A:$A,W$934,[1]raw_resource_build!$E:$E,$C947)/10^6,
SUMIFS([1]raw_resource_build!$T:$T,[1]raw_resource_build!$A:$A,W$934,[1]raw_resource_build!$E:$E,$C947)/10^6)</f>
        <v>#VALUE!</v>
      </c>
      <c r="X947" s="194" t="e">
        <f>SUM(SUMIFS([1]raw_resource_build!$S:$S,[1]raw_resource_build!$A:$A,X$934,[1]raw_resource_build!$E:$E,$C947)/10^6,
SUMIFS([1]raw_resource_build!$T:$T,[1]raw_resource_build!$A:$A,X$934,[1]raw_resource_build!$E:$E,$C947)/10^6)</f>
        <v>#VALUE!</v>
      </c>
      <c r="Y947" s="194" t="e">
        <f>SUM(SUMIFS([1]raw_resource_build!$S:$S,[1]raw_resource_build!$A:$A,Y$934,[1]raw_resource_build!$E:$E,$C947)/10^6,
SUMIFS([1]raw_resource_build!$T:$T,[1]raw_resource_build!$A:$A,Y$934,[1]raw_resource_build!$E:$E,$C947)/10^6)</f>
        <v>#VALUE!</v>
      </c>
      <c r="Z947" s="194" t="e">
        <f>SUM(SUMIFS([1]raw_resource_build!$S:$S,[1]raw_resource_build!$A:$A,Z$934,[1]raw_resource_build!$E:$E,$C947)/10^6,
SUMIFS([1]raw_resource_build!$T:$T,[1]raw_resource_build!$A:$A,Z$934,[1]raw_resource_build!$E:$E,$C947)/10^6)</f>
        <v>#VALUE!</v>
      </c>
      <c r="AA947" s="194" t="e">
        <f>SUM(SUMIFS([1]raw_resource_build!$S:$S,[1]raw_resource_build!$A:$A,AA$934,[1]raw_resource_build!$E:$E,$C947)/10^6,
SUMIFS([1]raw_resource_build!$T:$T,[1]raw_resource_build!$A:$A,AA$934,[1]raw_resource_build!$E:$E,$C947)/10^6)</f>
        <v>#VALUE!</v>
      </c>
      <c r="AB947" s="194" t="e">
        <f>SUM(SUMIFS([1]raw_resource_build!$S:$S,[1]raw_resource_build!$A:$A,AB$934,[1]raw_resource_build!$E:$E,$C947)/10^6,
SUMIFS([1]raw_resource_build!$T:$T,[1]raw_resource_build!$A:$A,AB$934,[1]raw_resource_build!$E:$E,$C947)/10^6)</f>
        <v>#VALUE!</v>
      </c>
      <c r="AC947" s="194" t="e">
        <f>SUM(SUMIFS([1]raw_resource_build!$S:$S,[1]raw_resource_build!$A:$A,AC$934,[1]raw_resource_build!$E:$E,$C947)/10^6,
SUMIFS([1]raw_resource_build!$T:$T,[1]raw_resource_build!$A:$A,AC$934,[1]raw_resource_build!$E:$E,$C947)/10^6)</f>
        <v>#VALUE!</v>
      </c>
      <c r="AD947" s="194" t="e">
        <f>SUM(SUMIFS([1]raw_resource_build!$S:$S,[1]raw_resource_build!$A:$A,AD$934,[1]raw_resource_build!$E:$E,$C947)/10^6,
SUMIFS([1]raw_resource_build!$T:$T,[1]raw_resource_build!$A:$A,AD$934,[1]raw_resource_build!$E:$E,$C947)/10^6)</f>
        <v>#VALUE!</v>
      </c>
      <c r="AE947" s="194" t="e">
        <f>SUM(SUMIFS([1]raw_resource_build!$S:$S,[1]raw_resource_build!$A:$A,AE$934,[1]raw_resource_build!$E:$E,$C947)/10^6,
SUMIFS([1]raw_resource_build!$T:$T,[1]raw_resource_build!$A:$A,AE$934,[1]raw_resource_build!$E:$E,$C947)/10^6)</f>
        <v>#VALUE!</v>
      </c>
      <c r="AF947" s="194" t="e">
        <f>SUM(SUMIFS([1]raw_resource_build!$S:$S,[1]raw_resource_build!$A:$A,AF$934,[1]raw_resource_build!$E:$E,$C947)/10^6,
SUMIFS([1]raw_resource_build!$T:$T,[1]raw_resource_build!$A:$A,AF$934,[1]raw_resource_build!$E:$E,$C947)/10^6)</f>
        <v>#VALUE!</v>
      </c>
      <c r="AG947" s="194" t="e">
        <f>SUM(SUMIFS([1]raw_resource_build!$S:$S,[1]raw_resource_build!$A:$A,AG$934,[1]raw_resource_build!$E:$E,$C947)/10^6,
SUMIFS([1]raw_resource_build!$T:$T,[1]raw_resource_build!$A:$A,AG$934,[1]raw_resource_build!$E:$E,$C947)/10^6)</f>
        <v>#VALUE!</v>
      </c>
      <c r="AH947" s="194" t="e">
        <f>SUM(SUMIFS([1]raw_resource_build!$S:$S,[1]raw_resource_build!$A:$A,AH$934,[1]raw_resource_build!$E:$E,$C947)/10^6,
SUMIFS([1]raw_resource_build!$T:$T,[1]raw_resource_build!$A:$A,AH$934,[1]raw_resource_build!$E:$E,$C947)/10^6)</f>
        <v>#VALUE!</v>
      </c>
      <c r="AI947" s="194" t="e">
        <f>SUM(SUMIFS([1]raw_resource_build!$S:$S,[1]raw_resource_build!$A:$A,AI$934,[1]raw_resource_build!$E:$E,$C947)/10^6,
SUMIFS([1]raw_resource_build!$T:$T,[1]raw_resource_build!$A:$A,AI$934,[1]raw_resource_build!$E:$E,$C947)/10^6)</f>
        <v>#VALUE!</v>
      </c>
      <c r="AJ947" s="194" t="e">
        <f>SUM(SUMIFS([1]raw_resource_build!$S:$S,[1]raw_resource_build!$A:$A,AJ$934,[1]raw_resource_build!$E:$E,$C947)/10^6,
SUMIFS([1]raw_resource_build!$T:$T,[1]raw_resource_build!$A:$A,AJ$934,[1]raw_resource_build!$E:$E,$C947)/10^6)</f>
        <v>#VALUE!</v>
      </c>
      <c r="AK947" s="194" t="e">
        <f>SUM(SUMIFS([1]raw_resource_build!$S:$S,[1]raw_resource_build!$A:$A,AK$934,[1]raw_resource_build!$E:$E,$C947)/10^6,
SUMIFS([1]raw_resource_build!$T:$T,[1]raw_resource_build!$A:$A,AK$934,[1]raw_resource_build!$E:$E,$C947)/10^6)</f>
        <v>#VALUE!</v>
      </c>
      <c r="AL947" s="194" t="e">
        <f>SUM(SUMIFS([1]raw_resource_build!$S:$S,[1]raw_resource_build!$A:$A,AL$934,[1]raw_resource_build!$E:$E,$C947)/10^6,
SUMIFS([1]raw_resource_build!$T:$T,[1]raw_resource_build!$A:$A,AL$934,[1]raw_resource_build!$E:$E,$C947)/10^6)</f>
        <v>#VALUE!</v>
      </c>
      <c r="AM947" s="194" t="e">
        <f>SUM(SUMIFS([1]raw_resource_build!$S:$S,[1]raw_resource_build!$A:$A,AM$934,[1]raw_resource_build!$E:$E,$C947)/10^6,
SUMIFS([1]raw_resource_build!$T:$T,[1]raw_resource_build!$A:$A,AM$934,[1]raw_resource_build!$E:$E,$C947)/10^6)</f>
        <v>#VALUE!</v>
      </c>
      <c r="AN947" s="195" t="e">
        <f>SUM(SUMIFS([1]raw_resource_build!$S:$S,[1]raw_resource_build!$A:$A,AN$934,[1]raw_resource_build!$E:$E,$C947)/10^6,
SUMIFS([1]raw_resource_build!$T:$T,[1]raw_resource_build!$A:$A,AN$934,[1]raw_resource_build!$E:$E,$C947)/10^6)</f>
        <v>#VALUE!</v>
      </c>
      <c r="AO947" s="48"/>
    </row>
    <row r="948" spans="3:41" outlineLevel="1" x14ac:dyDescent="0.4">
      <c r="C948" s="17" t="s">
        <v>342</v>
      </c>
      <c r="D948" s="85" t="s">
        <v>185</v>
      </c>
      <c r="E948" s="193">
        <v>0</v>
      </c>
      <c r="F948" s="194">
        <v>0</v>
      </c>
      <c r="G948" s="194">
        <v>0</v>
      </c>
      <c r="H948" s="194">
        <v>0</v>
      </c>
      <c r="I948" s="194">
        <v>0</v>
      </c>
      <c r="J948" s="194">
        <v>0</v>
      </c>
      <c r="K948" s="194">
        <v>0</v>
      </c>
      <c r="L948" s="194">
        <v>0</v>
      </c>
      <c r="M948" s="194">
        <v>0</v>
      </c>
      <c r="N948" s="194">
        <v>0</v>
      </c>
      <c r="O948" s="194">
        <v>0</v>
      </c>
      <c r="P948" s="194">
        <v>0</v>
      </c>
      <c r="Q948" s="194">
        <v>0</v>
      </c>
      <c r="R948" s="194">
        <v>0</v>
      </c>
      <c r="S948" s="194">
        <v>0</v>
      </c>
      <c r="T948" s="194">
        <v>0</v>
      </c>
      <c r="U948" s="194" t="e">
        <f>SUM(SUMIFS([1]raw_resource_build!$S:$S,[1]raw_resource_build!$A:$A,U$934,[1]raw_resource_build!$E:$E,$C948)/10^6,
SUMIFS([1]raw_resource_build!$T:$T,[1]raw_resource_build!$A:$A,U$934,[1]raw_resource_build!$E:$E,$C948)/10^6)</f>
        <v>#VALUE!</v>
      </c>
      <c r="V948" s="194" t="e">
        <f>SUM(SUMIFS([1]raw_resource_build!$S:$S,[1]raw_resource_build!$A:$A,V$934,[1]raw_resource_build!$E:$E,$C948)/10^6,
SUMIFS([1]raw_resource_build!$T:$T,[1]raw_resource_build!$A:$A,V$934,[1]raw_resource_build!$E:$E,$C948)/10^6)</f>
        <v>#VALUE!</v>
      </c>
      <c r="W948" s="194" t="e">
        <f>SUM(SUMIFS([1]raw_resource_build!$S:$S,[1]raw_resource_build!$A:$A,W$934,[1]raw_resource_build!$E:$E,$C948)/10^6,
SUMIFS([1]raw_resource_build!$T:$T,[1]raw_resource_build!$A:$A,W$934,[1]raw_resource_build!$E:$E,$C948)/10^6)</f>
        <v>#VALUE!</v>
      </c>
      <c r="X948" s="194" t="e">
        <f>SUM(SUMIFS([1]raw_resource_build!$S:$S,[1]raw_resource_build!$A:$A,X$934,[1]raw_resource_build!$E:$E,$C948)/10^6,
SUMIFS([1]raw_resource_build!$T:$T,[1]raw_resource_build!$A:$A,X$934,[1]raw_resource_build!$E:$E,$C948)/10^6)</f>
        <v>#VALUE!</v>
      </c>
      <c r="Y948" s="194" t="e">
        <f>SUM(SUMIFS([1]raw_resource_build!$S:$S,[1]raw_resource_build!$A:$A,Y$934,[1]raw_resource_build!$E:$E,$C948)/10^6,
SUMIFS([1]raw_resource_build!$T:$T,[1]raw_resource_build!$A:$A,Y$934,[1]raw_resource_build!$E:$E,$C948)/10^6)</f>
        <v>#VALUE!</v>
      </c>
      <c r="Z948" s="194" t="e">
        <f>SUM(SUMIFS([1]raw_resource_build!$S:$S,[1]raw_resource_build!$A:$A,Z$934,[1]raw_resource_build!$E:$E,$C948)/10^6,
SUMIFS([1]raw_resource_build!$T:$T,[1]raw_resource_build!$A:$A,Z$934,[1]raw_resource_build!$E:$E,$C948)/10^6)</f>
        <v>#VALUE!</v>
      </c>
      <c r="AA948" s="194" t="e">
        <f>SUM(SUMIFS([1]raw_resource_build!$S:$S,[1]raw_resource_build!$A:$A,AA$934,[1]raw_resource_build!$E:$E,$C948)/10^6,
SUMIFS([1]raw_resource_build!$T:$T,[1]raw_resource_build!$A:$A,AA$934,[1]raw_resource_build!$E:$E,$C948)/10^6)</f>
        <v>#VALUE!</v>
      </c>
      <c r="AB948" s="194" t="e">
        <f>SUM(SUMIFS([1]raw_resource_build!$S:$S,[1]raw_resource_build!$A:$A,AB$934,[1]raw_resource_build!$E:$E,$C948)/10^6,
SUMIFS([1]raw_resource_build!$T:$T,[1]raw_resource_build!$A:$A,AB$934,[1]raw_resource_build!$E:$E,$C948)/10^6)</f>
        <v>#VALUE!</v>
      </c>
      <c r="AC948" s="194" t="e">
        <f>SUM(SUMIFS([1]raw_resource_build!$S:$S,[1]raw_resource_build!$A:$A,AC$934,[1]raw_resource_build!$E:$E,$C948)/10^6,
SUMIFS([1]raw_resource_build!$T:$T,[1]raw_resource_build!$A:$A,AC$934,[1]raw_resource_build!$E:$E,$C948)/10^6)</f>
        <v>#VALUE!</v>
      </c>
      <c r="AD948" s="194" t="e">
        <f>SUM(SUMIFS([1]raw_resource_build!$S:$S,[1]raw_resource_build!$A:$A,AD$934,[1]raw_resource_build!$E:$E,$C948)/10^6,
SUMIFS([1]raw_resource_build!$T:$T,[1]raw_resource_build!$A:$A,AD$934,[1]raw_resource_build!$E:$E,$C948)/10^6)</f>
        <v>#VALUE!</v>
      </c>
      <c r="AE948" s="194" t="e">
        <f>SUM(SUMIFS([1]raw_resource_build!$S:$S,[1]raw_resource_build!$A:$A,AE$934,[1]raw_resource_build!$E:$E,$C948)/10^6,
SUMIFS([1]raw_resource_build!$T:$T,[1]raw_resource_build!$A:$A,AE$934,[1]raw_resource_build!$E:$E,$C948)/10^6)</f>
        <v>#VALUE!</v>
      </c>
      <c r="AF948" s="194" t="e">
        <f>SUM(SUMIFS([1]raw_resource_build!$S:$S,[1]raw_resource_build!$A:$A,AF$934,[1]raw_resource_build!$E:$E,$C948)/10^6,
SUMIFS([1]raw_resource_build!$T:$T,[1]raw_resource_build!$A:$A,AF$934,[1]raw_resource_build!$E:$E,$C948)/10^6)</f>
        <v>#VALUE!</v>
      </c>
      <c r="AG948" s="194" t="e">
        <f>SUM(SUMIFS([1]raw_resource_build!$S:$S,[1]raw_resource_build!$A:$A,AG$934,[1]raw_resource_build!$E:$E,$C948)/10^6,
SUMIFS([1]raw_resource_build!$T:$T,[1]raw_resource_build!$A:$A,AG$934,[1]raw_resource_build!$E:$E,$C948)/10^6)</f>
        <v>#VALUE!</v>
      </c>
      <c r="AH948" s="194" t="e">
        <f>SUM(SUMIFS([1]raw_resource_build!$S:$S,[1]raw_resource_build!$A:$A,AH$934,[1]raw_resource_build!$E:$E,$C948)/10^6,
SUMIFS([1]raw_resource_build!$T:$T,[1]raw_resource_build!$A:$A,AH$934,[1]raw_resource_build!$E:$E,$C948)/10^6)</f>
        <v>#VALUE!</v>
      </c>
      <c r="AI948" s="194" t="e">
        <f>SUM(SUMIFS([1]raw_resource_build!$S:$S,[1]raw_resource_build!$A:$A,AI$934,[1]raw_resource_build!$E:$E,$C948)/10^6,
SUMIFS([1]raw_resource_build!$T:$T,[1]raw_resource_build!$A:$A,AI$934,[1]raw_resource_build!$E:$E,$C948)/10^6)</f>
        <v>#VALUE!</v>
      </c>
      <c r="AJ948" s="194" t="e">
        <f>SUM(SUMIFS([1]raw_resource_build!$S:$S,[1]raw_resource_build!$A:$A,AJ$934,[1]raw_resource_build!$E:$E,$C948)/10^6,
SUMIFS([1]raw_resource_build!$T:$T,[1]raw_resource_build!$A:$A,AJ$934,[1]raw_resource_build!$E:$E,$C948)/10^6)</f>
        <v>#VALUE!</v>
      </c>
      <c r="AK948" s="194" t="e">
        <f>SUM(SUMIFS([1]raw_resource_build!$S:$S,[1]raw_resource_build!$A:$A,AK$934,[1]raw_resource_build!$E:$E,$C948)/10^6,
SUMIFS([1]raw_resource_build!$T:$T,[1]raw_resource_build!$A:$A,AK$934,[1]raw_resource_build!$E:$E,$C948)/10^6)</f>
        <v>#VALUE!</v>
      </c>
      <c r="AL948" s="194" t="e">
        <f>SUM(SUMIFS([1]raw_resource_build!$S:$S,[1]raw_resource_build!$A:$A,AL$934,[1]raw_resource_build!$E:$E,$C948)/10^6,
SUMIFS([1]raw_resource_build!$T:$T,[1]raw_resource_build!$A:$A,AL$934,[1]raw_resource_build!$E:$E,$C948)/10^6)</f>
        <v>#VALUE!</v>
      </c>
      <c r="AM948" s="194" t="e">
        <f>SUM(SUMIFS([1]raw_resource_build!$S:$S,[1]raw_resource_build!$A:$A,AM$934,[1]raw_resource_build!$E:$E,$C948)/10^6,
SUMIFS([1]raw_resource_build!$T:$T,[1]raw_resource_build!$A:$A,AM$934,[1]raw_resource_build!$E:$E,$C948)/10^6)</f>
        <v>#VALUE!</v>
      </c>
      <c r="AN948" s="195" t="e">
        <f>SUM(SUMIFS([1]raw_resource_build!$S:$S,[1]raw_resource_build!$A:$A,AN$934,[1]raw_resource_build!$E:$E,$C948)/10^6,
SUMIFS([1]raw_resource_build!$T:$T,[1]raw_resource_build!$A:$A,AN$934,[1]raw_resource_build!$E:$E,$C948)/10^6)</f>
        <v>#VALUE!</v>
      </c>
      <c r="AO948" s="48"/>
    </row>
    <row r="949" spans="3:41" outlineLevel="1" x14ac:dyDescent="0.4">
      <c r="C949" s="17" t="s">
        <v>343</v>
      </c>
      <c r="D949" s="85" t="s">
        <v>185</v>
      </c>
      <c r="E949" s="193">
        <v>0</v>
      </c>
      <c r="F949" s="194">
        <v>0</v>
      </c>
      <c r="G949" s="194">
        <v>0</v>
      </c>
      <c r="H949" s="194">
        <v>0</v>
      </c>
      <c r="I949" s="194">
        <v>0</v>
      </c>
      <c r="J949" s="194">
        <v>0</v>
      </c>
      <c r="K949" s="194">
        <v>0</v>
      </c>
      <c r="L949" s="194">
        <v>0</v>
      </c>
      <c r="M949" s="194">
        <v>0</v>
      </c>
      <c r="N949" s="194">
        <v>0</v>
      </c>
      <c r="O949" s="194">
        <v>0</v>
      </c>
      <c r="P949" s="194">
        <v>0</v>
      </c>
      <c r="Q949" s="194">
        <v>0</v>
      </c>
      <c r="R949" s="194">
        <v>0</v>
      </c>
      <c r="S949" s="194">
        <v>0</v>
      </c>
      <c r="T949" s="194">
        <v>0</v>
      </c>
      <c r="U949" s="194" t="e">
        <f>SUM(SUMIFS([1]raw_resource_build!$S:$S,[1]raw_resource_build!$A:$A,U$934,[1]raw_resource_build!$E:$E,$C949)/10^6,
SUMIFS([1]raw_resource_build!$T:$T,[1]raw_resource_build!$A:$A,U$934,[1]raw_resource_build!$E:$E,$C949)/10^6)</f>
        <v>#VALUE!</v>
      </c>
      <c r="V949" s="194" t="e">
        <f>SUM(SUMIFS([1]raw_resource_build!$S:$S,[1]raw_resource_build!$A:$A,V$934,[1]raw_resource_build!$E:$E,$C949)/10^6,
SUMIFS([1]raw_resource_build!$T:$T,[1]raw_resource_build!$A:$A,V$934,[1]raw_resource_build!$E:$E,$C949)/10^6)</f>
        <v>#VALUE!</v>
      </c>
      <c r="W949" s="194" t="e">
        <f>SUM(SUMIFS([1]raw_resource_build!$S:$S,[1]raw_resource_build!$A:$A,W$934,[1]raw_resource_build!$E:$E,$C949)/10^6,
SUMIFS([1]raw_resource_build!$T:$T,[1]raw_resource_build!$A:$A,W$934,[1]raw_resource_build!$E:$E,$C949)/10^6)</f>
        <v>#VALUE!</v>
      </c>
      <c r="X949" s="194" t="e">
        <f>SUM(SUMIFS([1]raw_resource_build!$S:$S,[1]raw_resource_build!$A:$A,X$934,[1]raw_resource_build!$E:$E,$C949)/10^6,
SUMIFS([1]raw_resource_build!$T:$T,[1]raw_resource_build!$A:$A,X$934,[1]raw_resource_build!$E:$E,$C949)/10^6)</f>
        <v>#VALUE!</v>
      </c>
      <c r="Y949" s="194" t="e">
        <f>SUM(SUMIFS([1]raw_resource_build!$S:$S,[1]raw_resource_build!$A:$A,Y$934,[1]raw_resource_build!$E:$E,$C949)/10^6,
SUMIFS([1]raw_resource_build!$T:$T,[1]raw_resource_build!$A:$A,Y$934,[1]raw_resource_build!$E:$E,$C949)/10^6)</f>
        <v>#VALUE!</v>
      </c>
      <c r="Z949" s="194" t="e">
        <f>SUM(SUMIFS([1]raw_resource_build!$S:$S,[1]raw_resource_build!$A:$A,Z$934,[1]raw_resource_build!$E:$E,$C949)/10^6,
SUMIFS([1]raw_resource_build!$T:$T,[1]raw_resource_build!$A:$A,Z$934,[1]raw_resource_build!$E:$E,$C949)/10^6)</f>
        <v>#VALUE!</v>
      </c>
      <c r="AA949" s="194" t="e">
        <f>SUM(SUMIFS([1]raw_resource_build!$S:$S,[1]raw_resource_build!$A:$A,AA$934,[1]raw_resource_build!$E:$E,$C949)/10^6,
SUMIFS([1]raw_resource_build!$T:$T,[1]raw_resource_build!$A:$A,AA$934,[1]raw_resource_build!$E:$E,$C949)/10^6)</f>
        <v>#VALUE!</v>
      </c>
      <c r="AB949" s="194" t="e">
        <f>SUM(SUMIFS([1]raw_resource_build!$S:$S,[1]raw_resource_build!$A:$A,AB$934,[1]raw_resource_build!$E:$E,$C949)/10^6,
SUMIFS([1]raw_resource_build!$T:$T,[1]raw_resource_build!$A:$A,AB$934,[1]raw_resource_build!$E:$E,$C949)/10^6)</f>
        <v>#VALUE!</v>
      </c>
      <c r="AC949" s="194" t="e">
        <f>SUM(SUMIFS([1]raw_resource_build!$S:$S,[1]raw_resource_build!$A:$A,AC$934,[1]raw_resource_build!$E:$E,$C949)/10^6,
SUMIFS([1]raw_resource_build!$T:$T,[1]raw_resource_build!$A:$A,AC$934,[1]raw_resource_build!$E:$E,$C949)/10^6)</f>
        <v>#VALUE!</v>
      </c>
      <c r="AD949" s="194" t="e">
        <f>SUM(SUMIFS([1]raw_resource_build!$S:$S,[1]raw_resource_build!$A:$A,AD$934,[1]raw_resource_build!$E:$E,$C949)/10^6,
SUMIFS([1]raw_resource_build!$T:$T,[1]raw_resource_build!$A:$A,AD$934,[1]raw_resource_build!$E:$E,$C949)/10^6)</f>
        <v>#VALUE!</v>
      </c>
      <c r="AE949" s="194" t="e">
        <f>SUM(SUMIFS([1]raw_resource_build!$S:$S,[1]raw_resource_build!$A:$A,AE$934,[1]raw_resource_build!$E:$E,$C949)/10^6,
SUMIFS([1]raw_resource_build!$T:$T,[1]raw_resource_build!$A:$A,AE$934,[1]raw_resource_build!$E:$E,$C949)/10^6)</f>
        <v>#VALUE!</v>
      </c>
      <c r="AF949" s="194" t="e">
        <f>SUM(SUMIFS([1]raw_resource_build!$S:$S,[1]raw_resource_build!$A:$A,AF$934,[1]raw_resource_build!$E:$E,$C949)/10^6,
SUMIFS([1]raw_resource_build!$T:$T,[1]raw_resource_build!$A:$A,AF$934,[1]raw_resource_build!$E:$E,$C949)/10^6)</f>
        <v>#VALUE!</v>
      </c>
      <c r="AG949" s="194" t="e">
        <f>SUM(SUMIFS([1]raw_resource_build!$S:$S,[1]raw_resource_build!$A:$A,AG$934,[1]raw_resource_build!$E:$E,$C949)/10^6,
SUMIFS([1]raw_resource_build!$T:$T,[1]raw_resource_build!$A:$A,AG$934,[1]raw_resource_build!$E:$E,$C949)/10^6)</f>
        <v>#VALUE!</v>
      </c>
      <c r="AH949" s="194" t="e">
        <f>SUM(SUMIFS([1]raw_resource_build!$S:$S,[1]raw_resource_build!$A:$A,AH$934,[1]raw_resource_build!$E:$E,$C949)/10^6,
SUMIFS([1]raw_resource_build!$T:$T,[1]raw_resource_build!$A:$A,AH$934,[1]raw_resource_build!$E:$E,$C949)/10^6)</f>
        <v>#VALUE!</v>
      </c>
      <c r="AI949" s="194" t="e">
        <f>SUM(SUMIFS([1]raw_resource_build!$S:$S,[1]raw_resource_build!$A:$A,AI$934,[1]raw_resource_build!$E:$E,$C949)/10^6,
SUMIFS([1]raw_resource_build!$T:$T,[1]raw_resource_build!$A:$A,AI$934,[1]raw_resource_build!$E:$E,$C949)/10^6)</f>
        <v>#VALUE!</v>
      </c>
      <c r="AJ949" s="194" t="e">
        <f>SUM(SUMIFS([1]raw_resource_build!$S:$S,[1]raw_resource_build!$A:$A,AJ$934,[1]raw_resource_build!$E:$E,$C949)/10^6,
SUMIFS([1]raw_resource_build!$T:$T,[1]raw_resource_build!$A:$A,AJ$934,[1]raw_resource_build!$E:$E,$C949)/10^6)</f>
        <v>#VALUE!</v>
      </c>
      <c r="AK949" s="194" t="e">
        <f>SUM(SUMIFS([1]raw_resource_build!$S:$S,[1]raw_resource_build!$A:$A,AK$934,[1]raw_resource_build!$E:$E,$C949)/10^6,
SUMIFS([1]raw_resource_build!$T:$T,[1]raw_resource_build!$A:$A,AK$934,[1]raw_resource_build!$E:$E,$C949)/10^6)</f>
        <v>#VALUE!</v>
      </c>
      <c r="AL949" s="194" t="e">
        <f>SUM(SUMIFS([1]raw_resource_build!$S:$S,[1]raw_resource_build!$A:$A,AL$934,[1]raw_resource_build!$E:$E,$C949)/10^6,
SUMIFS([1]raw_resource_build!$T:$T,[1]raw_resource_build!$A:$A,AL$934,[1]raw_resource_build!$E:$E,$C949)/10^6)</f>
        <v>#VALUE!</v>
      </c>
      <c r="AM949" s="194" t="e">
        <f>SUM(SUMIFS([1]raw_resource_build!$S:$S,[1]raw_resource_build!$A:$A,AM$934,[1]raw_resource_build!$E:$E,$C949)/10^6,
SUMIFS([1]raw_resource_build!$T:$T,[1]raw_resource_build!$A:$A,AM$934,[1]raw_resource_build!$E:$E,$C949)/10^6)</f>
        <v>#VALUE!</v>
      </c>
      <c r="AN949" s="195" t="e">
        <f>SUM(SUMIFS([1]raw_resource_build!$S:$S,[1]raw_resource_build!$A:$A,AN$934,[1]raw_resource_build!$E:$E,$C949)/10^6,
SUMIFS([1]raw_resource_build!$T:$T,[1]raw_resource_build!$A:$A,AN$934,[1]raw_resource_build!$E:$E,$C949)/10^6)</f>
        <v>#VALUE!</v>
      </c>
      <c r="AO949" s="48"/>
    </row>
    <row r="950" spans="3:41" outlineLevel="1" x14ac:dyDescent="0.4">
      <c r="C950" s="17" t="s">
        <v>138</v>
      </c>
      <c r="D950" s="85" t="s">
        <v>185</v>
      </c>
      <c r="E950" s="193">
        <v>0</v>
      </c>
      <c r="F950" s="194">
        <v>0</v>
      </c>
      <c r="G950" s="194">
        <v>0</v>
      </c>
      <c r="H950" s="194">
        <v>0</v>
      </c>
      <c r="I950" s="194">
        <v>0</v>
      </c>
      <c r="J950" s="194">
        <v>156.04869550000001</v>
      </c>
      <c r="K950" s="194">
        <v>305.82593041999996</v>
      </c>
      <c r="L950" s="194">
        <v>449.70061420000002</v>
      </c>
      <c r="M950" s="194">
        <v>589.66075886999988</v>
      </c>
      <c r="N950" s="194">
        <v>815.87823326</v>
      </c>
      <c r="O950" s="194">
        <v>0</v>
      </c>
      <c r="P950" s="194">
        <v>1357.8830377799998</v>
      </c>
      <c r="Q950" s="194">
        <v>0</v>
      </c>
      <c r="R950" s="194">
        <v>0</v>
      </c>
      <c r="S950" s="194">
        <v>0</v>
      </c>
      <c r="T950" s="194">
        <v>2185.1788050800001</v>
      </c>
      <c r="U950" s="194" t="e">
        <f>SUM(SUMIFS([1]raw_resource_build!$S:$S,[1]raw_resource_build!$A:$A,U$934,[1]raw_resource_build!$E:$E,$C950)/10^6,
SUMIFS([1]raw_resource_build!$T:$T,[1]raw_resource_build!$A:$A,U$934,[1]raw_resource_build!$E:$E,$C950)/10^6)</f>
        <v>#VALUE!</v>
      </c>
      <c r="V950" s="194" t="e">
        <f>SUM(SUMIFS([1]raw_resource_build!$S:$S,[1]raw_resource_build!$A:$A,V$934,[1]raw_resource_build!$E:$E,$C950)/10^6,
SUMIFS([1]raw_resource_build!$T:$T,[1]raw_resource_build!$A:$A,V$934,[1]raw_resource_build!$E:$E,$C950)/10^6)</f>
        <v>#VALUE!</v>
      </c>
      <c r="W950" s="194" t="e">
        <f>SUM(SUMIFS([1]raw_resource_build!$S:$S,[1]raw_resource_build!$A:$A,W$934,[1]raw_resource_build!$E:$E,$C950)/10^6,
SUMIFS([1]raw_resource_build!$T:$T,[1]raw_resource_build!$A:$A,W$934,[1]raw_resource_build!$E:$E,$C950)/10^6)</f>
        <v>#VALUE!</v>
      </c>
      <c r="X950" s="194" t="e">
        <f>SUM(SUMIFS([1]raw_resource_build!$S:$S,[1]raw_resource_build!$A:$A,X$934,[1]raw_resource_build!$E:$E,$C950)/10^6,
SUMIFS([1]raw_resource_build!$T:$T,[1]raw_resource_build!$A:$A,X$934,[1]raw_resource_build!$E:$E,$C950)/10^6)</f>
        <v>#VALUE!</v>
      </c>
      <c r="Y950" s="194" t="e">
        <f>SUM(SUMIFS([1]raw_resource_build!$S:$S,[1]raw_resource_build!$A:$A,Y$934,[1]raw_resource_build!$E:$E,$C950)/10^6,
SUMIFS([1]raw_resource_build!$T:$T,[1]raw_resource_build!$A:$A,Y$934,[1]raw_resource_build!$E:$E,$C950)/10^6)</f>
        <v>#VALUE!</v>
      </c>
      <c r="Z950" s="194" t="e">
        <f>SUM(SUMIFS([1]raw_resource_build!$S:$S,[1]raw_resource_build!$A:$A,Z$934,[1]raw_resource_build!$E:$E,$C950)/10^6,
SUMIFS([1]raw_resource_build!$T:$T,[1]raw_resource_build!$A:$A,Z$934,[1]raw_resource_build!$E:$E,$C950)/10^6)</f>
        <v>#VALUE!</v>
      </c>
      <c r="AA950" s="194" t="e">
        <f>SUM(SUMIFS([1]raw_resource_build!$S:$S,[1]raw_resource_build!$A:$A,AA$934,[1]raw_resource_build!$E:$E,$C950)/10^6,
SUMIFS([1]raw_resource_build!$T:$T,[1]raw_resource_build!$A:$A,AA$934,[1]raw_resource_build!$E:$E,$C950)/10^6)</f>
        <v>#VALUE!</v>
      </c>
      <c r="AB950" s="194" t="e">
        <f>SUM(SUMIFS([1]raw_resource_build!$S:$S,[1]raw_resource_build!$A:$A,AB$934,[1]raw_resource_build!$E:$E,$C950)/10^6,
SUMIFS([1]raw_resource_build!$T:$T,[1]raw_resource_build!$A:$A,AB$934,[1]raw_resource_build!$E:$E,$C950)/10^6)</f>
        <v>#VALUE!</v>
      </c>
      <c r="AC950" s="194" t="e">
        <f>SUM(SUMIFS([1]raw_resource_build!$S:$S,[1]raw_resource_build!$A:$A,AC$934,[1]raw_resource_build!$E:$E,$C950)/10^6,
SUMIFS([1]raw_resource_build!$T:$T,[1]raw_resource_build!$A:$A,AC$934,[1]raw_resource_build!$E:$E,$C950)/10^6)</f>
        <v>#VALUE!</v>
      </c>
      <c r="AD950" s="194" t="e">
        <f>SUM(SUMIFS([1]raw_resource_build!$S:$S,[1]raw_resource_build!$A:$A,AD$934,[1]raw_resource_build!$E:$E,$C950)/10^6,
SUMIFS([1]raw_resource_build!$T:$T,[1]raw_resource_build!$A:$A,AD$934,[1]raw_resource_build!$E:$E,$C950)/10^6)</f>
        <v>#VALUE!</v>
      </c>
      <c r="AE950" s="194" t="e">
        <f>SUM(SUMIFS([1]raw_resource_build!$S:$S,[1]raw_resource_build!$A:$A,AE$934,[1]raw_resource_build!$E:$E,$C950)/10^6,
SUMIFS([1]raw_resource_build!$T:$T,[1]raw_resource_build!$A:$A,AE$934,[1]raw_resource_build!$E:$E,$C950)/10^6)</f>
        <v>#VALUE!</v>
      </c>
      <c r="AF950" s="194" t="e">
        <f>SUM(SUMIFS([1]raw_resource_build!$S:$S,[1]raw_resource_build!$A:$A,AF$934,[1]raw_resource_build!$E:$E,$C950)/10^6,
SUMIFS([1]raw_resource_build!$T:$T,[1]raw_resource_build!$A:$A,AF$934,[1]raw_resource_build!$E:$E,$C950)/10^6)</f>
        <v>#VALUE!</v>
      </c>
      <c r="AG950" s="194" t="e">
        <f>SUM(SUMIFS([1]raw_resource_build!$S:$S,[1]raw_resource_build!$A:$A,AG$934,[1]raw_resource_build!$E:$E,$C950)/10^6,
SUMIFS([1]raw_resource_build!$T:$T,[1]raw_resource_build!$A:$A,AG$934,[1]raw_resource_build!$E:$E,$C950)/10^6)</f>
        <v>#VALUE!</v>
      </c>
      <c r="AH950" s="194" t="e">
        <f>SUM(SUMIFS([1]raw_resource_build!$S:$S,[1]raw_resource_build!$A:$A,AH$934,[1]raw_resource_build!$E:$E,$C950)/10^6,
SUMIFS([1]raw_resource_build!$T:$T,[1]raw_resource_build!$A:$A,AH$934,[1]raw_resource_build!$E:$E,$C950)/10^6)</f>
        <v>#VALUE!</v>
      </c>
      <c r="AI950" s="194" t="e">
        <f>SUM(SUMIFS([1]raw_resource_build!$S:$S,[1]raw_resource_build!$A:$A,AI$934,[1]raw_resource_build!$E:$E,$C950)/10^6,
SUMIFS([1]raw_resource_build!$T:$T,[1]raw_resource_build!$A:$A,AI$934,[1]raw_resource_build!$E:$E,$C950)/10^6)</f>
        <v>#VALUE!</v>
      </c>
      <c r="AJ950" s="194" t="e">
        <f>SUM(SUMIFS([1]raw_resource_build!$S:$S,[1]raw_resource_build!$A:$A,AJ$934,[1]raw_resource_build!$E:$E,$C950)/10^6,
SUMIFS([1]raw_resource_build!$T:$T,[1]raw_resource_build!$A:$A,AJ$934,[1]raw_resource_build!$E:$E,$C950)/10^6)</f>
        <v>#VALUE!</v>
      </c>
      <c r="AK950" s="194" t="e">
        <f>SUM(SUMIFS([1]raw_resource_build!$S:$S,[1]raw_resource_build!$A:$A,AK$934,[1]raw_resource_build!$E:$E,$C950)/10^6,
SUMIFS([1]raw_resource_build!$T:$T,[1]raw_resource_build!$A:$A,AK$934,[1]raw_resource_build!$E:$E,$C950)/10^6)</f>
        <v>#VALUE!</v>
      </c>
      <c r="AL950" s="194" t="e">
        <f>SUM(SUMIFS([1]raw_resource_build!$S:$S,[1]raw_resource_build!$A:$A,AL$934,[1]raw_resource_build!$E:$E,$C950)/10^6,
SUMIFS([1]raw_resource_build!$T:$T,[1]raw_resource_build!$A:$A,AL$934,[1]raw_resource_build!$E:$E,$C950)/10^6)</f>
        <v>#VALUE!</v>
      </c>
      <c r="AM950" s="194" t="e">
        <f>SUM(SUMIFS([1]raw_resource_build!$S:$S,[1]raw_resource_build!$A:$A,AM$934,[1]raw_resource_build!$E:$E,$C950)/10^6,
SUMIFS([1]raw_resource_build!$T:$T,[1]raw_resource_build!$A:$A,AM$934,[1]raw_resource_build!$E:$E,$C950)/10^6)</f>
        <v>#VALUE!</v>
      </c>
      <c r="AN950" s="195" t="e">
        <f>SUM(SUMIFS([1]raw_resource_build!$S:$S,[1]raw_resource_build!$A:$A,AN$934,[1]raw_resource_build!$E:$E,$C950)/10^6,
SUMIFS([1]raw_resource_build!$T:$T,[1]raw_resource_build!$A:$A,AN$934,[1]raw_resource_build!$E:$E,$C950)/10^6)</f>
        <v>#VALUE!</v>
      </c>
      <c r="AO950" s="48"/>
    </row>
    <row r="951" spans="3:41" outlineLevel="1" x14ac:dyDescent="0.4">
      <c r="C951" s="17" t="s">
        <v>137</v>
      </c>
      <c r="D951" s="85" t="s">
        <v>185</v>
      </c>
      <c r="E951" s="193">
        <v>0</v>
      </c>
      <c r="F951" s="194">
        <v>0</v>
      </c>
      <c r="G951" s="194">
        <v>0</v>
      </c>
      <c r="H951" s="194">
        <v>0</v>
      </c>
      <c r="I951" s="194">
        <v>0</v>
      </c>
      <c r="J951" s="194">
        <v>0</v>
      </c>
      <c r="K951" s="194">
        <v>0</v>
      </c>
      <c r="L951" s="194">
        <v>0</v>
      </c>
      <c r="M951" s="194">
        <v>0</v>
      </c>
      <c r="N951" s="194">
        <v>0</v>
      </c>
      <c r="O951" s="194">
        <v>0</v>
      </c>
      <c r="P951" s="194">
        <v>0</v>
      </c>
      <c r="Q951" s="194">
        <v>0</v>
      </c>
      <c r="R951" s="194">
        <v>0</v>
      </c>
      <c r="S951" s="194">
        <v>0</v>
      </c>
      <c r="T951" s="194">
        <v>0</v>
      </c>
      <c r="U951" s="194" t="e">
        <f>SUM(SUMIFS([1]raw_resource_build!$S:$S,[1]raw_resource_build!$A:$A,U$934,[1]raw_resource_build!$E:$E,$C951)/10^6,
SUMIFS([1]raw_resource_build!$T:$T,[1]raw_resource_build!$A:$A,U$934,[1]raw_resource_build!$E:$E,$C951)/10^6)</f>
        <v>#VALUE!</v>
      </c>
      <c r="V951" s="194" t="e">
        <f>SUM(SUMIFS([1]raw_resource_build!$S:$S,[1]raw_resource_build!$A:$A,V$934,[1]raw_resource_build!$E:$E,$C951)/10^6,
SUMIFS([1]raw_resource_build!$T:$T,[1]raw_resource_build!$A:$A,V$934,[1]raw_resource_build!$E:$E,$C951)/10^6)</f>
        <v>#VALUE!</v>
      </c>
      <c r="W951" s="194" t="e">
        <f>SUM(SUMIFS([1]raw_resource_build!$S:$S,[1]raw_resource_build!$A:$A,W$934,[1]raw_resource_build!$E:$E,$C951)/10^6,
SUMIFS([1]raw_resource_build!$T:$T,[1]raw_resource_build!$A:$A,W$934,[1]raw_resource_build!$E:$E,$C951)/10^6)</f>
        <v>#VALUE!</v>
      </c>
      <c r="X951" s="194" t="e">
        <f>SUM(SUMIFS([1]raw_resource_build!$S:$S,[1]raw_resource_build!$A:$A,X$934,[1]raw_resource_build!$E:$E,$C951)/10^6,
SUMIFS([1]raw_resource_build!$T:$T,[1]raw_resource_build!$A:$A,X$934,[1]raw_resource_build!$E:$E,$C951)/10^6)</f>
        <v>#VALUE!</v>
      </c>
      <c r="Y951" s="194" t="e">
        <f>SUM(SUMIFS([1]raw_resource_build!$S:$S,[1]raw_resource_build!$A:$A,Y$934,[1]raw_resource_build!$E:$E,$C951)/10^6,
SUMIFS([1]raw_resource_build!$T:$T,[1]raw_resource_build!$A:$A,Y$934,[1]raw_resource_build!$E:$E,$C951)/10^6)</f>
        <v>#VALUE!</v>
      </c>
      <c r="Z951" s="194" t="e">
        <f>SUM(SUMIFS([1]raw_resource_build!$S:$S,[1]raw_resource_build!$A:$A,Z$934,[1]raw_resource_build!$E:$E,$C951)/10^6,
SUMIFS([1]raw_resource_build!$T:$T,[1]raw_resource_build!$A:$A,Z$934,[1]raw_resource_build!$E:$E,$C951)/10^6)</f>
        <v>#VALUE!</v>
      </c>
      <c r="AA951" s="194" t="e">
        <f>SUM(SUMIFS([1]raw_resource_build!$S:$S,[1]raw_resource_build!$A:$A,AA$934,[1]raw_resource_build!$E:$E,$C951)/10^6,
SUMIFS([1]raw_resource_build!$T:$T,[1]raw_resource_build!$A:$A,AA$934,[1]raw_resource_build!$E:$E,$C951)/10^6)</f>
        <v>#VALUE!</v>
      </c>
      <c r="AB951" s="194" t="e">
        <f>SUM(SUMIFS([1]raw_resource_build!$S:$S,[1]raw_resource_build!$A:$A,AB$934,[1]raw_resource_build!$E:$E,$C951)/10^6,
SUMIFS([1]raw_resource_build!$T:$T,[1]raw_resource_build!$A:$A,AB$934,[1]raw_resource_build!$E:$E,$C951)/10^6)</f>
        <v>#VALUE!</v>
      </c>
      <c r="AC951" s="194" t="e">
        <f>SUM(SUMIFS([1]raw_resource_build!$S:$S,[1]raw_resource_build!$A:$A,AC$934,[1]raw_resource_build!$E:$E,$C951)/10^6,
SUMIFS([1]raw_resource_build!$T:$T,[1]raw_resource_build!$A:$A,AC$934,[1]raw_resource_build!$E:$E,$C951)/10^6)</f>
        <v>#VALUE!</v>
      </c>
      <c r="AD951" s="194" t="e">
        <f>SUM(SUMIFS([1]raw_resource_build!$S:$S,[1]raw_resource_build!$A:$A,AD$934,[1]raw_resource_build!$E:$E,$C951)/10^6,
SUMIFS([1]raw_resource_build!$T:$T,[1]raw_resource_build!$A:$A,AD$934,[1]raw_resource_build!$E:$E,$C951)/10^6)</f>
        <v>#VALUE!</v>
      </c>
      <c r="AE951" s="194" t="e">
        <f>SUM(SUMIFS([1]raw_resource_build!$S:$S,[1]raw_resource_build!$A:$A,AE$934,[1]raw_resource_build!$E:$E,$C951)/10^6,
SUMIFS([1]raw_resource_build!$T:$T,[1]raw_resource_build!$A:$A,AE$934,[1]raw_resource_build!$E:$E,$C951)/10^6)</f>
        <v>#VALUE!</v>
      </c>
      <c r="AF951" s="194" t="e">
        <f>SUM(SUMIFS([1]raw_resource_build!$S:$S,[1]raw_resource_build!$A:$A,AF$934,[1]raw_resource_build!$E:$E,$C951)/10^6,
SUMIFS([1]raw_resource_build!$T:$T,[1]raw_resource_build!$A:$A,AF$934,[1]raw_resource_build!$E:$E,$C951)/10^6)</f>
        <v>#VALUE!</v>
      </c>
      <c r="AG951" s="194" t="e">
        <f>SUM(SUMIFS([1]raw_resource_build!$S:$S,[1]raw_resource_build!$A:$A,AG$934,[1]raw_resource_build!$E:$E,$C951)/10^6,
SUMIFS([1]raw_resource_build!$T:$T,[1]raw_resource_build!$A:$A,AG$934,[1]raw_resource_build!$E:$E,$C951)/10^6)</f>
        <v>#VALUE!</v>
      </c>
      <c r="AH951" s="194" t="e">
        <f>SUM(SUMIFS([1]raw_resource_build!$S:$S,[1]raw_resource_build!$A:$A,AH$934,[1]raw_resource_build!$E:$E,$C951)/10^6,
SUMIFS([1]raw_resource_build!$T:$T,[1]raw_resource_build!$A:$A,AH$934,[1]raw_resource_build!$E:$E,$C951)/10^6)</f>
        <v>#VALUE!</v>
      </c>
      <c r="AI951" s="194" t="e">
        <f>SUM(SUMIFS([1]raw_resource_build!$S:$S,[1]raw_resource_build!$A:$A,AI$934,[1]raw_resource_build!$E:$E,$C951)/10^6,
SUMIFS([1]raw_resource_build!$T:$T,[1]raw_resource_build!$A:$A,AI$934,[1]raw_resource_build!$E:$E,$C951)/10^6)</f>
        <v>#VALUE!</v>
      </c>
      <c r="AJ951" s="194" t="e">
        <f>SUM(SUMIFS([1]raw_resource_build!$S:$S,[1]raw_resource_build!$A:$A,AJ$934,[1]raw_resource_build!$E:$E,$C951)/10^6,
SUMIFS([1]raw_resource_build!$T:$T,[1]raw_resource_build!$A:$A,AJ$934,[1]raw_resource_build!$E:$E,$C951)/10^6)</f>
        <v>#VALUE!</v>
      </c>
      <c r="AK951" s="194" t="e">
        <f>SUM(SUMIFS([1]raw_resource_build!$S:$S,[1]raw_resource_build!$A:$A,AK$934,[1]raw_resource_build!$E:$E,$C951)/10^6,
SUMIFS([1]raw_resource_build!$T:$T,[1]raw_resource_build!$A:$A,AK$934,[1]raw_resource_build!$E:$E,$C951)/10^6)</f>
        <v>#VALUE!</v>
      </c>
      <c r="AL951" s="194" t="e">
        <f>SUM(SUMIFS([1]raw_resource_build!$S:$S,[1]raw_resource_build!$A:$A,AL$934,[1]raw_resource_build!$E:$E,$C951)/10^6,
SUMIFS([1]raw_resource_build!$T:$T,[1]raw_resource_build!$A:$A,AL$934,[1]raw_resource_build!$E:$E,$C951)/10^6)</f>
        <v>#VALUE!</v>
      </c>
      <c r="AM951" s="194" t="e">
        <f>SUM(SUMIFS([1]raw_resource_build!$S:$S,[1]raw_resource_build!$A:$A,AM$934,[1]raw_resource_build!$E:$E,$C951)/10^6,
SUMIFS([1]raw_resource_build!$T:$T,[1]raw_resource_build!$A:$A,AM$934,[1]raw_resource_build!$E:$E,$C951)/10^6)</f>
        <v>#VALUE!</v>
      </c>
      <c r="AN951" s="195" t="e">
        <f>SUM(SUMIFS([1]raw_resource_build!$S:$S,[1]raw_resource_build!$A:$A,AN$934,[1]raw_resource_build!$E:$E,$C951)/10^6,
SUMIFS([1]raw_resource_build!$T:$T,[1]raw_resource_build!$A:$A,AN$934,[1]raw_resource_build!$E:$E,$C951)/10^6)</f>
        <v>#VALUE!</v>
      </c>
      <c r="AO951" s="48"/>
    </row>
    <row r="952" spans="3:41" outlineLevel="1" x14ac:dyDescent="0.4">
      <c r="C952" s="17" t="s">
        <v>136</v>
      </c>
      <c r="D952" s="85" t="s">
        <v>185</v>
      </c>
      <c r="E952" s="193">
        <v>0</v>
      </c>
      <c r="F952" s="194">
        <v>0</v>
      </c>
      <c r="G952" s="194">
        <v>0</v>
      </c>
      <c r="H952" s="194">
        <v>0</v>
      </c>
      <c r="I952" s="194">
        <v>0</v>
      </c>
      <c r="J952" s="194">
        <v>0</v>
      </c>
      <c r="K952" s="194">
        <v>0</v>
      </c>
      <c r="L952" s="194">
        <v>0</v>
      </c>
      <c r="M952" s="194">
        <v>0</v>
      </c>
      <c r="N952" s="194">
        <v>0</v>
      </c>
      <c r="O952" s="194">
        <v>0</v>
      </c>
      <c r="P952" s="194">
        <v>0</v>
      </c>
      <c r="Q952" s="194">
        <v>0</v>
      </c>
      <c r="R952" s="194">
        <v>0</v>
      </c>
      <c r="S952" s="194">
        <v>0</v>
      </c>
      <c r="T952" s="194">
        <v>0</v>
      </c>
      <c r="U952" s="194" t="e">
        <f>SUM(SUMIFS([1]raw_resource_build!$S:$S,[1]raw_resource_build!$A:$A,U$934,[1]raw_resource_build!$E:$E,$C952)/10^6,
SUMIFS([1]raw_resource_build!$T:$T,[1]raw_resource_build!$A:$A,U$934,[1]raw_resource_build!$E:$E,$C952)/10^6)</f>
        <v>#VALUE!</v>
      </c>
      <c r="V952" s="194" t="e">
        <f>SUM(SUMIFS([1]raw_resource_build!$S:$S,[1]raw_resource_build!$A:$A,V$934,[1]raw_resource_build!$E:$E,$C952)/10^6,
SUMIFS([1]raw_resource_build!$T:$T,[1]raw_resource_build!$A:$A,V$934,[1]raw_resource_build!$E:$E,$C952)/10^6)</f>
        <v>#VALUE!</v>
      </c>
      <c r="W952" s="194" t="e">
        <f>SUM(SUMIFS([1]raw_resource_build!$S:$S,[1]raw_resource_build!$A:$A,W$934,[1]raw_resource_build!$E:$E,$C952)/10^6,
SUMIFS([1]raw_resource_build!$T:$T,[1]raw_resource_build!$A:$A,W$934,[1]raw_resource_build!$E:$E,$C952)/10^6)</f>
        <v>#VALUE!</v>
      </c>
      <c r="X952" s="194" t="e">
        <f>SUM(SUMIFS([1]raw_resource_build!$S:$S,[1]raw_resource_build!$A:$A,X$934,[1]raw_resource_build!$E:$E,$C952)/10^6,
SUMIFS([1]raw_resource_build!$T:$T,[1]raw_resource_build!$A:$A,X$934,[1]raw_resource_build!$E:$E,$C952)/10^6)</f>
        <v>#VALUE!</v>
      </c>
      <c r="Y952" s="194" t="e">
        <f>SUM(SUMIFS([1]raw_resource_build!$S:$S,[1]raw_resource_build!$A:$A,Y$934,[1]raw_resource_build!$E:$E,$C952)/10^6,
SUMIFS([1]raw_resource_build!$T:$T,[1]raw_resource_build!$A:$A,Y$934,[1]raw_resource_build!$E:$E,$C952)/10^6)</f>
        <v>#VALUE!</v>
      </c>
      <c r="Z952" s="194" t="e">
        <f>SUM(SUMIFS([1]raw_resource_build!$S:$S,[1]raw_resource_build!$A:$A,Z$934,[1]raw_resource_build!$E:$E,$C952)/10^6,
SUMIFS([1]raw_resource_build!$T:$T,[1]raw_resource_build!$A:$A,Z$934,[1]raw_resource_build!$E:$E,$C952)/10^6)</f>
        <v>#VALUE!</v>
      </c>
      <c r="AA952" s="194" t="e">
        <f>SUM(SUMIFS([1]raw_resource_build!$S:$S,[1]raw_resource_build!$A:$A,AA$934,[1]raw_resource_build!$E:$E,$C952)/10^6,
SUMIFS([1]raw_resource_build!$T:$T,[1]raw_resource_build!$A:$A,AA$934,[1]raw_resource_build!$E:$E,$C952)/10^6)</f>
        <v>#VALUE!</v>
      </c>
      <c r="AB952" s="194" t="e">
        <f>SUM(SUMIFS([1]raw_resource_build!$S:$S,[1]raw_resource_build!$A:$A,AB$934,[1]raw_resource_build!$E:$E,$C952)/10^6,
SUMIFS([1]raw_resource_build!$T:$T,[1]raw_resource_build!$A:$A,AB$934,[1]raw_resource_build!$E:$E,$C952)/10^6)</f>
        <v>#VALUE!</v>
      </c>
      <c r="AC952" s="194" t="e">
        <f>SUM(SUMIFS([1]raw_resource_build!$S:$S,[1]raw_resource_build!$A:$A,AC$934,[1]raw_resource_build!$E:$E,$C952)/10^6,
SUMIFS([1]raw_resource_build!$T:$T,[1]raw_resource_build!$A:$A,AC$934,[1]raw_resource_build!$E:$E,$C952)/10^6)</f>
        <v>#VALUE!</v>
      </c>
      <c r="AD952" s="194" t="e">
        <f>SUM(SUMIFS([1]raw_resource_build!$S:$S,[1]raw_resource_build!$A:$A,AD$934,[1]raw_resource_build!$E:$E,$C952)/10^6,
SUMIFS([1]raw_resource_build!$T:$T,[1]raw_resource_build!$A:$A,AD$934,[1]raw_resource_build!$E:$E,$C952)/10^6)</f>
        <v>#VALUE!</v>
      </c>
      <c r="AE952" s="194" t="e">
        <f>SUM(SUMIFS([1]raw_resource_build!$S:$S,[1]raw_resource_build!$A:$A,AE$934,[1]raw_resource_build!$E:$E,$C952)/10^6,
SUMIFS([1]raw_resource_build!$T:$T,[1]raw_resource_build!$A:$A,AE$934,[1]raw_resource_build!$E:$E,$C952)/10^6)</f>
        <v>#VALUE!</v>
      </c>
      <c r="AF952" s="194" t="e">
        <f>SUM(SUMIFS([1]raw_resource_build!$S:$S,[1]raw_resource_build!$A:$A,AF$934,[1]raw_resource_build!$E:$E,$C952)/10^6,
SUMIFS([1]raw_resource_build!$T:$T,[1]raw_resource_build!$A:$A,AF$934,[1]raw_resource_build!$E:$E,$C952)/10^6)</f>
        <v>#VALUE!</v>
      </c>
      <c r="AG952" s="194" t="e">
        <f>SUM(SUMIFS([1]raw_resource_build!$S:$S,[1]raw_resource_build!$A:$A,AG$934,[1]raw_resource_build!$E:$E,$C952)/10^6,
SUMIFS([1]raw_resource_build!$T:$T,[1]raw_resource_build!$A:$A,AG$934,[1]raw_resource_build!$E:$E,$C952)/10^6)</f>
        <v>#VALUE!</v>
      </c>
      <c r="AH952" s="194" t="e">
        <f>SUM(SUMIFS([1]raw_resource_build!$S:$S,[1]raw_resource_build!$A:$A,AH$934,[1]raw_resource_build!$E:$E,$C952)/10^6,
SUMIFS([1]raw_resource_build!$T:$T,[1]raw_resource_build!$A:$A,AH$934,[1]raw_resource_build!$E:$E,$C952)/10^6)</f>
        <v>#VALUE!</v>
      </c>
      <c r="AI952" s="194" t="e">
        <f>SUM(SUMIFS([1]raw_resource_build!$S:$S,[1]raw_resource_build!$A:$A,AI$934,[1]raw_resource_build!$E:$E,$C952)/10^6,
SUMIFS([1]raw_resource_build!$T:$T,[1]raw_resource_build!$A:$A,AI$934,[1]raw_resource_build!$E:$E,$C952)/10^6)</f>
        <v>#VALUE!</v>
      </c>
      <c r="AJ952" s="194" t="e">
        <f>SUM(SUMIFS([1]raw_resource_build!$S:$S,[1]raw_resource_build!$A:$A,AJ$934,[1]raw_resource_build!$E:$E,$C952)/10^6,
SUMIFS([1]raw_resource_build!$T:$T,[1]raw_resource_build!$A:$A,AJ$934,[1]raw_resource_build!$E:$E,$C952)/10^6)</f>
        <v>#VALUE!</v>
      </c>
      <c r="AK952" s="194" t="e">
        <f>SUM(SUMIFS([1]raw_resource_build!$S:$S,[1]raw_resource_build!$A:$A,AK$934,[1]raw_resource_build!$E:$E,$C952)/10^6,
SUMIFS([1]raw_resource_build!$T:$T,[1]raw_resource_build!$A:$A,AK$934,[1]raw_resource_build!$E:$E,$C952)/10^6)</f>
        <v>#VALUE!</v>
      </c>
      <c r="AL952" s="194" t="e">
        <f>SUM(SUMIFS([1]raw_resource_build!$S:$S,[1]raw_resource_build!$A:$A,AL$934,[1]raw_resource_build!$E:$E,$C952)/10^6,
SUMIFS([1]raw_resource_build!$T:$T,[1]raw_resource_build!$A:$A,AL$934,[1]raw_resource_build!$E:$E,$C952)/10^6)</f>
        <v>#VALUE!</v>
      </c>
      <c r="AM952" s="194" t="e">
        <f>SUM(SUMIFS([1]raw_resource_build!$S:$S,[1]raw_resource_build!$A:$A,AM$934,[1]raw_resource_build!$E:$E,$C952)/10^6,
SUMIFS([1]raw_resource_build!$T:$T,[1]raw_resource_build!$A:$A,AM$934,[1]raw_resource_build!$E:$E,$C952)/10^6)</f>
        <v>#VALUE!</v>
      </c>
      <c r="AN952" s="195" t="e">
        <f>SUM(SUMIFS([1]raw_resource_build!$S:$S,[1]raw_resource_build!$A:$A,AN$934,[1]raw_resource_build!$E:$E,$C952)/10^6,
SUMIFS([1]raw_resource_build!$T:$T,[1]raw_resource_build!$A:$A,AN$934,[1]raw_resource_build!$E:$E,$C952)/10^6)</f>
        <v>#VALUE!</v>
      </c>
      <c r="AO952" s="48"/>
    </row>
    <row r="953" spans="3:41" outlineLevel="1" x14ac:dyDescent="0.4">
      <c r="C953" s="17" t="s">
        <v>344</v>
      </c>
      <c r="D953" s="85" t="s">
        <v>185</v>
      </c>
      <c r="E953" s="193">
        <v>0</v>
      </c>
      <c r="F953" s="194">
        <v>0</v>
      </c>
      <c r="G953" s="194">
        <v>0</v>
      </c>
      <c r="H953" s="194">
        <v>0</v>
      </c>
      <c r="I953" s="194">
        <v>0</v>
      </c>
      <c r="J953" s="194">
        <v>0</v>
      </c>
      <c r="K953" s="194">
        <v>0</v>
      </c>
      <c r="L953" s="194">
        <v>0</v>
      </c>
      <c r="M953" s="194">
        <v>0</v>
      </c>
      <c r="N953" s="194">
        <v>0</v>
      </c>
      <c r="O953" s="194">
        <v>0</v>
      </c>
      <c r="P953" s="194">
        <v>0</v>
      </c>
      <c r="Q953" s="194">
        <v>0</v>
      </c>
      <c r="R953" s="194">
        <v>0</v>
      </c>
      <c r="S953" s="194">
        <v>0</v>
      </c>
      <c r="T953" s="194">
        <v>0</v>
      </c>
      <c r="U953" s="194" t="e">
        <f>SUM(SUMIFS([1]raw_resource_build!$S:$S,[1]raw_resource_build!$A:$A,U$934,[1]raw_resource_build!$E:$E,$C953)/10^6,
SUMIFS([1]raw_resource_build!$T:$T,[1]raw_resource_build!$A:$A,U$934,[1]raw_resource_build!$E:$E,$C953)/10^6)</f>
        <v>#VALUE!</v>
      </c>
      <c r="V953" s="194" t="e">
        <f>SUM(SUMIFS([1]raw_resource_build!$S:$S,[1]raw_resource_build!$A:$A,V$934,[1]raw_resource_build!$E:$E,$C953)/10^6,
SUMIFS([1]raw_resource_build!$T:$T,[1]raw_resource_build!$A:$A,V$934,[1]raw_resource_build!$E:$E,$C953)/10^6)</f>
        <v>#VALUE!</v>
      </c>
      <c r="W953" s="194" t="e">
        <f>SUM(SUMIFS([1]raw_resource_build!$S:$S,[1]raw_resource_build!$A:$A,W$934,[1]raw_resource_build!$E:$E,$C953)/10^6,
SUMIFS([1]raw_resource_build!$T:$T,[1]raw_resource_build!$A:$A,W$934,[1]raw_resource_build!$E:$E,$C953)/10^6)</f>
        <v>#VALUE!</v>
      </c>
      <c r="X953" s="194" t="e">
        <f>SUM(SUMIFS([1]raw_resource_build!$S:$S,[1]raw_resource_build!$A:$A,X$934,[1]raw_resource_build!$E:$E,$C953)/10^6,
SUMIFS([1]raw_resource_build!$T:$T,[1]raw_resource_build!$A:$A,X$934,[1]raw_resource_build!$E:$E,$C953)/10^6)</f>
        <v>#VALUE!</v>
      </c>
      <c r="Y953" s="194" t="e">
        <f>SUM(SUMIFS([1]raw_resource_build!$S:$S,[1]raw_resource_build!$A:$A,Y$934,[1]raw_resource_build!$E:$E,$C953)/10^6,
SUMIFS([1]raw_resource_build!$T:$T,[1]raw_resource_build!$A:$A,Y$934,[1]raw_resource_build!$E:$E,$C953)/10^6)</f>
        <v>#VALUE!</v>
      </c>
      <c r="Z953" s="194" t="e">
        <f>SUM(SUMIFS([1]raw_resource_build!$S:$S,[1]raw_resource_build!$A:$A,Z$934,[1]raw_resource_build!$E:$E,$C953)/10^6,
SUMIFS([1]raw_resource_build!$T:$T,[1]raw_resource_build!$A:$A,Z$934,[1]raw_resource_build!$E:$E,$C953)/10^6)</f>
        <v>#VALUE!</v>
      </c>
      <c r="AA953" s="194" t="e">
        <f>SUM(SUMIFS([1]raw_resource_build!$S:$S,[1]raw_resource_build!$A:$A,AA$934,[1]raw_resource_build!$E:$E,$C953)/10^6,
SUMIFS([1]raw_resource_build!$T:$T,[1]raw_resource_build!$A:$A,AA$934,[1]raw_resource_build!$E:$E,$C953)/10^6)</f>
        <v>#VALUE!</v>
      </c>
      <c r="AB953" s="194" t="e">
        <f>SUM(SUMIFS([1]raw_resource_build!$S:$S,[1]raw_resource_build!$A:$A,AB$934,[1]raw_resource_build!$E:$E,$C953)/10^6,
SUMIFS([1]raw_resource_build!$T:$T,[1]raw_resource_build!$A:$A,AB$934,[1]raw_resource_build!$E:$E,$C953)/10^6)</f>
        <v>#VALUE!</v>
      </c>
      <c r="AC953" s="194" t="e">
        <f>SUM(SUMIFS([1]raw_resource_build!$S:$S,[1]raw_resource_build!$A:$A,AC$934,[1]raw_resource_build!$E:$E,$C953)/10^6,
SUMIFS([1]raw_resource_build!$T:$T,[1]raw_resource_build!$A:$A,AC$934,[1]raw_resource_build!$E:$E,$C953)/10^6)</f>
        <v>#VALUE!</v>
      </c>
      <c r="AD953" s="194" t="e">
        <f>SUM(SUMIFS([1]raw_resource_build!$S:$S,[1]raw_resource_build!$A:$A,AD$934,[1]raw_resource_build!$E:$E,$C953)/10^6,
SUMIFS([1]raw_resource_build!$T:$T,[1]raw_resource_build!$A:$A,AD$934,[1]raw_resource_build!$E:$E,$C953)/10^6)</f>
        <v>#VALUE!</v>
      </c>
      <c r="AE953" s="194" t="e">
        <f>SUM(SUMIFS([1]raw_resource_build!$S:$S,[1]raw_resource_build!$A:$A,AE$934,[1]raw_resource_build!$E:$E,$C953)/10^6,
SUMIFS([1]raw_resource_build!$T:$T,[1]raw_resource_build!$A:$A,AE$934,[1]raw_resource_build!$E:$E,$C953)/10^6)</f>
        <v>#VALUE!</v>
      </c>
      <c r="AF953" s="194" t="e">
        <f>SUM(SUMIFS([1]raw_resource_build!$S:$S,[1]raw_resource_build!$A:$A,AF$934,[1]raw_resource_build!$E:$E,$C953)/10^6,
SUMIFS([1]raw_resource_build!$T:$T,[1]raw_resource_build!$A:$A,AF$934,[1]raw_resource_build!$E:$E,$C953)/10^6)</f>
        <v>#VALUE!</v>
      </c>
      <c r="AG953" s="194" t="e">
        <f>SUM(SUMIFS([1]raw_resource_build!$S:$S,[1]raw_resource_build!$A:$A,AG$934,[1]raw_resource_build!$E:$E,$C953)/10^6,
SUMIFS([1]raw_resource_build!$T:$T,[1]raw_resource_build!$A:$A,AG$934,[1]raw_resource_build!$E:$E,$C953)/10^6)</f>
        <v>#VALUE!</v>
      </c>
      <c r="AH953" s="194" t="e">
        <f>SUM(SUMIFS([1]raw_resource_build!$S:$S,[1]raw_resource_build!$A:$A,AH$934,[1]raw_resource_build!$E:$E,$C953)/10^6,
SUMIFS([1]raw_resource_build!$T:$T,[1]raw_resource_build!$A:$A,AH$934,[1]raw_resource_build!$E:$E,$C953)/10^6)</f>
        <v>#VALUE!</v>
      </c>
      <c r="AI953" s="194" t="e">
        <f>SUM(SUMIFS([1]raw_resource_build!$S:$S,[1]raw_resource_build!$A:$A,AI$934,[1]raw_resource_build!$E:$E,$C953)/10^6,
SUMIFS([1]raw_resource_build!$T:$T,[1]raw_resource_build!$A:$A,AI$934,[1]raw_resource_build!$E:$E,$C953)/10^6)</f>
        <v>#VALUE!</v>
      </c>
      <c r="AJ953" s="194" t="e">
        <f>SUM(SUMIFS([1]raw_resource_build!$S:$S,[1]raw_resource_build!$A:$A,AJ$934,[1]raw_resource_build!$E:$E,$C953)/10^6,
SUMIFS([1]raw_resource_build!$T:$T,[1]raw_resource_build!$A:$A,AJ$934,[1]raw_resource_build!$E:$E,$C953)/10^6)</f>
        <v>#VALUE!</v>
      </c>
      <c r="AK953" s="194" t="e">
        <f>SUM(SUMIFS([1]raw_resource_build!$S:$S,[1]raw_resource_build!$A:$A,AK$934,[1]raw_resource_build!$E:$E,$C953)/10^6,
SUMIFS([1]raw_resource_build!$T:$T,[1]raw_resource_build!$A:$A,AK$934,[1]raw_resource_build!$E:$E,$C953)/10^6)</f>
        <v>#VALUE!</v>
      </c>
      <c r="AL953" s="194" t="e">
        <f>SUM(SUMIFS([1]raw_resource_build!$S:$S,[1]raw_resource_build!$A:$A,AL$934,[1]raw_resource_build!$E:$E,$C953)/10^6,
SUMIFS([1]raw_resource_build!$T:$T,[1]raw_resource_build!$A:$A,AL$934,[1]raw_resource_build!$E:$E,$C953)/10^6)</f>
        <v>#VALUE!</v>
      </c>
      <c r="AM953" s="194" t="e">
        <f>SUM(SUMIFS([1]raw_resource_build!$S:$S,[1]raw_resource_build!$A:$A,AM$934,[1]raw_resource_build!$E:$E,$C953)/10^6,
SUMIFS([1]raw_resource_build!$T:$T,[1]raw_resource_build!$A:$A,AM$934,[1]raw_resource_build!$E:$E,$C953)/10^6)</f>
        <v>#VALUE!</v>
      </c>
      <c r="AN953" s="195" t="e">
        <f>SUM(SUMIFS([1]raw_resource_build!$S:$S,[1]raw_resource_build!$A:$A,AN$934,[1]raw_resource_build!$E:$E,$C953)/10^6,
SUMIFS([1]raw_resource_build!$T:$T,[1]raw_resource_build!$A:$A,AN$934,[1]raw_resource_build!$E:$E,$C953)/10^6)</f>
        <v>#VALUE!</v>
      </c>
      <c r="AO953" s="48"/>
    </row>
    <row r="954" spans="3:41" outlineLevel="1" x14ac:dyDescent="0.4">
      <c r="C954" s="17" t="s">
        <v>139</v>
      </c>
      <c r="D954" s="85" t="s">
        <v>185</v>
      </c>
      <c r="E954" s="193">
        <v>0</v>
      </c>
      <c r="F954" s="194">
        <v>0</v>
      </c>
      <c r="G954" s="194">
        <v>0</v>
      </c>
      <c r="H954" s="194">
        <v>0</v>
      </c>
      <c r="I954" s="194">
        <v>0</v>
      </c>
      <c r="J954" s="194">
        <v>0</v>
      </c>
      <c r="K954" s="194">
        <v>4.3702507400000004</v>
      </c>
      <c r="L954" s="194">
        <v>346.424263</v>
      </c>
      <c r="M954" s="194">
        <v>376.23885611999998</v>
      </c>
      <c r="N954" s="194">
        <v>467.31612530999996</v>
      </c>
      <c r="O954" s="194">
        <v>0</v>
      </c>
      <c r="P954" s="194">
        <v>483.66363893999994</v>
      </c>
      <c r="Q954" s="194">
        <v>0</v>
      </c>
      <c r="R954" s="194">
        <v>0</v>
      </c>
      <c r="S954" s="194">
        <v>0</v>
      </c>
      <c r="T954" s="194">
        <v>1162.2074085899999</v>
      </c>
      <c r="U954" s="194" t="e">
        <f>SUM(SUMIFS([1]raw_resource_build!$S:$S,[1]raw_resource_build!$A:$A,U$934,[1]raw_resource_build!$E:$E,$C954)/10^6,
SUMIFS([1]raw_resource_build!$T:$T,[1]raw_resource_build!$A:$A,U$934,[1]raw_resource_build!$E:$E,$C954)/10^6)</f>
        <v>#VALUE!</v>
      </c>
      <c r="V954" s="194" t="e">
        <f>SUM(SUMIFS([1]raw_resource_build!$S:$S,[1]raw_resource_build!$A:$A,V$934,[1]raw_resource_build!$E:$E,$C954)/10^6,
SUMIFS([1]raw_resource_build!$T:$T,[1]raw_resource_build!$A:$A,V$934,[1]raw_resource_build!$E:$E,$C954)/10^6)</f>
        <v>#VALUE!</v>
      </c>
      <c r="W954" s="194" t="e">
        <f>SUM(SUMIFS([1]raw_resource_build!$S:$S,[1]raw_resource_build!$A:$A,W$934,[1]raw_resource_build!$E:$E,$C954)/10^6,
SUMIFS([1]raw_resource_build!$T:$T,[1]raw_resource_build!$A:$A,W$934,[1]raw_resource_build!$E:$E,$C954)/10^6)</f>
        <v>#VALUE!</v>
      </c>
      <c r="X954" s="194" t="e">
        <f>SUM(SUMIFS([1]raw_resource_build!$S:$S,[1]raw_resource_build!$A:$A,X$934,[1]raw_resource_build!$E:$E,$C954)/10^6,
SUMIFS([1]raw_resource_build!$T:$T,[1]raw_resource_build!$A:$A,X$934,[1]raw_resource_build!$E:$E,$C954)/10^6)</f>
        <v>#VALUE!</v>
      </c>
      <c r="Y954" s="194" t="e">
        <f>SUM(SUMIFS([1]raw_resource_build!$S:$S,[1]raw_resource_build!$A:$A,Y$934,[1]raw_resource_build!$E:$E,$C954)/10^6,
SUMIFS([1]raw_resource_build!$T:$T,[1]raw_resource_build!$A:$A,Y$934,[1]raw_resource_build!$E:$E,$C954)/10^6)</f>
        <v>#VALUE!</v>
      </c>
      <c r="Z954" s="194" t="e">
        <f>SUM(SUMIFS([1]raw_resource_build!$S:$S,[1]raw_resource_build!$A:$A,Z$934,[1]raw_resource_build!$E:$E,$C954)/10^6,
SUMIFS([1]raw_resource_build!$T:$T,[1]raw_resource_build!$A:$A,Z$934,[1]raw_resource_build!$E:$E,$C954)/10^6)</f>
        <v>#VALUE!</v>
      </c>
      <c r="AA954" s="194" t="e">
        <f>SUM(SUMIFS([1]raw_resource_build!$S:$S,[1]raw_resource_build!$A:$A,AA$934,[1]raw_resource_build!$E:$E,$C954)/10^6,
SUMIFS([1]raw_resource_build!$T:$T,[1]raw_resource_build!$A:$A,AA$934,[1]raw_resource_build!$E:$E,$C954)/10^6)</f>
        <v>#VALUE!</v>
      </c>
      <c r="AB954" s="194" t="e">
        <f>SUM(SUMIFS([1]raw_resource_build!$S:$S,[1]raw_resource_build!$A:$A,AB$934,[1]raw_resource_build!$E:$E,$C954)/10^6,
SUMIFS([1]raw_resource_build!$T:$T,[1]raw_resource_build!$A:$A,AB$934,[1]raw_resource_build!$E:$E,$C954)/10^6)</f>
        <v>#VALUE!</v>
      </c>
      <c r="AC954" s="194" t="e">
        <f>SUM(SUMIFS([1]raw_resource_build!$S:$S,[1]raw_resource_build!$A:$A,AC$934,[1]raw_resource_build!$E:$E,$C954)/10^6,
SUMIFS([1]raw_resource_build!$T:$T,[1]raw_resource_build!$A:$A,AC$934,[1]raw_resource_build!$E:$E,$C954)/10^6)</f>
        <v>#VALUE!</v>
      </c>
      <c r="AD954" s="194" t="e">
        <f>SUM(SUMIFS([1]raw_resource_build!$S:$S,[1]raw_resource_build!$A:$A,AD$934,[1]raw_resource_build!$E:$E,$C954)/10^6,
SUMIFS([1]raw_resource_build!$T:$T,[1]raw_resource_build!$A:$A,AD$934,[1]raw_resource_build!$E:$E,$C954)/10^6)</f>
        <v>#VALUE!</v>
      </c>
      <c r="AE954" s="194" t="e">
        <f>SUM(SUMIFS([1]raw_resource_build!$S:$S,[1]raw_resource_build!$A:$A,AE$934,[1]raw_resource_build!$E:$E,$C954)/10^6,
SUMIFS([1]raw_resource_build!$T:$T,[1]raw_resource_build!$A:$A,AE$934,[1]raw_resource_build!$E:$E,$C954)/10^6)</f>
        <v>#VALUE!</v>
      </c>
      <c r="AF954" s="194" t="e">
        <f>SUM(SUMIFS([1]raw_resource_build!$S:$S,[1]raw_resource_build!$A:$A,AF$934,[1]raw_resource_build!$E:$E,$C954)/10^6,
SUMIFS([1]raw_resource_build!$T:$T,[1]raw_resource_build!$A:$A,AF$934,[1]raw_resource_build!$E:$E,$C954)/10^6)</f>
        <v>#VALUE!</v>
      </c>
      <c r="AG954" s="194" t="e">
        <f>SUM(SUMIFS([1]raw_resource_build!$S:$S,[1]raw_resource_build!$A:$A,AG$934,[1]raw_resource_build!$E:$E,$C954)/10^6,
SUMIFS([1]raw_resource_build!$T:$T,[1]raw_resource_build!$A:$A,AG$934,[1]raw_resource_build!$E:$E,$C954)/10^6)</f>
        <v>#VALUE!</v>
      </c>
      <c r="AH954" s="194" t="e">
        <f>SUM(SUMIFS([1]raw_resource_build!$S:$S,[1]raw_resource_build!$A:$A,AH$934,[1]raw_resource_build!$E:$E,$C954)/10^6,
SUMIFS([1]raw_resource_build!$T:$T,[1]raw_resource_build!$A:$A,AH$934,[1]raw_resource_build!$E:$E,$C954)/10^6)</f>
        <v>#VALUE!</v>
      </c>
      <c r="AI954" s="194" t="e">
        <f>SUM(SUMIFS([1]raw_resource_build!$S:$S,[1]raw_resource_build!$A:$A,AI$934,[1]raw_resource_build!$E:$E,$C954)/10^6,
SUMIFS([1]raw_resource_build!$T:$T,[1]raw_resource_build!$A:$A,AI$934,[1]raw_resource_build!$E:$E,$C954)/10^6)</f>
        <v>#VALUE!</v>
      </c>
      <c r="AJ954" s="194" t="e">
        <f>SUM(SUMIFS([1]raw_resource_build!$S:$S,[1]raw_resource_build!$A:$A,AJ$934,[1]raw_resource_build!$E:$E,$C954)/10^6,
SUMIFS([1]raw_resource_build!$T:$T,[1]raw_resource_build!$A:$A,AJ$934,[1]raw_resource_build!$E:$E,$C954)/10^6)</f>
        <v>#VALUE!</v>
      </c>
      <c r="AK954" s="194" t="e">
        <f>SUM(SUMIFS([1]raw_resource_build!$S:$S,[1]raw_resource_build!$A:$A,AK$934,[1]raw_resource_build!$E:$E,$C954)/10^6,
SUMIFS([1]raw_resource_build!$T:$T,[1]raw_resource_build!$A:$A,AK$934,[1]raw_resource_build!$E:$E,$C954)/10^6)</f>
        <v>#VALUE!</v>
      </c>
      <c r="AL954" s="194" t="e">
        <f>SUM(SUMIFS([1]raw_resource_build!$S:$S,[1]raw_resource_build!$A:$A,AL$934,[1]raw_resource_build!$E:$E,$C954)/10^6,
SUMIFS([1]raw_resource_build!$T:$T,[1]raw_resource_build!$A:$A,AL$934,[1]raw_resource_build!$E:$E,$C954)/10^6)</f>
        <v>#VALUE!</v>
      </c>
      <c r="AM954" s="194" t="e">
        <f>SUM(SUMIFS([1]raw_resource_build!$S:$S,[1]raw_resource_build!$A:$A,AM$934,[1]raw_resource_build!$E:$E,$C954)/10^6,
SUMIFS([1]raw_resource_build!$T:$T,[1]raw_resource_build!$A:$A,AM$934,[1]raw_resource_build!$E:$E,$C954)/10^6)</f>
        <v>#VALUE!</v>
      </c>
      <c r="AN954" s="195" t="e">
        <f>SUM(SUMIFS([1]raw_resource_build!$S:$S,[1]raw_resource_build!$A:$A,AN$934,[1]raw_resource_build!$E:$E,$C954)/10^6,
SUMIFS([1]raw_resource_build!$T:$T,[1]raw_resource_build!$A:$A,AN$934,[1]raw_resource_build!$E:$E,$C954)/10^6)</f>
        <v>#VALUE!</v>
      </c>
      <c r="AO954" s="48"/>
    </row>
    <row r="955" spans="3:41" outlineLevel="1" x14ac:dyDescent="0.4">
      <c r="C955" s="17" t="s">
        <v>345</v>
      </c>
      <c r="D955" s="85" t="s">
        <v>185</v>
      </c>
      <c r="E955" s="193">
        <v>0</v>
      </c>
      <c r="F955" s="194">
        <v>0</v>
      </c>
      <c r="G955" s="194">
        <v>0</v>
      </c>
      <c r="H955" s="194">
        <v>0</v>
      </c>
      <c r="I955" s="194">
        <v>0</v>
      </c>
      <c r="J955" s="194">
        <v>0</v>
      </c>
      <c r="K955" s="194">
        <v>0</v>
      </c>
      <c r="L955" s="194">
        <v>0</v>
      </c>
      <c r="M955" s="194">
        <v>0</v>
      </c>
      <c r="N955" s="194">
        <v>0</v>
      </c>
      <c r="O955" s="194">
        <v>0</v>
      </c>
      <c r="P955" s="194">
        <v>0</v>
      </c>
      <c r="Q955" s="194">
        <v>0</v>
      </c>
      <c r="R955" s="194">
        <v>0</v>
      </c>
      <c r="S955" s="194">
        <v>0</v>
      </c>
      <c r="T955" s="194">
        <v>0</v>
      </c>
      <c r="U955" s="194" t="e">
        <f>SUM(SUMIFS([1]raw_resource_build!$S:$S,[1]raw_resource_build!$A:$A,U$934,[1]raw_resource_build!$E:$E,$C955)/10^6,
SUMIFS([1]raw_resource_build!$T:$T,[1]raw_resource_build!$A:$A,U$934,[1]raw_resource_build!$E:$E,$C955)/10^6)</f>
        <v>#VALUE!</v>
      </c>
      <c r="V955" s="194" t="e">
        <f>SUM(SUMIFS([1]raw_resource_build!$S:$S,[1]raw_resource_build!$A:$A,V$934,[1]raw_resource_build!$E:$E,$C955)/10^6,
SUMIFS([1]raw_resource_build!$T:$T,[1]raw_resource_build!$A:$A,V$934,[1]raw_resource_build!$E:$E,$C955)/10^6)</f>
        <v>#VALUE!</v>
      </c>
      <c r="W955" s="194" t="e">
        <f>SUM(SUMIFS([1]raw_resource_build!$S:$S,[1]raw_resource_build!$A:$A,W$934,[1]raw_resource_build!$E:$E,$C955)/10^6,
SUMIFS([1]raw_resource_build!$T:$T,[1]raw_resource_build!$A:$A,W$934,[1]raw_resource_build!$E:$E,$C955)/10^6)</f>
        <v>#VALUE!</v>
      </c>
      <c r="X955" s="194" t="e">
        <f>SUM(SUMIFS([1]raw_resource_build!$S:$S,[1]raw_resource_build!$A:$A,X$934,[1]raw_resource_build!$E:$E,$C955)/10^6,
SUMIFS([1]raw_resource_build!$T:$T,[1]raw_resource_build!$A:$A,X$934,[1]raw_resource_build!$E:$E,$C955)/10^6)</f>
        <v>#VALUE!</v>
      </c>
      <c r="Y955" s="194" t="e">
        <f>SUM(SUMIFS([1]raw_resource_build!$S:$S,[1]raw_resource_build!$A:$A,Y$934,[1]raw_resource_build!$E:$E,$C955)/10^6,
SUMIFS([1]raw_resource_build!$T:$T,[1]raw_resource_build!$A:$A,Y$934,[1]raw_resource_build!$E:$E,$C955)/10^6)</f>
        <v>#VALUE!</v>
      </c>
      <c r="Z955" s="194" t="e">
        <f>SUM(SUMIFS([1]raw_resource_build!$S:$S,[1]raw_resource_build!$A:$A,Z$934,[1]raw_resource_build!$E:$E,$C955)/10^6,
SUMIFS([1]raw_resource_build!$T:$T,[1]raw_resource_build!$A:$A,Z$934,[1]raw_resource_build!$E:$E,$C955)/10^6)</f>
        <v>#VALUE!</v>
      </c>
      <c r="AA955" s="194" t="e">
        <f>SUM(SUMIFS([1]raw_resource_build!$S:$S,[1]raw_resource_build!$A:$A,AA$934,[1]raw_resource_build!$E:$E,$C955)/10^6,
SUMIFS([1]raw_resource_build!$T:$T,[1]raw_resource_build!$A:$A,AA$934,[1]raw_resource_build!$E:$E,$C955)/10^6)</f>
        <v>#VALUE!</v>
      </c>
      <c r="AB955" s="194" t="e">
        <f>SUM(SUMIFS([1]raw_resource_build!$S:$S,[1]raw_resource_build!$A:$A,AB$934,[1]raw_resource_build!$E:$E,$C955)/10^6,
SUMIFS([1]raw_resource_build!$T:$T,[1]raw_resource_build!$A:$A,AB$934,[1]raw_resource_build!$E:$E,$C955)/10^6)</f>
        <v>#VALUE!</v>
      </c>
      <c r="AC955" s="194" t="e">
        <f>SUM(SUMIFS([1]raw_resource_build!$S:$S,[1]raw_resource_build!$A:$A,AC$934,[1]raw_resource_build!$E:$E,$C955)/10^6,
SUMIFS([1]raw_resource_build!$T:$T,[1]raw_resource_build!$A:$A,AC$934,[1]raw_resource_build!$E:$E,$C955)/10^6)</f>
        <v>#VALUE!</v>
      </c>
      <c r="AD955" s="194" t="e">
        <f>SUM(SUMIFS([1]raw_resource_build!$S:$S,[1]raw_resource_build!$A:$A,AD$934,[1]raw_resource_build!$E:$E,$C955)/10^6,
SUMIFS([1]raw_resource_build!$T:$T,[1]raw_resource_build!$A:$A,AD$934,[1]raw_resource_build!$E:$E,$C955)/10^6)</f>
        <v>#VALUE!</v>
      </c>
      <c r="AE955" s="194" t="e">
        <f>SUM(SUMIFS([1]raw_resource_build!$S:$S,[1]raw_resource_build!$A:$A,AE$934,[1]raw_resource_build!$E:$E,$C955)/10^6,
SUMIFS([1]raw_resource_build!$T:$T,[1]raw_resource_build!$A:$A,AE$934,[1]raw_resource_build!$E:$E,$C955)/10^6)</f>
        <v>#VALUE!</v>
      </c>
      <c r="AF955" s="194" t="e">
        <f>SUM(SUMIFS([1]raw_resource_build!$S:$S,[1]raw_resource_build!$A:$A,AF$934,[1]raw_resource_build!$E:$E,$C955)/10^6,
SUMIFS([1]raw_resource_build!$T:$T,[1]raw_resource_build!$A:$A,AF$934,[1]raw_resource_build!$E:$E,$C955)/10^6)</f>
        <v>#VALUE!</v>
      </c>
      <c r="AG955" s="194" t="e">
        <f>SUM(SUMIFS([1]raw_resource_build!$S:$S,[1]raw_resource_build!$A:$A,AG$934,[1]raw_resource_build!$E:$E,$C955)/10^6,
SUMIFS([1]raw_resource_build!$T:$T,[1]raw_resource_build!$A:$A,AG$934,[1]raw_resource_build!$E:$E,$C955)/10^6)</f>
        <v>#VALUE!</v>
      </c>
      <c r="AH955" s="194" t="e">
        <f>SUM(SUMIFS([1]raw_resource_build!$S:$S,[1]raw_resource_build!$A:$A,AH$934,[1]raw_resource_build!$E:$E,$C955)/10^6,
SUMIFS([1]raw_resource_build!$T:$T,[1]raw_resource_build!$A:$A,AH$934,[1]raw_resource_build!$E:$E,$C955)/10^6)</f>
        <v>#VALUE!</v>
      </c>
      <c r="AI955" s="194" t="e">
        <f>SUM(SUMIFS([1]raw_resource_build!$S:$S,[1]raw_resource_build!$A:$A,AI$934,[1]raw_resource_build!$E:$E,$C955)/10^6,
SUMIFS([1]raw_resource_build!$T:$T,[1]raw_resource_build!$A:$A,AI$934,[1]raw_resource_build!$E:$E,$C955)/10^6)</f>
        <v>#VALUE!</v>
      </c>
      <c r="AJ955" s="194" t="e">
        <f>SUM(SUMIFS([1]raw_resource_build!$S:$S,[1]raw_resource_build!$A:$A,AJ$934,[1]raw_resource_build!$E:$E,$C955)/10^6,
SUMIFS([1]raw_resource_build!$T:$T,[1]raw_resource_build!$A:$A,AJ$934,[1]raw_resource_build!$E:$E,$C955)/10^6)</f>
        <v>#VALUE!</v>
      </c>
      <c r="AK955" s="194" t="e">
        <f>SUM(SUMIFS([1]raw_resource_build!$S:$S,[1]raw_resource_build!$A:$A,AK$934,[1]raw_resource_build!$E:$E,$C955)/10^6,
SUMIFS([1]raw_resource_build!$T:$T,[1]raw_resource_build!$A:$A,AK$934,[1]raw_resource_build!$E:$E,$C955)/10^6)</f>
        <v>#VALUE!</v>
      </c>
      <c r="AL955" s="194" t="e">
        <f>SUM(SUMIFS([1]raw_resource_build!$S:$S,[1]raw_resource_build!$A:$A,AL$934,[1]raw_resource_build!$E:$E,$C955)/10^6,
SUMIFS([1]raw_resource_build!$T:$T,[1]raw_resource_build!$A:$A,AL$934,[1]raw_resource_build!$E:$E,$C955)/10^6)</f>
        <v>#VALUE!</v>
      </c>
      <c r="AM955" s="194" t="e">
        <f>SUM(SUMIFS([1]raw_resource_build!$S:$S,[1]raw_resource_build!$A:$A,AM$934,[1]raw_resource_build!$E:$E,$C955)/10^6,
SUMIFS([1]raw_resource_build!$T:$T,[1]raw_resource_build!$A:$A,AM$934,[1]raw_resource_build!$E:$E,$C955)/10^6)</f>
        <v>#VALUE!</v>
      </c>
      <c r="AN955" s="195" t="e">
        <f>SUM(SUMIFS([1]raw_resource_build!$S:$S,[1]raw_resource_build!$A:$A,AN$934,[1]raw_resource_build!$E:$E,$C955)/10^6,
SUMIFS([1]raw_resource_build!$T:$T,[1]raw_resource_build!$A:$A,AN$934,[1]raw_resource_build!$E:$E,$C955)/10^6)</f>
        <v>#VALUE!</v>
      </c>
      <c r="AO955" s="48"/>
    </row>
    <row r="956" spans="3:41" outlineLevel="1" x14ac:dyDescent="0.4">
      <c r="C956" s="17" t="s">
        <v>35</v>
      </c>
      <c r="D956" s="85" t="s">
        <v>185</v>
      </c>
      <c r="E956" s="193">
        <v>0</v>
      </c>
      <c r="F956" s="194">
        <v>0</v>
      </c>
      <c r="G956" s="194">
        <v>0</v>
      </c>
      <c r="H956" s="194">
        <v>0</v>
      </c>
      <c r="I956" s="194">
        <v>0</v>
      </c>
      <c r="J956" s="194">
        <v>0</v>
      </c>
      <c r="K956" s="194">
        <v>0</v>
      </c>
      <c r="L956" s="194">
        <v>0</v>
      </c>
      <c r="M956" s="194">
        <v>0</v>
      </c>
      <c r="N956" s="194">
        <v>0</v>
      </c>
      <c r="O956" s="194">
        <v>0</v>
      </c>
      <c r="P956" s="194">
        <v>0</v>
      </c>
      <c r="Q956" s="194">
        <v>0</v>
      </c>
      <c r="R956" s="194">
        <v>0</v>
      </c>
      <c r="S956" s="194">
        <v>0</v>
      </c>
      <c r="T956" s="194">
        <v>0</v>
      </c>
      <c r="U956" s="194" t="e">
        <f>SUM(SUMIFS([1]raw_resource_build!$S:$S,[1]raw_resource_build!$A:$A,U$934,[1]raw_resource_build!$E:$E,$C956)/10^6,
SUMIFS([1]raw_resource_build!$T:$T,[1]raw_resource_build!$A:$A,U$934,[1]raw_resource_build!$E:$E,$C956)/10^6)</f>
        <v>#VALUE!</v>
      </c>
      <c r="V956" s="194" t="e">
        <f>SUM(SUMIFS([1]raw_resource_build!$S:$S,[1]raw_resource_build!$A:$A,V$934,[1]raw_resource_build!$E:$E,$C956)/10^6,
SUMIFS([1]raw_resource_build!$T:$T,[1]raw_resource_build!$A:$A,V$934,[1]raw_resource_build!$E:$E,$C956)/10^6)</f>
        <v>#VALUE!</v>
      </c>
      <c r="W956" s="194" t="e">
        <f>SUM(SUMIFS([1]raw_resource_build!$S:$S,[1]raw_resource_build!$A:$A,W$934,[1]raw_resource_build!$E:$E,$C956)/10^6,
SUMIFS([1]raw_resource_build!$T:$T,[1]raw_resource_build!$A:$A,W$934,[1]raw_resource_build!$E:$E,$C956)/10^6)</f>
        <v>#VALUE!</v>
      </c>
      <c r="X956" s="194" t="e">
        <f>SUM(SUMIFS([1]raw_resource_build!$S:$S,[1]raw_resource_build!$A:$A,X$934,[1]raw_resource_build!$E:$E,$C956)/10^6,
SUMIFS([1]raw_resource_build!$T:$T,[1]raw_resource_build!$A:$A,X$934,[1]raw_resource_build!$E:$E,$C956)/10^6)</f>
        <v>#VALUE!</v>
      </c>
      <c r="Y956" s="194" t="e">
        <f>SUM(SUMIFS([1]raw_resource_build!$S:$S,[1]raw_resource_build!$A:$A,Y$934,[1]raw_resource_build!$E:$E,$C956)/10^6,
SUMIFS([1]raw_resource_build!$T:$T,[1]raw_resource_build!$A:$A,Y$934,[1]raw_resource_build!$E:$E,$C956)/10^6)</f>
        <v>#VALUE!</v>
      </c>
      <c r="Z956" s="194" t="e">
        <f>SUM(SUMIFS([1]raw_resource_build!$S:$S,[1]raw_resource_build!$A:$A,Z$934,[1]raw_resource_build!$E:$E,$C956)/10^6,
SUMIFS([1]raw_resource_build!$T:$T,[1]raw_resource_build!$A:$A,Z$934,[1]raw_resource_build!$E:$E,$C956)/10^6)</f>
        <v>#VALUE!</v>
      </c>
      <c r="AA956" s="194" t="e">
        <f>SUM(SUMIFS([1]raw_resource_build!$S:$S,[1]raw_resource_build!$A:$A,AA$934,[1]raw_resource_build!$E:$E,$C956)/10^6,
SUMIFS([1]raw_resource_build!$T:$T,[1]raw_resource_build!$A:$A,AA$934,[1]raw_resource_build!$E:$E,$C956)/10^6)</f>
        <v>#VALUE!</v>
      </c>
      <c r="AB956" s="194" t="e">
        <f>SUM(SUMIFS([1]raw_resource_build!$S:$S,[1]raw_resource_build!$A:$A,AB$934,[1]raw_resource_build!$E:$E,$C956)/10^6,
SUMIFS([1]raw_resource_build!$T:$T,[1]raw_resource_build!$A:$A,AB$934,[1]raw_resource_build!$E:$E,$C956)/10^6)</f>
        <v>#VALUE!</v>
      </c>
      <c r="AC956" s="194" t="e">
        <f>SUM(SUMIFS([1]raw_resource_build!$S:$S,[1]raw_resource_build!$A:$A,AC$934,[1]raw_resource_build!$E:$E,$C956)/10^6,
SUMIFS([1]raw_resource_build!$T:$T,[1]raw_resource_build!$A:$A,AC$934,[1]raw_resource_build!$E:$E,$C956)/10^6)</f>
        <v>#VALUE!</v>
      </c>
      <c r="AD956" s="194" t="e">
        <f>SUM(SUMIFS([1]raw_resource_build!$S:$S,[1]raw_resource_build!$A:$A,AD$934,[1]raw_resource_build!$E:$E,$C956)/10^6,
SUMIFS([1]raw_resource_build!$T:$T,[1]raw_resource_build!$A:$A,AD$934,[1]raw_resource_build!$E:$E,$C956)/10^6)</f>
        <v>#VALUE!</v>
      </c>
      <c r="AE956" s="194" t="e">
        <f>SUM(SUMIFS([1]raw_resource_build!$S:$S,[1]raw_resource_build!$A:$A,AE$934,[1]raw_resource_build!$E:$E,$C956)/10^6,
SUMIFS([1]raw_resource_build!$T:$T,[1]raw_resource_build!$A:$A,AE$934,[1]raw_resource_build!$E:$E,$C956)/10^6)</f>
        <v>#VALUE!</v>
      </c>
      <c r="AF956" s="194" t="e">
        <f>SUM(SUMIFS([1]raw_resource_build!$S:$S,[1]raw_resource_build!$A:$A,AF$934,[1]raw_resource_build!$E:$E,$C956)/10^6,
SUMIFS([1]raw_resource_build!$T:$T,[1]raw_resource_build!$A:$A,AF$934,[1]raw_resource_build!$E:$E,$C956)/10^6)</f>
        <v>#VALUE!</v>
      </c>
      <c r="AG956" s="194" t="e">
        <f>SUM(SUMIFS([1]raw_resource_build!$S:$S,[1]raw_resource_build!$A:$A,AG$934,[1]raw_resource_build!$E:$E,$C956)/10^6,
SUMIFS([1]raw_resource_build!$T:$T,[1]raw_resource_build!$A:$A,AG$934,[1]raw_resource_build!$E:$E,$C956)/10^6)</f>
        <v>#VALUE!</v>
      </c>
      <c r="AH956" s="194" t="e">
        <f>SUM(SUMIFS([1]raw_resource_build!$S:$S,[1]raw_resource_build!$A:$A,AH$934,[1]raw_resource_build!$E:$E,$C956)/10^6,
SUMIFS([1]raw_resource_build!$T:$T,[1]raw_resource_build!$A:$A,AH$934,[1]raw_resource_build!$E:$E,$C956)/10^6)</f>
        <v>#VALUE!</v>
      </c>
      <c r="AI956" s="194" t="e">
        <f>SUM(SUMIFS([1]raw_resource_build!$S:$S,[1]raw_resource_build!$A:$A,AI$934,[1]raw_resource_build!$E:$E,$C956)/10^6,
SUMIFS([1]raw_resource_build!$T:$T,[1]raw_resource_build!$A:$A,AI$934,[1]raw_resource_build!$E:$E,$C956)/10^6)</f>
        <v>#VALUE!</v>
      </c>
      <c r="AJ956" s="194" t="e">
        <f>SUM(SUMIFS([1]raw_resource_build!$S:$S,[1]raw_resource_build!$A:$A,AJ$934,[1]raw_resource_build!$E:$E,$C956)/10^6,
SUMIFS([1]raw_resource_build!$T:$T,[1]raw_resource_build!$A:$A,AJ$934,[1]raw_resource_build!$E:$E,$C956)/10^6)</f>
        <v>#VALUE!</v>
      </c>
      <c r="AK956" s="194" t="e">
        <f>SUM(SUMIFS([1]raw_resource_build!$S:$S,[1]raw_resource_build!$A:$A,AK$934,[1]raw_resource_build!$E:$E,$C956)/10^6,
SUMIFS([1]raw_resource_build!$T:$T,[1]raw_resource_build!$A:$A,AK$934,[1]raw_resource_build!$E:$E,$C956)/10^6)</f>
        <v>#VALUE!</v>
      </c>
      <c r="AL956" s="194" t="e">
        <f>SUM(SUMIFS([1]raw_resource_build!$S:$S,[1]raw_resource_build!$A:$A,AL$934,[1]raw_resource_build!$E:$E,$C956)/10^6,
SUMIFS([1]raw_resource_build!$T:$T,[1]raw_resource_build!$A:$A,AL$934,[1]raw_resource_build!$E:$E,$C956)/10^6)</f>
        <v>#VALUE!</v>
      </c>
      <c r="AM956" s="194" t="e">
        <f>SUM(SUMIFS([1]raw_resource_build!$S:$S,[1]raw_resource_build!$A:$A,AM$934,[1]raw_resource_build!$E:$E,$C956)/10^6,
SUMIFS([1]raw_resource_build!$T:$T,[1]raw_resource_build!$A:$A,AM$934,[1]raw_resource_build!$E:$E,$C956)/10^6)</f>
        <v>#VALUE!</v>
      </c>
      <c r="AN956" s="195" t="e">
        <f>SUM(SUMIFS([1]raw_resource_build!$S:$S,[1]raw_resource_build!$A:$A,AN$934,[1]raw_resource_build!$E:$E,$C956)/10^6,
SUMIFS([1]raw_resource_build!$T:$T,[1]raw_resource_build!$A:$A,AN$934,[1]raw_resource_build!$E:$E,$C956)/10^6)</f>
        <v>#VALUE!</v>
      </c>
      <c r="AO956" s="48"/>
    </row>
    <row r="957" spans="3:41" outlineLevel="1" x14ac:dyDescent="0.4">
      <c r="C957" s="17" t="s">
        <v>37</v>
      </c>
      <c r="D957" s="85" t="s">
        <v>185</v>
      </c>
      <c r="E957" s="193">
        <v>0</v>
      </c>
      <c r="F957" s="194">
        <v>0</v>
      </c>
      <c r="G957" s="194">
        <v>0</v>
      </c>
      <c r="H957" s="194">
        <v>0</v>
      </c>
      <c r="I957" s="194">
        <v>0</v>
      </c>
      <c r="J957" s="194">
        <v>444.64903924000004</v>
      </c>
      <c r="K957" s="194">
        <v>603.35141114999999</v>
      </c>
      <c r="L957" s="194">
        <v>603.35141114999999</v>
      </c>
      <c r="M957" s="194">
        <v>643.69166733999998</v>
      </c>
      <c r="N957" s="194">
        <v>1083.84748023</v>
      </c>
      <c r="O957" s="194">
        <v>0</v>
      </c>
      <c r="P957" s="194">
        <v>1406.0024441200001</v>
      </c>
      <c r="Q957" s="194">
        <v>0</v>
      </c>
      <c r="R957" s="194">
        <v>0</v>
      </c>
      <c r="S957" s="194">
        <v>0</v>
      </c>
      <c r="T957" s="194">
        <v>1783.2812950499999</v>
      </c>
      <c r="U957" s="194" t="e">
        <f>SUM(SUMIFS([1]raw_resource_build!$S:$S,[1]raw_resource_build!$A:$A,U$934,[1]raw_resource_build!$E:$E,$C957)/10^6,
SUMIFS([1]raw_resource_build!$T:$T,[1]raw_resource_build!$A:$A,U$934,[1]raw_resource_build!$E:$E,$C957)/10^6)</f>
        <v>#VALUE!</v>
      </c>
      <c r="V957" s="194" t="e">
        <f>SUM(SUMIFS([1]raw_resource_build!$S:$S,[1]raw_resource_build!$A:$A,V$934,[1]raw_resource_build!$E:$E,$C957)/10^6,
SUMIFS([1]raw_resource_build!$T:$T,[1]raw_resource_build!$A:$A,V$934,[1]raw_resource_build!$E:$E,$C957)/10^6)</f>
        <v>#VALUE!</v>
      </c>
      <c r="W957" s="194" t="e">
        <f>SUM(SUMIFS([1]raw_resource_build!$S:$S,[1]raw_resource_build!$A:$A,W$934,[1]raw_resource_build!$E:$E,$C957)/10^6,
SUMIFS([1]raw_resource_build!$T:$T,[1]raw_resource_build!$A:$A,W$934,[1]raw_resource_build!$E:$E,$C957)/10^6)</f>
        <v>#VALUE!</v>
      </c>
      <c r="X957" s="194" t="e">
        <f>SUM(SUMIFS([1]raw_resource_build!$S:$S,[1]raw_resource_build!$A:$A,X$934,[1]raw_resource_build!$E:$E,$C957)/10^6,
SUMIFS([1]raw_resource_build!$T:$T,[1]raw_resource_build!$A:$A,X$934,[1]raw_resource_build!$E:$E,$C957)/10^6)</f>
        <v>#VALUE!</v>
      </c>
      <c r="Y957" s="194" t="e">
        <f>SUM(SUMIFS([1]raw_resource_build!$S:$S,[1]raw_resource_build!$A:$A,Y$934,[1]raw_resource_build!$E:$E,$C957)/10^6,
SUMIFS([1]raw_resource_build!$T:$T,[1]raw_resource_build!$A:$A,Y$934,[1]raw_resource_build!$E:$E,$C957)/10^6)</f>
        <v>#VALUE!</v>
      </c>
      <c r="Z957" s="194" t="e">
        <f>SUM(SUMIFS([1]raw_resource_build!$S:$S,[1]raw_resource_build!$A:$A,Z$934,[1]raw_resource_build!$E:$E,$C957)/10^6,
SUMIFS([1]raw_resource_build!$T:$T,[1]raw_resource_build!$A:$A,Z$934,[1]raw_resource_build!$E:$E,$C957)/10^6)</f>
        <v>#VALUE!</v>
      </c>
      <c r="AA957" s="194" t="e">
        <f>SUM(SUMIFS([1]raw_resource_build!$S:$S,[1]raw_resource_build!$A:$A,AA$934,[1]raw_resource_build!$E:$E,$C957)/10^6,
SUMIFS([1]raw_resource_build!$T:$T,[1]raw_resource_build!$A:$A,AA$934,[1]raw_resource_build!$E:$E,$C957)/10^6)</f>
        <v>#VALUE!</v>
      </c>
      <c r="AB957" s="194" t="e">
        <f>SUM(SUMIFS([1]raw_resource_build!$S:$S,[1]raw_resource_build!$A:$A,AB$934,[1]raw_resource_build!$E:$E,$C957)/10^6,
SUMIFS([1]raw_resource_build!$T:$T,[1]raw_resource_build!$A:$A,AB$934,[1]raw_resource_build!$E:$E,$C957)/10^6)</f>
        <v>#VALUE!</v>
      </c>
      <c r="AC957" s="194" t="e">
        <f>SUM(SUMIFS([1]raw_resource_build!$S:$S,[1]raw_resource_build!$A:$A,AC$934,[1]raw_resource_build!$E:$E,$C957)/10^6,
SUMIFS([1]raw_resource_build!$T:$T,[1]raw_resource_build!$A:$A,AC$934,[1]raw_resource_build!$E:$E,$C957)/10^6)</f>
        <v>#VALUE!</v>
      </c>
      <c r="AD957" s="194" t="e">
        <f>SUM(SUMIFS([1]raw_resource_build!$S:$S,[1]raw_resource_build!$A:$A,AD$934,[1]raw_resource_build!$E:$E,$C957)/10^6,
SUMIFS([1]raw_resource_build!$T:$T,[1]raw_resource_build!$A:$A,AD$934,[1]raw_resource_build!$E:$E,$C957)/10^6)</f>
        <v>#VALUE!</v>
      </c>
      <c r="AE957" s="194" t="e">
        <f>SUM(SUMIFS([1]raw_resource_build!$S:$S,[1]raw_resource_build!$A:$A,AE$934,[1]raw_resource_build!$E:$E,$C957)/10^6,
SUMIFS([1]raw_resource_build!$T:$T,[1]raw_resource_build!$A:$A,AE$934,[1]raw_resource_build!$E:$E,$C957)/10^6)</f>
        <v>#VALUE!</v>
      </c>
      <c r="AF957" s="194" t="e">
        <f>SUM(SUMIFS([1]raw_resource_build!$S:$S,[1]raw_resource_build!$A:$A,AF$934,[1]raw_resource_build!$E:$E,$C957)/10^6,
SUMIFS([1]raw_resource_build!$T:$T,[1]raw_resource_build!$A:$A,AF$934,[1]raw_resource_build!$E:$E,$C957)/10^6)</f>
        <v>#VALUE!</v>
      </c>
      <c r="AG957" s="194" t="e">
        <f>SUM(SUMIFS([1]raw_resource_build!$S:$S,[1]raw_resource_build!$A:$A,AG$934,[1]raw_resource_build!$E:$E,$C957)/10^6,
SUMIFS([1]raw_resource_build!$T:$T,[1]raw_resource_build!$A:$A,AG$934,[1]raw_resource_build!$E:$E,$C957)/10^6)</f>
        <v>#VALUE!</v>
      </c>
      <c r="AH957" s="194" t="e">
        <f>SUM(SUMIFS([1]raw_resource_build!$S:$S,[1]raw_resource_build!$A:$A,AH$934,[1]raw_resource_build!$E:$E,$C957)/10^6,
SUMIFS([1]raw_resource_build!$T:$T,[1]raw_resource_build!$A:$A,AH$934,[1]raw_resource_build!$E:$E,$C957)/10^6)</f>
        <v>#VALUE!</v>
      </c>
      <c r="AI957" s="194" t="e">
        <f>SUM(SUMIFS([1]raw_resource_build!$S:$S,[1]raw_resource_build!$A:$A,AI$934,[1]raw_resource_build!$E:$E,$C957)/10^6,
SUMIFS([1]raw_resource_build!$T:$T,[1]raw_resource_build!$A:$A,AI$934,[1]raw_resource_build!$E:$E,$C957)/10^6)</f>
        <v>#VALUE!</v>
      </c>
      <c r="AJ957" s="194" t="e">
        <f>SUM(SUMIFS([1]raw_resource_build!$S:$S,[1]raw_resource_build!$A:$A,AJ$934,[1]raw_resource_build!$E:$E,$C957)/10^6,
SUMIFS([1]raw_resource_build!$T:$T,[1]raw_resource_build!$A:$A,AJ$934,[1]raw_resource_build!$E:$E,$C957)/10^6)</f>
        <v>#VALUE!</v>
      </c>
      <c r="AK957" s="194" t="e">
        <f>SUM(SUMIFS([1]raw_resource_build!$S:$S,[1]raw_resource_build!$A:$A,AK$934,[1]raw_resource_build!$E:$E,$C957)/10^6,
SUMIFS([1]raw_resource_build!$T:$T,[1]raw_resource_build!$A:$A,AK$934,[1]raw_resource_build!$E:$E,$C957)/10^6)</f>
        <v>#VALUE!</v>
      </c>
      <c r="AL957" s="194" t="e">
        <f>SUM(SUMIFS([1]raw_resource_build!$S:$S,[1]raw_resource_build!$A:$A,AL$934,[1]raw_resource_build!$E:$E,$C957)/10^6,
SUMIFS([1]raw_resource_build!$T:$T,[1]raw_resource_build!$A:$A,AL$934,[1]raw_resource_build!$E:$E,$C957)/10^6)</f>
        <v>#VALUE!</v>
      </c>
      <c r="AM957" s="194" t="e">
        <f>SUM(SUMIFS([1]raw_resource_build!$S:$S,[1]raw_resource_build!$A:$A,AM$934,[1]raw_resource_build!$E:$E,$C957)/10^6,
SUMIFS([1]raw_resource_build!$T:$T,[1]raw_resource_build!$A:$A,AM$934,[1]raw_resource_build!$E:$E,$C957)/10^6)</f>
        <v>#VALUE!</v>
      </c>
      <c r="AN957" s="195" t="e">
        <f>SUM(SUMIFS([1]raw_resource_build!$S:$S,[1]raw_resource_build!$A:$A,AN$934,[1]raw_resource_build!$E:$E,$C957)/10^6,
SUMIFS([1]raw_resource_build!$T:$T,[1]raw_resource_build!$A:$A,AN$934,[1]raw_resource_build!$E:$E,$C957)/10^6)</f>
        <v>#VALUE!</v>
      </c>
      <c r="AO957" s="48"/>
    </row>
    <row r="958" spans="3:41" outlineLevel="1" x14ac:dyDescent="0.4">
      <c r="C958" s="17" t="s">
        <v>38</v>
      </c>
      <c r="D958" s="85" t="s">
        <v>185</v>
      </c>
      <c r="E958" s="193">
        <v>0</v>
      </c>
      <c r="F958" s="194">
        <v>0</v>
      </c>
      <c r="G958" s="194">
        <v>0</v>
      </c>
      <c r="H958" s="194">
        <v>0</v>
      </c>
      <c r="I958" s="194">
        <v>0</v>
      </c>
      <c r="J958" s="194">
        <v>0.87865668000000008</v>
      </c>
      <c r="K958" s="194">
        <v>0.87865668000000008</v>
      </c>
      <c r="L958" s="194">
        <v>0.87865668000000008</v>
      </c>
      <c r="M958" s="194">
        <v>0.87865668000000008</v>
      </c>
      <c r="N958" s="194">
        <v>0.87865668000000008</v>
      </c>
      <c r="O958" s="194">
        <v>0</v>
      </c>
      <c r="P958" s="194">
        <v>0.87865668000000008</v>
      </c>
      <c r="Q958" s="194">
        <v>0</v>
      </c>
      <c r="R958" s="194">
        <v>0</v>
      </c>
      <c r="S958" s="194">
        <v>0</v>
      </c>
      <c r="T958" s="194">
        <v>0.87865668000000008</v>
      </c>
      <c r="U958" s="194" t="e">
        <f>SUM(SUMIFS([1]raw_resource_build!$S:$S,[1]raw_resource_build!$A:$A,U$934,[1]raw_resource_build!$E:$E,$C958)/10^6,
SUMIFS([1]raw_resource_build!$T:$T,[1]raw_resource_build!$A:$A,U$934,[1]raw_resource_build!$E:$E,$C958)/10^6)</f>
        <v>#VALUE!</v>
      </c>
      <c r="V958" s="194" t="e">
        <f>SUM(SUMIFS([1]raw_resource_build!$S:$S,[1]raw_resource_build!$A:$A,V$934,[1]raw_resource_build!$E:$E,$C958)/10^6,
SUMIFS([1]raw_resource_build!$T:$T,[1]raw_resource_build!$A:$A,V$934,[1]raw_resource_build!$E:$E,$C958)/10^6)</f>
        <v>#VALUE!</v>
      </c>
      <c r="W958" s="194" t="e">
        <f>SUM(SUMIFS([1]raw_resource_build!$S:$S,[1]raw_resource_build!$A:$A,W$934,[1]raw_resource_build!$E:$E,$C958)/10^6,
SUMIFS([1]raw_resource_build!$T:$T,[1]raw_resource_build!$A:$A,W$934,[1]raw_resource_build!$E:$E,$C958)/10^6)</f>
        <v>#VALUE!</v>
      </c>
      <c r="X958" s="194" t="e">
        <f>SUM(SUMIFS([1]raw_resource_build!$S:$S,[1]raw_resource_build!$A:$A,X$934,[1]raw_resource_build!$E:$E,$C958)/10^6,
SUMIFS([1]raw_resource_build!$T:$T,[1]raw_resource_build!$A:$A,X$934,[1]raw_resource_build!$E:$E,$C958)/10^6)</f>
        <v>#VALUE!</v>
      </c>
      <c r="Y958" s="194" t="e">
        <f>SUM(SUMIFS([1]raw_resource_build!$S:$S,[1]raw_resource_build!$A:$A,Y$934,[1]raw_resource_build!$E:$E,$C958)/10^6,
SUMIFS([1]raw_resource_build!$T:$T,[1]raw_resource_build!$A:$A,Y$934,[1]raw_resource_build!$E:$E,$C958)/10^6)</f>
        <v>#VALUE!</v>
      </c>
      <c r="Z958" s="194" t="e">
        <f>SUM(SUMIFS([1]raw_resource_build!$S:$S,[1]raw_resource_build!$A:$A,Z$934,[1]raw_resource_build!$E:$E,$C958)/10^6,
SUMIFS([1]raw_resource_build!$T:$T,[1]raw_resource_build!$A:$A,Z$934,[1]raw_resource_build!$E:$E,$C958)/10^6)</f>
        <v>#VALUE!</v>
      </c>
      <c r="AA958" s="194" t="e">
        <f>SUM(SUMIFS([1]raw_resource_build!$S:$S,[1]raw_resource_build!$A:$A,AA$934,[1]raw_resource_build!$E:$E,$C958)/10^6,
SUMIFS([1]raw_resource_build!$T:$T,[1]raw_resource_build!$A:$A,AA$934,[1]raw_resource_build!$E:$E,$C958)/10^6)</f>
        <v>#VALUE!</v>
      </c>
      <c r="AB958" s="194" t="e">
        <f>SUM(SUMIFS([1]raw_resource_build!$S:$S,[1]raw_resource_build!$A:$A,AB$934,[1]raw_resource_build!$E:$E,$C958)/10^6,
SUMIFS([1]raw_resource_build!$T:$T,[1]raw_resource_build!$A:$A,AB$934,[1]raw_resource_build!$E:$E,$C958)/10^6)</f>
        <v>#VALUE!</v>
      </c>
      <c r="AC958" s="194" t="e">
        <f>SUM(SUMIFS([1]raw_resource_build!$S:$S,[1]raw_resource_build!$A:$A,AC$934,[1]raw_resource_build!$E:$E,$C958)/10^6,
SUMIFS([1]raw_resource_build!$T:$T,[1]raw_resource_build!$A:$A,AC$934,[1]raw_resource_build!$E:$E,$C958)/10^6)</f>
        <v>#VALUE!</v>
      </c>
      <c r="AD958" s="194" t="e">
        <f>SUM(SUMIFS([1]raw_resource_build!$S:$S,[1]raw_resource_build!$A:$A,AD$934,[1]raw_resource_build!$E:$E,$C958)/10^6,
SUMIFS([1]raw_resource_build!$T:$T,[1]raw_resource_build!$A:$A,AD$934,[1]raw_resource_build!$E:$E,$C958)/10^6)</f>
        <v>#VALUE!</v>
      </c>
      <c r="AE958" s="194" t="e">
        <f>SUM(SUMIFS([1]raw_resource_build!$S:$S,[1]raw_resource_build!$A:$A,AE$934,[1]raw_resource_build!$E:$E,$C958)/10^6,
SUMIFS([1]raw_resource_build!$T:$T,[1]raw_resource_build!$A:$A,AE$934,[1]raw_resource_build!$E:$E,$C958)/10^6)</f>
        <v>#VALUE!</v>
      </c>
      <c r="AF958" s="194" t="e">
        <f>SUM(SUMIFS([1]raw_resource_build!$S:$S,[1]raw_resource_build!$A:$A,AF$934,[1]raw_resource_build!$E:$E,$C958)/10^6,
SUMIFS([1]raw_resource_build!$T:$T,[1]raw_resource_build!$A:$A,AF$934,[1]raw_resource_build!$E:$E,$C958)/10^6)</f>
        <v>#VALUE!</v>
      </c>
      <c r="AG958" s="194" t="e">
        <f>SUM(SUMIFS([1]raw_resource_build!$S:$S,[1]raw_resource_build!$A:$A,AG$934,[1]raw_resource_build!$E:$E,$C958)/10^6,
SUMIFS([1]raw_resource_build!$T:$T,[1]raw_resource_build!$A:$A,AG$934,[1]raw_resource_build!$E:$E,$C958)/10^6)</f>
        <v>#VALUE!</v>
      </c>
      <c r="AH958" s="194" t="e">
        <f>SUM(SUMIFS([1]raw_resource_build!$S:$S,[1]raw_resource_build!$A:$A,AH$934,[1]raw_resource_build!$E:$E,$C958)/10^6,
SUMIFS([1]raw_resource_build!$T:$T,[1]raw_resource_build!$A:$A,AH$934,[1]raw_resource_build!$E:$E,$C958)/10^6)</f>
        <v>#VALUE!</v>
      </c>
      <c r="AI958" s="194" t="e">
        <f>SUM(SUMIFS([1]raw_resource_build!$S:$S,[1]raw_resource_build!$A:$A,AI$934,[1]raw_resource_build!$E:$E,$C958)/10^6,
SUMIFS([1]raw_resource_build!$T:$T,[1]raw_resource_build!$A:$A,AI$934,[1]raw_resource_build!$E:$E,$C958)/10^6)</f>
        <v>#VALUE!</v>
      </c>
      <c r="AJ958" s="194" t="e">
        <f>SUM(SUMIFS([1]raw_resource_build!$S:$S,[1]raw_resource_build!$A:$A,AJ$934,[1]raw_resource_build!$E:$E,$C958)/10^6,
SUMIFS([1]raw_resource_build!$T:$T,[1]raw_resource_build!$A:$A,AJ$934,[1]raw_resource_build!$E:$E,$C958)/10^6)</f>
        <v>#VALUE!</v>
      </c>
      <c r="AK958" s="194" t="e">
        <f>SUM(SUMIFS([1]raw_resource_build!$S:$S,[1]raw_resource_build!$A:$A,AK$934,[1]raw_resource_build!$E:$E,$C958)/10^6,
SUMIFS([1]raw_resource_build!$T:$T,[1]raw_resource_build!$A:$A,AK$934,[1]raw_resource_build!$E:$E,$C958)/10^6)</f>
        <v>#VALUE!</v>
      </c>
      <c r="AL958" s="194" t="e">
        <f>SUM(SUMIFS([1]raw_resource_build!$S:$S,[1]raw_resource_build!$A:$A,AL$934,[1]raw_resource_build!$E:$E,$C958)/10^6,
SUMIFS([1]raw_resource_build!$T:$T,[1]raw_resource_build!$A:$A,AL$934,[1]raw_resource_build!$E:$E,$C958)/10^6)</f>
        <v>#VALUE!</v>
      </c>
      <c r="AM958" s="194" t="e">
        <f>SUM(SUMIFS([1]raw_resource_build!$S:$S,[1]raw_resource_build!$A:$A,AM$934,[1]raw_resource_build!$E:$E,$C958)/10^6,
SUMIFS([1]raw_resource_build!$T:$T,[1]raw_resource_build!$A:$A,AM$934,[1]raw_resource_build!$E:$E,$C958)/10^6)</f>
        <v>#VALUE!</v>
      </c>
      <c r="AN958" s="195" t="e">
        <f>SUM(SUMIFS([1]raw_resource_build!$S:$S,[1]raw_resource_build!$A:$A,AN$934,[1]raw_resource_build!$E:$E,$C958)/10^6,
SUMIFS([1]raw_resource_build!$T:$T,[1]raw_resource_build!$A:$A,AN$934,[1]raw_resource_build!$E:$E,$C958)/10^6)</f>
        <v>#VALUE!</v>
      </c>
      <c r="AO958" s="48"/>
    </row>
    <row r="959" spans="3:41" outlineLevel="1" x14ac:dyDescent="0.4">
      <c r="C959" s="17" t="s">
        <v>39</v>
      </c>
      <c r="D959" s="85" t="s">
        <v>185</v>
      </c>
      <c r="E959" s="193">
        <v>0</v>
      </c>
      <c r="F959" s="194">
        <v>0</v>
      </c>
      <c r="G959" s="194">
        <v>0</v>
      </c>
      <c r="H959" s="194">
        <v>0</v>
      </c>
      <c r="I959" s="194">
        <v>0</v>
      </c>
      <c r="J959" s="194">
        <v>0</v>
      </c>
      <c r="K959" s="194">
        <v>0</v>
      </c>
      <c r="L959" s="194">
        <v>0</v>
      </c>
      <c r="M959" s="194">
        <v>0</v>
      </c>
      <c r="N959" s="194">
        <v>0</v>
      </c>
      <c r="O959" s="194">
        <v>0</v>
      </c>
      <c r="P959" s="194">
        <v>0</v>
      </c>
      <c r="Q959" s="194">
        <v>0</v>
      </c>
      <c r="R959" s="194">
        <v>0</v>
      </c>
      <c r="S959" s="194">
        <v>0</v>
      </c>
      <c r="T959" s="194">
        <v>0</v>
      </c>
      <c r="U959" s="194" t="e">
        <f>SUM(SUMIFS([1]raw_resource_build!$S:$S,[1]raw_resource_build!$A:$A,U$934,[1]raw_resource_build!$E:$E,$C959)/10^6,
SUMIFS([1]raw_resource_build!$T:$T,[1]raw_resource_build!$A:$A,U$934,[1]raw_resource_build!$E:$E,$C959)/10^6)</f>
        <v>#VALUE!</v>
      </c>
      <c r="V959" s="194" t="e">
        <f>SUM(SUMIFS([1]raw_resource_build!$S:$S,[1]raw_resource_build!$A:$A,V$934,[1]raw_resource_build!$E:$E,$C959)/10^6,
SUMIFS([1]raw_resource_build!$T:$T,[1]raw_resource_build!$A:$A,V$934,[1]raw_resource_build!$E:$E,$C959)/10^6)</f>
        <v>#VALUE!</v>
      </c>
      <c r="W959" s="194" t="e">
        <f>SUM(SUMIFS([1]raw_resource_build!$S:$S,[1]raw_resource_build!$A:$A,W$934,[1]raw_resource_build!$E:$E,$C959)/10^6,
SUMIFS([1]raw_resource_build!$T:$T,[1]raw_resource_build!$A:$A,W$934,[1]raw_resource_build!$E:$E,$C959)/10^6)</f>
        <v>#VALUE!</v>
      </c>
      <c r="X959" s="194" t="e">
        <f>SUM(SUMIFS([1]raw_resource_build!$S:$S,[1]raw_resource_build!$A:$A,X$934,[1]raw_resource_build!$E:$E,$C959)/10^6,
SUMIFS([1]raw_resource_build!$T:$T,[1]raw_resource_build!$A:$A,X$934,[1]raw_resource_build!$E:$E,$C959)/10^6)</f>
        <v>#VALUE!</v>
      </c>
      <c r="Y959" s="194" t="e">
        <f>SUM(SUMIFS([1]raw_resource_build!$S:$S,[1]raw_resource_build!$A:$A,Y$934,[1]raw_resource_build!$E:$E,$C959)/10^6,
SUMIFS([1]raw_resource_build!$T:$T,[1]raw_resource_build!$A:$A,Y$934,[1]raw_resource_build!$E:$E,$C959)/10^6)</f>
        <v>#VALUE!</v>
      </c>
      <c r="Z959" s="194" t="e">
        <f>SUM(SUMIFS([1]raw_resource_build!$S:$S,[1]raw_resource_build!$A:$A,Z$934,[1]raw_resource_build!$E:$E,$C959)/10^6,
SUMIFS([1]raw_resource_build!$T:$T,[1]raw_resource_build!$A:$A,Z$934,[1]raw_resource_build!$E:$E,$C959)/10^6)</f>
        <v>#VALUE!</v>
      </c>
      <c r="AA959" s="194" t="e">
        <f>SUM(SUMIFS([1]raw_resource_build!$S:$S,[1]raw_resource_build!$A:$A,AA$934,[1]raw_resource_build!$E:$E,$C959)/10^6,
SUMIFS([1]raw_resource_build!$T:$T,[1]raw_resource_build!$A:$A,AA$934,[1]raw_resource_build!$E:$E,$C959)/10^6)</f>
        <v>#VALUE!</v>
      </c>
      <c r="AB959" s="194" t="e">
        <f>SUM(SUMIFS([1]raw_resource_build!$S:$S,[1]raw_resource_build!$A:$A,AB$934,[1]raw_resource_build!$E:$E,$C959)/10^6,
SUMIFS([1]raw_resource_build!$T:$T,[1]raw_resource_build!$A:$A,AB$934,[1]raw_resource_build!$E:$E,$C959)/10^6)</f>
        <v>#VALUE!</v>
      </c>
      <c r="AC959" s="194" t="e">
        <f>SUM(SUMIFS([1]raw_resource_build!$S:$S,[1]raw_resource_build!$A:$A,AC$934,[1]raw_resource_build!$E:$E,$C959)/10^6,
SUMIFS([1]raw_resource_build!$T:$T,[1]raw_resource_build!$A:$A,AC$934,[1]raw_resource_build!$E:$E,$C959)/10^6)</f>
        <v>#VALUE!</v>
      </c>
      <c r="AD959" s="194" t="e">
        <f>SUM(SUMIFS([1]raw_resource_build!$S:$S,[1]raw_resource_build!$A:$A,AD$934,[1]raw_resource_build!$E:$E,$C959)/10^6,
SUMIFS([1]raw_resource_build!$T:$T,[1]raw_resource_build!$A:$A,AD$934,[1]raw_resource_build!$E:$E,$C959)/10^6)</f>
        <v>#VALUE!</v>
      </c>
      <c r="AE959" s="194" t="e">
        <f>SUM(SUMIFS([1]raw_resource_build!$S:$S,[1]raw_resource_build!$A:$A,AE$934,[1]raw_resource_build!$E:$E,$C959)/10^6,
SUMIFS([1]raw_resource_build!$T:$T,[1]raw_resource_build!$A:$A,AE$934,[1]raw_resource_build!$E:$E,$C959)/10^6)</f>
        <v>#VALUE!</v>
      </c>
      <c r="AF959" s="194" t="e">
        <f>SUM(SUMIFS([1]raw_resource_build!$S:$S,[1]raw_resource_build!$A:$A,AF$934,[1]raw_resource_build!$E:$E,$C959)/10^6,
SUMIFS([1]raw_resource_build!$T:$T,[1]raw_resource_build!$A:$A,AF$934,[1]raw_resource_build!$E:$E,$C959)/10^6)</f>
        <v>#VALUE!</v>
      </c>
      <c r="AG959" s="194" t="e">
        <f>SUM(SUMIFS([1]raw_resource_build!$S:$S,[1]raw_resource_build!$A:$A,AG$934,[1]raw_resource_build!$E:$E,$C959)/10^6,
SUMIFS([1]raw_resource_build!$T:$T,[1]raw_resource_build!$A:$A,AG$934,[1]raw_resource_build!$E:$E,$C959)/10^6)</f>
        <v>#VALUE!</v>
      </c>
      <c r="AH959" s="194" t="e">
        <f>SUM(SUMIFS([1]raw_resource_build!$S:$S,[1]raw_resource_build!$A:$A,AH$934,[1]raw_resource_build!$E:$E,$C959)/10^6,
SUMIFS([1]raw_resource_build!$T:$T,[1]raw_resource_build!$A:$A,AH$934,[1]raw_resource_build!$E:$E,$C959)/10^6)</f>
        <v>#VALUE!</v>
      </c>
      <c r="AI959" s="194" t="e">
        <f>SUM(SUMIFS([1]raw_resource_build!$S:$S,[1]raw_resource_build!$A:$A,AI$934,[1]raw_resource_build!$E:$E,$C959)/10^6,
SUMIFS([1]raw_resource_build!$T:$T,[1]raw_resource_build!$A:$A,AI$934,[1]raw_resource_build!$E:$E,$C959)/10^6)</f>
        <v>#VALUE!</v>
      </c>
      <c r="AJ959" s="194" t="e">
        <f>SUM(SUMIFS([1]raw_resource_build!$S:$S,[1]raw_resource_build!$A:$A,AJ$934,[1]raw_resource_build!$E:$E,$C959)/10^6,
SUMIFS([1]raw_resource_build!$T:$T,[1]raw_resource_build!$A:$A,AJ$934,[1]raw_resource_build!$E:$E,$C959)/10^6)</f>
        <v>#VALUE!</v>
      </c>
      <c r="AK959" s="194" t="e">
        <f>SUM(SUMIFS([1]raw_resource_build!$S:$S,[1]raw_resource_build!$A:$A,AK$934,[1]raw_resource_build!$E:$E,$C959)/10^6,
SUMIFS([1]raw_resource_build!$T:$T,[1]raw_resource_build!$A:$A,AK$934,[1]raw_resource_build!$E:$E,$C959)/10^6)</f>
        <v>#VALUE!</v>
      </c>
      <c r="AL959" s="194" t="e">
        <f>SUM(SUMIFS([1]raw_resource_build!$S:$S,[1]raw_resource_build!$A:$A,AL$934,[1]raw_resource_build!$E:$E,$C959)/10^6,
SUMIFS([1]raw_resource_build!$T:$T,[1]raw_resource_build!$A:$A,AL$934,[1]raw_resource_build!$E:$E,$C959)/10^6)</f>
        <v>#VALUE!</v>
      </c>
      <c r="AM959" s="194" t="e">
        <f>SUM(SUMIFS([1]raw_resource_build!$S:$S,[1]raw_resource_build!$A:$A,AM$934,[1]raw_resource_build!$E:$E,$C959)/10^6,
SUMIFS([1]raw_resource_build!$T:$T,[1]raw_resource_build!$A:$A,AM$934,[1]raw_resource_build!$E:$E,$C959)/10^6)</f>
        <v>#VALUE!</v>
      </c>
      <c r="AN959" s="195" t="e">
        <f>SUM(SUMIFS([1]raw_resource_build!$S:$S,[1]raw_resource_build!$A:$A,AN$934,[1]raw_resource_build!$E:$E,$C959)/10^6,
SUMIFS([1]raw_resource_build!$T:$T,[1]raw_resource_build!$A:$A,AN$934,[1]raw_resource_build!$E:$E,$C959)/10^6)</f>
        <v>#VALUE!</v>
      </c>
      <c r="AO959" s="48"/>
    </row>
    <row r="960" spans="3:41" outlineLevel="1" x14ac:dyDescent="0.4">
      <c r="C960" s="17" t="s">
        <v>346</v>
      </c>
      <c r="D960" s="85" t="s">
        <v>185</v>
      </c>
      <c r="E960" s="193">
        <v>0</v>
      </c>
      <c r="F960" s="194">
        <v>0</v>
      </c>
      <c r="G960" s="194">
        <v>0</v>
      </c>
      <c r="H960" s="194">
        <v>0</v>
      </c>
      <c r="I960" s="194">
        <v>0</v>
      </c>
      <c r="J960" s="194">
        <v>0</v>
      </c>
      <c r="K960" s="194">
        <v>0</v>
      </c>
      <c r="L960" s="194">
        <v>0</v>
      </c>
      <c r="M960" s="194">
        <v>0</v>
      </c>
      <c r="N960" s="194">
        <v>0</v>
      </c>
      <c r="O960" s="194">
        <v>0</v>
      </c>
      <c r="P960" s="194">
        <v>0</v>
      </c>
      <c r="Q960" s="194">
        <v>0</v>
      </c>
      <c r="R960" s="194">
        <v>0</v>
      </c>
      <c r="S960" s="194">
        <v>0</v>
      </c>
      <c r="T960" s="194">
        <v>0</v>
      </c>
      <c r="U960" s="194" t="e">
        <f>SUM(SUMIFS([1]raw_resource_build!$S:$S,[1]raw_resource_build!$A:$A,U$934,[1]raw_resource_build!$E:$E,$C960)/10^6,
SUMIFS([1]raw_resource_build!$T:$T,[1]raw_resource_build!$A:$A,U$934,[1]raw_resource_build!$E:$E,$C960)/10^6)</f>
        <v>#VALUE!</v>
      </c>
      <c r="V960" s="194" t="e">
        <f>SUM(SUMIFS([1]raw_resource_build!$S:$S,[1]raw_resource_build!$A:$A,V$934,[1]raw_resource_build!$E:$E,$C960)/10^6,
SUMIFS([1]raw_resource_build!$T:$T,[1]raw_resource_build!$A:$A,V$934,[1]raw_resource_build!$E:$E,$C960)/10^6)</f>
        <v>#VALUE!</v>
      </c>
      <c r="W960" s="194" t="e">
        <f>SUM(SUMIFS([1]raw_resource_build!$S:$S,[1]raw_resource_build!$A:$A,W$934,[1]raw_resource_build!$E:$E,$C960)/10^6,
SUMIFS([1]raw_resource_build!$T:$T,[1]raw_resource_build!$A:$A,W$934,[1]raw_resource_build!$E:$E,$C960)/10^6)</f>
        <v>#VALUE!</v>
      </c>
      <c r="X960" s="194" t="e">
        <f>SUM(SUMIFS([1]raw_resource_build!$S:$S,[1]raw_resource_build!$A:$A,X$934,[1]raw_resource_build!$E:$E,$C960)/10^6,
SUMIFS([1]raw_resource_build!$T:$T,[1]raw_resource_build!$A:$A,X$934,[1]raw_resource_build!$E:$E,$C960)/10^6)</f>
        <v>#VALUE!</v>
      </c>
      <c r="Y960" s="194" t="e">
        <f>SUM(SUMIFS([1]raw_resource_build!$S:$S,[1]raw_resource_build!$A:$A,Y$934,[1]raw_resource_build!$E:$E,$C960)/10^6,
SUMIFS([1]raw_resource_build!$T:$T,[1]raw_resource_build!$A:$A,Y$934,[1]raw_resource_build!$E:$E,$C960)/10^6)</f>
        <v>#VALUE!</v>
      </c>
      <c r="Z960" s="194" t="e">
        <f>SUM(SUMIFS([1]raw_resource_build!$S:$S,[1]raw_resource_build!$A:$A,Z$934,[1]raw_resource_build!$E:$E,$C960)/10^6,
SUMIFS([1]raw_resource_build!$T:$T,[1]raw_resource_build!$A:$A,Z$934,[1]raw_resource_build!$E:$E,$C960)/10^6)</f>
        <v>#VALUE!</v>
      </c>
      <c r="AA960" s="194" t="e">
        <f>SUM(SUMIFS([1]raw_resource_build!$S:$S,[1]raw_resource_build!$A:$A,AA$934,[1]raw_resource_build!$E:$E,$C960)/10^6,
SUMIFS([1]raw_resource_build!$T:$T,[1]raw_resource_build!$A:$A,AA$934,[1]raw_resource_build!$E:$E,$C960)/10^6)</f>
        <v>#VALUE!</v>
      </c>
      <c r="AB960" s="194" t="e">
        <f>SUM(SUMIFS([1]raw_resource_build!$S:$S,[1]raw_resource_build!$A:$A,AB$934,[1]raw_resource_build!$E:$E,$C960)/10^6,
SUMIFS([1]raw_resource_build!$T:$T,[1]raw_resource_build!$A:$A,AB$934,[1]raw_resource_build!$E:$E,$C960)/10^6)</f>
        <v>#VALUE!</v>
      </c>
      <c r="AC960" s="194" t="e">
        <f>SUM(SUMIFS([1]raw_resource_build!$S:$S,[1]raw_resource_build!$A:$A,AC$934,[1]raw_resource_build!$E:$E,$C960)/10^6,
SUMIFS([1]raw_resource_build!$T:$T,[1]raw_resource_build!$A:$A,AC$934,[1]raw_resource_build!$E:$E,$C960)/10^6)</f>
        <v>#VALUE!</v>
      </c>
      <c r="AD960" s="194" t="e">
        <f>SUM(SUMIFS([1]raw_resource_build!$S:$S,[1]raw_resource_build!$A:$A,AD$934,[1]raw_resource_build!$E:$E,$C960)/10^6,
SUMIFS([1]raw_resource_build!$T:$T,[1]raw_resource_build!$A:$A,AD$934,[1]raw_resource_build!$E:$E,$C960)/10^6)</f>
        <v>#VALUE!</v>
      </c>
      <c r="AE960" s="194" t="e">
        <f>SUM(SUMIFS([1]raw_resource_build!$S:$S,[1]raw_resource_build!$A:$A,AE$934,[1]raw_resource_build!$E:$E,$C960)/10^6,
SUMIFS([1]raw_resource_build!$T:$T,[1]raw_resource_build!$A:$A,AE$934,[1]raw_resource_build!$E:$E,$C960)/10^6)</f>
        <v>#VALUE!</v>
      </c>
      <c r="AF960" s="194" t="e">
        <f>SUM(SUMIFS([1]raw_resource_build!$S:$S,[1]raw_resource_build!$A:$A,AF$934,[1]raw_resource_build!$E:$E,$C960)/10^6,
SUMIFS([1]raw_resource_build!$T:$T,[1]raw_resource_build!$A:$A,AF$934,[1]raw_resource_build!$E:$E,$C960)/10^6)</f>
        <v>#VALUE!</v>
      </c>
      <c r="AG960" s="194" t="e">
        <f>SUM(SUMIFS([1]raw_resource_build!$S:$S,[1]raw_resource_build!$A:$A,AG$934,[1]raw_resource_build!$E:$E,$C960)/10^6,
SUMIFS([1]raw_resource_build!$T:$T,[1]raw_resource_build!$A:$A,AG$934,[1]raw_resource_build!$E:$E,$C960)/10^6)</f>
        <v>#VALUE!</v>
      </c>
      <c r="AH960" s="194" t="e">
        <f>SUM(SUMIFS([1]raw_resource_build!$S:$S,[1]raw_resource_build!$A:$A,AH$934,[1]raw_resource_build!$E:$E,$C960)/10^6,
SUMIFS([1]raw_resource_build!$T:$T,[1]raw_resource_build!$A:$A,AH$934,[1]raw_resource_build!$E:$E,$C960)/10^6)</f>
        <v>#VALUE!</v>
      </c>
      <c r="AI960" s="194" t="e">
        <f>SUM(SUMIFS([1]raw_resource_build!$S:$S,[1]raw_resource_build!$A:$A,AI$934,[1]raw_resource_build!$E:$E,$C960)/10^6,
SUMIFS([1]raw_resource_build!$T:$T,[1]raw_resource_build!$A:$A,AI$934,[1]raw_resource_build!$E:$E,$C960)/10^6)</f>
        <v>#VALUE!</v>
      </c>
      <c r="AJ960" s="194" t="e">
        <f>SUM(SUMIFS([1]raw_resource_build!$S:$S,[1]raw_resource_build!$A:$A,AJ$934,[1]raw_resource_build!$E:$E,$C960)/10^6,
SUMIFS([1]raw_resource_build!$T:$T,[1]raw_resource_build!$A:$A,AJ$934,[1]raw_resource_build!$E:$E,$C960)/10^6)</f>
        <v>#VALUE!</v>
      </c>
      <c r="AK960" s="194" t="e">
        <f>SUM(SUMIFS([1]raw_resource_build!$S:$S,[1]raw_resource_build!$A:$A,AK$934,[1]raw_resource_build!$E:$E,$C960)/10^6,
SUMIFS([1]raw_resource_build!$T:$T,[1]raw_resource_build!$A:$A,AK$934,[1]raw_resource_build!$E:$E,$C960)/10^6)</f>
        <v>#VALUE!</v>
      </c>
      <c r="AL960" s="194" t="e">
        <f>SUM(SUMIFS([1]raw_resource_build!$S:$S,[1]raw_resource_build!$A:$A,AL$934,[1]raw_resource_build!$E:$E,$C960)/10^6,
SUMIFS([1]raw_resource_build!$T:$T,[1]raw_resource_build!$A:$A,AL$934,[1]raw_resource_build!$E:$E,$C960)/10^6)</f>
        <v>#VALUE!</v>
      </c>
      <c r="AM960" s="194" t="e">
        <f>SUM(SUMIFS([1]raw_resource_build!$S:$S,[1]raw_resource_build!$A:$A,AM$934,[1]raw_resource_build!$E:$E,$C960)/10^6,
SUMIFS([1]raw_resource_build!$T:$T,[1]raw_resource_build!$A:$A,AM$934,[1]raw_resource_build!$E:$E,$C960)/10^6)</f>
        <v>#VALUE!</v>
      </c>
      <c r="AN960" s="195" t="e">
        <f>SUM(SUMIFS([1]raw_resource_build!$S:$S,[1]raw_resource_build!$A:$A,AN$934,[1]raw_resource_build!$E:$E,$C960)/10^6,
SUMIFS([1]raw_resource_build!$T:$T,[1]raw_resource_build!$A:$A,AN$934,[1]raw_resource_build!$E:$E,$C960)/10^6)</f>
        <v>#VALUE!</v>
      </c>
      <c r="AO960" s="48"/>
    </row>
    <row r="961" spans="1:47" outlineLevel="1" x14ac:dyDescent="0.4">
      <c r="C961" s="17" t="s">
        <v>347</v>
      </c>
      <c r="D961" s="85" t="s">
        <v>185</v>
      </c>
      <c r="E961" s="196">
        <v>0</v>
      </c>
      <c r="F961" s="197">
        <v>0</v>
      </c>
      <c r="G961" s="197">
        <v>0</v>
      </c>
      <c r="H961" s="197">
        <v>0</v>
      </c>
      <c r="I961" s="197">
        <v>0</v>
      </c>
      <c r="J961" s="197">
        <v>0</v>
      </c>
      <c r="K961" s="197">
        <v>0</v>
      </c>
      <c r="L961" s="197">
        <v>0</v>
      </c>
      <c r="M961" s="197">
        <v>0</v>
      </c>
      <c r="N961" s="197">
        <v>0</v>
      </c>
      <c r="O961" s="197">
        <v>0</v>
      </c>
      <c r="P961" s="197">
        <v>0</v>
      </c>
      <c r="Q961" s="197">
        <v>0</v>
      </c>
      <c r="R961" s="197">
        <v>0</v>
      </c>
      <c r="S961" s="197">
        <v>0</v>
      </c>
      <c r="T961" s="197">
        <v>0</v>
      </c>
      <c r="U961" s="197" t="e">
        <f>SUM(SUMIFS([1]raw_resource_build!$S:$S,[1]raw_resource_build!$A:$A,U$934,[1]raw_resource_build!$E:$E,$C961)/10^6,
SUMIFS([1]raw_resource_build!$T:$T,[1]raw_resource_build!$A:$A,U$934,[1]raw_resource_build!$E:$E,$C961)/10^6)</f>
        <v>#VALUE!</v>
      </c>
      <c r="V961" s="197" t="e">
        <f>SUM(SUMIFS([1]raw_resource_build!$S:$S,[1]raw_resource_build!$A:$A,V$934,[1]raw_resource_build!$E:$E,$C961)/10^6,
SUMIFS([1]raw_resource_build!$T:$T,[1]raw_resource_build!$A:$A,V$934,[1]raw_resource_build!$E:$E,$C961)/10^6)</f>
        <v>#VALUE!</v>
      </c>
      <c r="W961" s="197" t="e">
        <f>SUM(SUMIFS([1]raw_resource_build!$S:$S,[1]raw_resource_build!$A:$A,W$934,[1]raw_resource_build!$E:$E,$C961)/10^6,
SUMIFS([1]raw_resource_build!$T:$T,[1]raw_resource_build!$A:$A,W$934,[1]raw_resource_build!$E:$E,$C961)/10^6)</f>
        <v>#VALUE!</v>
      </c>
      <c r="X961" s="197" t="e">
        <f>SUM(SUMIFS([1]raw_resource_build!$S:$S,[1]raw_resource_build!$A:$A,X$934,[1]raw_resource_build!$E:$E,$C961)/10^6,
SUMIFS([1]raw_resource_build!$T:$T,[1]raw_resource_build!$A:$A,X$934,[1]raw_resource_build!$E:$E,$C961)/10^6)</f>
        <v>#VALUE!</v>
      </c>
      <c r="Y961" s="197" t="e">
        <f>SUM(SUMIFS([1]raw_resource_build!$S:$S,[1]raw_resource_build!$A:$A,Y$934,[1]raw_resource_build!$E:$E,$C961)/10^6,
SUMIFS([1]raw_resource_build!$T:$T,[1]raw_resource_build!$A:$A,Y$934,[1]raw_resource_build!$E:$E,$C961)/10^6)</f>
        <v>#VALUE!</v>
      </c>
      <c r="Z961" s="197" t="e">
        <f>SUM(SUMIFS([1]raw_resource_build!$S:$S,[1]raw_resource_build!$A:$A,Z$934,[1]raw_resource_build!$E:$E,$C961)/10^6,
SUMIFS([1]raw_resource_build!$T:$T,[1]raw_resource_build!$A:$A,Z$934,[1]raw_resource_build!$E:$E,$C961)/10^6)</f>
        <v>#VALUE!</v>
      </c>
      <c r="AA961" s="197" t="e">
        <f>SUM(SUMIFS([1]raw_resource_build!$S:$S,[1]raw_resource_build!$A:$A,AA$934,[1]raw_resource_build!$E:$E,$C961)/10^6,
SUMIFS([1]raw_resource_build!$T:$T,[1]raw_resource_build!$A:$A,AA$934,[1]raw_resource_build!$E:$E,$C961)/10^6)</f>
        <v>#VALUE!</v>
      </c>
      <c r="AB961" s="197" t="e">
        <f>SUM(SUMIFS([1]raw_resource_build!$S:$S,[1]raw_resource_build!$A:$A,AB$934,[1]raw_resource_build!$E:$E,$C961)/10^6,
SUMIFS([1]raw_resource_build!$T:$T,[1]raw_resource_build!$A:$A,AB$934,[1]raw_resource_build!$E:$E,$C961)/10^6)</f>
        <v>#VALUE!</v>
      </c>
      <c r="AC961" s="197" t="e">
        <f>SUM(SUMIFS([1]raw_resource_build!$S:$S,[1]raw_resource_build!$A:$A,AC$934,[1]raw_resource_build!$E:$E,$C961)/10^6,
SUMIFS([1]raw_resource_build!$T:$T,[1]raw_resource_build!$A:$A,AC$934,[1]raw_resource_build!$E:$E,$C961)/10^6)</f>
        <v>#VALUE!</v>
      </c>
      <c r="AD961" s="197" t="e">
        <f>SUM(SUMIFS([1]raw_resource_build!$S:$S,[1]raw_resource_build!$A:$A,AD$934,[1]raw_resource_build!$E:$E,$C961)/10^6,
SUMIFS([1]raw_resource_build!$T:$T,[1]raw_resource_build!$A:$A,AD$934,[1]raw_resource_build!$E:$E,$C961)/10^6)</f>
        <v>#VALUE!</v>
      </c>
      <c r="AE961" s="197" t="e">
        <f>SUM(SUMIFS([1]raw_resource_build!$S:$S,[1]raw_resource_build!$A:$A,AE$934,[1]raw_resource_build!$E:$E,$C961)/10^6,
SUMIFS([1]raw_resource_build!$T:$T,[1]raw_resource_build!$A:$A,AE$934,[1]raw_resource_build!$E:$E,$C961)/10^6)</f>
        <v>#VALUE!</v>
      </c>
      <c r="AF961" s="197" t="e">
        <f>SUM(SUMIFS([1]raw_resource_build!$S:$S,[1]raw_resource_build!$A:$A,AF$934,[1]raw_resource_build!$E:$E,$C961)/10^6,
SUMIFS([1]raw_resource_build!$T:$T,[1]raw_resource_build!$A:$A,AF$934,[1]raw_resource_build!$E:$E,$C961)/10^6)</f>
        <v>#VALUE!</v>
      </c>
      <c r="AG961" s="197" t="e">
        <f>SUM(SUMIFS([1]raw_resource_build!$S:$S,[1]raw_resource_build!$A:$A,AG$934,[1]raw_resource_build!$E:$E,$C961)/10^6,
SUMIFS([1]raw_resource_build!$T:$T,[1]raw_resource_build!$A:$A,AG$934,[1]raw_resource_build!$E:$E,$C961)/10^6)</f>
        <v>#VALUE!</v>
      </c>
      <c r="AH961" s="197" t="e">
        <f>SUM(SUMIFS([1]raw_resource_build!$S:$S,[1]raw_resource_build!$A:$A,AH$934,[1]raw_resource_build!$E:$E,$C961)/10^6,
SUMIFS([1]raw_resource_build!$T:$T,[1]raw_resource_build!$A:$A,AH$934,[1]raw_resource_build!$E:$E,$C961)/10^6)</f>
        <v>#VALUE!</v>
      </c>
      <c r="AI961" s="197" t="e">
        <f>SUM(SUMIFS([1]raw_resource_build!$S:$S,[1]raw_resource_build!$A:$A,AI$934,[1]raw_resource_build!$E:$E,$C961)/10^6,
SUMIFS([1]raw_resource_build!$T:$T,[1]raw_resource_build!$A:$A,AI$934,[1]raw_resource_build!$E:$E,$C961)/10^6)</f>
        <v>#VALUE!</v>
      </c>
      <c r="AJ961" s="197" t="e">
        <f>SUM(SUMIFS([1]raw_resource_build!$S:$S,[1]raw_resource_build!$A:$A,AJ$934,[1]raw_resource_build!$E:$E,$C961)/10^6,
SUMIFS([1]raw_resource_build!$T:$T,[1]raw_resource_build!$A:$A,AJ$934,[1]raw_resource_build!$E:$E,$C961)/10^6)</f>
        <v>#VALUE!</v>
      </c>
      <c r="AK961" s="197" t="e">
        <f>SUM(SUMIFS([1]raw_resource_build!$S:$S,[1]raw_resource_build!$A:$A,AK$934,[1]raw_resource_build!$E:$E,$C961)/10^6,
SUMIFS([1]raw_resource_build!$T:$T,[1]raw_resource_build!$A:$A,AK$934,[1]raw_resource_build!$E:$E,$C961)/10^6)</f>
        <v>#VALUE!</v>
      </c>
      <c r="AL961" s="197" t="e">
        <f>SUM(SUMIFS([1]raw_resource_build!$S:$S,[1]raw_resource_build!$A:$A,AL$934,[1]raw_resource_build!$E:$E,$C961)/10^6,
SUMIFS([1]raw_resource_build!$T:$T,[1]raw_resource_build!$A:$A,AL$934,[1]raw_resource_build!$E:$E,$C961)/10^6)</f>
        <v>#VALUE!</v>
      </c>
      <c r="AM961" s="197" t="e">
        <f>SUM(SUMIFS([1]raw_resource_build!$S:$S,[1]raw_resource_build!$A:$A,AM$934,[1]raw_resource_build!$E:$E,$C961)/10^6,
SUMIFS([1]raw_resource_build!$T:$T,[1]raw_resource_build!$A:$A,AM$934,[1]raw_resource_build!$E:$E,$C961)/10^6)</f>
        <v>#VALUE!</v>
      </c>
      <c r="AN961" s="198" t="e">
        <f>SUM(SUMIFS([1]raw_resource_build!$S:$S,[1]raw_resource_build!$A:$A,AN$934,[1]raw_resource_build!$E:$E,$C961)/10^6,
SUMIFS([1]raw_resource_build!$T:$T,[1]raw_resource_build!$A:$A,AN$934,[1]raw_resource_build!$E:$E,$C961)/10^6)</f>
        <v>#VALUE!</v>
      </c>
      <c r="AO961" s="48"/>
    </row>
    <row r="962" spans="1:47" outlineLevel="1" x14ac:dyDescent="0.4">
      <c r="C962" s="152" t="s">
        <v>255</v>
      </c>
      <c r="D962" s="95" t="s">
        <v>185</v>
      </c>
      <c r="E962" s="197">
        <v>0</v>
      </c>
      <c r="F962" s="197">
        <v>0</v>
      </c>
      <c r="G962" s="197">
        <v>0</v>
      </c>
      <c r="H962" s="197">
        <v>0</v>
      </c>
      <c r="I962" s="197">
        <v>0</v>
      </c>
      <c r="J962" s="197">
        <v>0</v>
      </c>
      <c r="K962" s="197">
        <v>0</v>
      </c>
      <c r="L962" s="197">
        <v>0</v>
      </c>
      <c r="M962" s="197">
        <v>0</v>
      </c>
      <c r="N962" s="197">
        <v>0</v>
      </c>
      <c r="O962" s="197">
        <v>0</v>
      </c>
      <c r="P962" s="197">
        <v>2.6583502699999997</v>
      </c>
      <c r="Q962" s="197">
        <v>0</v>
      </c>
      <c r="R962" s="197">
        <v>0</v>
      </c>
      <c r="S962" s="197">
        <v>0</v>
      </c>
      <c r="T962" s="197">
        <v>146.11790675</v>
      </c>
      <c r="U962" s="197" t="e">
        <f t="shared" ref="U962:AN962" si="97">U751</f>
        <v>#VALUE!</v>
      </c>
      <c r="V962" s="197" t="e">
        <f t="shared" si="97"/>
        <v>#VALUE!</v>
      </c>
      <c r="W962" s="197" t="e">
        <f t="shared" si="97"/>
        <v>#VALUE!</v>
      </c>
      <c r="X962" s="197" t="e">
        <f t="shared" si="97"/>
        <v>#VALUE!</v>
      </c>
      <c r="Y962" s="197" t="e">
        <f t="shared" si="97"/>
        <v>#VALUE!</v>
      </c>
      <c r="Z962" s="197" t="e">
        <f t="shared" si="97"/>
        <v>#VALUE!</v>
      </c>
      <c r="AA962" s="197" t="e">
        <f t="shared" si="97"/>
        <v>#VALUE!</v>
      </c>
      <c r="AB962" s="197" t="e">
        <f t="shared" si="97"/>
        <v>#VALUE!</v>
      </c>
      <c r="AC962" s="197" t="e">
        <f t="shared" si="97"/>
        <v>#VALUE!</v>
      </c>
      <c r="AD962" s="197" t="e">
        <f t="shared" si="97"/>
        <v>#VALUE!</v>
      </c>
      <c r="AE962" s="197" t="e">
        <f t="shared" si="97"/>
        <v>#VALUE!</v>
      </c>
      <c r="AF962" s="197" t="e">
        <f t="shared" si="97"/>
        <v>#VALUE!</v>
      </c>
      <c r="AG962" s="197" t="e">
        <f t="shared" si="97"/>
        <v>#VALUE!</v>
      </c>
      <c r="AH962" s="197" t="e">
        <f t="shared" si="97"/>
        <v>#VALUE!</v>
      </c>
      <c r="AI962" s="197" t="e">
        <f t="shared" si="97"/>
        <v>#VALUE!</v>
      </c>
      <c r="AJ962" s="197" t="e">
        <f t="shared" si="97"/>
        <v>#VALUE!</v>
      </c>
      <c r="AK962" s="197" t="e">
        <f t="shared" si="97"/>
        <v>#VALUE!</v>
      </c>
      <c r="AL962" s="197" t="e">
        <f t="shared" si="97"/>
        <v>#VALUE!</v>
      </c>
      <c r="AM962" s="197" t="e">
        <f t="shared" si="97"/>
        <v>#VALUE!</v>
      </c>
      <c r="AN962" s="197" t="e">
        <f t="shared" si="97"/>
        <v>#VALUE!</v>
      </c>
      <c r="AO962" s="17"/>
    </row>
    <row r="963" spans="1:47" outlineLevel="1" x14ac:dyDescent="0.4">
      <c r="C963" s="199" t="s">
        <v>219</v>
      </c>
      <c r="D963" s="95" t="s">
        <v>185</v>
      </c>
      <c r="E963" s="200">
        <v>0</v>
      </c>
      <c r="F963" s="200">
        <v>0</v>
      </c>
      <c r="G963" s="200">
        <v>0</v>
      </c>
      <c r="H963" s="200">
        <v>0</v>
      </c>
      <c r="I963" s="200">
        <v>0</v>
      </c>
      <c r="J963" s="200">
        <v>940.14855164999994</v>
      </c>
      <c r="K963" s="200">
        <v>1241.8322538999998</v>
      </c>
      <c r="L963" s="200">
        <v>1727.76094994</v>
      </c>
      <c r="M963" s="200">
        <v>1937.8759439199998</v>
      </c>
      <c r="N963" s="200">
        <v>2669.8887934699997</v>
      </c>
      <c r="O963" s="200">
        <v>0</v>
      </c>
      <c r="P963" s="200">
        <v>3553.0544257799997</v>
      </c>
      <c r="Q963" s="200">
        <v>0</v>
      </c>
      <c r="R963" s="200">
        <v>0</v>
      </c>
      <c r="S963" s="200">
        <v>0</v>
      </c>
      <c r="T963" s="200">
        <v>5567.3972776699993</v>
      </c>
      <c r="U963" s="200" t="e">
        <f t="shared" ref="U963:AN963" si="98">SUM(U935:U962)</f>
        <v>#VALUE!</v>
      </c>
      <c r="V963" s="200" t="e">
        <f t="shared" si="98"/>
        <v>#VALUE!</v>
      </c>
      <c r="W963" s="200" t="e">
        <f t="shared" si="98"/>
        <v>#VALUE!</v>
      </c>
      <c r="X963" s="200" t="e">
        <f t="shared" si="98"/>
        <v>#VALUE!</v>
      </c>
      <c r="Y963" s="200" t="e">
        <f t="shared" si="98"/>
        <v>#VALUE!</v>
      </c>
      <c r="Z963" s="200" t="e">
        <f t="shared" si="98"/>
        <v>#VALUE!</v>
      </c>
      <c r="AA963" s="200" t="e">
        <f t="shared" si="98"/>
        <v>#VALUE!</v>
      </c>
      <c r="AB963" s="200" t="e">
        <f t="shared" si="98"/>
        <v>#VALUE!</v>
      </c>
      <c r="AC963" s="200" t="e">
        <f t="shared" si="98"/>
        <v>#VALUE!</v>
      </c>
      <c r="AD963" s="200" t="e">
        <f t="shared" si="98"/>
        <v>#VALUE!</v>
      </c>
      <c r="AE963" s="200" t="e">
        <f t="shared" si="98"/>
        <v>#VALUE!</v>
      </c>
      <c r="AF963" s="200" t="e">
        <f t="shared" si="98"/>
        <v>#VALUE!</v>
      </c>
      <c r="AG963" s="200" t="e">
        <f t="shared" si="98"/>
        <v>#VALUE!</v>
      </c>
      <c r="AH963" s="200" t="e">
        <f t="shared" si="98"/>
        <v>#VALUE!</v>
      </c>
      <c r="AI963" s="200" t="e">
        <f t="shared" si="98"/>
        <v>#VALUE!</v>
      </c>
      <c r="AJ963" s="200" t="e">
        <f t="shared" si="98"/>
        <v>#VALUE!</v>
      </c>
      <c r="AK963" s="200" t="e">
        <f t="shared" si="98"/>
        <v>#VALUE!</v>
      </c>
      <c r="AL963" s="200" t="e">
        <f t="shared" si="98"/>
        <v>#VALUE!</v>
      </c>
      <c r="AM963" s="200" t="e">
        <f t="shared" si="98"/>
        <v>#VALUE!</v>
      </c>
      <c r="AN963" s="200" t="e">
        <f t="shared" si="98"/>
        <v>#VALUE!</v>
      </c>
      <c r="AO963" s="17"/>
    </row>
    <row r="964" spans="1:47" outlineLevel="1" collapsed="1" x14ac:dyDescent="0.4"/>
    <row r="966" spans="1:47" ht="15.75" x14ac:dyDescent="0.5">
      <c r="B966" s="12" t="s">
        <v>256</v>
      </c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</row>
    <row r="967" spans="1:47" outlineLevel="1" x14ac:dyDescent="0.4"/>
    <row r="968" spans="1:47" outlineLevel="1" x14ac:dyDescent="0.4">
      <c r="C968" s="99" t="s">
        <v>257</v>
      </c>
      <c r="D968" s="99"/>
    </row>
    <row r="969" spans="1:47" outlineLevel="1" x14ac:dyDescent="0.4">
      <c r="C969" s="189" t="s">
        <v>193</v>
      </c>
      <c r="D969" s="15" t="s">
        <v>34</v>
      </c>
      <c r="E969" s="14">
        <v>2015</v>
      </c>
      <c r="F969" s="16">
        <v>2016</v>
      </c>
      <c r="G969" s="16">
        <v>2017</v>
      </c>
      <c r="H969" s="16">
        <v>2018</v>
      </c>
      <c r="I969" s="16">
        <v>2019</v>
      </c>
      <c r="J969" s="16">
        <v>2020</v>
      </c>
      <c r="K969" s="16">
        <v>2021</v>
      </c>
      <c r="L969" s="16">
        <v>2022</v>
      </c>
      <c r="M969" s="16">
        <v>2023</v>
      </c>
      <c r="N969" s="16">
        <v>2024</v>
      </c>
      <c r="O969" s="16">
        <v>2025</v>
      </c>
      <c r="P969" s="16">
        <v>2026</v>
      </c>
      <c r="Q969" s="16">
        <v>2027</v>
      </c>
      <c r="R969" s="16">
        <v>2028</v>
      </c>
      <c r="S969" s="16">
        <v>2029</v>
      </c>
      <c r="T969" s="16">
        <v>2030</v>
      </c>
      <c r="U969" s="16">
        <f t="shared" ref="U969:AN969" si="99">T969+1</f>
        <v>2031</v>
      </c>
      <c r="V969" s="16">
        <f t="shared" si="99"/>
        <v>2032</v>
      </c>
      <c r="W969" s="16">
        <f t="shared" si="99"/>
        <v>2033</v>
      </c>
      <c r="X969" s="16">
        <f t="shared" si="99"/>
        <v>2034</v>
      </c>
      <c r="Y969" s="16">
        <f t="shared" si="99"/>
        <v>2035</v>
      </c>
      <c r="Z969" s="16">
        <f t="shared" si="99"/>
        <v>2036</v>
      </c>
      <c r="AA969" s="16">
        <f t="shared" si="99"/>
        <v>2037</v>
      </c>
      <c r="AB969" s="16">
        <f t="shared" si="99"/>
        <v>2038</v>
      </c>
      <c r="AC969" s="16">
        <f t="shared" si="99"/>
        <v>2039</v>
      </c>
      <c r="AD969" s="16">
        <f t="shared" si="99"/>
        <v>2040</v>
      </c>
      <c r="AE969" s="16">
        <f t="shared" si="99"/>
        <v>2041</v>
      </c>
      <c r="AF969" s="16">
        <f t="shared" si="99"/>
        <v>2042</v>
      </c>
      <c r="AG969" s="16">
        <f t="shared" si="99"/>
        <v>2043</v>
      </c>
      <c r="AH969" s="16">
        <f t="shared" si="99"/>
        <v>2044</v>
      </c>
      <c r="AI969" s="16">
        <f t="shared" si="99"/>
        <v>2045</v>
      </c>
      <c r="AJ969" s="16">
        <f t="shared" si="99"/>
        <v>2046</v>
      </c>
      <c r="AK969" s="16">
        <f t="shared" si="99"/>
        <v>2047</v>
      </c>
      <c r="AL969" s="16">
        <f t="shared" si="99"/>
        <v>2048</v>
      </c>
      <c r="AM969" s="16">
        <f t="shared" si="99"/>
        <v>2049</v>
      </c>
      <c r="AN969" s="47">
        <f t="shared" si="99"/>
        <v>2050</v>
      </c>
      <c r="AO969" s="48"/>
    </row>
    <row r="970" spans="1:47" outlineLevel="1" x14ac:dyDescent="0.4">
      <c r="C970" s="29" t="s">
        <v>258</v>
      </c>
      <c r="D970" s="18" t="s">
        <v>185</v>
      </c>
      <c r="E970" s="190">
        <v>0</v>
      </c>
      <c r="F970" s="191">
        <v>0</v>
      </c>
      <c r="G970" s="191">
        <v>0</v>
      </c>
      <c r="H970" s="191">
        <v>0</v>
      </c>
      <c r="I970" s="191">
        <v>0</v>
      </c>
      <c r="J970" s="191">
        <v>3042.0427704439289</v>
      </c>
      <c r="K970" s="191">
        <v>3084.4195618268382</v>
      </c>
      <c r="L970" s="191">
        <v>2875.2041967267442</v>
      </c>
      <c r="M970" s="191">
        <v>2837.2417938132126</v>
      </c>
      <c r="N970" s="191">
        <v>2902.9078982330107</v>
      </c>
      <c r="O970" s="191">
        <v>0</v>
      </c>
      <c r="P970" s="191">
        <v>3001.8241192236733</v>
      </c>
      <c r="Q970" s="191">
        <v>0</v>
      </c>
      <c r="R970" s="191">
        <v>0</v>
      </c>
      <c r="S970" s="191">
        <v>0</v>
      </c>
      <c r="T970" s="191">
        <v>2732.4214871223635</v>
      </c>
      <c r="U970" s="191" t="e">
        <v>#VALUE!</v>
      </c>
      <c r="V970" s="191" t="e">
        <v>#VALUE!</v>
      </c>
      <c r="W970" s="191" t="e">
        <v>#VALUE!</v>
      </c>
      <c r="X970" s="191" t="e">
        <v>#VALUE!</v>
      </c>
      <c r="Y970" s="191" t="e">
        <v>#VALUE!</v>
      </c>
      <c r="Z970" s="191" t="e">
        <v>#VALUE!</v>
      </c>
      <c r="AA970" s="191" t="e">
        <v>#VALUE!</v>
      </c>
      <c r="AB970" s="191" t="e">
        <v>#VALUE!</v>
      </c>
      <c r="AC970" s="191" t="e">
        <v>#VALUE!</v>
      </c>
      <c r="AD970" s="191" t="e">
        <v>#VALUE!</v>
      </c>
      <c r="AE970" s="191" t="e">
        <v>#VALUE!</v>
      </c>
      <c r="AF970" s="191" t="e">
        <v>#VALUE!</v>
      </c>
      <c r="AG970" s="191" t="e">
        <v>#VALUE!</v>
      </c>
      <c r="AH970" s="191" t="e">
        <v>#VALUE!</v>
      </c>
      <c r="AI970" s="191" t="e">
        <v>#VALUE!</v>
      </c>
      <c r="AJ970" s="191" t="e">
        <v>#VALUE!</v>
      </c>
      <c r="AK970" s="191" t="e">
        <v>#VALUE!</v>
      </c>
      <c r="AL970" s="191" t="e">
        <v>#VALUE!</v>
      </c>
      <c r="AM970" s="191" t="e">
        <v>#VALUE!</v>
      </c>
      <c r="AN970" s="192" t="e">
        <v>#VALUE!</v>
      </c>
      <c r="AO970" s="48"/>
    </row>
    <row r="971" spans="1:47" outlineLevel="1" x14ac:dyDescent="0.4">
      <c r="C971" s="28" t="s">
        <v>259</v>
      </c>
      <c r="D971" s="18" t="s">
        <v>185</v>
      </c>
      <c r="E971" s="193">
        <v>0</v>
      </c>
      <c r="F971" s="194">
        <v>0</v>
      </c>
      <c r="G971" s="194">
        <v>0</v>
      </c>
      <c r="H971" s="194">
        <v>0</v>
      </c>
      <c r="I971" s="194">
        <v>0</v>
      </c>
      <c r="J971" s="194">
        <v>0</v>
      </c>
      <c r="K971" s="194">
        <v>0</v>
      </c>
      <c r="L971" s="194">
        <v>0</v>
      </c>
      <c r="M971" s="194">
        <v>0</v>
      </c>
      <c r="N971" s="194">
        <v>0</v>
      </c>
      <c r="O971" s="194">
        <v>0</v>
      </c>
      <c r="P971" s="194">
        <v>0</v>
      </c>
      <c r="Q971" s="194">
        <v>0</v>
      </c>
      <c r="R971" s="194">
        <v>0</v>
      </c>
      <c r="S971" s="194">
        <v>0</v>
      </c>
      <c r="T971" s="194">
        <v>0</v>
      </c>
      <c r="U971" s="194" t="e">
        <f>SUMIFS([1]raw_rps!$N:$N,[1]raw_rps!$B:$B,U$969)/1000000</f>
        <v>#VALUE!</v>
      </c>
      <c r="V971" s="194" t="e">
        <f>SUMIFS([1]raw_rps!$N:$N,[1]raw_rps!$B:$B,V$969)/1000000</f>
        <v>#VALUE!</v>
      </c>
      <c r="W971" s="194" t="e">
        <f>SUMIFS([1]raw_rps!$N:$N,[1]raw_rps!$B:$B,W$969)/1000000</f>
        <v>#VALUE!</v>
      </c>
      <c r="X971" s="194" t="e">
        <f>SUMIFS([1]raw_rps!$N:$N,[1]raw_rps!$B:$B,X$969)/1000000</f>
        <v>#VALUE!</v>
      </c>
      <c r="Y971" s="194" t="e">
        <f>SUMIFS([1]raw_rps!$N:$N,[1]raw_rps!$B:$B,Y$969)/1000000</f>
        <v>#VALUE!</v>
      </c>
      <c r="Z971" s="194" t="e">
        <f>SUMIFS([1]raw_rps!$N:$N,[1]raw_rps!$B:$B,Z$969)/1000000</f>
        <v>#VALUE!</v>
      </c>
      <c r="AA971" s="194" t="e">
        <f>SUMIFS([1]raw_rps!$N:$N,[1]raw_rps!$B:$B,AA$969)/1000000</f>
        <v>#VALUE!</v>
      </c>
      <c r="AB971" s="194" t="e">
        <f>SUMIFS([1]raw_rps!$N:$N,[1]raw_rps!$B:$B,AB$969)/1000000</f>
        <v>#VALUE!</v>
      </c>
      <c r="AC971" s="194" t="e">
        <f>SUMIFS([1]raw_rps!$N:$N,[1]raw_rps!$B:$B,AC$969)/1000000</f>
        <v>#VALUE!</v>
      </c>
      <c r="AD971" s="194" t="e">
        <f>SUMIFS([1]raw_rps!$N:$N,[1]raw_rps!$B:$B,AD$969)/1000000</f>
        <v>#VALUE!</v>
      </c>
      <c r="AE971" s="194" t="e">
        <f>SUMIFS([1]raw_rps!$N:$N,[1]raw_rps!$B:$B,AE$969)/1000000</f>
        <v>#VALUE!</v>
      </c>
      <c r="AF971" s="194" t="e">
        <f>SUMIFS([1]raw_rps!$N:$N,[1]raw_rps!$B:$B,AF$969)/1000000</f>
        <v>#VALUE!</v>
      </c>
      <c r="AG971" s="194" t="e">
        <f>SUMIFS([1]raw_rps!$N:$N,[1]raw_rps!$B:$B,AG$969)/1000000</f>
        <v>#VALUE!</v>
      </c>
      <c r="AH971" s="194" t="e">
        <f>SUMIFS([1]raw_rps!$N:$N,[1]raw_rps!$B:$B,AH$969)/1000000</f>
        <v>#VALUE!</v>
      </c>
      <c r="AI971" s="194" t="e">
        <f>SUMIFS([1]raw_rps!$N:$N,[1]raw_rps!$B:$B,AI$969)/1000000</f>
        <v>#VALUE!</v>
      </c>
      <c r="AJ971" s="194" t="e">
        <f>SUMIFS([1]raw_rps!$N:$N,[1]raw_rps!$B:$B,AJ$969)/1000000</f>
        <v>#VALUE!</v>
      </c>
      <c r="AK971" s="194" t="e">
        <f>SUMIFS([1]raw_rps!$N:$N,[1]raw_rps!$B:$B,AK$969)/1000000</f>
        <v>#VALUE!</v>
      </c>
      <c r="AL971" s="194" t="e">
        <f>SUMIFS([1]raw_rps!$N:$N,[1]raw_rps!$B:$B,AL$969)/1000000</f>
        <v>#VALUE!</v>
      </c>
      <c r="AM971" s="194" t="e">
        <f>SUMIFS([1]raw_rps!$N:$N,[1]raw_rps!$B:$B,AM$969)/1000000</f>
        <v>#VALUE!</v>
      </c>
      <c r="AN971" s="195" t="e">
        <f>SUMIFS([1]raw_rps!$N:$N,[1]raw_rps!$B:$B,AN$969)/1000000</f>
        <v>#VALUE!</v>
      </c>
      <c r="AO971" s="48"/>
    </row>
    <row r="972" spans="1:47" outlineLevel="1" x14ac:dyDescent="0.4">
      <c r="C972" s="28" t="s">
        <v>260</v>
      </c>
      <c r="D972" s="85" t="s">
        <v>185</v>
      </c>
      <c r="E972" s="193">
        <v>0</v>
      </c>
      <c r="F972" s="194">
        <v>0</v>
      </c>
      <c r="G972" s="194">
        <v>0</v>
      </c>
      <c r="H972" s="194">
        <v>0</v>
      </c>
      <c r="I972" s="194">
        <v>0</v>
      </c>
      <c r="J972" s="194">
        <v>740.42269108642495</v>
      </c>
      <c r="K972" s="194">
        <v>954.84636756647581</v>
      </c>
      <c r="L972" s="194">
        <v>710.3409665140033</v>
      </c>
      <c r="M972" s="194">
        <v>752.57984582561494</v>
      </c>
      <c r="N972" s="194">
        <v>735.73969448733146</v>
      </c>
      <c r="O972" s="194">
        <v>0</v>
      </c>
      <c r="P972" s="194">
        <v>668.34651355039546</v>
      </c>
      <c r="Q972" s="194">
        <v>0</v>
      </c>
      <c r="R972" s="194">
        <v>0</v>
      </c>
      <c r="S972" s="194">
        <v>0</v>
      </c>
      <c r="T972" s="194">
        <v>542.15213199937864</v>
      </c>
      <c r="U972" s="194" t="e">
        <v>#VALUE!</v>
      </c>
      <c r="V972" s="194" t="e">
        <v>#VALUE!</v>
      </c>
      <c r="W972" s="194" t="e">
        <v>#VALUE!</v>
      </c>
      <c r="X972" s="194" t="e">
        <v>#VALUE!</v>
      </c>
      <c r="Y972" s="194" t="e">
        <v>#VALUE!</v>
      </c>
      <c r="Z972" s="194" t="e">
        <v>#VALUE!</v>
      </c>
      <c r="AA972" s="194" t="e">
        <v>#VALUE!</v>
      </c>
      <c r="AB972" s="194" t="e">
        <v>#VALUE!</v>
      </c>
      <c r="AC972" s="194" t="e">
        <v>#VALUE!</v>
      </c>
      <c r="AD972" s="194" t="e">
        <v>#VALUE!</v>
      </c>
      <c r="AE972" s="194" t="e">
        <v>#VALUE!</v>
      </c>
      <c r="AF972" s="194" t="e">
        <v>#VALUE!</v>
      </c>
      <c r="AG972" s="194" t="e">
        <v>#VALUE!</v>
      </c>
      <c r="AH972" s="194" t="e">
        <v>#VALUE!</v>
      </c>
      <c r="AI972" s="194" t="e">
        <v>#VALUE!</v>
      </c>
      <c r="AJ972" s="194" t="e">
        <v>#VALUE!</v>
      </c>
      <c r="AK972" s="194" t="e">
        <v>#VALUE!</v>
      </c>
      <c r="AL972" s="194" t="e">
        <v>#VALUE!</v>
      </c>
      <c r="AM972" s="194" t="e">
        <v>#VALUE!</v>
      </c>
      <c r="AN972" s="195" t="e">
        <v>#VALUE!</v>
      </c>
      <c r="AO972" s="48"/>
    </row>
    <row r="973" spans="1:47" outlineLevel="1" x14ac:dyDescent="0.4">
      <c r="C973" s="28" t="s">
        <v>261</v>
      </c>
      <c r="D973" s="18" t="s">
        <v>185</v>
      </c>
      <c r="E973" s="193">
        <v>0</v>
      </c>
      <c r="F973" s="194">
        <v>0</v>
      </c>
      <c r="G973" s="194">
        <v>0</v>
      </c>
      <c r="H973" s="194">
        <v>0</v>
      </c>
      <c r="I973" s="194">
        <v>0</v>
      </c>
      <c r="J973" s="194">
        <v>-61.373709786234286</v>
      </c>
      <c r="K973" s="194">
        <v>-57.532135895829541</v>
      </c>
      <c r="L973" s="194">
        <v>-79.204767481046673</v>
      </c>
      <c r="M973" s="194">
        <v>-85.175773774578019</v>
      </c>
      <c r="N973" s="194">
        <v>-76.474144484211322</v>
      </c>
      <c r="O973" s="194">
        <v>0</v>
      </c>
      <c r="P973" s="194">
        <v>-71.346325634048284</v>
      </c>
      <c r="Q973" s="194">
        <v>0</v>
      </c>
      <c r="R973" s="194">
        <v>0</v>
      </c>
      <c r="S973" s="194">
        <v>0</v>
      </c>
      <c r="T973" s="194">
        <v>-130.94848774127158</v>
      </c>
      <c r="U973" s="194" t="e">
        <v>#VALUE!</v>
      </c>
      <c r="V973" s="194" t="e">
        <v>#VALUE!</v>
      </c>
      <c r="W973" s="194" t="e">
        <v>#VALUE!</v>
      </c>
      <c r="X973" s="194" t="e">
        <v>#VALUE!</v>
      </c>
      <c r="Y973" s="194" t="e">
        <v>#VALUE!</v>
      </c>
      <c r="Z973" s="194" t="e">
        <v>#VALUE!</v>
      </c>
      <c r="AA973" s="194" t="e">
        <v>#VALUE!</v>
      </c>
      <c r="AB973" s="194" t="e">
        <v>#VALUE!</v>
      </c>
      <c r="AC973" s="194" t="e">
        <v>#VALUE!</v>
      </c>
      <c r="AD973" s="194" t="e">
        <v>#VALUE!</v>
      </c>
      <c r="AE973" s="194" t="e">
        <v>#VALUE!</v>
      </c>
      <c r="AF973" s="194" t="e">
        <v>#VALUE!</v>
      </c>
      <c r="AG973" s="194" t="e">
        <v>#VALUE!</v>
      </c>
      <c r="AH973" s="194" t="e">
        <v>#VALUE!</v>
      </c>
      <c r="AI973" s="194" t="e">
        <v>#VALUE!</v>
      </c>
      <c r="AJ973" s="194" t="e">
        <v>#VALUE!</v>
      </c>
      <c r="AK973" s="194" t="e">
        <v>#VALUE!</v>
      </c>
      <c r="AL973" s="194" t="e">
        <v>#VALUE!</v>
      </c>
      <c r="AM973" s="194" t="e">
        <v>#VALUE!</v>
      </c>
      <c r="AN973" s="195" t="e">
        <v>#VALUE!</v>
      </c>
      <c r="AO973" s="201"/>
    </row>
    <row r="974" spans="1:47" outlineLevel="1" x14ac:dyDescent="0.4">
      <c r="C974" s="28" t="s">
        <v>262</v>
      </c>
      <c r="D974" s="18" t="s">
        <v>185</v>
      </c>
      <c r="E974" s="193">
        <v>0</v>
      </c>
      <c r="F974" s="197">
        <v>0</v>
      </c>
      <c r="G974" s="197">
        <v>0</v>
      </c>
      <c r="H974" s="197">
        <v>0</v>
      </c>
      <c r="I974" s="197">
        <v>0</v>
      </c>
      <c r="J974" s="197">
        <v>-117.52772854889112</v>
      </c>
      <c r="K974" s="197">
        <v>-120.8208838894089</v>
      </c>
      <c r="L974" s="197">
        <v>-119.90225454367886</v>
      </c>
      <c r="M974" s="197">
        <v>-120.21223450549239</v>
      </c>
      <c r="N974" s="197">
        <v>-121.78396660884881</v>
      </c>
      <c r="O974" s="197">
        <v>0</v>
      </c>
      <c r="P974" s="197">
        <v>-123.40847813681063</v>
      </c>
      <c r="Q974" s="197">
        <v>0</v>
      </c>
      <c r="R974" s="197">
        <v>0</v>
      </c>
      <c r="S974" s="197">
        <v>0</v>
      </c>
      <c r="T974" s="197">
        <v>-122.46144258815804</v>
      </c>
      <c r="U974" s="197" t="e">
        <v>#VALUE!</v>
      </c>
      <c r="V974" s="197" t="e">
        <v>#VALUE!</v>
      </c>
      <c r="W974" s="197" t="e">
        <v>#VALUE!</v>
      </c>
      <c r="X974" s="197" t="e">
        <v>#VALUE!</v>
      </c>
      <c r="Y974" s="197" t="e">
        <v>#VALUE!</v>
      </c>
      <c r="Z974" s="197" t="e">
        <v>#VALUE!</v>
      </c>
      <c r="AA974" s="197" t="e">
        <v>#VALUE!</v>
      </c>
      <c r="AB974" s="197" t="e">
        <v>#VALUE!</v>
      </c>
      <c r="AC974" s="197" t="e">
        <v>#VALUE!</v>
      </c>
      <c r="AD974" s="197" t="e">
        <v>#VALUE!</v>
      </c>
      <c r="AE974" s="197" t="e">
        <v>#VALUE!</v>
      </c>
      <c r="AF974" s="197" t="e">
        <v>#VALUE!</v>
      </c>
      <c r="AG974" s="197" t="e">
        <v>#VALUE!</v>
      </c>
      <c r="AH974" s="197" t="e">
        <v>#VALUE!</v>
      </c>
      <c r="AI974" s="197" t="e">
        <v>#VALUE!</v>
      </c>
      <c r="AJ974" s="197" t="e">
        <v>#VALUE!</v>
      </c>
      <c r="AK974" s="197" t="e">
        <v>#VALUE!</v>
      </c>
      <c r="AL974" s="197" t="e">
        <v>#VALUE!</v>
      </c>
      <c r="AM974" s="197" t="e">
        <v>#VALUE!</v>
      </c>
      <c r="AN974" s="198" t="e">
        <v>#VALUE!</v>
      </c>
      <c r="AO974" s="201"/>
    </row>
    <row r="975" spans="1:47" s="92" customFormat="1" ht="14.25" outlineLevel="1" x14ac:dyDescent="0.45">
      <c r="A975" s="9"/>
      <c r="B975" s="9"/>
      <c r="C975" s="202" t="s">
        <v>263</v>
      </c>
      <c r="D975" s="203" t="s">
        <v>185</v>
      </c>
      <c r="E975" s="204">
        <v>0</v>
      </c>
      <c r="F975" s="205">
        <v>0</v>
      </c>
      <c r="G975" s="205">
        <v>0</v>
      </c>
      <c r="H975" s="205">
        <v>0</v>
      </c>
      <c r="I975" s="205">
        <v>0</v>
      </c>
      <c r="J975" s="205">
        <v>3603.5640231952284</v>
      </c>
      <c r="K975" s="205">
        <v>3860.9129096080756</v>
      </c>
      <c r="L975" s="205">
        <v>3386.4381412160224</v>
      </c>
      <c r="M975" s="205">
        <v>3384.4336313587573</v>
      </c>
      <c r="N975" s="205">
        <v>3440.3894816272818</v>
      </c>
      <c r="O975" s="205">
        <v>0</v>
      </c>
      <c r="P975" s="205">
        <v>3475.4158290032096</v>
      </c>
      <c r="Q975" s="205">
        <v>0</v>
      </c>
      <c r="R975" s="205">
        <v>0</v>
      </c>
      <c r="S975" s="205">
        <v>0</v>
      </c>
      <c r="T975" s="205">
        <v>3021.1636887923123</v>
      </c>
      <c r="U975" s="205" t="e">
        <f t="shared" ref="U975:AN975" si="100">SUM(U970:U974)</f>
        <v>#VALUE!</v>
      </c>
      <c r="V975" s="205" t="e">
        <f t="shared" si="100"/>
        <v>#VALUE!</v>
      </c>
      <c r="W975" s="205" t="e">
        <f t="shared" si="100"/>
        <v>#VALUE!</v>
      </c>
      <c r="X975" s="205" t="e">
        <f t="shared" si="100"/>
        <v>#VALUE!</v>
      </c>
      <c r="Y975" s="205" t="e">
        <f t="shared" si="100"/>
        <v>#VALUE!</v>
      </c>
      <c r="Z975" s="205" t="e">
        <f t="shared" si="100"/>
        <v>#VALUE!</v>
      </c>
      <c r="AA975" s="205" t="e">
        <f t="shared" si="100"/>
        <v>#VALUE!</v>
      </c>
      <c r="AB975" s="205" t="e">
        <f t="shared" si="100"/>
        <v>#VALUE!</v>
      </c>
      <c r="AC975" s="205" t="e">
        <f t="shared" si="100"/>
        <v>#VALUE!</v>
      </c>
      <c r="AD975" s="205" t="e">
        <f t="shared" si="100"/>
        <v>#VALUE!</v>
      </c>
      <c r="AE975" s="205" t="e">
        <f t="shared" si="100"/>
        <v>#VALUE!</v>
      </c>
      <c r="AF975" s="205" t="e">
        <f t="shared" si="100"/>
        <v>#VALUE!</v>
      </c>
      <c r="AG975" s="205" t="e">
        <f t="shared" si="100"/>
        <v>#VALUE!</v>
      </c>
      <c r="AH975" s="205" t="e">
        <f t="shared" si="100"/>
        <v>#VALUE!</v>
      </c>
      <c r="AI975" s="205" t="e">
        <f t="shared" si="100"/>
        <v>#VALUE!</v>
      </c>
      <c r="AJ975" s="205" t="e">
        <f t="shared" si="100"/>
        <v>#VALUE!</v>
      </c>
      <c r="AK975" s="205" t="e">
        <f t="shared" si="100"/>
        <v>#VALUE!</v>
      </c>
      <c r="AL975" s="205" t="e">
        <f t="shared" si="100"/>
        <v>#VALUE!</v>
      </c>
      <c r="AM975" s="205" t="e">
        <f t="shared" si="100"/>
        <v>#VALUE!</v>
      </c>
      <c r="AN975" s="206" t="e">
        <f t="shared" si="100"/>
        <v>#VALUE!</v>
      </c>
      <c r="AO975" s="48"/>
      <c r="AP975" s="9"/>
      <c r="AQ975" s="9"/>
      <c r="AR975" s="9"/>
      <c r="AS975" s="9"/>
      <c r="AT975" s="9"/>
      <c r="AU975" s="9"/>
    </row>
    <row r="976" spans="1:47" s="92" customFormat="1" ht="14.25" outlineLevel="1" x14ac:dyDescent="0.45">
      <c r="C976" s="28" t="s">
        <v>264</v>
      </c>
      <c r="D976" s="18" t="s">
        <v>60</v>
      </c>
      <c r="E976" s="103">
        <v>0</v>
      </c>
      <c r="F976" s="35">
        <v>0</v>
      </c>
      <c r="G976" s="35">
        <v>0</v>
      </c>
      <c r="H976" s="35">
        <v>0</v>
      </c>
      <c r="I976" s="35">
        <v>0</v>
      </c>
      <c r="J976" s="35">
        <v>37859.22773024279</v>
      </c>
      <c r="K976" s="35">
        <v>35397.329276192257</v>
      </c>
      <c r="L976" s="35">
        <v>36296.322165758073</v>
      </c>
      <c r="M976" s="35">
        <v>37932.217507236979</v>
      </c>
      <c r="N976" s="35">
        <v>38221.609749966257</v>
      </c>
      <c r="O976" s="35">
        <v>0</v>
      </c>
      <c r="P976" s="35">
        <v>37001.614020578178</v>
      </c>
      <c r="Q976" s="35">
        <v>0</v>
      </c>
      <c r="R976" s="35">
        <v>0</v>
      </c>
      <c r="S976" s="35">
        <v>0</v>
      </c>
      <c r="T976" s="35">
        <v>32633.204910804565</v>
      </c>
      <c r="U976" s="35" t="e">
        <v>#VALUE!</v>
      </c>
      <c r="V976" s="35" t="e">
        <v>#VALUE!</v>
      </c>
      <c r="W976" s="35" t="e">
        <v>#VALUE!</v>
      </c>
      <c r="X976" s="35" t="e">
        <v>#VALUE!</v>
      </c>
      <c r="Y976" s="35" t="e">
        <v>#VALUE!</v>
      </c>
      <c r="Z976" s="35" t="e">
        <v>#VALUE!</v>
      </c>
      <c r="AA976" s="35" t="e">
        <v>#VALUE!</v>
      </c>
      <c r="AB976" s="35" t="e">
        <v>#VALUE!</v>
      </c>
      <c r="AC976" s="35" t="e">
        <v>#VALUE!</v>
      </c>
      <c r="AD976" s="35" t="e">
        <v>#VALUE!</v>
      </c>
      <c r="AE976" s="35" t="e">
        <v>#VALUE!</v>
      </c>
      <c r="AF976" s="35" t="e">
        <v>#VALUE!</v>
      </c>
      <c r="AG976" s="35" t="e">
        <v>#VALUE!</v>
      </c>
      <c r="AH976" s="35" t="e">
        <v>#VALUE!</v>
      </c>
      <c r="AI976" s="35" t="e">
        <v>#VALUE!</v>
      </c>
      <c r="AJ976" s="35" t="e">
        <v>#VALUE!</v>
      </c>
      <c r="AK976" s="35" t="e">
        <v>#VALUE!</v>
      </c>
      <c r="AL976" s="35" t="e">
        <v>#VALUE!</v>
      </c>
      <c r="AM976" s="35" t="e">
        <v>#VALUE!</v>
      </c>
      <c r="AN976" s="49" t="e">
        <v>#VALUE!</v>
      </c>
      <c r="AO976" s="207"/>
      <c r="AP976" s="9"/>
      <c r="AQ976" s="9"/>
      <c r="AR976" s="9"/>
      <c r="AS976" s="9"/>
      <c r="AT976" s="9"/>
      <c r="AU976" s="9"/>
    </row>
    <row r="977" spans="1:41" ht="14.25" outlineLevel="1" x14ac:dyDescent="0.45">
      <c r="A977" s="92"/>
      <c r="B977" s="92"/>
      <c r="C977" s="28" t="s">
        <v>265</v>
      </c>
      <c r="D977" s="18" t="s">
        <v>60</v>
      </c>
      <c r="E977" s="103">
        <v>0</v>
      </c>
      <c r="F977" s="35">
        <v>0</v>
      </c>
      <c r="G977" s="35">
        <v>0</v>
      </c>
      <c r="H977" s="35">
        <v>0</v>
      </c>
      <c r="I977" s="35">
        <v>0</v>
      </c>
      <c r="J977" s="35">
        <v>-944.37491527509167</v>
      </c>
      <c r="K977" s="35">
        <v>-994.04068150143019</v>
      </c>
      <c r="L977" s="35">
        <v>-2102.1873862526177</v>
      </c>
      <c r="M977" s="35">
        <v>-2546.5567927385641</v>
      </c>
      <c r="N977" s="35">
        <v>-2219.4583237419483</v>
      </c>
      <c r="O977" s="35">
        <v>0</v>
      </c>
      <c r="P977" s="35">
        <v>-3141.7063229527507</v>
      </c>
      <c r="Q977" s="35">
        <v>0</v>
      </c>
      <c r="R977" s="35">
        <v>0</v>
      </c>
      <c r="S977" s="35">
        <v>0</v>
      </c>
      <c r="T977" s="35">
        <v>-5273.656985098818</v>
      </c>
      <c r="U977" s="35" t="e">
        <v>#VALUE!</v>
      </c>
      <c r="V977" s="35" t="e">
        <v>#VALUE!</v>
      </c>
      <c r="W977" s="35" t="e">
        <v>#VALUE!</v>
      </c>
      <c r="X977" s="35" t="e">
        <v>#VALUE!</v>
      </c>
      <c r="Y977" s="35" t="e">
        <v>#VALUE!</v>
      </c>
      <c r="Z977" s="35" t="e">
        <v>#VALUE!</v>
      </c>
      <c r="AA977" s="35" t="e">
        <v>#VALUE!</v>
      </c>
      <c r="AB977" s="35" t="e">
        <v>#VALUE!</v>
      </c>
      <c r="AC977" s="35" t="e">
        <v>#VALUE!</v>
      </c>
      <c r="AD977" s="35" t="e">
        <v>#VALUE!</v>
      </c>
      <c r="AE977" s="35" t="e">
        <v>#VALUE!</v>
      </c>
      <c r="AF977" s="35" t="e">
        <v>#VALUE!</v>
      </c>
      <c r="AG977" s="35" t="e">
        <v>#VALUE!</v>
      </c>
      <c r="AH977" s="35" t="e">
        <v>#VALUE!</v>
      </c>
      <c r="AI977" s="35" t="e">
        <v>#VALUE!</v>
      </c>
      <c r="AJ977" s="35" t="e">
        <v>#VALUE!</v>
      </c>
      <c r="AK977" s="35" t="e">
        <v>#VALUE!</v>
      </c>
      <c r="AL977" s="35" t="e">
        <v>#VALUE!</v>
      </c>
      <c r="AM977" s="35" t="e">
        <v>#VALUE!</v>
      </c>
      <c r="AN977" s="49" t="e">
        <v>#VALUE!</v>
      </c>
      <c r="AO977" s="207"/>
    </row>
    <row r="978" spans="1:41" outlineLevel="1" x14ac:dyDescent="0.4">
      <c r="C978" s="30" t="s">
        <v>266</v>
      </c>
      <c r="D978" s="26" t="s">
        <v>60</v>
      </c>
      <c r="E978" s="84">
        <v>0</v>
      </c>
      <c r="F978" s="38">
        <v>0</v>
      </c>
      <c r="G978" s="38">
        <v>0</v>
      </c>
      <c r="H978" s="38">
        <v>0</v>
      </c>
      <c r="I978" s="38">
        <v>0</v>
      </c>
      <c r="J978" s="38">
        <v>4814.6711440694853</v>
      </c>
      <c r="K978" s="38">
        <v>4507.9764016811114</v>
      </c>
      <c r="L978" s="38">
        <v>4502.289009739884</v>
      </c>
      <c r="M978" s="38">
        <v>4511.1133849050821</v>
      </c>
      <c r="N978" s="38">
        <v>4522.6134671400578</v>
      </c>
      <c r="O978" s="38">
        <v>0</v>
      </c>
      <c r="P978" s="38">
        <v>4505.7900627874096</v>
      </c>
      <c r="Q978" s="38">
        <v>0</v>
      </c>
      <c r="R978" s="38">
        <v>0</v>
      </c>
      <c r="S978" s="38">
        <v>0</v>
      </c>
      <c r="T978" s="38">
        <v>4435.6602404595042</v>
      </c>
      <c r="U978" s="38" t="e">
        <v>#VALUE!</v>
      </c>
      <c r="V978" s="38" t="e">
        <v>#VALUE!</v>
      </c>
      <c r="W978" s="38" t="e">
        <v>#VALUE!</v>
      </c>
      <c r="X978" s="38" t="e">
        <v>#VALUE!</v>
      </c>
      <c r="Y978" s="38" t="e">
        <v>#VALUE!</v>
      </c>
      <c r="Z978" s="38" t="e">
        <v>#VALUE!</v>
      </c>
      <c r="AA978" s="38" t="e">
        <v>#VALUE!</v>
      </c>
      <c r="AB978" s="38" t="e">
        <v>#VALUE!</v>
      </c>
      <c r="AC978" s="38" t="e">
        <v>#VALUE!</v>
      </c>
      <c r="AD978" s="38" t="e">
        <v>#VALUE!</v>
      </c>
      <c r="AE978" s="38" t="e">
        <v>#VALUE!</v>
      </c>
      <c r="AF978" s="38" t="e">
        <v>#VALUE!</v>
      </c>
      <c r="AG978" s="38" t="e">
        <v>#VALUE!</v>
      </c>
      <c r="AH978" s="38" t="e">
        <v>#VALUE!</v>
      </c>
      <c r="AI978" s="38" t="e">
        <v>#VALUE!</v>
      </c>
      <c r="AJ978" s="38" t="e">
        <v>#VALUE!</v>
      </c>
      <c r="AK978" s="38" t="e">
        <v>#VALUE!</v>
      </c>
      <c r="AL978" s="38" t="e">
        <v>#VALUE!</v>
      </c>
      <c r="AM978" s="38" t="e">
        <v>#VALUE!</v>
      </c>
      <c r="AN978" s="62" t="e">
        <v>#VALUE!</v>
      </c>
      <c r="AO978" s="48"/>
    </row>
    <row r="979" spans="1:41" outlineLevel="1" collapsed="1" x14ac:dyDescent="0.4">
      <c r="C979" s="52"/>
      <c r="T979" s="72"/>
    </row>
    <row r="981" spans="1:41" ht="15.75" x14ac:dyDescent="0.5">
      <c r="B981" s="12" t="s">
        <v>267</v>
      </c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</row>
    <row r="982" spans="1:41" outlineLevel="1" x14ac:dyDescent="0.4"/>
    <row r="983" spans="1:41" outlineLevel="1" x14ac:dyDescent="0.4">
      <c r="C983" s="159" t="s">
        <v>268</v>
      </c>
    </row>
    <row r="984" spans="1:41" outlineLevel="1" x14ac:dyDescent="0.4">
      <c r="C984" s="14" t="s">
        <v>269</v>
      </c>
      <c r="D984" s="15" t="s">
        <v>34</v>
      </c>
      <c r="E984" s="16">
        <v>2015</v>
      </c>
      <c r="F984" s="16">
        <v>2016</v>
      </c>
      <c r="G984" s="16">
        <v>2017</v>
      </c>
      <c r="H984" s="16">
        <v>2018</v>
      </c>
      <c r="I984" s="16">
        <v>2019</v>
      </c>
      <c r="J984" s="16">
        <v>2020</v>
      </c>
      <c r="K984" s="16">
        <v>2021</v>
      </c>
      <c r="L984" s="16">
        <v>2022</v>
      </c>
      <c r="M984" s="16">
        <v>2023</v>
      </c>
      <c r="N984" s="16">
        <v>2024</v>
      </c>
      <c r="O984" s="16">
        <v>2025</v>
      </c>
      <c r="P984" s="16">
        <v>2026</v>
      </c>
      <c r="Q984" s="16">
        <v>2027</v>
      </c>
      <c r="R984" s="16">
        <v>2028</v>
      </c>
      <c r="S984" s="16">
        <v>2029</v>
      </c>
      <c r="T984" s="16">
        <v>2030</v>
      </c>
      <c r="U984" s="16">
        <f t="shared" ref="U984:AN984" si="101">T984+1</f>
        <v>2031</v>
      </c>
      <c r="V984" s="16">
        <f t="shared" si="101"/>
        <v>2032</v>
      </c>
      <c r="W984" s="16">
        <f t="shared" si="101"/>
        <v>2033</v>
      </c>
      <c r="X984" s="16">
        <f t="shared" si="101"/>
        <v>2034</v>
      </c>
      <c r="Y984" s="16">
        <f t="shared" si="101"/>
        <v>2035</v>
      </c>
      <c r="Z984" s="16">
        <f t="shared" si="101"/>
        <v>2036</v>
      </c>
      <c r="AA984" s="16">
        <f t="shared" si="101"/>
        <v>2037</v>
      </c>
      <c r="AB984" s="16">
        <f t="shared" si="101"/>
        <v>2038</v>
      </c>
      <c r="AC984" s="16">
        <f t="shared" si="101"/>
        <v>2039</v>
      </c>
      <c r="AD984" s="16">
        <f t="shared" si="101"/>
        <v>2040</v>
      </c>
      <c r="AE984" s="16">
        <f t="shared" si="101"/>
        <v>2041</v>
      </c>
      <c r="AF984" s="16">
        <f t="shared" si="101"/>
        <v>2042</v>
      </c>
      <c r="AG984" s="16">
        <f t="shared" si="101"/>
        <v>2043</v>
      </c>
      <c r="AH984" s="16">
        <f t="shared" si="101"/>
        <v>2044</v>
      </c>
      <c r="AI984" s="16">
        <f t="shared" si="101"/>
        <v>2045</v>
      </c>
      <c r="AJ984" s="16">
        <f t="shared" si="101"/>
        <v>2046</v>
      </c>
      <c r="AK984" s="16">
        <f t="shared" si="101"/>
        <v>2047</v>
      </c>
      <c r="AL984" s="16">
        <f t="shared" si="101"/>
        <v>2048</v>
      </c>
      <c r="AM984" s="16">
        <f t="shared" si="101"/>
        <v>2049</v>
      </c>
      <c r="AN984" s="47">
        <f t="shared" si="101"/>
        <v>2050</v>
      </c>
      <c r="AO984" s="17"/>
    </row>
    <row r="985" spans="1:41" outlineLevel="1" x14ac:dyDescent="0.4">
      <c r="C985" s="17" t="s">
        <v>270</v>
      </c>
      <c r="D985" s="18" t="s">
        <v>185</v>
      </c>
      <c r="E985" s="208">
        <v>0</v>
      </c>
      <c r="F985" s="208">
        <v>0</v>
      </c>
      <c r="G985" s="208">
        <v>0</v>
      </c>
      <c r="H985" s="208">
        <v>0</v>
      </c>
      <c r="I985" s="208">
        <v>0</v>
      </c>
      <c r="J985" s="208">
        <v>35600.877812557075</v>
      </c>
      <c r="K985" s="208">
        <v>37548.620532549467</v>
      </c>
      <c r="L985" s="208">
        <v>37045.34849853631</v>
      </c>
      <c r="M985" s="208">
        <v>36361.056471978052</v>
      </c>
      <c r="N985" s="208">
        <v>35921.062629101871</v>
      </c>
      <c r="O985" s="208">
        <v>0</v>
      </c>
      <c r="P985" s="208">
        <v>32891.604293866279</v>
      </c>
      <c r="Q985" s="208">
        <v>0</v>
      </c>
      <c r="R985" s="208">
        <v>0</v>
      </c>
      <c r="S985" s="208">
        <v>0</v>
      </c>
      <c r="T985" s="208">
        <v>33265.705636834711</v>
      </c>
      <c r="U985" s="208" t="e">
        <f>SUMIFS([1]raw_inputs_passthrough!$B:$B,[1]raw_inputs_passthrough!$A:$A,U$984)+SUMIFS([1]raw_inputs_passthrough!$C:$C,[1]raw_inputs_passthrough!$A:$A,U$984)+SUMIFS([1]raw_inputs_passthrough!$D:$D,[1]raw_inputs_passthrough!$A:$A,U$984)+SUMIFS([1]raw_inputs_passthrough!$E:$E,[1]raw_inputs_passthrough!$A:$A,U$984)+SUMIFS([1]raw_inputs_passthrough!$F:$F,[1]raw_inputs_passthrough!$A:$A,U$984)</f>
        <v>#VALUE!</v>
      </c>
      <c r="V985" s="208" t="e">
        <f>SUMIFS([1]raw_inputs_passthrough!$B:$B,[1]raw_inputs_passthrough!$A:$A,V$984)+SUMIFS([1]raw_inputs_passthrough!$C:$C,[1]raw_inputs_passthrough!$A:$A,V$984)+SUMIFS([1]raw_inputs_passthrough!$D:$D,[1]raw_inputs_passthrough!$A:$A,V$984)+SUMIFS([1]raw_inputs_passthrough!$E:$E,[1]raw_inputs_passthrough!$A:$A,V$984)+SUMIFS([1]raw_inputs_passthrough!$F:$F,[1]raw_inputs_passthrough!$A:$A,V$984)</f>
        <v>#VALUE!</v>
      </c>
      <c r="W985" s="208" t="e">
        <f>SUMIFS([1]raw_inputs_passthrough!$B:$B,[1]raw_inputs_passthrough!$A:$A,W$984)+SUMIFS([1]raw_inputs_passthrough!$C:$C,[1]raw_inputs_passthrough!$A:$A,W$984)+SUMIFS([1]raw_inputs_passthrough!$D:$D,[1]raw_inputs_passthrough!$A:$A,W$984)+SUMIFS([1]raw_inputs_passthrough!$E:$E,[1]raw_inputs_passthrough!$A:$A,W$984)+SUMIFS([1]raw_inputs_passthrough!$F:$F,[1]raw_inputs_passthrough!$A:$A,W$984)</f>
        <v>#VALUE!</v>
      </c>
      <c r="X985" s="208" t="e">
        <f>SUMIFS([1]raw_inputs_passthrough!$B:$B,[1]raw_inputs_passthrough!$A:$A,X$984)+SUMIFS([1]raw_inputs_passthrough!$C:$C,[1]raw_inputs_passthrough!$A:$A,X$984)+SUMIFS([1]raw_inputs_passthrough!$D:$D,[1]raw_inputs_passthrough!$A:$A,X$984)+SUMIFS([1]raw_inputs_passthrough!$E:$E,[1]raw_inputs_passthrough!$A:$A,X$984)+SUMIFS([1]raw_inputs_passthrough!$F:$F,[1]raw_inputs_passthrough!$A:$A,X$984)</f>
        <v>#VALUE!</v>
      </c>
      <c r="Y985" s="208" t="e">
        <f>SUMIFS([1]raw_inputs_passthrough!$B:$B,[1]raw_inputs_passthrough!$A:$A,Y$984)+SUMIFS([1]raw_inputs_passthrough!$C:$C,[1]raw_inputs_passthrough!$A:$A,Y$984)+SUMIFS([1]raw_inputs_passthrough!$D:$D,[1]raw_inputs_passthrough!$A:$A,Y$984)+SUMIFS([1]raw_inputs_passthrough!$E:$E,[1]raw_inputs_passthrough!$A:$A,Y$984)+SUMIFS([1]raw_inputs_passthrough!$F:$F,[1]raw_inputs_passthrough!$A:$A,Y$984)</f>
        <v>#VALUE!</v>
      </c>
      <c r="Z985" s="208" t="e">
        <f>SUMIFS([1]raw_inputs_passthrough!$B:$B,[1]raw_inputs_passthrough!$A:$A,Z$984)+SUMIFS([1]raw_inputs_passthrough!$C:$C,[1]raw_inputs_passthrough!$A:$A,Z$984)+SUMIFS([1]raw_inputs_passthrough!$D:$D,[1]raw_inputs_passthrough!$A:$A,Z$984)+SUMIFS([1]raw_inputs_passthrough!$E:$E,[1]raw_inputs_passthrough!$A:$A,Z$984)+SUMIFS([1]raw_inputs_passthrough!$F:$F,[1]raw_inputs_passthrough!$A:$A,Z$984)</f>
        <v>#VALUE!</v>
      </c>
      <c r="AA985" s="208" t="e">
        <f>SUMIFS([1]raw_inputs_passthrough!$B:$B,[1]raw_inputs_passthrough!$A:$A,AA$984)+SUMIFS([1]raw_inputs_passthrough!$C:$C,[1]raw_inputs_passthrough!$A:$A,AA$984)+SUMIFS([1]raw_inputs_passthrough!$D:$D,[1]raw_inputs_passthrough!$A:$A,AA$984)+SUMIFS([1]raw_inputs_passthrough!$E:$E,[1]raw_inputs_passthrough!$A:$A,AA$984)+SUMIFS([1]raw_inputs_passthrough!$F:$F,[1]raw_inputs_passthrough!$A:$A,AA$984)</f>
        <v>#VALUE!</v>
      </c>
      <c r="AB985" s="208" t="e">
        <f>SUMIFS([1]raw_inputs_passthrough!$B:$B,[1]raw_inputs_passthrough!$A:$A,AB$984)+SUMIFS([1]raw_inputs_passthrough!$C:$C,[1]raw_inputs_passthrough!$A:$A,AB$984)+SUMIFS([1]raw_inputs_passthrough!$D:$D,[1]raw_inputs_passthrough!$A:$A,AB$984)+SUMIFS([1]raw_inputs_passthrough!$E:$E,[1]raw_inputs_passthrough!$A:$A,AB$984)+SUMIFS([1]raw_inputs_passthrough!$F:$F,[1]raw_inputs_passthrough!$A:$A,AB$984)</f>
        <v>#VALUE!</v>
      </c>
      <c r="AC985" s="208" t="e">
        <f>SUMIFS([1]raw_inputs_passthrough!$B:$B,[1]raw_inputs_passthrough!$A:$A,AC$984)+SUMIFS([1]raw_inputs_passthrough!$C:$C,[1]raw_inputs_passthrough!$A:$A,AC$984)+SUMIFS([1]raw_inputs_passthrough!$D:$D,[1]raw_inputs_passthrough!$A:$A,AC$984)+SUMIFS([1]raw_inputs_passthrough!$E:$E,[1]raw_inputs_passthrough!$A:$A,AC$984)+SUMIFS([1]raw_inputs_passthrough!$F:$F,[1]raw_inputs_passthrough!$A:$A,AC$984)</f>
        <v>#VALUE!</v>
      </c>
      <c r="AD985" s="208" t="e">
        <f>SUMIFS([1]raw_inputs_passthrough!$B:$B,[1]raw_inputs_passthrough!$A:$A,AD$984)+SUMIFS([1]raw_inputs_passthrough!$C:$C,[1]raw_inputs_passthrough!$A:$A,AD$984)+SUMIFS([1]raw_inputs_passthrough!$D:$D,[1]raw_inputs_passthrough!$A:$A,AD$984)+SUMIFS([1]raw_inputs_passthrough!$E:$E,[1]raw_inputs_passthrough!$A:$A,AD$984)+SUMIFS([1]raw_inputs_passthrough!$F:$F,[1]raw_inputs_passthrough!$A:$A,AD$984)</f>
        <v>#VALUE!</v>
      </c>
      <c r="AE985" s="208" t="e">
        <f>SUMIFS([1]raw_inputs_passthrough!$B:$B,[1]raw_inputs_passthrough!$A:$A,AE$984)+SUMIFS([1]raw_inputs_passthrough!$C:$C,[1]raw_inputs_passthrough!$A:$A,AE$984)+SUMIFS([1]raw_inputs_passthrough!$D:$D,[1]raw_inputs_passthrough!$A:$A,AE$984)+SUMIFS([1]raw_inputs_passthrough!$E:$E,[1]raw_inputs_passthrough!$A:$A,AE$984)+SUMIFS([1]raw_inputs_passthrough!$F:$F,[1]raw_inputs_passthrough!$A:$A,AE$984)</f>
        <v>#VALUE!</v>
      </c>
      <c r="AF985" s="208" t="e">
        <f>SUMIFS([1]raw_inputs_passthrough!$B:$B,[1]raw_inputs_passthrough!$A:$A,AF$984)+SUMIFS([1]raw_inputs_passthrough!$C:$C,[1]raw_inputs_passthrough!$A:$A,AF$984)+SUMIFS([1]raw_inputs_passthrough!$D:$D,[1]raw_inputs_passthrough!$A:$A,AF$984)+SUMIFS([1]raw_inputs_passthrough!$E:$E,[1]raw_inputs_passthrough!$A:$A,AF$984)+SUMIFS([1]raw_inputs_passthrough!$F:$F,[1]raw_inputs_passthrough!$A:$A,AF$984)</f>
        <v>#VALUE!</v>
      </c>
      <c r="AG985" s="208" t="e">
        <f>SUMIFS([1]raw_inputs_passthrough!$B:$B,[1]raw_inputs_passthrough!$A:$A,AG$984)+SUMIFS([1]raw_inputs_passthrough!$C:$C,[1]raw_inputs_passthrough!$A:$A,AG$984)+SUMIFS([1]raw_inputs_passthrough!$D:$D,[1]raw_inputs_passthrough!$A:$A,AG$984)+SUMIFS([1]raw_inputs_passthrough!$E:$E,[1]raw_inputs_passthrough!$A:$A,AG$984)+SUMIFS([1]raw_inputs_passthrough!$F:$F,[1]raw_inputs_passthrough!$A:$A,AG$984)</f>
        <v>#VALUE!</v>
      </c>
      <c r="AH985" s="208" t="e">
        <f>SUMIFS([1]raw_inputs_passthrough!$B:$B,[1]raw_inputs_passthrough!$A:$A,AH$984)+SUMIFS([1]raw_inputs_passthrough!$C:$C,[1]raw_inputs_passthrough!$A:$A,AH$984)+SUMIFS([1]raw_inputs_passthrough!$D:$D,[1]raw_inputs_passthrough!$A:$A,AH$984)+SUMIFS([1]raw_inputs_passthrough!$E:$E,[1]raw_inputs_passthrough!$A:$A,AH$984)+SUMIFS([1]raw_inputs_passthrough!$F:$F,[1]raw_inputs_passthrough!$A:$A,AH$984)</f>
        <v>#VALUE!</v>
      </c>
      <c r="AI985" s="208" t="e">
        <f>SUMIFS([1]raw_inputs_passthrough!$B:$B,[1]raw_inputs_passthrough!$A:$A,AI$984)+SUMIFS([1]raw_inputs_passthrough!$C:$C,[1]raw_inputs_passthrough!$A:$A,AI$984)+SUMIFS([1]raw_inputs_passthrough!$D:$D,[1]raw_inputs_passthrough!$A:$A,AI$984)+SUMIFS([1]raw_inputs_passthrough!$E:$E,[1]raw_inputs_passthrough!$A:$A,AI$984)+SUMIFS([1]raw_inputs_passthrough!$F:$F,[1]raw_inputs_passthrough!$A:$A,AI$984)</f>
        <v>#VALUE!</v>
      </c>
      <c r="AJ985" s="208" t="e">
        <f>SUMIFS([1]raw_inputs_passthrough!$B:$B,[1]raw_inputs_passthrough!$A:$A,AJ$984)+SUMIFS([1]raw_inputs_passthrough!$C:$C,[1]raw_inputs_passthrough!$A:$A,AJ$984)+SUMIFS([1]raw_inputs_passthrough!$D:$D,[1]raw_inputs_passthrough!$A:$A,AJ$984)+SUMIFS([1]raw_inputs_passthrough!$E:$E,[1]raw_inputs_passthrough!$A:$A,AJ$984)+SUMIFS([1]raw_inputs_passthrough!$F:$F,[1]raw_inputs_passthrough!$A:$A,AJ$984)</f>
        <v>#VALUE!</v>
      </c>
      <c r="AK985" s="208" t="e">
        <f>SUMIFS([1]raw_inputs_passthrough!$B:$B,[1]raw_inputs_passthrough!$A:$A,AK$984)+SUMIFS([1]raw_inputs_passthrough!$C:$C,[1]raw_inputs_passthrough!$A:$A,AK$984)+SUMIFS([1]raw_inputs_passthrough!$D:$D,[1]raw_inputs_passthrough!$A:$A,AK$984)+SUMIFS([1]raw_inputs_passthrough!$E:$E,[1]raw_inputs_passthrough!$A:$A,AK$984)+SUMIFS([1]raw_inputs_passthrough!$F:$F,[1]raw_inputs_passthrough!$A:$A,AK$984)</f>
        <v>#VALUE!</v>
      </c>
      <c r="AL985" s="208" t="e">
        <f>SUMIFS([1]raw_inputs_passthrough!$B:$B,[1]raw_inputs_passthrough!$A:$A,AL$984)+SUMIFS([1]raw_inputs_passthrough!$C:$C,[1]raw_inputs_passthrough!$A:$A,AL$984)+SUMIFS([1]raw_inputs_passthrough!$D:$D,[1]raw_inputs_passthrough!$A:$A,AL$984)+SUMIFS([1]raw_inputs_passthrough!$E:$E,[1]raw_inputs_passthrough!$A:$A,AL$984)+SUMIFS([1]raw_inputs_passthrough!$F:$F,[1]raw_inputs_passthrough!$A:$A,AL$984)</f>
        <v>#VALUE!</v>
      </c>
      <c r="AM985" s="208" t="e">
        <f>SUMIFS([1]raw_inputs_passthrough!$B:$B,[1]raw_inputs_passthrough!$A:$A,AM$984)+SUMIFS([1]raw_inputs_passthrough!$C:$C,[1]raw_inputs_passthrough!$A:$A,AM$984)+SUMIFS([1]raw_inputs_passthrough!$D:$D,[1]raw_inputs_passthrough!$A:$A,AM$984)+SUMIFS([1]raw_inputs_passthrough!$E:$E,[1]raw_inputs_passthrough!$A:$A,AM$984)+SUMIFS([1]raw_inputs_passthrough!$F:$F,[1]raw_inputs_passthrough!$A:$A,AM$984)</f>
        <v>#VALUE!</v>
      </c>
      <c r="AN985" s="209" t="e">
        <f>SUMIFS([1]raw_inputs_passthrough!$B:$B,[1]raw_inputs_passthrough!$A:$A,AN$984)+SUMIFS([1]raw_inputs_passthrough!$C:$C,[1]raw_inputs_passthrough!$A:$A,AN$984)+SUMIFS([1]raw_inputs_passthrough!$D:$D,[1]raw_inputs_passthrough!$A:$A,AN$984)+SUMIFS([1]raw_inputs_passthrough!$E:$E,[1]raw_inputs_passthrough!$A:$A,AN$984)+SUMIFS([1]raw_inputs_passthrough!$F:$F,[1]raw_inputs_passthrough!$A:$A,AN$984)</f>
        <v>#VALUE!</v>
      </c>
      <c r="AO985" s="17"/>
    </row>
    <row r="986" spans="1:41" outlineLevel="1" x14ac:dyDescent="0.4">
      <c r="C986" s="17" t="s">
        <v>271</v>
      </c>
      <c r="D986" s="18" t="s">
        <v>185</v>
      </c>
      <c r="E986" s="208">
        <v>0</v>
      </c>
      <c r="F986" s="208">
        <v>0</v>
      </c>
      <c r="G986" s="208">
        <v>0</v>
      </c>
      <c r="H986" s="208">
        <v>0</v>
      </c>
      <c r="I986" s="208">
        <v>0</v>
      </c>
      <c r="J986" s="208">
        <v>146.82171196325999</v>
      </c>
      <c r="K986" s="208">
        <v>216.3119087570536</v>
      </c>
      <c r="L986" s="208">
        <v>255.57429534471311</v>
      </c>
      <c r="M986" s="208">
        <v>294.11202638776689</v>
      </c>
      <c r="N986" s="208">
        <v>324.8192746411778</v>
      </c>
      <c r="O986" s="208">
        <v>0</v>
      </c>
      <c r="P986" s="208">
        <v>368.21176369685651</v>
      </c>
      <c r="Q986" s="208">
        <v>0</v>
      </c>
      <c r="R986" s="208">
        <v>0</v>
      </c>
      <c r="S986" s="208">
        <v>0</v>
      </c>
      <c r="T986" s="208">
        <v>437.29683125721658</v>
      </c>
      <c r="U986" s="208" t="e">
        <f>SUMIFS([1]raw_inputs_passthrough!$G:$G,[1]raw_inputs_passthrough!$A:$A,U$984)+SUMIFS([1]raw_inputs_passthrough!$H:$H,[1]raw_inputs_passthrough!$A:$A,U$984)+SUMIFS([1]raw_inputs_passthrough!$I:$I,[1]raw_inputs_passthrough!$A:$A,U$984)+SUMIFS([1]raw_inputs_passthrough!$J:$J,[1]raw_inputs_passthrough!$A:$A,U$984)+SUMIFS([1]raw_inputs_passthrough!$K:$K,[1]raw_inputs_passthrough!$A:$A,U$984)</f>
        <v>#VALUE!</v>
      </c>
      <c r="V986" s="208" t="e">
        <f>SUMIFS([1]raw_inputs_passthrough!$G:$G,[1]raw_inputs_passthrough!$A:$A,V$984)+SUMIFS([1]raw_inputs_passthrough!$H:$H,[1]raw_inputs_passthrough!$A:$A,V$984)+SUMIFS([1]raw_inputs_passthrough!$I:$I,[1]raw_inputs_passthrough!$A:$A,V$984)+SUMIFS([1]raw_inputs_passthrough!$J:$J,[1]raw_inputs_passthrough!$A:$A,V$984)+SUMIFS([1]raw_inputs_passthrough!$K:$K,[1]raw_inputs_passthrough!$A:$A,V$984)</f>
        <v>#VALUE!</v>
      </c>
      <c r="W986" s="208" t="e">
        <f>SUMIFS([1]raw_inputs_passthrough!$G:$G,[1]raw_inputs_passthrough!$A:$A,W$984)+SUMIFS([1]raw_inputs_passthrough!$H:$H,[1]raw_inputs_passthrough!$A:$A,W$984)+SUMIFS([1]raw_inputs_passthrough!$I:$I,[1]raw_inputs_passthrough!$A:$A,W$984)+SUMIFS([1]raw_inputs_passthrough!$J:$J,[1]raw_inputs_passthrough!$A:$A,W$984)+SUMIFS([1]raw_inputs_passthrough!$K:$K,[1]raw_inputs_passthrough!$A:$A,W$984)</f>
        <v>#VALUE!</v>
      </c>
      <c r="X986" s="208" t="e">
        <f>SUMIFS([1]raw_inputs_passthrough!$G:$G,[1]raw_inputs_passthrough!$A:$A,X$984)+SUMIFS([1]raw_inputs_passthrough!$H:$H,[1]raw_inputs_passthrough!$A:$A,X$984)+SUMIFS([1]raw_inputs_passthrough!$I:$I,[1]raw_inputs_passthrough!$A:$A,X$984)+SUMIFS([1]raw_inputs_passthrough!$J:$J,[1]raw_inputs_passthrough!$A:$A,X$984)+SUMIFS([1]raw_inputs_passthrough!$K:$K,[1]raw_inputs_passthrough!$A:$A,X$984)</f>
        <v>#VALUE!</v>
      </c>
      <c r="Y986" s="208" t="e">
        <f>SUMIFS([1]raw_inputs_passthrough!$G:$G,[1]raw_inputs_passthrough!$A:$A,Y$984)+SUMIFS([1]raw_inputs_passthrough!$H:$H,[1]raw_inputs_passthrough!$A:$A,Y$984)+SUMIFS([1]raw_inputs_passthrough!$I:$I,[1]raw_inputs_passthrough!$A:$A,Y$984)+SUMIFS([1]raw_inputs_passthrough!$J:$J,[1]raw_inputs_passthrough!$A:$A,Y$984)+SUMIFS([1]raw_inputs_passthrough!$K:$K,[1]raw_inputs_passthrough!$A:$A,Y$984)</f>
        <v>#VALUE!</v>
      </c>
      <c r="Z986" s="208" t="e">
        <f>SUMIFS([1]raw_inputs_passthrough!$G:$G,[1]raw_inputs_passthrough!$A:$A,Z$984)+SUMIFS([1]raw_inputs_passthrough!$H:$H,[1]raw_inputs_passthrough!$A:$A,Z$984)+SUMIFS([1]raw_inputs_passthrough!$I:$I,[1]raw_inputs_passthrough!$A:$A,Z$984)+SUMIFS([1]raw_inputs_passthrough!$J:$J,[1]raw_inputs_passthrough!$A:$A,Z$984)+SUMIFS([1]raw_inputs_passthrough!$K:$K,[1]raw_inputs_passthrough!$A:$A,Z$984)</f>
        <v>#VALUE!</v>
      </c>
      <c r="AA986" s="208" t="e">
        <f>SUMIFS([1]raw_inputs_passthrough!$G:$G,[1]raw_inputs_passthrough!$A:$A,AA$984)+SUMIFS([1]raw_inputs_passthrough!$H:$H,[1]raw_inputs_passthrough!$A:$A,AA$984)+SUMIFS([1]raw_inputs_passthrough!$I:$I,[1]raw_inputs_passthrough!$A:$A,AA$984)+SUMIFS([1]raw_inputs_passthrough!$J:$J,[1]raw_inputs_passthrough!$A:$A,AA$984)+SUMIFS([1]raw_inputs_passthrough!$K:$K,[1]raw_inputs_passthrough!$A:$A,AA$984)</f>
        <v>#VALUE!</v>
      </c>
      <c r="AB986" s="208" t="e">
        <f>SUMIFS([1]raw_inputs_passthrough!$G:$G,[1]raw_inputs_passthrough!$A:$A,AB$984)+SUMIFS([1]raw_inputs_passthrough!$H:$H,[1]raw_inputs_passthrough!$A:$A,AB$984)+SUMIFS([1]raw_inputs_passthrough!$I:$I,[1]raw_inputs_passthrough!$A:$A,AB$984)+SUMIFS([1]raw_inputs_passthrough!$J:$J,[1]raw_inputs_passthrough!$A:$A,AB$984)+SUMIFS([1]raw_inputs_passthrough!$K:$K,[1]raw_inputs_passthrough!$A:$A,AB$984)</f>
        <v>#VALUE!</v>
      </c>
      <c r="AC986" s="208" t="e">
        <f>SUMIFS([1]raw_inputs_passthrough!$G:$G,[1]raw_inputs_passthrough!$A:$A,AC$984)+SUMIFS([1]raw_inputs_passthrough!$H:$H,[1]raw_inputs_passthrough!$A:$A,AC$984)+SUMIFS([1]raw_inputs_passthrough!$I:$I,[1]raw_inputs_passthrough!$A:$A,AC$984)+SUMIFS([1]raw_inputs_passthrough!$J:$J,[1]raw_inputs_passthrough!$A:$A,AC$984)+SUMIFS([1]raw_inputs_passthrough!$K:$K,[1]raw_inputs_passthrough!$A:$A,AC$984)</f>
        <v>#VALUE!</v>
      </c>
      <c r="AD986" s="208" t="e">
        <f>SUMIFS([1]raw_inputs_passthrough!$G:$G,[1]raw_inputs_passthrough!$A:$A,AD$984)+SUMIFS([1]raw_inputs_passthrough!$H:$H,[1]raw_inputs_passthrough!$A:$A,AD$984)+SUMIFS([1]raw_inputs_passthrough!$I:$I,[1]raw_inputs_passthrough!$A:$A,AD$984)+SUMIFS([1]raw_inputs_passthrough!$J:$J,[1]raw_inputs_passthrough!$A:$A,AD$984)+SUMIFS([1]raw_inputs_passthrough!$K:$K,[1]raw_inputs_passthrough!$A:$A,AD$984)</f>
        <v>#VALUE!</v>
      </c>
      <c r="AE986" s="208" t="e">
        <f>SUMIFS([1]raw_inputs_passthrough!$G:$G,[1]raw_inputs_passthrough!$A:$A,AE$984)+SUMIFS([1]raw_inputs_passthrough!$H:$H,[1]raw_inputs_passthrough!$A:$A,AE$984)+SUMIFS([1]raw_inputs_passthrough!$I:$I,[1]raw_inputs_passthrough!$A:$A,AE$984)+SUMIFS([1]raw_inputs_passthrough!$J:$J,[1]raw_inputs_passthrough!$A:$A,AE$984)+SUMIFS([1]raw_inputs_passthrough!$K:$K,[1]raw_inputs_passthrough!$A:$A,AE$984)</f>
        <v>#VALUE!</v>
      </c>
      <c r="AF986" s="208" t="e">
        <f>SUMIFS([1]raw_inputs_passthrough!$G:$G,[1]raw_inputs_passthrough!$A:$A,AF$984)+SUMIFS([1]raw_inputs_passthrough!$H:$H,[1]raw_inputs_passthrough!$A:$A,AF$984)+SUMIFS([1]raw_inputs_passthrough!$I:$I,[1]raw_inputs_passthrough!$A:$A,AF$984)+SUMIFS([1]raw_inputs_passthrough!$J:$J,[1]raw_inputs_passthrough!$A:$A,AF$984)+SUMIFS([1]raw_inputs_passthrough!$K:$K,[1]raw_inputs_passthrough!$A:$A,AF$984)</f>
        <v>#VALUE!</v>
      </c>
      <c r="AG986" s="208" t="e">
        <f>SUMIFS([1]raw_inputs_passthrough!$G:$G,[1]raw_inputs_passthrough!$A:$A,AG$984)+SUMIFS([1]raw_inputs_passthrough!$H:$H,[1]raw_inputs_passthrough!$A:$A,AG$984)+SUMIFS([1]raw_inputs_passthrough!$I:$I,[1]raw_inputs_passthrough!$A:$A,AG$984)+SUMIFS([1]raw_inputs_passthrough!$J:$J,[1]raw_inputs_passthrough!$A:$A,AG$984)+SUMIFS([1]raw_inputs_passthrough!$K:$K,[1]raw_inputs_passthrough!$A:$A,AG$984)</f>
        <v>#VALUE!</v>
      </c>
      <c r="AH986" s="208" t="e">
        <f>SUMIFS([1]raw_inputs_passthrough!$G:$G,[1]raw_inputs_passthrough!$A:$A,AH$984)+SUMIFS([1]raw_inputs_passthrough!$H:$H,[1]raw_inputs_passthrough!$A:$A,AH$984)+SUMIFS([1]raw_inputs_passthrough!$I:$I,[1]raw_inputs_passthrough!$A:$A,AH$984)+SUMIFS([1]raw_inputs_passthrough!$J:$J,[1]raw_inputs_passthrough!$A:$A,AH$984)+SUMIFS([1]raw_inputs_passthrough!$K:$K,[1]raw_inputs_passthrough!$A:$A,AH$984)</f>
        <v>#VALUE!</v>
      </c>
      <c r="AI986" s="208" t="e">
        <f>SUMIFS([1]raw_inputs_passthrough!$G:$G,[1]raw_inputs_passthrough!$A:$A,AI$984)+SUMIFS([1]raw_inputs_passthrough!$H:$H,[1]raw_inputs_passthrough!$A:$A,AI$984)+SUMIFS([1]raw_inputs_passthrough!$I:$I,[1]raw_inputs_passthrough!$A:$A,AI$984)+SUMIFS([1]raw_inputs_passthrough!$J:$J,[1]raw_inputs_passthrough!$A:$A,AI$984)+SUMIFS([1]raw_inputs_passthrough!$K:$K,[1]raw_inputs_passthrough!$A:$A,AI$984)</f>
        <v>#VALUE!</v>
      </c>
      <c r="AJ986" s="208" t="e">
        <f>SUMIFS([1]raw_inputs_passthrough!$G:$G,[1]raw_inputs_passthrough!$A:$A,AJ$984)+SUMIFS([1]raw_inputs_passthrough!$H:$H,[1]raw_inputs_passthrough!$A:$A,AJ$984)+SUMIFS([1]raw_inputs_passthrough!$I:$I,[1]raw_inputs_passthrough!$A:$A,AJ$984)+SUMIFS([1]raw_inputs_passthrough!$J:$J,[1]raw_inputs_passthrough!$A:$A,AJ$984)+SUMIFS([1]raw_inputs_passthrough!$K:$K,[1]raw_inputs_passthrough!$A:$A,AJ$984)</f>
        <v>#VALUE!</v>
      </c>
      <c r="AK986" s="208" t="e">
        <f>SUMIFS([1]raw_inputs_passthrough!$G:$G,[1]raw_inputs_passthrough!$A:$A,AK$984)+SUMIFS([1]raw_inputs_passthrough!$H:$H,[1]raw_inputs_passthrough!$A:$A,AK$984)+SUMIFS([1]raw_inputs_passthrough!$I:$I,[1]raw_inputs_passthrough!$A:$A,AK$984)+SUMIFS([1]raw_inputs_passthrough!$J:$J,[1]raw_inputs_passthrough!$A:$A,AK$984)+SUMIFS([1]raw_inputs_passthrough!$K:$K,[1]raw_inputs_passthrough!$A:$A,AK$984)</f>
        <v>#VALUE!</v>
      </c>
      <c r="AL986" s="208" t="e">
        <f>SUMIFS([1]raw_inputs_passthrough!$G:$G,[1]raw_inputs_passthrough!$A:$A,AL$984)+SUMIFS([1]raw_inputs_passthrough!$H:$H,[1]raw_inputs_passthrough!$A:$A,AL$984)+SUMIFS([1]raw_inputs_passthrough!$I:$I,[1]raw_inputs_passthrough!$A:$A,AL$984)+SUMIFS([1]raw_inputs_passthrough!$J:$J,[1]raw_inputs_passthrough!$A:$A,AL$984)+SUMIFS([1]raw_inputs_passthrough!$K:$K,[1]raw_inputs_passthrough!$A:$A,AL$984)</f>
        <v>#VALUE!</v>
      </c>
      <c r="AM986" s="208" t="e">
        <f>SUMIFS([1]raw_inputs_passthrough!$G:$G,[1]raw_inputs_passthrough!$A:$A,AM$984)+SUMIFS([1]raw_inputs_passthrough!$H:$H,[1]raw_inputs_passthrough!$A:$A,AM$984)+SUMIFS([1]raw_inputs_passthrough!$I:$I,[1]raw_inputs_passthrough!$A:$A,AM$984)+SUMIFS([1]raw_inputs_passthrough!$J:$J,[1]raw_inputs_passthrough!$A:$A,AM$984)+SUMIFS([1]raw_inputs_passthrough!$K:$K,[1]raw_inputs_passthrough!$A:$A,AM$984)</f>
        <v>#VALUE!</v>
      </c>
      <c r="AN986" s="209" t="e">
        <f>SUMIFS([1]raw_inputs_passthrough!$G:$G,[1]raw_inputs_passthrough!$A:$A,AN$984)+SUMIFS([1]raw_inputs_passthrough!$H:$H,[1]raw_inputs_passthrough!$A:$A,AN$984)+SUMIFS([1]raw_inputs_passthrough!$I:$I,[1]raw_inputs_passthrough!$A:$A,AN$984)+SUMIFS([1]raw_inputs_passthrough!$J:$J,[1]raw_inputs_passthrough!$A:$A,AN$984)+SUMIFS([1]raw_inputs_passthrough!$K:$K,[1]raw_inputs_passthrough!$A:$A,AN$984)</f>
        <v>#VALUE!</v>
      </c>
      <c r="AO986" s="17"/>
    </row>
    <row r="987" spans="1:41" outlineLevel="1" x14ac:dyDescent="0.4">
      <c r="C987" s="17" t="s">
        <v>272</v>
      </c>
      <c r="D987" s="18" t="s">
        <v>185</v>
      </c>
      <c r="E987" s="208">
        <v>0</v>
      </c>
      <c r="F987" s="208">
        <v>0</v>
      </c>
      <c r="G987" s="208">
        <v>0</v>
      </c>
      <c r="H987" s="208">
        <v>0</v>
      </c>
      <c r="I987" s="208">
        <v>0</v>
      </c>
      <c r="J987" s="208">
        <v>338.57216023000001</v>
      </c>
      <c r="K987" s="208">
        <v>327.40600490999998</v>
      </c>
      <c r="L987" s="208">
        <v>327.40600490999998</v>
      </c>
      <c r="M987" s="208">
        <v>327.40600490999998</v>
      </c>
      <c r="N987" s="208">
        <v>301.96829799</v>
      </c>
      <c r="O987" s="208">
        <v>0</v>
      </c>
      <c r="P987" s="208">
        <v>301.96829799</v>
      </c>
      <c r="Q987" s="208">
        <v>0</v>
      </c>
      <c r="R987" s="208">
        <v>0</v>
      </c>
      <c r="S987" s="208">
        <v>0</v>
      </c>
      <c r="T987" s="208">
        <v>289.73320552000001</v>
      </c>
      <c r="U987" s="208" t="e">
        <f t="shared" ref="U987:AN987" si="102">SUM(U935:U939,U942:U944)</f>
        <v>#VALUE!</v>
      </c>
      <c r="V987" s="208" t="e">
        <f t="shared" si="102"/>
        <v>#VALUE!</v>
      </c>
      <c r="W987" s="208" t="e">
        <f t="shared" si="102"/>
        <v>#VALUE!</v>
      </c>
      <c r="X987" s="208" t="e">
        <f t="shared" si="102"/>
        <v>#VALUE!</v>
      </c>
      <c r="Y987" s="208" t="e">
        <f t="shared" si="102"/>
        <v>#VALUE!</v>
      </c>
      <c r="Z987" s="208" t="e">
        <f t="shared" si="102"/>
        <v>#VALUE!</v>
      </c>
      <c r="AA987" s="208" t="e">
        <f t="shared" si="102"/>
        <v>#VALUE!</v>
      </c>
      <c r="AB987" s="208" t="e">
        <f t="shared" si="102"/>
        <v>#VALUE!</v>
      </c>
      <c r="AC987" s="208" t="e">
        <f t="shared" si="102"/>
        <v>#VALUE!</v>
      </c>
      <c r="AD987" s="208" t="e">
        <f t="shared" si="102"/>
        <v>#VALUE!</v>
      </c>
      <c r="AE987" s="208" t="e">
        <f t="shared" si="102"/>
        <v>#VALUE!</v>
      </c>
      <c r="AF987" s="208" t="e">
        <f t="shared" si="102"/>
        <v>#VALUE!</v>
      </c>
      <c r="AG987" s="208" t="e">
        <f t="shared" si="102"/>
        <v>#VALUE!</v>
      </c>
      <c r="AH987" s="208" t="e">
        <f t="shared" si="102"/>
        <v>#VALUE!</v>
      </c>
      <c r="AI987" s="208" t="e">
        <f t="shared" si="102"/>
        <v>#VALUE!</v>
      </c>
      <c r="AJ987" s="208" t="e">
        <f t="shared" si="102"/>
        <v>#VALUE!</v>
      </c>
      <c r="AK987" s="208" t="e">
        <f t="shared" si="102"/>
        <v>#VALUE!</v>
      </c>
      <c r="AL987" s="208" t="e">
        <f t="shared" si="102"/>
        <v>#VALUE!</v>
      </c>
      <c r="AM987" s="208" t="e">
        <f t="shared" si="102"/>
        <v>#VALUE!</v>
      </c>
      <c r="AN987" s="209" t="e">
        <f t="shared" si="102"/>
        <v>#VALUE!</v>
      </c>
      <c r="AO987" s="17"/>
    </row>
    <row r="988" spans="1:41" outlineLevel="1" x14ac:dyDescent="0.4">
      <c r="C988" s="17" t="s">
        <v>273</v>
      </c>
      <c r="D988" s="18" t="s">
        <v>185</v>
      </c>
      <c r="E988" s="210">
        <v>0</v>
      </c>
      <c r="F988" s="210">
        <v>0</v>
      </c>
      <c r="G988" s="210">
        <v>0</v>
      </c>
      <c r="H988" s="210">
        <v>0</v>
      </c>
      <c r="I988" s="210">
        <v>0</v>
      </c>
      <c r="J988" s="210">
        <v>156.04869550000001</v>
      </c>
      <c r="K988" s="210">
        <v>310.19618115999998</v>
      </c>
      <c r="L988" s="210">
        <v>796.12487720000001</v>
      </c>
      <c r="M988" s="210">
        <v>965.89961498999992</v>
      </c>
      <c r="N988" s="210">
        <v>1283.1943585700001</v>
      </c>
      <c r="O988" s="210">
        <v>0</v>
      </c>
      <c r="P988" s="210">
        <v>1841.5466767199996</v>
      </c>
      <c r="Q988" s="210">
        <v>0</v>
      </c>
      <c r="R988" s="210">
        <v>0</v>
      </c>
      <c r="S988" s="210">
        <v>0</v>
      </c>
      <c r="T988" s="210">
        <v>3347.38621367</v>
      </c>
      <c r="U988" s="210" t="e">
        <f t="shared" ref="U988:AN988" si="103">SUM(U947,U949:U955)</f>
        <v>#VALUE!</v>
      </c>
      <c r="V988" s="210" t="e">
        <f t="shared" si="103"/>
        <v>#VALUE!</v>
      </c>
      <c r="W988" s="210" t="e">
        <f t="shared" si="103"/>
        <v>#VALUE!</v>
      </c>
      <c r="X988" s="210" t="e">
        <f t="shared" si="103"/>
        <v>#VALUE!</v>
      </c>
      <c r="Y988" s="210" t="e">
        <f t="shared" si="103"/>
        <v>#VALUE!</v>
      </c>
      <c r="Z988" s="210" t="e">
        <f t="shared" si="103"/>
        <v>#VALUE!</v>
      </c>
      <c r="AA988" s="210" t="e">
        <f t="shared" si="103"/>
        <v>#VALUE!</v>
      </c>
      <c r="AB988" s="210" t="e">
        <f t="shared" si="103"/>
        <v>#VALUE!</v>
      </c>
      <c r="AC988" s="210" t="e">
        <f t="shared" si="103"/>
        <v>#VALUE!</v>
      </c>
      <c r="AD988" s="210" t="e">
        <f t="shared" si="103"/>
        <v>#VALUE!</v>
      </c>
      <c r="AE988" s="210" t="e">
        <f t="shared" si="103"/>
        <v>#VALUE!</v>
      </c>
      <c r="AF988" s="210" t="e">
        <f t="shared" si="103"/>
        <v>#VALUE!</v>
      </c>
      <c r="AG988" s="210" t="e">
        <f t="shared" si="103"/>
        <v>#VALUE!</v>
      </c>
      <c r="AH988" s="210" t="e">
        <f t="shared" si="103"/>
        <v>#VALUE!</v>
      </c>
      <c r="AI988" s="210" t="e">
        <f t="shared" si="103"/>
        <v>#VALUE!</v>
      </c>
      <c r="AJ988" s="210" t="e">
        <f t="shared" si="103"/>
        <v>#VALUE!</v>
      </c>
      <c r="AK988" s="210" t="e">
        <f t="shared" si="103"/>
        <v>#VALUE!</v>
      </c>
      <c r="AL988" s="210" t="e">
        <f t="shared" si="103"/>
        <v>#VALUE!</v>
      </c>
      <c r="AM988" s="210" t="e">
        <f t="shared" si="103"/>
        <v>#VALUE!</v>
      </c>
      <c r="AN988" s="211" t="e">
        <f t="shared" si="103"/>
        <v>#VALUE!</v>
      </c>
      <c r="AO988" s="17"/>
    </row>
    <row r="989" spans="1:41" outlineLevel="1" x14ac:dyDescent="0.4">
      <c r="C989" s="50" t="s">
        <v>274</v>
      </c>
      <c r="D989" s="18" t="s">
        <v>185</v>
      </c>
      <c r="E989" s="210">
        <v>0</v>
      </c>
      <c r="F989" s="210">
        <v>0</v>
      </c>
      <c r="G989" s="210">
        <v>0</v>
      </c>
      <c r="H989" s="210">
        <v>0</v>
      </c>
      <c r="I989" s="210">
        <v>0</v>
      </c>
      <c r="J989" s="210">
        <v>445.52769592000004</v>
      </c>
      <c r="K989" s="210">
        <v>604.23006782999994</v>
      </c>
      <c r="L989" s="210">
        <v>604.23006782999994</v>
      </c>
      <c r="M989" s="210">
        <v>644.57032401999993</v>
      </c>
      <c r="N989" s="210">
        <v>1084.7261369099999</v>
      </c>
      <c r="O989" s="210">
        <v>0</v>
      </c>
      <c r="P989" s="210">
        <v>1406.8811008</v>
      </c>
      <c r="Q989" s="210">
        <v>0</v>
      </c>
      <c r="R989" s="210">
        <v>0</v>
      </c>
      <c r="S989" s="210">
        <v>0</v>
      </c>
      <c r="T989" s="210">
        <v>1784.1599517299999</v>
      </c>
      <c r="U989" s="210" t="e">
        <f>SUM('IRP modeling- Resolve output'!U956:U959)</f>
        <v>#VALUE!</v>
      </c>
      <c r="V989" s="210" t="e">
        <f>SUM('IRP modeling- Resolve output'!V956:V959)</f>
        <v>#VALUE!</v>
      </c>
      <c r="W989" s="210" t="e">
        <f>SUM('IRP modeling- Resolve output'!W956:W959)</f>
        <v>#VALUE!</v>
      </c>
      <c r="X989" s="210" t="e">
        <f>SUM('IRP modeling- Resolve output'!X956:X959)</f>
        <v>#VALUE!</v>
      </c>
      <c r="Y989" s="210" t="e">
        <f>SUM('IRP modeling- Resolve output'!Y956:Y959)</f>
        <v>#VALUE!</v>
      </c>
      <c r="Z989" s="210" t="e">
        <f>SUM('IRP modeling- Resolve output'!Z956:Z959)</f>
        <v>#VALUE!</v>
      </c>
      <c r="AA989" s="210" t="e">
        <f>SUM('IRP modeling- Resolve output'!AA956:AA959)</f>
        <v>#VALUE!</v>
      </c>
      <c r="AB989" s="210" t="e">
        <f>SUM('IRP modeling- Resolve output'!AB956:AB959)</f>
        <v>#VALUE!</v>
      </c>
      <c r="AC989" s="210" t="e">
        <f>SUM('IRP modeling- Resolve output'!AC956:AC959)</f>
        <v>#VALUE!</v>
      </c>
      <c r="AD989" s="210" t="e">
        <f>SUM('IRP modeling- Resolve output'!AD956:AD959)</f>
        <v>#VALUE!</v>
      </c>
      <c r="AE989" s="210" t="e">
        <f>SUM('IRP modeling- Resolve output'!AE956:AE959)</f>
        <v>#VALUE!</v>
      </c>
      <c r="AF989" s="210" t="e">
        <f>SUM('IRP modeling- Resolve output'!AF956:AF959)</f>
        <v>#VALUE!</v>
      </c>
      <c r="AG989" s="210" t="e">
        <f>SUM('IRP modeling- Resolve output'!AG956:AG959)</f>
        <v>#VALUE!</v>
      </c>
      <c r="AH989" s="210" t="e">
        <f>SUM('IRP modeling- Resolve output'!AH956:AH959)</f>
        <v>#VALUE!</v>
      </c>
      <c r="AI989" s="210" t="e">
        <f>SUM('IRP modeling- Resolve output'!AI956:AI959)</f>
        <v>#VALUE!</v>
      </c>
      <c r="AJ989" s="210" t="e">
        <f>SUM('IRP modeling- Resolve output'!AJ956:AJ959)</f>
        <v>#VALUE!</v>
      </c>
      <c r="AK989" s="210" t="e">
        <f>SUM('IRP modeling- Resolve output'!AK956:AK959)</f>
        <v>#VALUE!</v>
      </c>
      <c r="AL989" s="210" t="e">
        <f>SUM('IRP modeling- Resolve output'!AL956:AL959)</f>
        <v>#VALUE!</v>
      </c>
      <c r="AM989" s="210" t="e">
        <f>SUM('IRP modeling- Resolve output'!AM956:AM959)</f>
        <v>#VALUE!</v>
      </c>
      <c r="AN989" s="211" t="e">
        <f>SUM('IRP modeling- Resolve output'!AN956:AN959)</f>
        <v>#VALUE!</v>
      </c>
      <c r="AO989" s="17"/>
    </row>
    <row r="990" spans="1:41" outlineLevel="1" x14ac:dyDescent="0.4">
      <c r="C990" s="50" t="s">
        <v>275</v>
      </c>
      <c r="D990" s="18" t="s">
        <v>185</v>
      </c>
      <c r="E990" s="210">
        <v>0</v>
      </c>
      <c r="F990" s="210">
        <v>0</v>
      </c>
      <c r="G990" s="210">
        <v>0</v>
      </c>
      <c r="H990" s="210">
        <v>0</v>
      </c>
      <c r="I990" s="210">
        <v>0</v>
      </c>
      <c r="J990" s="210">
        <v>0</v>
      </c>
      <c r="K990" s="210">
        <v>0</v>
      </c>
      <c r="L990" s="210">
        <v>0</v>
      </c>
      <c r="M990" s="210">
        <v>0</v>
      </c>
      <c r="N990" s="210">
        <v>0</v>
      </c>
      <c r="O990" s="210">
        <v>0</v>
      </c>
      <c r="P990" s="210">
        <v>0</v>
      </c>
      <c r="Q990" s="210">
        <v>0</v>
      </c>
      <c r="R990" s="210">
        <v>0</v>
      </c>
      <c r="S990" s="210">
        <v>0</v>
      </c>
      <c r="T990" s="210">
        <v>0</v>
      </c>
      <c r="U990" s="210" t="e">
        <f>SUM('IRP modeling- Resolve output'!U940:U941)</f>
        <v>#VALUE!</v>
      </c>
      <c r="V990" s="210" t="e">
        <f>SUM('IRP modeling- Resolve output'!V940:V941)</f>
        <v>#VALUE!</v>
      </c>
      <c r="W990" s="210" t="e">
        <f>SUM('IRP modeling- Resolve output'!W940:W941)</f>
        <v>#VALUE!</v>
      </c>
      <c r="X990" s="210" t="e">
        <f>SUM('IRP modeling- Resolve output'!X940:X941)</f>
        <v>#VALUE!</v>
      </c>
      <c r="Y990" s="210" t="e">
        <f>SUM('IRP modeling- Resolve output'!Y940:Y941)</f>
        <v>#VALUE!</v>
      </c>
      <c r="Z990" s="210" t="e">
        <f>SUM('IRP modeling- Resolve output'!Z940:Z941)</f>
        <v>#VALUE!</v>
      </c>
      <c r="AA990" s="210" t="e">
        <f>SUM('IRP modeling- Resolve output'!AA940:AA941)</f>
        <v>#VALUE!</v>
      </c>
      <c r="AB990" s="210" t="e">
        <f>SUM('IRP modeling- Resolve output'!AB940:AB941)</f>
        <v>#VALUE!</v>
      </c>
      <c r="AC990" s="210" t="e">
        <f>SUM('IRP modeling- Resolve output'!AC940:AC941)</f>
        <v>#VALUE!</v>
      </c>
      <c r="AD990" s="210" t="e">
        <f>SUM('IRP modeling- Resolve output'!AD940:AD941)</f>
        <v>#VALUE!</v>
      </c>
      <c r="AE990" s="210" t="e">
        <f>SUM('IRP modeling- Resolve output'!AE940:AE941)</f>
        <v>#VALUE!</v>
      </c>
      <c r="AF990" s="210" t="e">
        <f>SUM('IRP modeling- Resolve output'!AF940:AF941)</f>
        <v>#VALUE!</v>
      </c>
      <c r="AG990" s="210" t="e">
        <f>SUM('IRP modeling- Resolve output'!AG940:AG941)</f>
        <v>#VALUE!</v>
      </c>
      <c r="AH990" s="210" t="e">
        <f>SUM('IRP modeling- Resolve output'!AH940:AH941)</f>
        <v>#VALUE!</v>
      </c>
      <c r="AI990" s="210" t="e">
        <f>SUM('IRP modeling- Resolve output'!AI940:AI941)</f>
        <v>#VALUE!</v>
      </c>
      <c r="AJ990" s="210" t="e">
        <f>SUM('IRP modeling- Resolve output'!AJ940:AJ941)</f>
        <v>#VALUE!</v>
      </c>
      <c r="AK990" s="210" t="e">
        <f>SUM('IRP modeling- Resolve output'!AK940:AK941)</f>
        <v>#VALUE!</v>
      </c>
      <c r="AL990" s="210" t="e">
        <f>SUM('IRP modeling- Resolve output'!AL940:AL941)</f>
        <v>#VALUE!</v>
      </c>
      <c r="AM990" s="210" t="e">
        <f>SUM('IRP modeling- Resolve output'!AM940:AM941)</f>
        <v>#VALUE!</v>
      </c>
      <c r="AN990" s="211" t="e">
        <f>SUM('IRP modeling- Resolve output'!AN940:AN941)</f>
        <v>#VALUE!</v>
      </c>
      <c r="AO990" s="17"/>
    </row>
    <row r="991" spans="1:41" outlineLevel="1" x14ac:dyDescent="0.4">
      <c r="C991" s="50" t="s">
        <v>276</v>
      </c>
      <c r="D991" s="18" t="s">
        <v>185</v>
      </c>
      <c r="E991" s="210">
        <v>0</v>
      </c>
      <c r="F991" s="210">
        <v>0</v>
      </c>
      <c r="G991" s="210">
        <v>0</v>
      </c>
      <c r="H991" s="210">
        <v>0</v>
      </c>
      <c r="I991" s="210">
        <v>0</v>
      </c>
      <c r="J991" s="210">
        <v>0</v>
      </c>
      <c r="K991" s="210">
        <v>0</v>
      </c>
      <c r="L991" s="210">
        <v>0</v>
      </c>
      <c r="M991" s="210">
        <v>0</v>
      </c>
      <c r="N991" s="210">
        <v>0</v>
      </c>
      <c r="O991" s="210">
        <v>0</v>
      </c>
      <c r="P991" s="210">
        <v>0</v>
      </c>
      <c r="Q991" s="210">
        <v>0</v>
      </c>
      <c r="R991" s="210">
        <v>0</v>
      </c>
      <c r="S991" s="210">
        <v>0</v>
      </c>
      <c r="T991" s="210">
        <v>0</v>
      </c>
      <c r="U991" s="210" t="e">
        <f t="shared" ref="U991:AN991" si="104">SUM(U948,U961)</f>
        <v>#VALUE!</v>
      </c>
      <c r="V991" s="210" t="e">
        <f t="shared" si="104"/>
        <v>#VALUE!</v>
      </c>
      <c r="W991" s="210" t="e">
        <f t="shared" si="104"/>
        <v>#VALUE!</v>
      </c>
      <c r="X991" s="210" t="e">
        <f t="shared" si="104"/>
        <v>#VALUE!</v>
      </c>
      <c r="Y991" s="210" t="e">
        <f t="shared" si="104"/>
        <v>#VALUE!</v>
      </c>
      <c r="Z991" s="210" t="e">
        <f t="shared" si="104"/>
        <v>#VALUE!</v>
      </c>
      <c r="AA991" s="210" t="e">
        <f t="shared" si="104"/>
        <v>#VALUE!</v>
      </c>
      <c r="AB991" s="210" t="e">
        <f t="shared" si="104"/>
        <v>#VALUE!</v>
      </c>
      <c r="AC991" s="210" t="e">
        <f t="shared" si="104"/>
        <v>#VALUE!</v>
      </c>
      <c r="AD991" s="210" t="e">
        <f t="shared" si="104"/>
        <v>#VALUE!</v>
      </c>
      <c r="AE991" s="210" t="e">
        <f t="shared" si="104"/>
        <v>#VALUE!</v>
      </c>
      <c r="AF991" s="210" t="e">
        <f t="shared" si="104"/>
        <v>#VALUE!</v>
      </c>
      <c r="AG991" s="210" t="e">
        <f t="shared" si="104"/>
        <v>#VALUE!</v>
      </c>
      <c r="AH991" s="210" t="e">
        <f t="shared" si="104"/>
        <v>#VALUE!</v>
      </c>
      <c r="AI991" s="210" t="e">
        <f t="shared" si="104"/>
        <v>#VALUE!</v>
      </c>
      <c r="AJ991" s="210" t="e">
        <f t="shared" si="104"/>
        <v>#VALUE!</v>
      </c>
      <c r="AK991" s="210" t="e">
        <f t="shared" si="104"/>
        <v>#VALUE!</v>
      </c>
      <c r="AL991" s="210" t="e">
        <f t="shared" si="104"/>
        <v>#VALUE!</v>
      </c>
      <c r="AM991" s="210" t="e">
        <f t="shared" si="104"/>
        <v>#VALUE!</v>
      </c>
      <c r="AN991" s="211" t="e">
        <f t="shared" si="104"/>
        <v>#VALUE!</v>
      </c>
      <c r="AO991" s="17"/>
    </row>
    <row r="992" spans="1:41" outlineLevel="1" x14ac:dyDescent="0.4">
      <c r="C992" s="50" t="s">
        <v>277</v>
      </c>
      <c r="D992" s="18" t="s">
        <v>185</v>
      </c>
      <c r="E992" s="210">
        <v>0</v>
      </c>
      <c r="F992" s="210">
        <v>0</v>
      </c>
      <c r="G992" s="210">
        <v>0</v>
      </c>
      <c r="H992" s="210">
        <v>0</v>
      </c>
      <c r="I992" s="210">
        <v>0</v>
      </c>
      <c r="J992" s="210">
        <v>0</v>
      </c>
      <c r="K992" s="210">
        <v>0</v>
      </c>
      <c r="L992" s="210">
        <v>0</v>
      </c>
      <c r="M992" s="210">
        <v>0</v>
      </c>
      <c r="N992" s="210">
        <v>0</v>
      </c>
      <c r="O992" s="210">
        <v>0</v>
      </c>
      <c r="P992" s="210">
        <v>2.6583502699999997</v>
      </c>
      <c r="Q992" s="210">
        <v>0</v>
      </c>
      <c r="R992" s="210">
        <v>0</v>
      </c>
      <c r="S992" s="210">
        <v>0</v>
      </c>
      <c r="T992" s="210">
        <v>146.11790675</v>
      </c>
      <c r="U992" s="210" t="e">
        <f t="shared" ref="U992:AN992" si="105">U962</f>
        <v>#VALUE!</v>
      </c>
      <c r="V992" s="210" t="e">
        <f t="shared" si="105"/>
        <v>#VALUE!</v>
      </c>
      <c r="W992" s="210" t="e">
        <f t="shared" si="105"/>
        <v>#VALUE!</v>
      </c>
      <c r="X992" s="210" t="e">
        <f t="shared" si="105"/>
        <v>#VALUE!</v>
      </c>
      <c r="Y992" s="210" t="e">
        <f t="shared" si="105"/>
        <v>#VALUE!</v>
      </c>
      <c r="Z992" s="210" t="e">
        <f t="shared" si="105"/>
        <v>#VALUE!</v>
      </c>
      <c r="AA992" s="210" t="e">
        <f t="shared" si="105"/>
        <v>#VALUE!</v>
      </c>
      <c r="AB992" s="210" t="e">
        <f t="shared" si="105"/>
        <v>#VALUE!</v>
      </c>
      <c r="AC992" s="210" t="e">
        <f t="shared" si="105"/>
        <v>#VALUE!</v>
      </c>
      <c r="AD992" s="210" t="e">
        <f t="shared" si="105"/>
        <v>#VALUE!</v>
      </c>
      <c r="AE992" s="210" t="e">
        <f t="shared" si="105"/>
        <v>#VALUE!</v>
      </c>
      <c r="AF992" s="210" t="e">
        <f t="shared" si="105"/>
        <v>#VALUE!</v>
      </c>
      <c r="AG992" s="210" t="e">
        <f t="shared" si="105"/>
        <v>#VALUE!</v>
      </c>
      <c r="AH992" s="210" t="e">
        <f t="shared" si="105"/>
        <v>#VALUE!</v>
      </c>
      <c r="AI992" s="210" t="e">
        <f t="shared" si="105"/>
        <v>#VALUE!</v>
      </c>
      <c r="AJ992" s="210" t="e">
        <f t="shared" si="105"/>
        <v>#VALUE!</v>
      </c>
      <c r="AK992" s="210" t="e">
        <f t="shared" si="105"/>
        <v>#VALUE!</v>
      </c>
      <c r="AL992" s="210" t="e">
        <f t="shared" si="105"/>
        <v>#VALUE!</v>
      </c>
      <c r="AM992" s="210" t="e">
        <f t="shared" si="105"/>
        <v>#VALUE!</v>
      </c>
      <c r="AN992" s="211" t="e">
        <f t="shared" si="105"/>
        <v>#VALUE!</v>
      </c>
      <c r="AO992" s="17"/>
    </row>
    <row r="993" spans="3:41" outlineLevel="1" x14ac:dyDescent="0.4">
      <c r="C993" s="28" t="s">
        <v>278</v>
      </c>
      <c r="D993" s="18" t="s">
        <v>185</v>
      </c>
      <c r="E993" s="210">
        <v>0</v>
      </c>
      <c r="F993" s="210">
        <v>0</v>
      </c>
      <c r="G993" s="210">
        <v>0</v>
      </c>
      <c r="H993" s="210">
        <v>0</v>
      </c>
      <c r="I993" s="210">
        <v>0</v>
      </c>
      <c r="J993" s="210">
        <v>3603.5640231952284</v>
      </c>
      <c r="K993" s="210">
        <v>3860.9129096080756</v>
      </c>
      <c r="L993" s="210">
        <v>3386.4381412160224</v>
      </c>
      <c r="M993" s="210">
        <v>3384.4336313587573</v>
      </c>
      <c r="N993" s="210">
        <v>3440.3894816272818</v>
      </c>
      <c r="O993" s="210">
        <v>0</v>
      </c>
      <c r="P993" s="210">
        <v>3475.4158290032096</v>
      </c>
      <c r="Q993" s="210">
        <v>0</v>
      </c>
      <c r="R993" s="210">
        <v>0</v>
      </c>
      <c r="S993" s="210">
        <v>0</v>
      </c>
      <c r="T993" s="210">
        <v>3021.1636887923123</v>
      </c>
      <c r="U993" s="210" t="e">
        <f>'IRP modeling- Resolve output'!U975</f>
        <v>#VALUE!</v>
      </c>
      <c r="V993" s="210" t="e">
        <f>'IRP modeling- Resolve output'!V975</f>
        <v>#VALUE!</v>
      </c>
      <c r="W993" s="210" t="e">
        <f>'IRP modeling- Resolve output'!W975</f>
        <v>#VALUE!</v>
      </c>
      <c r="X993" s="210" t="e">
        <f>'IRP modeling- Resolve output'!X975</f>
        <v>#VALUE!</v>
      </c>
      <c r="Y993" s="210" t="e">
        <f>'IRP modeling- Resolve output'!Y975</f>
        <v>#VALUE!</v>
      </c>
      <c r="Z993" s="210" t="e">
        <f>'IRP modeling- Resolve output'!Z975</f>
        <v>#VALUE!</v>
      </c>
      <c r="AA993" s="210" t="e">
        <f>'IRP modeling- Resolve output'!AA975</f>
        <v>#VALUE!</v>
      </c>
      <c r="AB993" s="210" t="e">
        <f>'IRP modeling- Resolve output'!AB975</f>
        <v>#VALUE!</v>
      </c>
      <c r="AC993" s="210" t="e">
        <f>'IRP modeling- Resolve output'!AC975</f>
        <v>#VALUE!</v>
      </c>
      <c r="AD993" s="210" t="e">
        <f>'IRP modeling- Resolve output'!AD975</f>
        <v>#VALUE!</v>
      </c>
      <c r="AE993" s="210" t="e">
        <f>'IRP modeling- Resolve output'!AE975</f>
        <v>#VALUE!</v>
      </c>
      <c r="AF993" s="210" t="e">
        <f>'IRP modeling- Resolve output'!AF975</f>
        <v>#VALUE!</v>
      </c>
      <c r="AG993" s="210" t="e">
        <f>'IRP modeling- Resolve output'!AG975</f>
        <v>#VALUE!</v>
      </c>
      <c r="AH993" s="210" t="e">
        <f>'IRP modeling- Resolve output'!AH975</f>
        <v>#VALUE!</v>
      </c>
      <c r="AI993" s="210" t="e">
        <f>'IRP modeling- Resolve output'!AI975</f>
        <v>#VALUE!</v>
      </c>
      <c r="AJ993" s="210" t="e">
        <f>'IRP modeling- Resolve output'!AJ975</f>
        <v>#VALUE!</v>
      </c>
      <c r="AK993" s="210" t="e">
        <f>'IRP modeling- Resolve output'!AK975</f>
        <v>#VALUE!</v>
      </c>
      <c r="AL993" s="210" t="e">
        <f>'IRP modeling- Resolve output'!AL975</f>
        <v>#VALUE!</v>
      </c>
      <c r="AM993" s="210" t="e">
        <f>'IRP modeling- Resolve output'!AM975</f>
        <v>#VALUE!</v>
      </c>
      <c r="AN993" s="211" t="e">
        <f>'IRP modeling- Resolve output'!AN975</f>
        <v>#VALUE!</v>
      </c>
      <c r="AO993" s="17"/>
    </row>
    <row r="994" spans="3:41" outlineLevel="1" x14ac:dyDescent="0.4">
      <c r="C994" s="212" t="s">
        <v>279</v>
      </c>
      <c r="D994" s="95" t="s">
        <v>185</v>
      </c>
      <c r="E994" s="213">
        <v>0</v>
      </c>
      <c r="F994" s="213">
        <v>0</v>
      </c>
      <c r="G994" s="213">
        <v>0</v>
      </c>
      <c r="H994" s="213">
        <v>0</v>
      </c>
      <c r="I994" s="213">
        <v>0</v>
      </c>
      <c r="J994" s="213">
        <v>40291.41209936556</v>
      </c>
      <c r="K994" s="213">
        <v>42867.677604814591</v>
      </c>
      <c r="L994" s="213">
        <v>42415.12188503705</v>
      </c>
      <c r="M994" s="213">
        <v>41977.478073644575</v>
      </c>
      <c r="N994" s="213">
        <v>42356.160178840335</v>
      </c>
      <c r="O994" s="213">
        <v>0</v>
      </c>
      <c r="P994" s="213">
        <v>40288.286312346339</v>
      </c>
      <c r="Q994" s="213">
        <v>0</v>
      </c>
      <c r="R994" s="213">
        <v>0</v>
      </c>
      <c r="S994" s="213">
        <v>0</v>
      </c>
      <c r="T994" s="213">
        <v>42291.563434554235</v>
      </c>
      <c r="U994" s="213" t="e">
        <f t="shared" ref="U994:AN994" si="106">IF(U993=0,0,SUM(U985:U993))</f>
        <v>#VALUE!</v>
      </c>
      <c r="V994" s="213" t="e">
        <f t="shared" si="106"/>
        <v>#VALUE!</v>
      </c>
      <c r="W994" s="213" t="e">
        <f t="shared" si="106"/>
        <v>#VALUE!</v>
      </c>
      <c r="X994" s="213" t="e">
        <f t="shared" si="106"/>
        <v>#VALUE!</v>
      </c>
      <c r="Y994" s="213" t="e">
        <f t="shared" si="106"/>
        <v>#VALUE!</v>
      </c>
      <c r="Z994" s="213" t="e">
        <f t="shared" si="106"/>
        <v>#VALUE!</v>
      </c>
      <c r="AA994" s="213" t="e">
        <f t="shared" si="106"/>
        <v>#VALUE!</v>
      </c>
      <c r="AB994" s="213" t="e">
        <f t="shared" si="106"/>
        <v>#VALUE!</v>
      </c>
      <c r="AC994" s="213" t="e">
        <f t="shared" si="106"/>
        <v>#VALUE!</v>
      </c>
      <c r="AD994" s="213" t="e">
        <f t="shared" si="106"/>
        <v>#VALUE!</v>
      </c>
      <c r="AE994" s="213" t="e">
        <f t="shared" si="106"/>
        <v>#VALUE!</v>
      </c>
      <c r="AF994" s="213" t="e">
        <f t="shared" si="106"/>
        <v>#VALUE!</v>
      </c>
      <c r="AG994" s="213" t="e">
        <f t="shared" si="106"/>
        <v>#VALUE!</v>
      </c>
      <c r="AH994" s="213" t="e">
        <f t="shared" si="106"/>
        <v>#VALUE!</v>
      </c>
      <c r="AI994" s="213" t="e">
        <f t="shared" si="106"/>
        <v>#VALUE!</v>
      </c>
      <c r="AJ994" s="213" t="e">
        <f t="shared" si="106"/>
        <v>#VALUE!</v>
      </c>
      <c r="AK994" s="213" t="e">
        <f t="shared" si="106"/>
        <v>#VALUE!</v>
      </c>
      <c r="AL994" s="213" t="e">
        <f t="shared" si="106"/>
        <v>#VALUE!</v>
      </c>
      <c r="AM994" s="213" t="e">
        <f t="shared" si="106"/>
        <v>#VALUE!</v>
      </c>
      <c r="AN994" s="214" t="e">
        <f t="shared" si="106"/>
        <v>#VALUE!</v>
      </c>
      <c r="AO994" s="17"/>
    </row>
    <row r="995" spans="3:41" outlineLevel="1" x14ac:dyDescent="0.4">
      <c r="C995" s="17" t="s">
        <v>280</v>
      </c>
      <c r="D995" s="18" t="s">
        <v>185</v>
      </c>
      <c r="E995" s="215">
        <v>0</v>
      </c>
      <c r="F995" s="216">
        <v>0</v>
      </c>
      <c r="G995" s="216">
        <v>0</v>
      </c>
      <c r="H995" s="216">
        <v>0</v>
      </c>
      <c r="I995" s="216">
        <v>0</v>
      </c>
      <c r="J995" s="216">
        <v>2160.6417738672799</v>
      </c>
      <c r="K995" s="216">
        <v>2160.6417738672799</v>
      </c>
      <c r="L995" s="216">
        <v>2160.6417738672799</v>
      </c>
      <c r="M995" s="216">
        <v>2160.6417738672799</v>
      </c>
      <c r="N995" s="216">
        <v>2160.6417738672799</v>
      </c>
      <c r="O995" s="216">
        <v>0</v>
      </c>
      <c r="P995" s="216">
        <v>2160.6417738672799</v>
      </c>
      <c r="Q995" s="216">
        <v>0</v>
      </c>
      <c r="R995" s="216">
        <v>0</v>
      </c>
      <c r="S995" s="216">
        <v>0</v>
      </c>
      <c r="T995" s="216">
        <v>2160.6417738672799</v>
      </c>
      <c r="U995" s="216" t="e">
        <f>SUMIFS([1]raw_inputs_passthrough!$L:$L,[1]raw_inputs_passthrough!$A:$A,U$984)</f>
        <v>#VALUE!</v>
      </c>
      <c r="V995" s="216" t="e">
        <f>SUMIFS([1]raw_inputs_passthrough!$L:$L,[1]raw_inputs_passthrough!$A:$A,V$984)</f>
        <v>#VALUE!</v>
      </c>
      <c r="W995" s="216" t="e">
        <f>SUMIFS([1]raw_inputs_passthrough!$L:$L,[1]raw_inputs_passthrough!$A:$A,W$984)</f>
        <v>#VALUE!</v>
      </c>
      <c r="X995" s="216" t="e">
        <f>SUMIFS([1]raw_inputs_passthrough!$L:$L,[1]raw_inputs_passthrough!$A:$A,X$984)</f>
        <v>#VALUE!</v>
      </c>
      <c r="Y995" s="216" t="e">
        <f>SUMIFS([1]raw_inputs_passthrough!$L:$L,[1]raw_inputs_passthrough!$A:$A,Y$984)</f>
        <v>#VALUE!</v>
      </c>
      <c r="Z995" s="216" t="e">
        <f>SUMIFS([1]raw_inputs_passthrough!$L:$L,[1]raw_inputs_passthrough!$A:$A,Z$984)</f>
        <v>#VALUE!</v>
      </c>
      <c r="AA995" s="216" t="e">
        <f>SUMIFS([1]raw_inputs_passthrough!$L:$L,[1]raw_inputs_passthrough!$A:$A,AA$984)</f>
        <v>#VALUE!</v>
      </c>
      <c r="AB995" s="216" t="e">
        <f>SUMIFS([1]raw_inputs_passthrough!$L:$L,[1]raw_inputs_passthrough!$A:$A,AB$984)</f>
        <v>#VALUE!</v>
      </c>
      <c r="AC995" s="216" t="e">
        <f>SUMIFS([1]raw_inputs_passthrough!$L:$L,[1]raw_inputs_passthrough!$A:$A,AC$984)</f>
        <v>#VALUE!</v>
      </c>
      <c r="AD995" s="216" t="e">
        <f>SUMIFS([1]raw_inputs_passthrough!$L:$L,[1]raw_inputs_passthrough!$A:$A,AD$984)</f>
        <v>#VALUE!</v>
      </c>
      <c r="AE995" s="216" t="e">
        <f>SUMIFS([1]raw_inputs_passthrough!$L:$L,[1]raw_inputs_passthrough!$A:$A,AE$984)</f>
        <v>#VALUE!</v>
      </c>
      <c r="AF995" s="216" t="e">
        <f>SUMIFS([1]raw_inputs_passthrough!$L:$L,[1]raw_inputs_passthrough!$A:$A,AF$984)</f>
        <v>#VALUE!</v>
      </c>
      <c r="AG995" s="216" t="e">
        <f>SUMIFS([1]raw_inputs_passthrough!$L:$L,[1]raw_inputs_passthrough!$A:$A,AG$984)</f>
        <v>#VALUE!</v>
      </c>
      <c r="AH995" s="216" t="e">
        <f>SUMIFS([1]raw_inputs_passthrough!$L:$L,[1]raw_inputs_passthrough!$A:$A,AH$984)</f>
        <v>#VALUE!</v>
      </c>
      <c r="AI995" s="216" t="e">
        <f>SUMIFS([1]raw_inputs_passthrough!$L:$L,[1]raw_inputs_passthrough!$A:$A,AI$984)</f>
        <v>#VALUE!</v>
      </c>
      <c r="AJ995" s="216" t="e">
        <f>SUMIFS([1]raw_inputs_passthrough!$L:$L,[1]raw_inputs_passthrough!$A:$A,AJ$984)</f>
        <v>#VALUE!</v>
      </c>
      <c r="AK995" s="216" t="e">
        <f>SUMIFS([1]raw_inputs_passthrough!$L:$L,[1]raw_inputs_passthrough!$A:$A,AK$984)</f>
        <v>#VALUE!</v>
      </c>
      <c r="AL995" s="216" t="e">
        <f>SUMIFS([1]raw_inputs_passthrough!$L:$L,[1]raw_inputs_passthrough!$A:$A,AL$984)</f>
        <v>#VALUE!</v>
      </c>
      <c r="AM995" s="216" t="e">
        <f>SUMIFS([1]raw_inputs_passthrough!$L:$L,[1]raw_inputs_passthrough!$A:$A,AM$984)</f>
        <v>#VALUE!</v>
      </c>
      <c r="AN995" s="217" t="e">
        <f>SUMIFS([1]raw_inputs_passthrough!$L:$L,[1]raw_inputs_passthrough!$A:$A,AN$984)</f>
        <v>#VALUE!</v>
      </c>
      <c r="AO995" s="17"/>
    </row>
    <row r="996" spans="3:41" outlineLevel="1" x14ac:dyDescent="0.4">
      <c r="C996" s="212" t="s">
        <v>281</v>
      </c>
      <c r="D996" s="203" t="s">
        <v>185</v>
      </c>
      <c r="E996" s="218">
        <v>0</v>
      </c>
      <c r="F996" s="219">
        <v>0</v>
      </c>
      <c r="G996" s="219">
        <v>0</v>
      </c>
      <c r="H996" s="219">
        <v>0</v>
      </c>
      <c r="I996" s="219">
        <v>0</v>
      </c>
      <c r="J996" s="219">
        <v>42452.053873232842</v>
      </c>
      <c r="K996" s="219">
        <v>45028.319378681874</v>
      </c>
      <c r="L996" s="219">
        <v>44575.763658904332</v>
      </c>
      <c r="M996" s="219">
        <v>44138.119847511858</v>
      </c>
      <c r="N996" s="219">
        <v>44516.801952707618</v>
      </c>
      <c r="O996" s="219">
        <v>0</v>
      </c>
      <c r="P996" s="219">
        <v>42448.928086213622</v>
      </c>
      <c r="Q996" s="219">
        <v>0</v>
      </c>
      <c r="R996" s="219">
        <v>0</v>
      </c>
      <c r="S996" s="219">
        <v>0</v>
      </c>
      <c r="T996" s="219">
        <v>44452.205208421517</v>
      </c>
      <c r="U996" s="219" t="e">
        <f t="shared" ref="U996:AN996" si="107">SUM(U994:U995)</f>
        <v>#VALUE!</v>
      </c>
      <c r="V996" s="219" t="e">
        <f t="shared" si="107"/>
        <v>#VALUE!</v>
      </c>
      <c r="W996" s="219" t="e">
        <f t="shared" si="107"/>
        <v>#VALUE!</v>
      </c>
      <c r="X996" s="219" t="e">
        <f t="shared" si="107"/>
        <v>#VALUE!</v>
      </c>
      <c r="Y996" s="219" t="e">
        <f t="shared" si="107"/>
        <v>#VALUE!</v>
      </c>
      <c r="Z996" s="219" t="e">
        <f t="shared" si="107"/>
        <v>#VALUE!</v>
      </c>
      <c r="AA996" s="219" t="e">
        <f t="shared" si="107"/>
        <v>#VALUE!</v>
      </c>
      <c r="AB996" s="219" t="e">
        <f t="shared" si="107"/>
        <v>#VALUE!</v>
      </c>
      <c r="AC996" s="219" t="e">
        <f t="shared" si="107"/>
        <v>#VALUE!</v>
      </c>
      <c r="AD996" s="219" t="e">
        <f t="shared" si="107"/>
        <v>#VALUE!</v>
      </c>
      <c r="AE996" s="219" t="e">
        <f t="shared" si="107"/>
        <v>#VALUE!</v>
      </c>
      <c r="AF996" s="219" t="e">
        <f t="shared" si="107"/>
        <v>#VALUE!</v>
      </c>
      <c r="AG996" s="219" t="e">
        <f t="shared" si="107"/>
        <v>#VALUE!</v>
      </c>
      <c r="AH996" s="219" t="e">
        <f t="shared" si="107"/>
        <v>#VALUE!</v>
      </c>
      <c r="AI996" s="219" t="e">
        <f t="shared" si="107"/>
        <v>#VALUE!</v>
      </c>
      <c r="AJ996" s="219" t="e">
        <f t="shared" si="107"/>
        <v>#VALUE!</v>
      </c>
      <c r="AK996" s="219" t="e">
        <f t="shared" si="107"/>
        <v>#VALUE!</v>
      </c>
      <c r="AL996" s="219" t="e">
        <f t="shared" si="107"/>
        <v>#VALUE!</v>
      </c>
      <c r="AM996" s="219" t="e">
        <f t="shared" si="107"/>
        <v>#VALUE!</v>
      </c>
      <c r="AN996" s="220" t="e">
        <f t="shared" si="107"/>
        <v>#VALUE!</v>
      </c>
      <c r="AO996" s="17"/>
    </row>
    <row r="997" spans="3:41" outlineLevel="1" x14ac:dyDescent="0.4">
      <c r="C997" s="50" t="s">
        <v>282</v>
      </c>
      <c r="D997" s="18" t="s">
        <v>283</v>
      </c>
      <c r="E997" s="24">
        <v>0</v>
      </c>
      <c r="F997" s="24">
        <v>0</v>
      </c>
      <c r="G997" s="24">
        <v>0</v>
      </c>
      <c r="H997" s="24">
        <v>0</v>
      </c>
      <c r="I997" s="24">
        <v>0</v>
      </c>
      <c r="J997" s="24">
        <v>215947.18840250591</v>
      </c>
      <c r="K997" s="24">
        <v>220281.98472882301</v>
      </c>
      <c r="L997" s="24">
        <v>225059.79506742579</v>
      </c>
      <c r="M997" s="24">
        <v>229520.35350437509</v>
      </c>
      <c r="N997" s="24">
        <v>233416.53002772984</v>
      </c>
      <c r="O997" s="24">
        <v>0</v>
      </c>
      <c r="P997" s="24">
        <v>240338.35753172913</v>
      </c>
      <c r="Q997" s="24">
        <v>0</v>
      </c>
      <c r="R997" s="24">
        <v>0</v>
      </c>
      <c r="S997" s="24">
        <v>0</v>
      </c>
      <c r="T997" s="24">
        <v>251673.98857720263</v>
      </c>
      <c r="U997" s="24" t="e">
        <f>('IRP modeling- Resolve output'!U195-'IRP modeling- Resolve output'!U180-U190)*(1-'IRP modeling- Resolve output'!U840)</f>
        <v>#VALUE!</v>
      </c>
      <c r="V997" s="24" t="e">
        <f>('IRP modeling- Resolve output'!V195-'IRP modeling- Resolve output'!V180-V190)*(1-'IRP modeling- Resolve output'!V840)</f>
        <v>#VALUE!</v>
      </c>
      <c r="W997" s="24" t="e">
        <f>('IRP modeling- Resolve output'!W195-'IRP modeling- Resolve output'!W180-W190)*(1-'IRP modeling- Resolve output'!W840)</f>
        <v>#VALUE!</v>
      </c>
      <c r="X997" s="24" t="e">
        <f>('IRP modeling- Resolve output'!X195-'IRP modeling- Resolve output'!X180-X190)*(1-'IRP modeling- Resolve output'!X840)</f>
        <v>#VALUE!</v>
      </c>
      <c r="Y997" s="24" t="e">
        <f>('IRP modeling- Resolve output'!Y195-'IRP modeling- Resolve output'!Y180-Y190)*(1-'IRP modeling- Resolve output'!Y840)</f>
        <v>#VALUE!</v>
      </c>
      <c r="Z997" s="24" t="e">
        <f>('IRP modeling- Resolve output'!Z195-'IRP modeling- Resolve output'!Z180-Z190)*(1-'IRP modeling- Resolve output'!Z840)</f>
        <v>#VALUE!</v>
      </c>
      <c r="AA997" s="24" t="e">
        <f>('IRP modeling- Resolve output'!AA195-'IRP modeling- Resolve output'!AA180-AA190)*(1-'IRP modeling- Resolve output'!AA840)</f>
        <v>#VALUE!</v>
      </c>
      <c r="AB997" s="24" t="e">
        <f>('IRP modeling- Resolve output'!AB195-'IRP modeling- Resolve output'!AB180-AB190)*(1-'IRP modeling- Resolve output'!AB840)</f>
        <v>#VALUE!</v>
      </c>
      <c r="AC997" s="24" t="e">
        <f>('IRP modeling- Resolve output'!AC195-'IRP modeling- Resolve output'!AC180-AC190)*(1-'IRP modeling- Resolve output'!AC840)</f>
        <v>#VALUE!</v>
      </c>
      <c r="AD997" s="24" t="e">
        <f>('IRP modeling- Resolve output'!AD195-'IRP modeling- Resolve output'!AD180-AD190)*(1-'IRP modeling- Resolve output'!AD840)</f>
        <v>#VALUE!</v>
      </c>
      <c r="AE997" s="24" t="e">
        <f>('IRP modeling- Resolve output'!AE195-'IRP modeling- Resolve output'!AE180-AE190)*(1-'IRP modeling- Resolve output'!AE840)</f>
        <v>#VALUE!</v>
      </c>
      <c r="AF997" s="24" t="e">
        <f>('IRP modeling- Resolve output'!AF195-'IRP modeling- Resolve output'!AF180-AF190)*(1-'IRP modeling- Resolve output'!AF840)</f>
        <v>#VALUE!</v>
      </c>
      <c r="AG997" s="24" t="e">
        <f>('IRP modeling- Resolve output'!AG195-'IRP modeling- Resolve output'!AG180-AG190)*(1-'IRP modeling- Resolve output'!AG840)</f>
        <v>#VALUE!</v>
      </c>
      <c r="AH997" s="24" t="e">
        <f>('IRP modeling- Resolve output'!AH195-'IRP modeling- Resolve output'!AH180-AH190)*(1-'IRP modeling- Resolve output'!AH840)</f>
        <v>#VALUE!</v>
      </c>
      <c r="AI997" s="24" t="e">
        <f>('IRP modeling- Resolve output'!AI195-'IRP modeling- Resolve output'!AI180-AI190)*(1-'IRP modeling- Resolve output'!AI840)</f>
        <v>#VALUE!</v>
      </c>
      <c r="AJ997" s="24" t="e">
        <f>('IRP modeling- Resolve output'!AJ195-'IRP modeling- Resolve output'!AJ180-AJ190)*(1-'IRP modeling- Resolve output'!AJ840)</f>
        <v>#VALUE!</v>
      </c>
      <c r="AK997" s="24" t="e">
        <f>('IRP modeling- Resolve output'!AK195-'IRP modeling- Resolve output'!AK180-AK190)*(1-'IRP modeling- Resolve output'!AK840)</f>
        <v>#VALUE!</v>
      </c>
      <c r="AL997" s="24" t="e">
        <f>('IRP modeling- Resolve output'!AL195-'IRP modeling- Resolve output'!AL180-AL190)*(1-'IRP modeling- Resolve output'!AL840)</f>
        <v>#VALUE!</v>
      </c>
      <c r="AM997" s="24" t="e">
        <f>('IRP modeling- Resolve output'!AM195-'IRP modeling- Resolve output'!AM180-AM190)*(1-'IRP modeling- Resolve output'!AM840)</f>
        <v>#VALUE!</v>
      </c>
      <c r="AN997" s="131" t="e">
        <f>('IRP modeling- Resolve output'!AN195-'IRP modeling- Resolve output'!AN180-AN190)*(1-'IRP modeling- Resolve output'!AN840)</f>
        <v>#VALUE!</v>
      </c>
      <c r="AO997" s="17"/>
    </row>
    <row r="998" spans="3:41" outlineLevel="1" x14ac:dyDescent="0.4">
      <c r="C998" s="77" t="s">
        <v>284</v>
      </c>
      <c r="D998" s="26" t="s">
        <v>285</v>
      </c>
      <c r="E998" s="221">
        <v>0</v>
      </c>
      <c r="F998" s="221">
        <v>0</v>
      </c>
      <c r="G998" s="221">
        <v>0</v>
      </c>
      <c r="H998" s="221">
        <v>0</v>
      </c>
      <c r="I998" s="221">
        <v>0</v>
      </c>
      <c r="J998" s="221">
        <v>18.657993372095234</v>
      </c>
      <c r="K998" s="221">
        <v>19.460364703716749</v>
      </c>
      <c r="L998" s="221">
        <v>18.846156805719065</v>
      </c>
      <c r="M998" s="221">
        <v>18.289218116268021</v>
      </c>
      <c r="N998" s="221">
        <v>18.146169927986005</v>
      </c>
      <c r="O998" s="221">
        <v>0</v>
      </c>
      <c r="P998" s="221">
        <v>16.763152884169784</v>
      </c>
      <c r="Q998" s="221">
        <v>0</v>
      </c>
      <c r="R998" s="221">
        <v>0</v>
      </c>
      <c r="S998" s="221">
        <v>0</v>
      </c>
      <c r="T998" s="221">
        <v>16.804105848857329</v>
      </c>
      <c r="U998" s="221">
        <f t="shared" ref="U998:AN998" si="108">IFERROR(U994/U997,0)*100</f>
        <v>0</v>
      </c>
      <c r="V998" s="221">
        <f t="shared" si="108"/>
        <v>0</v>
      </c>
      <c r="W998" s="221">
        <f t="shared" si="108"/>
        <v>0</v>
      </c>
      <c r="X998" s="221">
        <f t="shared" si="108"/>
        <v>0</v>
      </c>
      <c r="Y998" s="221">
        <f t="shared" si="108"/>
        <v>0</v>
      </c>
      <c r="Z998" s="221">
        <f t="shared" si="108"/>
        <v>0</v>
      </c>
      <c r="AA998" s="221">
        <f t="shared" si="108"/>
        <v>0</v>
      </c>
      <c r="AB998" s="221">
        <f t="shared" si="108"/>
        <v>0</v>
      </c>
      <c r="AC998" s="221">
        <f t="shared" si="108"/>
        <v>0</v>
      </c>
      <c r="AD998" s="221">
        <f t="shared" si="108"/>
        <v>0</v>
      </c>
      <c r="AE998" s="221">
        <f t="shared" si="108"/>
        <v>0</v>
      </c>
      <c r="AF998" s="221">
        <f t="shared" si="108"/>
        <v>0</v>
      </c>
      <c r="AG998" s="221">
        <f t="shared" si="108"/>
        <v>0</v>
      </c>
      <c r="AH998" s="221">
        <f t="shared" si="108"/>
        <v>0</v>
      </c>
      <c r="AI998" s="221">
        <f t="shared" si="108"/>
        <v>0</v>
      </c>
      <c r="AJ998" s="221">
        <f t="shared" si="108"/>
        <v>0</v>
      </c>
      <c r="AK998" s="221">
        <f t="shared" si="108"/>
        <v>0</v>
      </c>
      <c r="AL998" s="221">
        <f t="shared" si="108"/>
        <v>0</v>
      </c>
      <c r="AM998" s="221">
        <f t="shared" si="108"/>
        <v>0</v>
      </c>
      <c r="AN998" s="222">
        <f t="shared" si="108"/>
        <v>0</v>
      </c>
      <c r="AO998" s="17"/>
    </row>
    <row r="999" spans="3:41" outlineLevel="1" x14ac:dyDescent="0.4">
      <c r="C999" s="223"/>
      <c r="D999" s="85"/>
      <c r="E999" s="224"/>
      <c r="F999" s="224"/>
      <c r="G999" s="224"/>
      <c r="H999" s="224"/>
      <c r="I999" s="224"/>
      <c r="J999" s="224"/>
      <c r="K999" s="224"/>
      <c r="L999" s="224"/>
      <c r="M999" s="224"/>
      <c r="N999" s="224"/>
      <c r="O999" s="224"/>
      <c r="P999" s="224"/>
      <c r="Q999" s="224"/>
      <c r="R999" s="224"/>
      <c r="S999" s="224"/>
      <c r="T999" s="224"/>
      <c r="U999" s="224"/>
      <c r="V999" s="224"/>
      <c r="W999" s="224"/>
      <c r="X999" s="224"/>
      <c r="Y999" s="224"/>
      <c r="Z999" s="224"/>
      <c r="AA999" s="224"/>
      <c r="AB999" s="224"/>
      <c r="AC999" s="224"/>
      <c r="AD999" s="224"/>
      <c r="AE999" s="224"/>
      <c r="AF999" s="224"/>
      <c r="AG999" s="224"/>
      <c r="AH999" s="224"/>
      <c r="AI999" s="224"/>
      <c r="AJ999" s="224"/>
      <c r="AK999" s="224"/>
      <c r="AL999" s="224"/>
      <c r="AM999" s="224"/>
      <c r="AN999" s="224"/>
      <c r="AO999" s="48"/>
    </row>
    <row r="1000" spans="3:41" outlineLevel="1" x14ac:dyDescent="0.4">
      <c r="C1000" s="223"/>
      <c r="D1000" s="85"/>
      <c r="E1000" s="224"/>
      <c r="F1000" s="224"/>
      <c r="G1000" s="224"/>
      <c r="H1000" s="224"/>
      <c r="I1000" s="224"/>
      <c r="J1000" s="224"/>
      <c r="K1000" s="224"/>
      <c r="L1000" s="224"/>
      <c r="M1000" s="224"/>
      <c r="N1000" s="224"/>
      <c r="O1000" s="224"/>
      <c r="P1000" s="224"/>
      <c r="Q1000" s="224"/>
      <c r="R1000" s="224"/>
      <c r="S1000" s="224"/>
      <c r="T1000" s="224"/>
      <c r="U1000" s="224"/>
      <c r="V1000" s="224"/>
      <c r="W1000" s="224"/>
      <c r="X1000" s="224"/>
      <c r="Y1000" s="224"/>
      <c r="Z1000" s="224"/>
      <c r="AA1000" s="224"/>
      <c r="AB1000" s="224"/>
      <c r="AC1000" s="224"/>
      <c r="AD1000" s="224"/>
      <c r="AE1000" s="224"/>
      <c r="AF1000" s="224"/>
      <c r="AG1000" s="224"/>
      <c r="AH1000" s="224"/>
      <c r="AI1000" s="224"/>
      <c r="AJ1000" s="224"/>
      <c r="AK1000" s="224"/>
      <c r="AL1000" s="224"/>
      <c r="AM1000" s="224"/>
      <c r="AN1000" s="224"/>
      <c r="AO1000" s="48"/>
    </row>
    <row r="1001" spans="3:41" outlineLevel="1" x14ac:dyDescent="0.4">
      <c r="C1001" s="225" t="s">
        <v>286</v>
      </c>
      <c r="D1001" s="226">
        <v>214304.38518825173</v>
      </c>
    </row>
    <row r="1002" spans="3:41" outlineLevel="1" x14ac:dyDescent="0.4">
      <c r="C1002" s="227" t="s">
        <v>272</v>
      </c>
      <c r="D1002" s="228">
        <v>4936.4901673400764</v>
      </c>
    </row>
    <row r="1003" spans="3:41" outlineLevel="1" x14ac:dyDescent="0.4">
      <c r="C1003" s="227" t="s">
        <v>273</v>
      </c>
      <c r="D1003" s="228">
        <v>38574.323425806244</v>
      </c>
    </row>
    <row r="1004" spans="3:41" outlineLevel="1" x14ac:dyDescent="0.4">
      <c r="C1004" s="227" t="s">
        <v>274</v>
      </c>
      <c r="D1004" s="228">
        <v>23025.699692539594</v>
      </c>
    </row>
    <row r="1005" spans="3:41" outlineLevel="1" x14ac:dyDescent="0.4">
      <c r="C1005" s="227" t="s">
        <v>275</v>
      </c>
      <c r="D1005" s="228">
        <v>0</v>
      </c>
    </row>
    <row r="1006" spans="3:41" outlineLevel="1" x14ac:dyDescent="0.4">
      <c r="C1006" s="227" t="s">
        <v>276</v>
      </c>
      <c r="D1006" s="228">
        <v>0</v>
      </c>
    </row>
    <row r="1007" spans="3:41" outlineLevel="1" x14ac:dyDescent="0.4">
      <c r="C1007" s="227" t="s">
        <v>287</v>
      </c>
      <c r="D1007" s="228">
        <v>1359.4321249248796</v>
      </c>
    </row>
    <row r="1008" spans="3:41" outlineLevel="1" x14ac:dyDescent="0.4">
      <c r="C1008" s="229" t="s">
        <v>288</v>
      </c>
      <c r="D1008" s="230">
        <v>52986.254409096815</v>
      </c>
    </row>
    <row r="1009" spans="3:44" outlineLevel="1" x14ac:dyDescent="0.4">
      <c r="C1009" s="231"/>
      <c r="D1009" s="232"/>
    </row>
    <row r="1010" spans="3:44" outlineLevel="1" x14ac:dyDescent="0.4">
      <c r="C1010" s="225" t="s">
        <v>289</v>
      </c>
      <c r="D1010" s="226">
        <v>13089.328215816522</v>
      </c>
      <c r="AP1010" s="233"/>
      <c r="AQ1010" s="233"/>
      <c r="AR1010" s="233"/>
    </row>
    <row r="1011" spans="3:44" outlineLevel="1" x14ac:dyDescent="0.4">
      <c r="C1011" s="227" t="s">
        <v>272</v>
      </c>
      <c r="D1011" s="228">
        <v>301.51198249025623</v>
      </c>
      <c r="AP1011" s="233"/>
      <c r="AQ1011" s="233"/>
      <c r="AR1011" s="233"/>
    </row>
    <row r="1012" spans="3:44" outlineLevel="1" x14ac:dyDescent="0.4">
      <c r="C1012" s="227" t="s">
        <v>273</v>
      </c>
      <c r="D1012" s="228">
        <v>2356.050622015538</v>
      </c>
      <c r="P1012" s="232"/>
      <c r="Q1012" s="232"/>
      <c r="R1012" s="232"/>
      <c r="S1012" s="232"/>
      <c r="T1012" s="232"/>
      <c r="AP1012" s="233"/>
      <c r="AQ1012" s="233"/>
    </row>
    <row r="1013" spans="3:44" outlineLevel="1" x14ac:dyDescent="0.4">
      <c r="C1013" s="227" t="s">
        <v>274</v>
      </c>
      <c r="D1013" s="228">
        <v>1406.3685183563789</v>
      </c>
      <c r="P1013" s="232"/>
      <c r="Q1013" s="232"/>
      <c r="R1013" s="232"/>
      <c r="S1013" s="232"/>
      <c r="T1013" s="232"/>
      <c r="AP1013" s="233"/>
      <c r="AQ1013" s="233"/>
    </row>
    <row r="1014" spans="3:44" outlineLevel="1" x14ac:dyDescent="0.4">
      <c r="C1014" s="227" t="s">
        <v>275</v>
      </c>
      <c r="D1014" s="228">
        <v>0</v>
      </c>
      <c r="P1014" s="232"/>
      <c r="Q1014" s="232"/>
      <c r="R1014" s="232"/>
      <c r="S1014" s="232"/>
      <c r="T1014" s="232"/>
      <c r="AP1014" s="233"/>
      <c r="AQ1014" s="233"/>
    </row>
    <row r="1015" spans="3:44" outlineLevel="1" x14ac:dyDescent="0.4">
      <c r="C1015" s="227" t="s">
        <v>276</v>
      </c>
      <c r="D1015" s="228">
        <v>0</v>
      </c>
      <c r="P1015" s="232"/>
      <c r="Q1015" s="232"/>
      <c r="R1015" s="232"/>
      <c r="S1015" s="232"/>
      <c r="T1015" s="232"/>
      <c r="AP1015" s="233"/>
      <c r="AQ1015" s="233"/>
    </row>
    <row r="1016" spans="3:44" outlineLevel="1" x14ac:dyDescent="0.4">
      <c r="C1016" s="227" t="s">
        <v>287</v>
      </c>
      <c r="D1016" s="228">
        <v>83.031680637966318</v>
      </c>
      <c r="P1016" s="232"/>
      <c r="Q1016" s="232"/>
      <c r="R1016" s="232"/>
      <c r="S1016" s="232"/>
      <c r="T1016" s="232"/>
      <c r="AP1016" s="233"/>
      <c r="AQ1016" s="233"/>
    </row>
    <row r="1017" spans="3:44" outlineLevel="1" x14ac:dyDescent="0.4">
      <c r="C1017" s="229" t="s">
        <v>288</v>
      </c>
      <c r="D1017" s="230">
        <v>3236.3055673274412</v>
      </c>
      <c r="P1017" s="232"/>
      <c r="Q1017" s="232"/>
      <c r="R1017" s="232"/>
      <c r="S1017" s="232"/>
      <c r="T1017" s="232"/>
      <c r="AP1017" s="233"/>
      <c r="AQ1017" s="233"/>
    </row>
    <row r="1018" spans="3:44" outlineLevel="1" x14ac:dyDescent="0.4">
      <c r="C1018" s="223"/>
      <c r="D1018" s="85"/>
      <c r="E1018" s="224"/>
      <c r="F1018" s="224"/>
      <c r="G1018" s="224"/>
      <c r="H1018" s="224"/>
      <c r="I1018" s="224"/>
      <c r="J1018" s="224"/>
      <c r="K1018" s="224"/>
      <c r="L1018" s="224"/>
      <c r="M1018" s="224"/>
      <c r="N1018" s="224"/>
      <c r="O1018" s="224"/>
      <c r="P1018" s="232"/>
      <c r="Q1018" s="232"/>
      <c r="R1018" s="232"/>
      <c r="S1018" s="232"/>
      <c r="T1018" s="232"/>
      <c r="U1018" s="224"/>
      <c r="V1018" s="224"/>
      <c r="W1018" s="224"/>
      <c r="X1018" s="224"/>
      <c r="Y1018" s="224"/>
      <c r="Z1018" s="224"/>
      <c r="AA1018" s="224"/>
      <c r="AB1018" s="224"/>
      <c r="AC1018" s="224"/>
      <c r="AD1018" s="224"/>
      <c r="AE1018" s="224"/>
      <c r="AF1018" s="224"/>
      <c r="AG1018" s="224"/>
      <c r="AH1018" s="224"/>
      <c r="AI1018" s="224"/>
      <c r="AJ1018" s="224"/>
      <c r="AK1018" s="224"/>
      <c r="AL1018" s="224"/>
      <c r="AM1018" s="224"/>
      <c r="AN1018" s="224"/>
      <c r="AO1018" s="48"/>
    </row>
    <row r="1019" spans="3:44" outlineLevel="1" x14ac:dyDescent="0.4">
      <c r="C1019" s="223"/>
      <c r="D1019" s="85"/>
      <c r="E1019" s="224"/>
      <c r="F1019" s="224"/>
      <c r="G1019" s="224"/>
      <c r="H1019" s="224"/>
      <c r="I1019" s="224"/>
      <c r="J1019" s="224"/>
      <c r="K1019" s="224"/>
      <c r="L1019" s="224"/>
      <c r="M1019" s="224"/>
      <c r="N1019" s="224"/>
      <c r="O1019" s="224"/>
      <c r="P1019" s="224"/>
      <c r="Q1019" s="224"/>
      <c r="R1019" s="224"/>
      <c r="S1019" s="224"/>
      <c r="T1019" s="224"/>
      <c r="U1019" s="224"/>
      <c r="V1019" s="224"/>
      <c r="W1019" s="224"/>
      <c r="X1019" s="224"/>
      <c r="Y1019" s="224"/>
      <c r="Z1019" s="224"/>
      <c r="AA1019" s="224"/>
      <c r="AB1019" s="224"/>
      <c r="AC1019" s="224"/>
      <c r="AD1019" s="224"/>
      <c r="AE1019" s="224"/>
      <c r="AF1019" s="224"/>
      <c r="AG1019" s="224"/>
      <c r="AH1019" s="224"/>
      <c r="AI1019" s="224"/>
      <c r="AJ1019" s="224"/>
      <c r="AK1019" s="224"/>
      <c r="AL1019" s="224"/>
      <c r="AM1019" s="224"/>
      <c r="AN1019" s="224"/>
      <c r="AO1019" s="48"/>
    </row>
    <row r="1020" spans="3:44" outlineLevel="1" x14ac:dyDescent="0.4">
      <c r="C1020" s="159" t="s">
        <v>290</v>
      </c>
    </row>
    <row r="1021" spans="3:44" outlineLevel="1" x14ac:dyDescent="0.4">
      <c r="C1021" s="14" t="s">
        <v>269</v>
      </c>
      <c r="D1021" s="15" t="s">
        <v>34</v>
      </c>
      <c r="E1021" s="16">
        <v>2015</v>
      </c>
      <c r="F1021" s="16">
        <v>2016</v>
      </c>
      <c r="G1021" s="16">
        <v>2017</v>
      </c>
      <c r="H1021" s="16">
        <v>2018</v>
      </c>
      <c r="I1021" s="16">
        <v>2019</v>
      </c>
      <c r="J1021" s="16">
        <v>2020</v>
      </c>
      <c r="K1021" s="16">
        <v>2021</v>
      </c>
      <c r="L1021" s="16">
        <v>2022</v>
      </c>
      <c r="M1021" s="16">
        <v>2023</v>
      </c>
      <c r="N1021" s="16">
        <v>2024</v>
      </c>
      <c r="O1021" s="16">
        <v>2025</v>
      </c>
      <c r="P1021" s="16">
        <v>2026</v>
      </c>
      <c r="Q1021" s="16">
        <v>2027</v>
      </c>
      <c r="R1021" s="16">
        <v>2028</v>
      </c>
      <c r="S1021" s="16">
        <v>2029</v>
      </c>
      <c r="T1021" s="16">
        <v>2030</v>
      </c>
      <c r="U1021" s="16">
        <f t="shared" ref="U1021:AN1021" si="109">T1021+1</f>
        <v>2031</v>
      </c>
      <c r="V1021" s="16">
        <f t="shared" si="109"/>
        <v>2032</v>
      </c>
      <c r="W1021" s="16">
        <f t="shared" si="109"/>
        <v>2033</v>
      </c>
      <c r="X1021" s="16">
        <f t="shared" si="109"/>
        <v>2034</v>
      </c>
      <c r="Y1021" s="16">
        <f t="shared" si="109"/>
        <v>2035</v>
      </c>
      <c r="Z1021" s="16">
        <f t="shared" si="109"/>
        <v>2036</v>
      </c>
      <c r="AA1021" s="16">
        <f t="shared" si="109"/>
        <v>2037</v>
      </c>
      <c r="AB1021" s="16">
        <f t="shared" si="109"/>
        <v>2038</v>
      </c>
      <c r="AC1021" s="16">
        <f t="shared" si="109"/>
        <v>2039</v>
      </c>
      <c r="AD1021" s="16">
        <f t="shared" si="109"/>
        <v>2040</v>
      </c>
      <c r="AE1021" s="16">
        <f t="shared" si="109"/>
        <v>2041</v>
      </c>
      <c r="AF1021" s="16">
        <f t="shared" si="109"/>
        <v>2042</v>
      </c>
      <c r="AG1021" s="16">
        <f t="shared" si="109"/>
        <v>2043</v>
      </c>
      <c r="AH1021" s="16">
        <f t="shared" si="109"/>
        <v>2044</v>
      </c>
      <c r="AI1021" s="16">
        <f t="shared" si="109"/>
        <v>2045</v>
      </c>
      <c r="AJ1021" s="16">
        <f t="shared" si="109"/>
        <v>2046</v>
      </c>
      <c r="AK1021" s="16">
        <f t="shared" si="109"/>
        <v>2047</v>
      </c>
      <c r="AL1021" s="16">
        <f t="shared" si="109"/>
        <v>2048</v>
      </c>
      <c r="AM1021" s="16">
        <f t="shared" si="109"/>
        <v>2049</v>
      </c>
      <c r="AN1021" s="47">
        <f t="shared" si="109"/>
        <v>2050</v>
      </c>
      <c r="AO1021" s="17"/>
    </row>
    <row r="1022" spans="3:44" outlineLevel="1" x14ac:dyDescent="0.4">
      <c r="C1022" s="17" t="s">
        <v>270</v>
      </c>
      <c r="D1022" s="18" t="s">
        <v>285</v>
      </c>
      <c r="E1022" s="234">
        <v>0</v>
      </c>
      <c r="F1022" s="234">
        <v>0</v>
      </c>
      <c r="G1022" s="234">
        <v>0</v>
      </c>
      <c r="H1022" s="234">
        <v>0</v>
      </c>
      <c r="I1022" s="234">
        <v>0</v>
      </c>
      <c r="J1022" s="234">
        <v>16.485918652573648</v>
      </c>
      <c r="K1022" s="234">
        <v>17.045706474260029</v>
      </c>
      <c r="L1022" s="234">
        <v>16.46022493152892</v>
      </c>
      <c r="M1022" s="234">
        <v>15.842192605931544</v>
      </c>
      <c r="N1022" s="234">
        <v>15.389253976500489</v>
      </c>
      <c r="O1022" s="234">
        <v>0</v>
      </c>
      <c r="P1022" s="234">
        <v>13.685540931402921</v>
      </c>
      <c r="Q1022" s="234">
        <v>0</v>
      </c>
      <c r="R1022" s="234">
        <v>0</v>
      </c>
      <c r="S1022" s="234">
        <v>0</v>
      </c>
      <c r="T1022" s="234">
        <v>13.217776626379582</v>
      </c>
      <c r="U1022" s="234" t="e">
        <f t="shared" ref="U1022:AN1027" si="110">IF(U$997&gt;0,U985/U$997,0)*100</f>
        <v>#VALUE!</v>
      </c>
      <c r="V1022" s="234" t="e">
        <f t="shared" si="110"/>
        <v>#VALUE!</v>
      </c>
      <c r="W1022" s="234" t="e">
        <f t="shared" si="110"/>
        <v>#VALUE!</v>
      </c>
      <c r="X1022" s="234" t="e">
        <f t="shared" si="110"/>
        <v>#VALUE!</v>
      </c>
      <c r="Y1022" s="234" t="e">
        <f t="shared" si="110"/>
        <v>#VALUE!</v>
      </c>
      <c r="Z1022" s="234" t="e">
        <f t="shared" si="110"/>
        <v>#VALUE!</v>
      </c>
      <c r="AA1022" s="234" t="e">
        <f t="shared" si="110"/>
        <v>#VALUE!</v>
      </c>
      <c r="AB1022" s="234" t="e">
        <f t="shared" si="110"/>
        <v>#VALUE!</v>
      </c>
      <c r="AC1022" s="234" t="e">
        <f t="shared" si="110"/>
        <v>#VALUE!</v>
      </c>
      <c r="AD1022" s="234" t="e">
        <f t="shared" si="110"/>
        <v>#VALUE!</v>
      </c>
      <c r="AE1022" s="234" t="e">
        <f t="shared" si="110"/>
        <v>#VALUE!</v>
      </c>
      <c r="AF1022" s="234" t="e">
        <f t="shared" si="110"/>
        <v>#VALUE!</v>
      </c>
      <c r="AG1022" s="234" t="e">
        <f t="shared" si="110"/>
        <v>#VALUE!</v>
      </c>
      <c r="AH1022" s="234" t="e">
        <f t="shared" si="110"/>
        <v>#VALUE!</v>
      </c>
      <c r="AI1022" s="234" t="e">
        <f t="shared" si="110"/>
        <v>#VALUE!</v>
      </c>
      <c r="AJ1022" s="234" t="e">
        <f t="shared" si="110"/>
        <v>#VALUE!</v>
      </c>
      <c r="AK1022" s="234" t="e">
        <f t="shared" si="110"/>
        <v>#VALUE!</v>
      </c>
      <c r="AL1022" s="234" t="e">
        <f t="shared" si="110"/>
        <v>#VALUE!</v>
      </c>
      <c r="AM1022" s="234" t="e">
        <f t="shared" si="110"/>
        <v>#VALUE!</v>
      </c>
      <c r="AN1022" s="235" t="e">
        <f t="shared" si="110"/>
        <v>#VALUE!</v>
      </c>
      <c r="AO1022" s="17"/>
    </row>
    <row r="1023" spans="3:44" outlineLevel="1" x14ac:dyDescent="0.4">
      <c r="C1023" s="17" t="s">
        <v>291</v>
      </c>
      <c r="D1023" s="18" t="s">
        <v>285</v>
      </c>
      <c r="E1023" s="234">
        <v>0</v>
      </c>
      <c r="F1023" s="234">
        <v>0</v>
      </c>
      <c r="G1023" s="234">
        <v>0</v>
      </c>
      <c r="H1023" s="234">
        <v>0</v>
      </c>
      <c r="I1023" s="234">
        <v>0</v>
      </c>
      <c r="J1023" s="234">
        <v>6.7989638137634686E-2</v>
      </c>
      <c r="K1023" s="234">
        <v>9.819773007009322E-2</v>
      </c>
      <c r="L1023" s="234">
        <v>0.11355839689987521</v>
      </c>
      <c r="M1023" s="234">
        <v>0.12814202396309946</v>
      </c>
      <c r="N1023" s="234">
        <v>0.13915864253598037</v>
      </c>
      <c r="O1023" s="234">
        <v>0</v>
      </c>
      <c r="P1023" s="234">
        <v>0.15320557545553073</v>
      </c>
      <c r="Q1023" s="234">
        <v>0</v>
      </c>
      <c r="R1023" s="234">
        <v>0</v>
      </c>
      <c r="S1023" s="234">
        <v>0</v>
      </c>
      <c r="T1023" s="234">
        <v>0.17375527511976985</v>
      </c>
      <c r="U1023" s="234" t="e">
        <f t="shared" si="110"/>
        <v>#VALUE!</v>
      </c>
      <c r="V1023" s="234" t="e">
        <f t="shared" si="110"/>
        <v>#VALUE!</v>
      </c>
      <c r="W1023" s="234" t="e">
        <f t="shared" si="110"/>
        <v>#VALUE!</v>
      </c>
      <c r="X1023" s="234" t="e">
        <f t="shared" si="110"/>
        <v>#VALUE!</v>
      </c>
      <c r="Y1023" s="234" t="e">
        <f t="shared" si="110"/>
        <v>#VALUE!</v>
      </c>
      <c r="Z1023" s="234" t="e">
        <f t="shared" si="110"/>
        <v>#VALUE!</v>
      </c>
      <c r="AA1023" s="234" t="e">
        <f t="shared" si="110"/>
        <v>#VALUE!</v>
      </c>
      <c r="AB1023" s="234" t="e">
        <f t="shared" si="110"/>
        <v>#VALUE!</v>
      </c>
      <c r="AC1023" s="234" t="e">
        <f t="shared" si="110"/>
        <v>#VALUE!</v>
      </c>
      <c r="AD1023" s="234" t="e">
        <f t="shared" si="110"/>
        <v>#VALUE!</v>
      </c>
      <c r="AE1023" s="234" t="e">
        <f t="shared" si="110"/>
        <v>#VALUE!</v>
      </c>
      <c r="AF1023" s="234" t="e">
        <f t="shared" si="110"/>
        <v>#VALUE!</v>
      </c>
      <c r="AG1023" s="234" t="e">
        <f t="shared" si="110"/>
        <v>#VALUE!</v>
      </c>
      <c r="AH1023" s="234" t="e">
        <f t="shared" si="110"/>
        <v>#VALUE!</v>
      </c>
      <c r="AI1023" s="234" t="e">
        <f t="shared" si="110"/>
        <v>#VALUE!</v>
      </c>
      <c r="AJ1023" s="234" t="e">
        <f t="shared" si="110"/>
        <v>#VALUE!</v>
      </c>
      <c r="AK1023" s="234" t="e">
        <f t="shared" si="110"/>
        <v>#VALUE!</v>
      </c>
      <c r="AL1023" s="234" t="e">
        <f t="shared" si="110"/>
        <v>#VALUE!</v>
      </c>
      <c r="AM1023" s="234" t="e">
        <f t="shared" si="110"/>
        <v>#VALUE!</v>
      </c>
      <c r="AN1023" s="235" t="e">
        <f t="shared" si="110"/>
        <v>#VALUE!</v>
      </c>
      <c r="AO1023" s="17"/>
    </row>
    <row r="1024" spans="3:44" outlineLevel="1" x14ac:dyDescent="0.4">
      <c r="C1024" s="17" t="s">
        <v>272</v>
      </c>
      <c r="D1024" s="18" t="s">
        <v>285</v>
      </c>
      <c r="E1024" s="234">
        <v>0</v>
      </c>
      <c r="F1024" s="234">
        <v>0</v>
      </c>
      <c r="G1024" s="234">
        <v>0</v>
      </c>
      <c r="H1024" s="234">
        <v>0</v>
      </c>
      <c r="I1024" s="234">
        <v>0</v>
      </c>
      <c r="J1024" s="234">
        <v>0.15678470404482983</v>
      </c>
      <c r="K1024" s="234">
        <v>0.14863040448498385</v>
      </c>
      <c r="L1024" s="234">
        <v>0.14547511909531075</v>
      </c>
      <c r="M1024" s="234">
        <v>0.1426479176731309</v>
      </c>
      <c r="N1024" s="234">
        <v>0.12936885744729656</v>
      </c>
      <c r="O1024" s="234">
        <v>0</v>
      </c>
      <c r="P1024" s="234">
        <v>0.12564298977957963</v>
      </c>
      <c r="Q1024" s="234">
        <v>0</v>
      </c>
      <c r="R1024" s="234">
        <v>0</v>
      </c>
      <c r="S1024" s="234">
        <v>0</v>
      </c>
      <c r="T1024" s="234">
        <v>0.11512242769225332</v>
      </c>
      <c r="U1024" s="234" t="e">
        <f t="shared" si="110"/>
        <v>#VALUE!</v>
      </c>
      <c r="V1024" s="234" t="e">
        <f t="shared" si="110"/>
        <v>#VALUE!</v>
      </c>
      <c r="W1024" s="234" t="e">
        <f t="shared" si="110"/>
        <v>#VALUE!</v>
      </c>
      <c r="X1024" s="234" t="e">
        <f t="shared" si="110"/>
        <v>#VALUE!</v>
      </c>
      <c r="Y1024" s="234" t="e">
        <f t="shared" si="110"/>
        <v>#VALUE!</v>
      </c>
      <c r="Z1024" s="234" t="e">
        <f t="shared" si="110"/>
        <v>#VALUE!</v>
      </c>
      <c r="AA1024" s="234" t="e">
        <f t="shared" si="110"/>
        <v>#VALUE!</v>
      </c>
      <c r="AB1024" s="234" t="e">
        <f t="shared" si="110"/>
        <v>#VALUE!</v>
      </c>
      <c r="AC1024" s="234" t="e">
        <f t="shared" si="110"/>
        <v>#VALUE!</v>
      </c>
      <c r="AD1024" s="234" t="e">
        <f t="shared" si="110"/>
        <v>#VALUE!</v>
      </c>
      <c r="AE1024" s="234" t="e">
        <f t="shared" si="110"/>
        <v>#VALUE!</v>
      </c>
      <c r="AF1024" s="234" t="e">
        <f t="shared" si="110"/>
        <v>#VALUE!</v>
      </c>
      <c r="AG1024" s="234" t="e">
        <f t="shared" si="110"/>
        <v>#VALUE!</v>
      </c>
      <c r="AH1024" s="234" t="e">
        <f t="shared" si="110"/>
        <v>#VALUE!</v>
      </c>
      <c r="AI1024" s="234" t="e">
        <f t="shared" si="110"/>
        <v>#VALUE!</v>
      </c>
      <c r="AJ1024" s="234" t="e">
        <f t="shared" si="110"/>
        <v>#VALUE!</v>
      </c>
      <c r="AK1024" s="234" t="e">
        <f t="shared" si="110"/>
        <v>#VALUE!</v>
      </c>
      <c r="AL1024" s="234" t="e">
        <f t="shared" si="110"/>
        <v>#VALUE!</v>
      </c>
      <c r="AM1024" s="234" t="e">
        <f t="shared" si="110"/>
        <v>#VALUE!</v>
      </c>
      <c r="AN1024" s="235" t="e">
        <f t="shared" si="110"/>
        <v>#VALUE!</v>
      </c>
      <c r="AO1024" s="17"/>
    </row>
    <row r="1025" spans="3:41" outlineLevel="1" x14ac:dyDescent="0.4">
      <c r="C1025" s="17" t="s">
        <v>273</v>
      </c>
      <c r="D1025" s="18" t="s">
        <v>285</v>
      </c>
      <c r="E1025" s="224">
        <v>0</v>
      </c>
      <c r="F1025" s="224">
        <v>0</v>
      </c>
      <c r="G1025" s="224">
        <v>0</v>
      </c>
      <c r="H1025" s="224">
        <v>0</v>
      </c>
      <c r="I1025" s="224">
        <v>0</v>
      </c>
      <c r="J1025" s="224">
        <v>7.2262434465754394E-2</v>
      </c>
      <c r="K1025" s="224">
        <v>0.14081777115902847</v>
      </c>
      <c r="L1025" s="224">
        <v>0.35373927047320403</v>
      </c>
      <c r="M1025" s="224">
        <v>0.42083396972965542</v>
      </c>
      <c r="N1025" s="224">
        <v>0.54974442402067958</v>
      </c>
      <c r="O1025" s="224">
        <v>0</v>
      </c>
      <c r="P1025" s="224">
        <v>0.76623086536525131</v>
      </c>
      <c r="Q1025" s="224">
        <v>0</v>
      </c>
      <c r="R1025" s="224">
        <v>0</v>
      </c>
      <c r="S1025" s="224">
        <v>0</v>
      </c>
      <c r="T1025" s="224">
        <v>1.330048541207574</v>
      </c>
      <c r="U1025" s="224" t="e">
        <f t="shared" si="110"/>
        <v>#VALUE!</v>
      </c>
      <c r="V1025" s="224" t="e">
        <f t="shared" si="110"/>
        <v>#VALUE!</v>
      </c>
      <c r="W1025" s="224" t="e">
        <f t="shared" si="110"/>
        <v>#VALUE!</v>
      </c>
      <c r="X1025" s="224" t="e">
        <f t="shared" si="110"/>
        <v>#VALUE!</v>
      </c>
      <c r="Y1025" s="224" t="e">
        <f t="shared" si="110"/>
        <v>#VALUE!</v>
      </c>
      <c r="Z1025" s="224" t="e">
        <f t="shared" si="110"/>
        <v>#VALUE!</v>
      </c>
      <c r="AA1025" s="224" t="e">
        <f t="shared" si="110"/>
        <v>#VALUE!</v>
      </c>
      <c r="AB1025" s="224" t="e">
        <f t="shared" si="110"/>
        <v>#VALUE!</v>
      </c>
      <c r="AC1025" s="224" t="e">
        <f t="shared" si="110"/>
        <v>#VALUE!</v>
      </c>
      <c r="AD1025" s="224" t="e">
        <f t="shared" si="110"/>
        <v>#VALUE!</v>
      </c>
      <c r="AE1025" s="224" t="e">
        <f t="shared" si="110"/>
        <v>#VALUE!</v>
      </c>
      <c r="AF1025" s="224" t="e">
        <f t="shared" si="110"/>
        <v>#VALUE!</v>
      </c>
      <c r="AG1025" s="224" t="e">
        <f t="shared" si="110"/>
        <v>#VALUE!</v>
      </c>
      <c r="AH1025" s="224" t="e">
        <f t="shared" si="110"/>
        <v>#VALUE!</v>
      </c>
      <c r="AI1025" s="224" t="e">
        <f t="shared" si="110"/>
        <v>#VALUE!</v>
      </c>
      <c r="AJ1025" s="224" t="e">
        <f t="shared" si="110"/>
        <v>#VALUE!</v>
      </c>
      <c r="AK1025" s="224" t="e">
        <f t="shared" si="110"/>
        <v>#VALUE!</v>
      </c>
      <c r="AL1025" s="224" t="e">
        <f t="shared" si="110"/>
        <v>#VALUE!</v>
      </c>
      <c r="AM1025" s="224" t="e">
        <f t="shared" si="110"/>
        <v>#VALUE!</v>
      </c>
      <c r="AN1025" s="236" t="e">
        <f t="shared" si="110"/>
        <v>#VALUE!</v>
      </c>
      <c r="AO1025" s="17"/>
    </row>
    <row r="1026" spans="3:41" outlineLevel="1" x14ac:dyDescent="0.4">
      <c r="C1026" s="50" t="s">
        <v>274</v>
      </c>
      <c r="D1026" s="18" t="s">
        <v>285</v>
      </c>
      <c r="E1026" s="224">
        <v>0</v>
      </c>
      <c r="F1026" s="224">
        <v>0</v>
      </c>
      <c r="G1026" s="224">
        <v>0</v>
      </c>
      <c r="H1026" s="224">
        <v>0</v>
      </c>
      <c r="I1026" s="224">
        <v>0</v>
      </c>
      <c r="J1026" s="224">
        <v>0.20631326539411896</v>
      </c>
      <c r="K1026" s="224">
        <v>0.27429844913274876</v>
      </c>
      <c r="L1026" s="224">
        <v>0.26847534791764044</v>
      </c>
      <c r="M1026" s="224">
        <v>0.28083362289162439</v>
      </c>
      <c r="N1026" s="224">
        <v>0.4647169319075794</v>
      </c>
      <c r="O1026" s="224">
        <v>0</v>
      </c>
      <c r="P1026" s="224">
        <v>0.58537518324109605</v>
      </c>
      <c r="Q1026" s="224">
        <v>0</v>
      </c>
      <c r="R1026" s="224">
        <v>0</v>
      </c>
      <c r="S1026" s="224">
        <v>0</v>
      </c>
      <c r="T1026" s="224">
        <v>0.70891710415385145</v>
      </c>
      <c r="U1026" s="224" t="e">
        <f t="shared" si="110"/>
        <v>#VALUE!</v>
      </c>
      <c r="V1026" s="224" t="e">
        <f t="shared" si="110"/>
        <v>#VALUE!</v>
      </c>
      <c r="W1026" s="224" t="e">
        <f t="shared" si="110"/>
        <v>#VALUE!</v>
      </c>
      <c r="X1026" s="224" t="e">
        <f t="shared" si="110"/>
        <v>#VALUE!</v>
      </c>
      <c r="Y1026" s="224" t="e">
        <f t="shared" si="110"/>
        <v>#VALUE!</v>
      </c>
      <c r="Z1026" s="224" t="e">
        <f t="shared" si="110"/>
        <v>#VALUE!</v>
      </c>
      <c r="AA1026" s="224" t="e">
        <f t="shared" si="110"/>
        <v>#VALUE!</v>
      </c>
      <c r="AB1026" s="224" t="e">
        <f t="shared" si="110"/>
        <v>#VALUE!</v>
      </c>
      <c r="AC1026" s="224" t="e">
        <f t="shared" si="110"/>
        <v>#VALUE!</v>
      </c>
      <c r="AD1026" s="224" t="e">
        <f t="shared" si="110"/>
        <v>#VALUE!</v>
      </c>
      <c r="AE1026" s="224" t="e">
        <f t="shared" si="110"/>
        <v>#VALUE!</v>
      </c>
      <c r="AF1026" s="224" t="e">
        <f t="shared" si="110"/>
        <v>#VALUE!</v>
      </c>
      <c r="AG1026" s="224" t="e">
        <f t="shared" si="110"/>
        <v>#VALUE!</v>
      </c>
      <c r="AH1026" s="224" t="e">
        <f t="shared" si="110"/>
        <v>#VALUE!</v>
      </c>
      <c r="AI1026" s="224" t="e">
        <f t="shared" si="110"/>
        <v>#VALUE!</v>
      </c>
      <c r="AJ1026" s="224" t="e">
        <f t="shared" si="110"/>
        <v>#VALUE!</v>
      </c>
      <c r="AK1026" s="224" t="e">
        <f t="shared" si="110"/>
        <v>#VALUE!</v>
      </c>
      <c r="AL1026" s="224" t="e">
        <f t="shared" si="110"/>
        <v>#VALUE!</v>
      </c>
      <c r="AM1026" s="224" t="e">
        <f t="shared" si="110"/>
        <v>#VALUE!</v>
      </c>
      <c r="AN1026" s="236" t="e">
        <f t="shared" si="110"/>
        <v>#VALUE!</v>
      </c>
      <c r="AO1026" s="17"/>
    </row>
    <row r="1027" spans="3:41" outlineLevel="1" x14ac:dyDescent="0.4">
      <c r="C1027" s="50" t="s">
        <v>275</v>
      </c>
      <c r="D1027" s="18" t="s">
        <v>285</v>
      </c>
      <c r="E1027" s="224">
        <v>0</v>
      </c>
      <c r="F1027" s="224">
        <v>0</v>
      </c>
      <c r="G1027" s="224">
        <v>0</v>
      </c>
      <c r="H1027" s="224">
        <v>0</v>
      </c>
      <c r="I1027" s="224">
        <v>0</v>
      </c>
      <c r="J1027" s="224">
        <v>0</v>
      </c>
      <c r="K1027" s="224">
        <v>0</v>
      </c>
      <c r="L1027" s="224">
        <v>0</v>
      </c>
      <c r="M1027" s="224">
        <v>0</v>
      </c>
      <c r="N1027" s="224">
        <v>0</v>
      </c>
      <c r="O1027" s="224">
        <v>0</v>
      </c>
      <c r="P1027" s="224">
        <v>0</v>
      </c>
      <c r="Q1027" s="224">
        <v>0</v>
      </c>
      <c r="R1027" s="224">
        <v>0</v>
      </c>
      <c r="S1027" s="224">
        <v>0</v>
      </c>
      <c r="T1027" s="224">
        <v>0</v>
      </c>
      <c r="U1027" s="224" t="e">
        <f t="shared" si="110"/>
        <v>#VALUE!</v>
      </c>
      <c r="V1027" s="224" t="e">
        <f t="shared" si="110"/>
        <v>#VALUE!</v>
      </c>
      <c r="W1027" s="224" t="e">
        <f t="shared" si="110"/>
        <v>#VALUE!</v>
      </c>
      <c r="X1027" s="224" t="e">
        <f t="shared" si="110"/>
        <v>#VALUE!</v>
      </c>
      <c r="Y1027" s="224" t="e">
        <f t="shared" si="110"/>
        <v>#VALUE!</v>
      </c>
      <c r="Z1027" s="224" t="e">
        <f t="shared" si="110"/>
        <v>#VALUE!</v>
      </c>
      <c r="AA1027" s="224" t="e">
        <f t="shared" si="110"/>
        <v>#VALUE!</v>
      </c>
      <c r="AB1027" s="224" t="e">
        <f t="shared" si="110"/>
        <v>#VALUE!</v>
      </c>
      <c r="AC1027" s="224" t="e">
        <f t="shared" si="110"/>
        <v>#VALUE!</v>
      </c>
      <c r="AD1027" s="224" t="e">
        <f t="shared" si="110"/>
        <v>#VALUE!</v>
      </c>
      <c r="AE1027" s="224" t="e">
        <f t="shared" si="110"/>
        <v>#VALUE!</v>
      </c>
      <c r="AF1027" s="224" t="e">
        <f t="shared" si="110"/>
        <v>#VALUE!</v>
      </c>
      <c r="AG1027" s="224" t="e">
        <f t="shared" si="110"/>
        <v>#VALUE!</v>
      </c>
      <c r="AH1027" s="224" t="e">
        <f t="shared" si="110"/>
        <v>#VALUE!</v>
      </c>
      <c r="AI1027" s="224" t="e">
        <f t="shared" si="110"/>
        <v>#VALUE!</v>
      </c>
      <c r="AJ1027" s="224" t="e">
        <f t="shared" si="110"/>
        <v>#VALUE!</v>
      </c>
      <c r="AK1027" s="224" t="e">
        <f t="shared" si="110"/>
        <v>#VALUE!</v>
      </c>
      <c r="AL1027" s="224" t="e">
        <f t="shared" si="110"/>
        <v>#VALUE!</v>
      </c>
      <c r="AM1027" s="224" t="e">
        <f t="shared" si="110"/>
        <v>#VALUE!</v>
      </c>
      <c r="AN1027" s="236" t="e">
        <f t="shared" si="110"/>
        <v>#VALUE!</v>
      </c>
      <c r="AO1027" s="17"/>
    </row>
    <row r="1028" spans="3:41" outlineLevel="1" x14ac:dyDescent="0.4">
      <c r="C1028" s="28" t="s">
        <v>292</v>
      </c>
      <c r="D1028" s="18" t="s">
        <v>285</v>
      </c>
      <c r="E1028" s="224">
        <v>0</v>
      </c>
      <c r="F1028" s="224">
        <v>0</v>
      </c>
      <c r="G1028" s="224">
        <v>0</v>
      </c>
      <c r="H1028" s="224">
        <v>0</v>
      </c>
      <c r="I1028" s="224">
        <v>0</v>
      </c>
      <c r="J1028" s="224">
        <v>1.6687246774792515</v>
      </c>
      <c r="K1028" s="224">
        <v>1.7527138746098698</v>
      </c>
      <c r="L1028" s="224">
        <v>1.5046837398041162</v>
      </c>
      <c r="M1028" s="224">
        <v>1.4745679760789685</v>
      </c>
      <c r="N1028" s="224">
        <v>1.4739270955739785</v>
      </c>
      <c r="O1028" s="224">
        <v>0</v>
      </c>
      <c r="P1028" s="224">
        <v>1.4460512523659026</v>
      </c>
      <c r="Q1028" s="224">
        <v>0</v>
      </c>
      <c r="R1028" s="224">
        <v>0</v>
      </c>
      <c r="S1028" s="224">
        <v>0</v>
      </c>
      <c r="T1028" s="224">
        <v>1.2004274680398888</v>
      </c>
      <c r="U1028" s="224" t="e">
        <f t="shared" ref="U1028:AN1029" si="111">IF(U$997&gt;0,U993/U$997,0)*100</f>
        <v>#VALUE!</v>
      </c>
      <c r="V1028" s="224" t="e">
        <f t="shared" si="111"/>
        <v>#VALUE!</v>
      </c>
      <c r="W1028" s="224" t="e">
        <f t="shared" si="111"/>
        <v>#VALUE!</v>
      </c>
      <c r="X1028" s="224" t="e">
        <f t="shared" si="111"/>
        <v>#VALUE!</v>
      </c>
      <c r="Y1028" s="224" t="e">
        <f t="shared" si="111"/>
        <v>#VALUE!</v>
      </c>
      <c r="Z1028" s="224" t="e">
        <f t="shared" si="111"/>
        <v>#VALUE!</v>
      </c>
      <c r="AA1028" s="224" t="e">
        <f t="shared" si="111"/>
        <v>#VALUE!</v>
      </c>
      <c r="AB1028" s="224" t="e">
        <f t="shared" si="111"/>
        <v>#VALUE!</v>
      </c>
      <c r="AC1028" s="224" t="e">
        <f t="shared" si="111"/>
        <v>#VALUE!</v>
      </c>
      <c r="AD1028" s="224" t="e">
        <f t="shared" si="111"/>
        <v>#VALUE!</v>
      </c>
      <c r="AE1028" s="224" t="e">
        <f t="shared" si="111"/>
        <v>#VALUE!</v>
      </c>
      <c r="AF1028" s="224" t="e">
        <f t="shared" si="111"/>
        <v>#VALUE!</v>
      </c>
      <c r="AG1028" s="224" t="e">
        <f t="shared" si="111"/>
        <v>#VALUE!</v>
      </c>
      <c r="AH1028" s="224" t="e">
        <f t="shared" si="111"/>
        <v>#VALUE!</v>
      </c>
      <c r="AI1028" s="224" t="e">
        <f t="shared" si="111"/>
        <v>#VALUE!</v>
      </c>
      <c r="AJ1028" s="224" t="e">
        <f t="shared" si="111"/>
        <v>#VALUE!</v>
      </c>
      <c r="AK1028" s="224" t="e">
        <f t="shared" si="111"/>
        <v>#VALUE!</v>
      </c>
      <c r="AL1028" s="224" t="e">
        <f t="shared" si="111"/>
        <v>#VALUE!</v>
      </c>
      <c r="AM1028" s="224" t="e">
        <f t="shared" si="111"/>
        <v>#VALUE!</v>
      </c>
      <c r="AN1028" s="236" t="e">
        <f t="shared" si="111"/>
        <v>#VALUE!</v>
      </c>
      <c r="AO1028" s="17"/>
    </row>
    <row r="1029" spans="3:41" outlineLevel="1" x14ac:dyDescent="0.4">
      <c r="C1029" s="212" t="s">
        <v>279</v>
      </c>
      <c r="D1029" s="95" t="s">
        <v>285</v>
      </c>
      <c r="E1029" s="237">
        <v>0</v>
      </c>
      <c r="F1029" s="237">
        <v>0</v>
      </c>
      <c r="G1029" s="237">
        <v>0</v>
      </c>
      <c r="H1029" s="237">
        <v>0</v>
      </c>
      <c r="I1029" s="237">
        <v>0</v>
      </c>
      <c r="J1029" s="237">
        <v>18.657993372095234</v>
      </c>
      <c r="K1029" s="237">
        <v>19.460364703716749</v>
      </c>
      <c r="L1029" s="237">
        <v>18.846156805719065</v>
      </c>
      <c r="M1029" s="237">
        <v>18.289218116268021</v>
      </c>
      <c r="N1029" s="237">
        <v>18.146169927986005</v>
      </c>
      <c r="O1029" s="237">
        <v>0</v>
      </c>
      <c r="P1029" s="237">
        <v>16.763152884169784</v>
      </c>
      <c r="Q1029" s="237">
        <v>0</v>
      </c>
      <c r="R1029" s="237">
        <v>0</v>
      </c>
      <c r="S1029" s="237">
        <v>0</v>
      </c>
      <c r="T1029" s="237">
        <v>16.804105848857329</v>
      </c>
      <c r="U1029" s="237" t="e">
        <f t="shared" si="111"/>
        <v>#VALUE!</v>
      </c>
      <c r="V1029" s="237" t="e">
        <f t="shared" si="111"/>
        <v>#VALUE!</v>
      </c>
      <c r="W1029" s="237" t="e">
        <f t="shared" si="111"/>
        <v>#VALUE!</v>
      </c>
      <c r="X1029" s="237" t="e">
        <f t="shared" si="111"/>
        <v>#VALUE!</v>
      </c>
      <c r="Y1029" s="237" t="e">
        <f t="shared" si="111"/>
        <v>#VALUE!</v>
      </c>
      <c r="Z1029" s="237" t="e">
        <f t="shared" si="111"/>
        <v>#VALUE!</v>
      </c>
      <c r="AA1029" s="237" t="e">
        <f t="shared" si="111"/>
        <v>#VALUE!</v>
      </c>
      <c r="AB1029" s="237" t="e">
        <f t="shared" si="111"/>
        <v>#VALUE!</v>
      </c>
      <c r="AC1029" s="237" t="e">
        <f t="shared" si="111"/>
        <v>#VALUE!</v>
      </c>
      <c r="AD1029" s="237" t="e">
        <f t="shared" si="111"/>
        <v>#VALUE!</v>
      </c>
      <c r="AE1029" s="237" t="e">
        <f t="shared" si="111"/>
        <v>#VALUE!</v>
      </c>
      <c r="AF1029" s="237" t="e">
        <f t="shared" si="111"/>
        <v>#VALUE!</v>
      </c>
      <c r="AG1029" s="237" t="e">
        <f t="shared" si="111"/>
        <v>#VALUE!</v>
      </c>
      <c r="AH1029" s="237" t="e">
        <f t="shared" si="111"/>
        <v>#VALUE!</v>
      </c>
      <c r="AI1029" s="237" t="e">
        <f t="shared" si="111"/>
        <v>#VALUE!</v>
      </c>
      <c r="AJ1029" s="237" t="e">
        <f t="shared" si="111"/>
        <v>#VALUE!</v>
      </c>
      <c r="AK1029" s="237" t="e">
        <f t="shared" si="111"/>
        <v>#VALUE!</v>
      </c>
      <c r="AL1029" s="237" t="e">
        <f t="shared" si="111"/>
        <v>#VALUE!</v>
      </c>
      <c r="AM1029" s="237" t="e">
        <f t="shared" si="111"/>
        <v>#VALUE!</v>
      </c>
      <c r="AN1029" s="238" t="e">
        <f t="shared" si="111"/>
        <v>#VALUE!</v>
      </c>
      <c r="AO1029" s="17"/>
    </row>
    <row r="1030" spans="3:41" outlineLevel="1" x14ac:dyDescent="0.4">
      <c r="C1030" s="223"/>
      <c r="D1030" s="85"/>
      <c r="E1030" s="224"/>
      <c r="F1030" s="224"/>
      <c r="G1030" s="224"/>
      <c r="H1030" s="224"/>
      <c r="I1030" s="224"/>
      <c r="J1030" s="224"/>
      <c r="K1030" s="224"/>
      <c r="L1030" s="224"/>
      <c r="M1030" s="224"/>
      <c r="N1030" s="224"/>
      <c r="O1030" s="224"/>
      <c r="P1030" s="224"/>
      <c r="Q1030" s="224"/>
      <c r="R1030" s="224"/>
      <c r="S1030" s="224"/>
      <c r="T1030" s="224"/>
      <c r="U1030" s="224"/>
      <c r="V1030" s="224"/>
      <c r="W1030" s="224"/>
      <c r="X1030" s="224"/>
      <c r="Y1030" s="224"/>
      <c r="Z1030" s="224"/>
      <c r="AA1030" s="224"/>
      <c r="AB1030" s="224"/>
      <c r="AC1030" s="224"/>
      <c r="AD1030" s="224"/>
      <c r="AE1030" s="224"/>
      <c r="AF1030" s="224"/>
      <c r="AG1030" s="224"/>
      <c r="AH1030" s="224"/>
      <c r="AI1030" s="224"/>
      <c r="AJ1030" s="224"/>
      <c r="AK1030" s="224"/>
      <c r="AL1030" s="224"/>
      <c r="AM1030" s="224"/>
      <c r="AN1030" s="224"/>
      <c r="AO1030" s="48"/>
    </row>
    <row r="1031" spans="3:41" outlineLevel="1" x14ac:dyDescent="0.4">
      <c r="C1031" s="223"/>
      <c r="D1031" s="85"/>
      <c r="E1031" s="224"/>
      <c r="F1031" s="224"/>
      <c r="G1031" s="224"/>
      <c r="H1031" s="224"/>
      <c r="I1031" s="224"/>
      <c r="J1031" s="224"/>
      <c r="K1031" s="224"/>
      <c r="L1031" s="224"/>
      <c r="M1031" s="224"/>
      <c r="N1031" s="224"/>
      <c r="O1031" s="224"/>
      <c r="P1031" s="224"/>
      <c r="Q1031" s="224"/>
      <c r="R1031" s="224"/>
      <c r="S1031" s="224"/>
      <c r="T1031" s="224"/>
      <c r="U1031" s="224"/>
      <c r="V1031" s="224"/>
      <c r="W1031" s="224"/>
      <c r="X1031" s="224"/>
      <c r="Y1031" s="224"/>
      <c r="Z1031" s="224"/>
      <c r="AA1031" s="224"/>
      <c r="AB1031" s="224"/>
      <c r="AC1031" s="224"/>
      <c r="AD1031" s="224"/>
      <c r="AE1031" s="224"/>
      <c r="AF1031" s="224"/>
      <c r="AG1031" s="224"/>
      <c r="AH1031" s="224"/>
      <c r="AI1031" s="224"/>
      <c r="AJ1031" s="224"/>
      <c r="AK1031" s="224"/>
      <c r="AL1031" s="224"/>
      <c r="AM1031" s="224"/>
      <c r="AN1031" s="224"/>
      <c r="AO1031" s="48"/>
    </row>
    <row r="1032" spans="3:41" outlineLevel="1" x14ac:dyDescent="0.4">
      <c r="C1032" s="159" t="s">
        <v>293</v>
      </c>
    </row>
    <row r="1033" spans="3:41" outlineLevel="1" x14ac:dyDescent="0.4">
      <c r="C1033" s="14" t="s">
        <v>269</v>
      </c>
      <c r="D1033" s="15" t="s">
        <v>34</v>
      </c>
      <c r="E1033" s="16">
        <v>2015</v>
      </c>
      <c r="F1033" s="16">
        <v>2016</v>
      </c>
      <c r="G1033" s="16">
        <v>2017</v>
      </c>
      <c r="H1033" s="16">
        <v>2018</v>
      </c>
      <c r="I1033" s="16">
        <v>2019</v>
      </c>
      <c r="J1033" s="16">
        <v>2020</v>
      </c>
      <c r="K1033" s="16">
        <v>2021</v>
      </c>
      <c r="L1033" s="16">
        <v>2022</v>
      </c>
      <c r="M1033" s="16">
        <v>2023</v>
      </c>
      <c r="N1033" s="16">
        <v>2024</v>
      </c>
      <c r="O1033" s="16">
        <v>2025</v>
      </c>
      <c r="P1033" s="16">
        <v>2026</v>
      </c>
      <c r="Q1033" s="16">
        <v>2027</v>
      </c>
      <c r="R1033" s="16">
        <v>2028</v>
      </c>
      <c r="S1033" s="16">
        <v>2029</v>
      </c>
      <c r="T1033" s="16">
        <v>2030</v>
      </c>
      <c r="U1033" s="16">
        <f t="shared" ref="U1033:AN1033" si="112">T1033+1</f>
        <v>2031</v>
      </c>
      <c r="V1033" s="16">
        <f t="shared" si="112"/>
        <v>2032</v>
      </c>
      <c r="W1033" s="16">
        <f t="shared" si="112"/>
        <v>2033</v>
      </c>
      <c r="X1033" s="16">
        <f t="shared" si="112"/>
        <v>2034</v>
      </c>
      <c r="Y1033" s="16">
        <f t="shared" si="112"/>
        <v>2035</v>
      </c>
      <c r="Z1033" s="16">
        <f t="shared" si="112"/>
        <v>2036</v>
      </c>
      <c r="AA1033" s="16">
        <f t="shared" si="112"/>
        <v>2037</v>
      </c>
      <c r="AB1033" s="16">
        <f t="shared" si="112"/>
        <v>2038</v>
      </c>
      <c r="AC1033" s="16">
        <f t="shared" si="112"/>
        <v>2039</v>
      </c>
      <c r="AD1033" s="16">
        <f t="shared" si="112"/>
        <v>2040</v>
      </c>
      <c r="AE1033" s="16">
        <f t="shared" si="112"/>
        <v>2041</v>
      </c>
      <c r="AF1033" s="16">
        <f t="shared" si="112"/>
        <v>2042</v>
      </c>
      <c r="AG1033" s="16">
        <f t="shared" si="112"/>
        <v>2043</v>
      </c>
      <c r="AH1033" s="16">
        <f t="shared" si="112"/>
        <v>2044</v>
      </c>
      <c r="AI1033" s="16">
        <f t="shared" si="112"/>
        <v>2045</v>
      </c>
      <c r="AJ1033" s="16">
        <f t="shared" si="112"/>
        <v>2046</v>
      </c>
      <c r="AK1033" s="16">
        <f t="shared" si="112"/>
        <v>2047</v>
      </c>
      <c r="AL1033" s="16">
        <f t="shared" si="112"/>
        <v>2048</v>
      </c>
      <c r="AM1033" s="16">
        <f t="shared" si="112"/>
        <v>2049</v>
      </c>
      <c r="AN1033" s="47">
        <f t="shared" si="112"/>
        <v>2050</v>
      </c>
      <c r="AO1033" s="17"/>
    </row>
    <row r="1034" spans="3:41" outlineLevel="1" x14ac:dyDescent="0.4">
      <c r="C1034" s="239" t="s">
        <v>294</v>
      </c>
      <c r="D1034" s="18" t="s">
        <v>185</v>
      </c>
      <c r="E1034" s="208">
        <v>0</v>
      </c>
      <c r="F1034" s="208">
        <v>0</v>
      </c>
      <c r="G1034" s="208">
        <v>0</v>
      </c>
      <c r="H1034" s="208">
        <v>0</v>
      </c>
      <c r="I1034" s="208">
        <v>0</v>
      </c>
      <c r="J1034" s="208">
        <v>12486.928115744437</v>
      </c>
      <c r="K1034" s="208">
        <v>13810.934081870606</v>
      </c>
      <c r="L1034" s="208">
        <v>14096.837858534716</v>
      </c>
      <c r="M1034" s="208">
        <v>13959.0100484665</v>
      </c>
      <c r="N1034" s="208">
        <v>14056.540749463065</v>
      </c>
      <c r="O1034" s="208">
        <v>0</v>
      </c>
      <c r="P1034" s="208">
        <v>14341.147336523796</v>
      </c>
      <c r="Q1034" s="208">
        <v>0</v>
      </c>
      <c r="R1034" s="208">
        <v>0</v>
      </c>
      <c r="S1034" s="208">
        <v>0</v>
      </c>
      <c r="T1034" s="208">
        <v>15006.398909263009</v>
      </c>
      <c r="U1034" s="208" t="e">
        <f>SUMIFS([1]raw_inputs_passthrough!$B:$B,[1]raw_inputs_passthrough!$A:$A,U$984)+SUMIFS([1]raw_inputs_passthrough!$G:$G,[1]raw_inputs_passthrough!$A:$A,U$984)</f>
        <v>#VALUE!</v>
      </c>
      <c r="V1034" s="208" t="e">
        <f>SUMIFS([1]raw_inputs_passthrough!$B:$B,[1]raw_inputs_passthrough!$A:$A,V$984)+SUMIFS([1]raw_inputs_passthrough!$G:$G,[1]raw_inputs_passthrough!$A:$A,V$984)</f>
        <v>#VALUE!</v>
      </c>
      <c r="W1034" s="208" t="e">
        <f>SUMIFS([1]raw_inputs_passthrough!$B:$B,[1]raw_inputs_passthrough!$A:$A,W$984)+SUMIFS([1]raw_inputs_passthrough!$G:$G,[1]raw_inputs_passthrough!$A:$A,W$984)</f>
        <v>#VALUE!</v>
      </c>
      <c r="X1034" s="208" t="e">
        <f>SUMIFS([1]raw_inputs_passthrough!$B:$B,[1]raw_inputs_passthrough!$A:$A,X$984)+SUMIFS([1]raw_inputs_passthrough!$G:$G,[1]raw_inputs_passthrough!$A:$A,X$984)</f>
        <v>#VALUE!</v>
      </c>
      <c r="Y1034" s="208" t="e">
        <f>SUMIFS([1]raw_inputs_passthrough!$B:$B,[1]raw_inputs_passthrough!$A:$A,Y$984)+SUMIFS([1]raw_inputs_passthrough!$G:$G,[1]raw_inputs_passthrough!$A:$A,Y$984)</f>
        <v>#VALUE!</v>
      </c>
      <c r="Z1034" s="208" t="e">
        <f>SUMIFS([1]raw_inputs_passthrough!$B:$B,[1]raw_inputs_passthrough!$A:$A,Z$984)+SUMIFS([1]raw_inputs_passthrough!$G:$G,[1]raw_inputs_passthrough!$A:$A,Z$984)</f>
        <v>#VALUE!</v>
      </c>
      <c r="AA1034" s="208" t="e">
        <f>SUMIFS([1]raw_inputs_passthrough!$B:$B,[1]raw_inputs_passthrough!$A:$A,AA$984)+SUMIFS([1]raw_inputs_passthrough!$G:$G,[1]raw_inputs_passthrough!$A:$A,AA$984)</f>
        <v>#VALUE!</v>
      </c>
      <c r="AB1034" s="208" t="e">
        <f>SUMIFS([1]raw_inputs_passthrough!$B:$B,[1]raw_inputs_passthrough!$A:$A,AB$984)+SUMIFS([1]raw_inputs_passthrough!$G:$G,[1]raw_inputs_passthrough!$A:$A,AB$984)</f>
        <v>#VALUE!</v>
      </c>
      <c r="AC1034" s="208" t="e">
        <f>SUMIFS([1]raw_inputs_passthrough!$B:$B,[1]raw_inputs_passthrough!$A:$A,AC$984)+SUMIFS([1]raw_inputs_passthrough!$G:$G,[1]raw_inputs_passthrough!$A:$A,AC$984)</f>
        <v>#VALUE!</v>
      </c>
      <c r="AD1034" s="208" t="e">
        <f>SUMIFS([1]raw_inputs_passthrough!$B:$B,[1]raw_inputs_passthrough!$A:$A,AD$984)+SUMIFS([1]raw_inputs_passthrough!$G:$G,[1]raw_inputs_passthrough!$A:$A,AD$984)</f>
        <v>#VALUE!</v>
      </c>
      <c r="AE1034" s="208" t="e">
        <f>SUMIFS([1]raw_inputs_passthrough!$B:$B,[1]raw_inputs_passthrough!$A:$A,AE$984)+SUMIFS([1]raw_inputs_passthrough!$G:$G,[1]raw_inputs_passthrough!$A:$A,AE$984)</f>
        <v>#VALUE!</v>
      </c>
      <c r="AF1034" s="208" t="e">
        <f>SUMIFS([1]raw_inputs_passthrough!$B:$B,[1]raw_inputs_passthrough!$A:$A,AF$984)+SUMIFS([1]raw_inputs_passthrough!$G:$G,[1]raw_inputs_passthrough!$A:$A,AF$984)</f>
        <v>#VALUE!</v>
      </c>
      <c r="AG1034" s="208" t="e">
        <f>SUMIFS([1]raw_inputs_passthrough!$B:$B,[1]raw_inputs_passthrough!$A:$A,AG$984)+SUMIFS([1]raw_inputs_passthrough!$G:$G,[1]raw_inputs_passthrough!$A:$A,AG$984)</f>
        <v>#VALUE!</v>
      </c>
      <c r="AH1034" s="208" t="e">
        <f>SUMIFS([1]raw_inputs_passthrough!$B:$B,[1]raw_inputs_passthrough!$A:$A,AH$984)+SUMIFS([1]raw_inputs_passthrough!$G:$G,[1]raw_inputs_passthrough!$A:$A,AH$984)</f>
        <v>#VALUE!</v>
      </c>
      <c r="AI1034" s="208" t="e">
        <f>SUMIFS([1]raw_inputs_passthrough!$B:$B,[1]raw_inputs_passthrough!$A:$A,AI$984)+SUMIFS([1]raw_inputs_passthrough!$G:$G,[1]raw_inputs_passthrough!$A:$A,AI$984)</f>
        <v>#VALUE!</v>
      </c>
      <c r="AJ1034" s="208" t="e">
        <f>SUMIFS([1]raw_inputs_passthrough!$B:$B,[1]raw_inputs_passthrough!$A:$A,AJ$984)+SUMIFS([1]raw_inputs_passthrough!$G:$G,[1]raw_inputs_passthrough!$A:$A,AJ$984)</f>
        <v>#VALUE!</v>
      </c>
      <c r="AK1034" s="208" t="e">
        <f>SUMIFS([1]raw_inputs_passthrough!$B:$B,[1]raw_inputs_passthrough!$A:$A,AK$984)+SUMIFS([1]raw_inputs_passthrough!$G:$G,[1]raw_inputs_passthrough!$A:$A,AK$984)</f>
        <v>#VALUE!</v>
      </c>
      <c r="AL1034" s="208" t="e">
        <f>SUMIFS([1]raw_inputs_passthrough!$B:$B,[1]raw_inputs_passthrough!$A:$A,AL$984)+SUMIFS([1]raw_inputs_passthrough!$G:$G,[1]raw_inputs_passthrough!$A:$A,AL$984)</f>
        <v>#VALUE!</v>
      </c>
      <c r="AM1034" s="208" t="e">
        <f>SUMIFS([1]raw_inputs_passthrough!$B:$B,[1]raw_inputs_passthrough!$A:$A,AM$984)+SUMIFS([1]raw_inputs_passthrough!$G:$G,[1]raw_inputs_passthrough!$A:$A,AM$984)</f>
        <v>#VALUE!</v>
      </c>
      <c r="AN1034" s="209" t="e">
        <f>SUMIFS([1]raw_inputs_passthrough!$B:$B,[1]raw_inputs_passthrough!$A:$A,AN$984)+SUMIFS([1]raw_inputs_passthrough!$G:$G,[1]raw_inputs_passthrough!$A:$A,AN$984)</f>
        <v>#VALUE!</v>
      </c>
      <c r="AO1034" s="17"/>
    </row>
    <row r="1035" spans="3:41" outlineLevel="1" x14ac:dyDescent="0.4">
      <c r="C1035" s="239" t="s">
        <v>295</v>
      </c>
      <c r="D1035" s="18" t="s">
        <v>185</v>
      </c>
      <c r="E1035" s="208">
        <v>0</v>
      </c>
      <c r="F1035" s="208">
        <v>0</v>
      </c>
      <c r="G1035" s="208">
        <v>0</v>
      </c>
      <c r="H1035" s="208">
        <v>0</v>
      </c>
      <c r="I1035" s="208">
        <v>0</v>
      </c>
      <c r="J1035" s="208">
        <v>3938.4682893697</v>
      </c>
      <c r="K1035" s="208">
        <v>4003.5748370097399</v>
      </c>
      <c r="L1035" s="208">
        <v>3510.7041212326299</v>
      </c>
      <c r="M1035" s="208">
        <v>4101.3614075414598</v>
      </c>
      <c r="N1035" s="208">
        <v>4142.1343888402398</v>
      </c>
      <c r="O1035" s="208">
        <v>0</v>
      </c>
      <c r="P1035" s="208">
        <v>4189.0957834091096</v>
      </c>
      <c r="Q1035" s="208">
        <v>0</v>
      </c>
      <c r="R1035" s="208">
        <v>0</v>
      </c>
      <c r="S1035" s="208">
        <v>0</v>
      </c>
      <c r="T1035" s="208">
        <v>4735.00557016946</v>
      </c>
      <c r="U1035" s="208" t="e">
        <f>SUMIFS([1]raw_inputs_passthrough!$C:$C,[1]raw_inputs_passthrough!$A:$A,U$984)+SUMIFS([1]raw_inputs_passthrough!$H:$H,[1]raw_inputs_passthrough!$A:$A,U$984)</f>
        <v>#VALUE!</v>
      </c>
      <c r="V1035" s="208" t="e">
        <f>SUMIFS([1]raw_inputs_passthrough!$C:$C,[1]raw_inputs_passthrough!$A:$A,V$984)+SUMIFS([1]raw_inputs_passthrough!$H:$H,[1]raw_inputs_passthrough!$A:$A,V$984)</f>
        <v>#VALUE!</v>
      </c>
      <c r="W1035" s="208" t="e">
        <f>SUMIFS([1]raw_inputs_passthrough!$C:$C,[1]raw_inputs_passthrough!$A:$A,W$984)+SUMIFS([1]raw_inputs_passthrough!$H:$H,[1]raw_inputs_passthrough!$A:$A,W$984)</f>
        <v>#VALUE!</v>
      </c>
      <c r="X1035" s="208" t="e">
        <f>SUMIFS([1]raw_inputs_passthrough!$C:$C,[1]raw_inputs_passthrough!$A:$A,X$984)+SUMIFS([1]raw_inputs_passthrough!$H:$H,[1]raw_inputs_passthrough!$A:$A,X$984)</f>
        <v>#VALUE!</v>
      </c>
      <c r="Y1035" s="208" t="e">
        <f>SUMIFS([1]raw_inputs_passthrough!$C:$C,[1]raw_inputs_passthrough!$A:$A,Y$984)+SUMIFS([1]raw_inputs_passthrough!$H:$H,[1]raw_inputs_passthrough!$A:$A,Y$984)</f>
        <v>#VALUE!</v>
      </c>
      <c r="Z1035" s="208" t="e">
        <f>SUMIFS([1]raw_inputs_passthrough!$C:$C,[1]raw_inputs_passthrough!$A:$A,Z$984)+SUMIFS([1]raw_inputs_passthrough!$H:$H,[1]raw_inputs_passthrough!$A:$A,Z$984)</f>
        <v>#VALUE!</v>
      </c>
      <c r="AA1035" s="208" t="e">
        <f>SUMIFS([1]raw_inputs_passthrough!$C:$C,[1]raw_inputs_passthrough!$A:$A,AA$984)+SUMIFS([1]raw_inputs_passthrough!$H:$H,[1]raw_inputs_passthrough!$A:$A,AA$984)</f>
        <v>#VALUE!</v>
      </c>
      <c r="AB1035" s="208" t="e">
        <f>SUMIFS([1]raw_inputs_passthrough!$C:$C,[1]raw_inputs_passthrough!$A:$A,AB$984)+SUMIFS([1]raw_inputs_passthrough!$H:$H,[1]raw_inputs_passthrough!$A:$A,AB$984)</f>
        <v>#VALUE!</v>
      </c>
      <c r="AC1035" s="208" t="e">
        <f>SUMIFS([1]raw_inputs_passthrough!$C:$C,[1]raw_inputs_passthrough!$A:$A,AC$984)+SUMIFS([1]raw_inputs_passthrough!$H:$H,[1]raw_inputs_passthrough!$A:$A,AC$984)</f>
        <v>#VALUE!</v>
      </c>
      <c r="AD1035" s="208" t="e">
        <f>SUMIFS([1]raw_inputs_passthrough!$C:$C,[1]raw_inputs_passthrough!$A:$A,AD$984)+SUMIFS([1]raw_inputs_passthrough!$H:$H,[1]raw_inputs_passthrough!$A:$A,AD$984)</f>
        <v>#VALUE!</v>
      </c>
      <c r="AE1035" s="208" t="e">
        <f>SUMIFS([1]raw_inputs_passthrough!$C:$C,[1]raw_inputs_passthrough!$A:$A,AE$984)+SUMIFS([1]raw_inputs_passthrough!$H:$H,[1]raw_inputs_passthrough!$A:$A,AE$984)</f>
        <v>#VALUE!</v>
      </c>
      <c r="AF1035" s="208" t="e">
        <f>SUMIFS([1]raw_inputs_passthrough!$C:$C,[1]raw_inputs_passthrough!$A:$A,AF$984)+SUMIFS([1]raw_inputs_passthrough!$H:$H,[1]raw_inputs_passthrough!$A:$A,AF$984)</f>
        <v>#VALUE!</v>
      </c>
      <c r="AG1035" s="208" t="e">
        <f>SUMIFS([1]raw_inputs_passthrough!$C:$C,[1]raw_inputs_passthrough!$A:$A,AG$984)+SUMIFS([1]raw_inputs_passthrough!$H:$H,[1]raw_inputs_passthrough!$A:$A,AG$984)</f>
        <v>#VALUE!</v>
      </c>
      <c r="AH1035" s="208" t="e">
        <f>SUMIFS([1]raw_inputs_passthrough!$C:$C,[1]raw_inputs_passthrough!$A:$A,AH$984)+SUMIFS([1]raw_inputs_passthrough!$H:$H,[1]raw_inputs_passthrough!$A:$A,AH$984)</f>
        <v>#VALUE!</v>
      </c>
      <c r="AI1035" s="208" t="e">
        <f>SUMIFS([1]raw_inputs_passthrough!$C:$C,[1]raw_inputs_passthrough!$A:$A,AI$984)+SUMIFS([1]raw_inputs_passthrough!$H:$H,[1]raw_inputs_passthrough!$A:$A,AI$984)</f>
        <v>#VALUE!</v>
      </c>
      <c r="AJ1035" s="208" t="e">
        <f>SUMIFS([1]raw_inputs_passthrough!$C:$C,[1]raw_inputs_passthrough!$A:$A,AJ$984)+SUMIFS([1]raw_inputs_passthrough!$H:$H,[1]raw_inputs_passthrough!$A:$A,AJ$984)</f>
        <v>#VALUE!</v>
      </c>
      <c r="AK1035" s="208" t="e">
        <f>SUMIFS([1]raw_inputs_passthrough!$C:$C,[1]raw_inputs_passthrough!$A:$A,AK$984)+SUMIFS([1]raw_inputs_passthrough!$H:$H,[1]raw_inputs_passthrough!$A:$A,AK$984)</f>
        <v>#VALUE!</v>
      </c>
      <c r="AL1035" s="208" t="e">
        <f>SUMIFS([1]raw_inputs_passthrough!$C:$C,[1]raw_inputs_passthrough!$A:$A,AL$984)+SUMIFS([1]raw_inputs_passthrough!$H:$H,[1]raw_inputs_passthrough!$A:$A,AL$984)</f>
        <v>#VALUE!</v>
      </c>
      <c r="AM1035" s="208" t="e">
        <f>SUMIFS([1]raw_inputs_passthrough!$C:$C,[1]raw_inputs_passthrough!$A:$A,AM$984)+SUMIFS([1]raw_inputs_passthrough!$H:$H,[1]raw_inputs_passthrough!$A:$A,AM$984)</f>
        <v>#VALUE!</v>
      </c>
      <c r="AN1035" s="209" t="e">
        <f>SUMIFS([1]raw_inputs_passthrough!$C:$C,[1]raw_inputs_passthrough!$A:$A,AN$984)+SUMIFS([1]raw_inputs_passthrough!$H:$H,[1]raw_inputs_passthrough!$A:$A,AN$984)</f>
        <v>#VALUE!</v>
      </c>
      <c r="AO1035" s="17"/>
    </row>
    <row r="1036" spans="3:41" outlineLevel="1" x14ac:dyDescent="0.4">
      <c r="C1036" s="240" t="s">
        <v>296</v>
      </c>
      <c r="D1036" s="18" t="s">
        <v>185</v>
      </c>
      <c r="E1036" s="241">
        <v>0</v>
      </c>
      <c r="F1036" s="241">
        <v>0</v>
      </c>
      <c r="G1036" s="241">
        <v>0</v>
      </c>
      <c r="H1036" s="241">
        <v>0</v>
      </c>
      <c r="I1036" s="241">
        <v>0</v>
      </c>
      <c r="J1036" s="241">
        <v>22784.065374926249</v>
      </c>
      <c r="K1036" s="241">
        <v>24035.37229661232</v>
      </c>
      <c r="L1036" s="241">
        <v>24057.546599743117</v>
      </c>
      <c r="M1036" s="241">
        <v>23981.956114081724</v>
      </c>
      <c r="N1036" s="241">
        <v>24515.846499437495</v>
      </c>
      <c r="O1036" s="241">
        <v>0</v>
      </c>
      <c r="P1036" s="241">
        <v>23518.051186429569</v>
      </c>
      <c r="Q1036" s="241">
        <v>0</v>
      </c>
      <c r="R1036" s="241">
        <v>0</v>
      </c>
      <c r="S1036" s="241">
        <v>0</v>
      </c>
      <c r="T1036" s="241">
        <v>25144.293967609818</v>
      </c>
      <c r="U1036" s="241" t="e">
        <f>SUMIFS([1]raw_inputs_passthrough!$D:$D,[1]raw_inputs_passthrough!$A:$A,U$984)+SUMIFS([1]raw_inputs_passthrough!$I:$I,[1]raw_inputs_passthrough!$A:$A,U$984)+SUM(U$987:U$993)</f>
        <v>#VALUE!</v>
      </c>
      <c r="V1036" s="241" t="e">
        <f>SUMIFS([1]raw_inputs_passthrough!$D:$D,[1]raw_inputs_passthrough!$A:$A,V$984)+SUMIFS([1]raw_inputs_passthrough!$I:$I,[1]raw_inputs_passthrough!$A:$A,V$984)+SUM(V$987:V$993)</f>
        <v>#VALUE!</v>
      </c>
      <c r="W1036" s="241" t="e">
        <f>SUMIFS([1]raw_inputs_passthrough!$D:$D,[1]raw_inputs_passthrough!$A:$A,W$984)+SUMIFS([1]raw_inputs_passthrough!$I:$I,[1]raw_inputs_passthrough!$A:$A,W$984)+SUM(W$987:W$993)</f>
        <v>#VALUE!</v>
      </c>
      <c r="X1036" s="241" t="e">
        <f>SUMIFS([1]raw_inputs_passthrough!$D:$D,[1]raw_inputs_passthrough!$A:$A,X$984)+SUMIFS([1]raw_inputs_passthrough!$I:$I,[1]raw_inputs_passthrough!$A:$A,X$984)+SUM(X$987:X$993)</f>
        <v>#VALUE!</v>
      </c>
      <c r="Y1036" s="241" t="e">
        <f>SUMIFS([1]raw_inputs_passthrough!$D:$D,[1]raw_inputs_passthrough!$A:$A,Y$984)+SUMIFS([1]raw_inputs_passthrough!$I:$I,[1]raw_inputs_passthrough!$A:$A,Y$984)+SUM(Y$987:Y$993)</f>
        <v>#VALUE!</v>
      </c>
      <c r="Z1036" s="241" t="e">
        <f>SUMIFS([1]raw_inputs_passthrough!$D:$D,[1]raw_inputs_passthrough!$A:$A,Z$984)+SUMIFS([1]raw_inputs_passthrough!$I:$I,[1]raw_inputs_passthrough!$A:$A,Z$984)+SUM(Z$987:Z$993)</f>
        <v>#VALUE!</v>
      </c>
      <c r="AA1036" s="241" t="e">
        <f>SUMIFS([1]raw_inputs_passthrough!$D:$D,[1]raw_inputs_passthrough!$A:$A,AA$984)+SUMIFS([1]raw_inputs_passthrough!$I:$I,[1]raw_inputs_passthrough!$A:$A,AA$984)+SUM(AA$987:AA$993)</f>
        <v>#VALUE!</v>
      </c>
      <c r="AB1036" s="241" t="e">
        <f>SUMIFS([1]raw_inputs_passthrough!$D:$D,[1]raw_inputs_passthrough!$A:$A,AB$984)+SUMIFS([1]raw_inputs_passthrough!$I:$I,[1]raw_inputs_passthrough!$A:$A,AB$984)+SUM(AB$987:AB$993)</f>
        <v>#VALUE!</v>
      </c>
      <c r="AC1036" s="241" t="e">
        <f>SUMIFS([1]raw_inputs_passthrough!$D:$D,[1]raw_inputs_passthrough!$A:$A,AC$984)+SUMIFS([1]raw_inputs_passthrough!$I:$I,[1]raw_inputs_passthrough!$A:$A,AC$984)+SUM(AC$987:AC$993)</f>
        <v>#VALUE!</v>
      </c>
      <c r="AD1036" s="241" t="e">
        <f>SUMIFS([1]raw_inputs_passthrough!$D:$D,[1]raw_inputs_passthrough!$A:$A,AD$984)+SUMIFS([1]raw_inputs_passthrough!$I:$I,[1]raw_inputs_passthrough!$A:$A,AD$984)+SUM(AD$987:AD$993)</f>
        <v>#VALUE!</v>
      </c>
      <c r="AE1036" s="241" t="e">
        <f>SUMIFS([1]raw_inputs_passthrough!$D:$D,[1]raw_inputs_passthrough!$A:$A,AE$984)+SUMIFS([1]raw_inputs_passthrough!$I:$I,[1]raw_inputs_passthrough!$A:$A,AE$984)+SUM(AE$987:AE$993)</f>
        <v>#VALUE!</v>
      </c>
      <c r="AF1036" s="241" t="e">
        <f>SUMIFS([1]raw_inputs_passthrough!$D:$D,[1]raw_inputs_passthrough!$A:$A,AF$984)+SUMIFS([1]raw_inputs_passthrough!$I:$I,[1]raw_inputs_passthrough!$A:$A,AF$984)+SUM(AF$987:AF$993)</f>
        <v>#VALUE!</v>
      </c>
      <c r="AG1036" s="241" t="e">
        <f>SUMIFS([1]raw_inputs_passthrough!$D:$D,[1]raw_inputs_passthrough!$A:$A,AG$984)+SUMIFS([1]raw_inputs_passthrough!$I:$I,[1]raw_inputs_passthrough!$A:$A,AG$984)+SUM(AG$987:AG$993)</f>
        <v>#VALUE!</v>
      </c>
      <c r="AH1036" s="241" t="e">
        <f>SUMIFS([1]raw_inputs_passthrough!$D:$D,[1]raw_inputs_passthrough!$A:$A,AH$984)+SUMIFS([1]raw_inputs_passthrough!$I:$I,[1]raw_inputs_passthrough!$A:$A,AH$984)+SUM(AH$987:AH$993)</f>
        <v>#VALUE!</v>
      </c>
      <c r="AI1036" s="241" t="e">
        <f>SUMIFS([1]raw_inputs_passthrough!$D:$D,[1]raw_inputs_passthrough!$A:$A,AI$984)+SUMIFS([1]raw_inputs_passthrough!$I:$I,[1]raw_inputs_passthrough!$A:$A,AI$984)+SUM(AI$987:AI$993)</f>
        <v>#VALUE!</v>
      </c>
      <c r="AJ1036" s="241" t="e">
        <f>SUMIFS([1]raw_inputs_passthrough!$D:$D,[1]raw_inputs_passthrough!$A:$A,AJ$984)+SUMIFS([1]raw_inputs_passthrough!$I:$I,[1]raw_inputs_passthrough!$A:$A,AJ$984)+SUM(AJ$987:AJ$993)</f>
        <v>#VALUE!</v>
      </c>
      <c r="AK1036" s="241" t="e">
        <f>SUMIFS([1]raw_inputs_passthrough!$D:$D,[1]raw_inputs_passthrough!$A:$A,AK$984)+SUMIFS([1]raw_inputs_passthrough!$I:$I,[1]raw_inputs_passthrough!$A:$A,AK$984)+SUM(AK$987:AK$993)</f>
        <v>#VALUE!</v>
      </c>
      <c r="AL1036" s="241" t="e">
        <f>SUMIFS([1]raw_inputs_passthrough!$D:$D,[1]raw_inputs_passthrough!$A:$A,AL$984)+SUMIFS([1]raw_inputs_passthrough!$I:$I,[1]raw_inputs_passthrough!$A:$A,AL$984)+SUM(AL$987:AL$993)</f>
        <v>#VALUE!</v>
      </c>
      <c r="AM1036" s="241" t="e">
        <f>SUMIFS([1]raw_inputs_passthrough!$D:$D,[1]raw_inputs_passthrough!$A:$A,AM$984)+SUMIFS([1]raw_inputs_passthrough!$I:$I,[1]raw_inputs_passthrough!$A:$A,AM$984)+SUM(AM$987:AM$993)</f>
        <v>#VALUE!</v>
      </c>
      <c r="AN1036" s="242" t="e">
        <f>SUMIFS([1]raw_inputs_passthrough!$D:$D,[1]raw_inputs_passthrough!$A:$A,AN$984)+SUMIFS([1]raw_inputs_passthrough!$I:$I,[1]raw_inputs_passthrough!$A:$A,AN$984)+SUM(AN$987:AN$993)</f>
        <v>#VALUE!</v>
      </c>
      <c r="AO1036" s="17"/>
    </row>
    <row r="1037" spans="3:41" outlineLevel="1" x14ac:dyDescent="0.4">
      <c r="C1037" s="243" t="s">
        <v>297</v>
      </c>
      <c r="D1037" s="18" t="s">
        <v>185</v>
      </c>
      <c r="E1037" s="241">
        <v>0</v>
      </c>
      <c r="F1037" s="241">
        <v>0</v>
      </c>
      <c r="G1037" s="241">
        <v>0</v>
      </c>
      <c r="H1037" s="241">
        <v>0</v>
      </c>
      <c r="I1037" s="241">
        <v>0</v>
      </c>
      <c r="J1037" s="241">
        <v>0</v>
      </c>
      <c r="K1037" s="241">
        <v>0</v>
      </c>
      <c r="L1037" s="241">
        <v>0</v>
      </c>
      <c r="M1037" s="241">
        <v>0</v>
      </c>
      <c r="N1037" s="241">
        <v>0</v>
      </c>
      <c r="O1037" s="241">
        <v>0</v>
      </c>
      <c r="P1037" s="241">
        <v>0</v>
      </c>
      <c r="Q1037" s="241">
        <v>0</v>
      </c>
      <c r="R1037" s="241">
        <v>0</v>
      </c>
      <c r="S1037" s="241">
        <v>0</v>
      </c>
      <c r="T1037" s="241">
        <v>0</v>
      </c>
      <c r="U1037" s="241" t="e">
        <f>SUMIFS([1]raw_inputs_passthrough!$E:$E,[1]raw_inputs_passthrough!$A:$A,U$984)+SUMIFS([1]raw_inputs_passthrough!$J:$J,[1]raw_inputs_passthrough!$A:$A,U$984)</f>
        <v>#VALUE!</v>
      </c>
      <c r="V1037" s="241" t="e">
        <f>SUMIFS([1]raw_inputs_passthrough!$E:$E,[1]raw_inputs_passthrough!$A:$A,V$984)+SUMIFS([1]raw_inputs_passthrough!$J:$J,[1]raw_inputs_passthrough!$A:$A,V$984)</f>
        <v>#VALUE!</v>
      </c>
      <c r="W1037" s="241" t="e">
        <f>SUMIFS([1]raw_inputs_passthrough!$E:$E,[1]raw_inputs_passthrough!$A:$A,W$984)+SUMIFS([1]raw_inputs_passthrough!$J:$J,[1]raw_inputs_passthrough!$A:$A,W$984)</f>
        <v>#VALUE!</v>
      </c>
      <c r="X1037" s="241" t="e">
        <f>SUMIFS([1]raw_inputs_passthrough!$E:$E,[1]raw_inputs_passthrough!$A:$A,X$984)+SUMIFS([1]raw_inputs_passthrough!$J:$J,[1]raw_inputs_passthrough!$A:$A,X$984)</f>
        <v>#VALUE!</v>
      </c>
      <c r="Y1037" s="241" t="e">
        <f>SUMIFS([1]raw_inputs_passthrough!$E:$E,[1]raw_inputs_passthrough!$A:$A,Y$984)+SUMIFS([1]raw_inputs_passthrough!$J:$J,[1]raw_inputs_passthrough!$A:$A,Y$984)</f>
        <v>#VALUE!</v>
      </c>
      <c r="Z1037" s="241" t="e">
        <f>SUMIFS([1]raw_inputs_passthrough!$E:$E,[1]raw_inputs_passthrough!$A:$A,Z$984)+SUMIFS([1]raw_inputs_passthrough!$J:$J,[1]raw_inputs_passthrough!$A:$A,Z$984)</f>
        <v>#VALUE!</v>
      </c>
      <c r="AA1037" s="241" t="e">
        <f>SUMIFS([1]raw_inputs_passthrough!$E:$E,[1]raw_inputs_passthrough!$A:$A,AA$984)+SUMIFS([1]raw_inputs_passthrough!$J:$J,[1]raw_inputs_passthrough!$A:$A,AA$984)</f>
        <v>#VALUE!</v>
      </c>
      <c r="AB1037" s="241" t="e">
        <f>SUMIFS([1]raw_inputs_passthrough!$E:$E,[1]raw_inputs_passthrough!$A:$A,AB$984)+SUMIFS([1]raw_inputs_passthrough!$J:$J,[1]raw_inputs_passthrough!$A:$A,AB$984)</f>
        <v>#VALUE!</v>
      </c>
      <c r="AC1037" s="241" t="e">
        <f>SUMIFS([1]raw_inputs_passthrough!$E:$E,[1]raw_inputs_passthrough!$A:$A,AC$984)+SUMIFS([1]raw_inputs_passthrough!$J:$J,[1]raw_inputs_passthrough!$A:$A,AC$984)</f>
        <v>#VALUE!</v>
      </c>
      <c r="AD1037" s="241" t="e">
        <f>SUMIFS([1]raw_inputs_passthrough!$E:$E,[1]raw_inputs_passthrough!$A:$A,AD$984)+SUMIFS([1]raw_inputs_passthrough!$J:$J,[1]raw_inputs_passthrough!$A:$A,AD$984)</f>
        <v>#VALUE!</v>
      </c>
      <c r="AE1037" s="241" t="e">
        <f>SUMIFS([1]raw_inputs_passthrough!$E:$E,[1]raw_inputs_passthrough!$A:$A,AE$984)+SUMIFS([1]raw_inputs_passthrough!$J:$J,[1]raw_inputs_passthrough!$A:$A,AE$984)</f>
        <v>#VALUE!</v>
      </c>
      <c r="AF1037" s="241" t="e">
        <f>SUMIFS([1]raw_inputs_passthrough!$E:$E,[1]raw_inputs_passthrough!$A:$A,AF$984)+SUMIFS([1]raw_inputs_passthrough!$J:$J,[1]raw_inputs_passthrough!$A:$A,AF$984)</f>
        <v>#VALUE!</v>
      </c>
      <c r="AG1037" s="241" t="e">
        <f>SUMIFS([1]raw_inputs_passthrough!$E:$E,[1]raw_inputs_passthrough!$A:$A,AG$984)+SUMIFS([1]raw_inputs_passthrough!$J:$J,[1]raw_inputs_passthrough!$A:$A,AG$984)</f>
        <v>#VALUE!</v>
      </c>
      <c r="AH1037" s="241" t="e">
        <f>SUMIFS([1]raw_inputs_passthrough!$E:$E,[1]raw_inputs_passthrough!$A:$A,AH$984)+SUMIFS([1]raw_inputs_passthrough!$J:$J,[1]raw_inputs_passthrough!$A:$A,AH$984)</f>
        <v>#VALUE!</v>
      </c>
      <c r="AI1037" s="241" t="e">
        <f>SUMIFS([1]raw_inputs_passthrough!$E:$E,[1]raw_inputs_passthrough!$A:$A,AI$984)+SUMIFS([1]raw_inputs_passthrough!$J:$J,[1]raw_inputs_passthrough!$A:$A,AI$984)</f>
        <v>#VALUE!</v>
      </c>
      <c r="AJ1037" s="241" t="e">
        <f>SUMIFS([1]raw_inputs_passthrough!$E:$E,[1]raw_inputs_passthrough!$A:$A,AJ$984)+SUMIFS([1]raw_inputs_passthrough!$J:$J,[1]raw_inputs_passthrough!$A:$A,AJ$984)</f>
        <v>#VALUE!</v>
      </c>
      <c r="AK1037" s="241" t="e">
        <f>SUMIFS([1]raw_inputs_passthrough!$E:$E,[1]raw_inputs_passthrough!$A:$A,AK$984)+SUMIFS([1]raw_inputs_passthrough!$J:$J,[1]raw_inputs_passthrough!$A:$A,AK$984)</f>
        <v>#VALUE!</v>
      </c>
      <c r="AL1037" s="241" t="e">
        <f>SUMIFS([1]raw_inputs_passthrough!$E:$E,[1]raw_inputs_passthrough!$A:$A,AL$984)+SUMIFS([1]raw_inputs_passthrough!$J:$J,[1]raw_inputs_passthrough!$A:$A,AL$984)</f>
        <v>#VALUE!</v>
      </c>
      <c r="AM1037" s="241" t="e">
        <f>SUMIFS([1]raw_inputs_passthrough!$E:$E,[1]raw_inputs_passthrough!$A:$A,AM$984)+SUMIFS([1]raw_inputs_passthrough!$J:$J,[1]raw_inputs_passthrough!$A:$A,AM$984)</f>
        <v>#VALUE!</v>
      </c>
      <c r="AN1037" s="242" t="e">
        <f>SUMIFS([1]raw_inputs_passthrough!$E:$E,[1]raw_inputs_passthrough!$A:$A,AN$984)+SUMIFS([1]raw_inputs_passthrough!$J:$J,[1]raw_inputs_passthrough!$A:$A,AN$984)</f>
        <v>#VALUE!</v>
      </c>
      <c r="AO1037" s="17"/>
    </row>
    <row r="1038" spans="3:41" outlineLevel="1" x14ac:dyDescent="0.4">
      <c r="C1038" s="243" t="s">
        <v>298</v>
      </c>
      <c r="D1038" s="18" t="s">
        <v>185</v>
      </c>
      <c r="E1038" s="241">
        <v>0</v>
      </c>
      <c r="F1038" s="241">
        <v>0</v>
      </c>
      <c r="G1038" s="241">
        <v>0</v>
      </c>
      <c r="H1038" s="241">
        <v>0</v>
      </c>
      <c r="I1038" s="241">
        <v>0</v>
      </c>
      <c r="J1038" s="241">
        <v>1081.9503193251801</v>
      </c>
      <c r="K1038" s="241">
        <v>1017.79638932193</v>
      </c>
      <c r="L1038" s="241">
        <v>750.03330552657997</v>
      </c>
      <c r="M1038" s="241">
        <v>-64.849496445112706</v>
      </c>
      <c r="N1038" s="241">
        <v>-358.36145890047402</v>
      </c>
      <c r="O1038" s="241">
        <v>0</v>
      </c>
      <c r="P1038" s="241">
        <v>-1760.0079940161299</v>
      </c>
      <c r="Q1038" s="241">
        <v>0</v>
      </c>
      <c r="R1038" s="241">
        <v>0</v>
      </c>
      <c r="S1038" s="241">
        <v>0</v>
      </c>
      <c r="T1038" s="241">
        <v>-2594.1350124880501</v>
      </c>
      <c r="U1038" s="241" t="e">
        <f>SUMIFS([1]raw_inputs_passthrough!$F:$F,[1]raw_inputs_passthrough!$A:$A,U$984)+SUMIFS([1]raw_inputs_passthrough!$K:$K,[1]raw_inputs_passthrough!$A:$A,U$984)</f>
        <v>#VALUE!</v>
      </c>
      <c r="V1038" s="241" t="e">
        <f>SUMIFS([1]raw_inputs_passthrough!$F:$F,[1]raw_inputs_passthrough!$A:$A,V$984)+SUMIFS([1]raw_inputs_passthrough!$K:$K,[1]raw_inputs_passthrough!$A:$A,V$984)</f>
        <v>#VALUE!</v>
      </c>
      <c r="W1038" s="241" t="e">
        <f>SUMIFS([1]raw_inputs_passthrough!$F:$F,[1]raw_inputs_passthrough!$A:$A,W$984)+SUMIFS([1]raw_inputs_passthrough!$K:$K,[1]raw_inputs_passthrough!$A:$A,W$984)</f>
        <v>#VALUE!</v>
      </c>
      <c r="X1038" s="241" t="e">
        <f>SUMIFS([1]raw_inputs_passthrough!$F:$F,[1]raw_inputs_passthrough!$A:$A,X$984)+SUMIFS([1]raw_inputs_passthrough!$K:$K,[1]raw_inputs_passthrough!$A:$A,X$984)</f>
        <v>#VALUE!</v>
      </c>
      <c r="Y1038" s="241" t="e">
        <f>SUMIFS([1]raw_inputs_passthrough!$F:$F,[1]raw_inputs_passthrough!$A:$A,Y$984)+SUMIFS([1]raw_inputs_passthrough!$K:$K,[1]raw_inputs_passthrough!$A:$A,Y$984)</f>
        <v>#VALUE!</v>
      </c>
      <c r="Z1038" s="241" t="e">
        <f>SUMIFS([1]raw_inputs_passthrough!$F:$F,[1]raw_inputs_passthrough!$A:$A,Z$984)+SUMIFS([1]raw_inputs_passthrough!$K:$K,[1]raw_inputs_passthrough!$A:$A,Z$984)</f>
        <v>#VALUE!</v>
      </c>
      <c r="AA1038" s="241" t="e">
        <f>SUMIFS([1]raw_inputs_passthrough!$F:$F,[1]raw_inputs_passthrough!$A:$A,AA$984)+SUMIFS([1]raw_inputs_passthrough!$K:$K,[1]raw_inputs_passthrough!$A:$A,AA$984)</f>
        <v>#VALUE!</v>
      </c>
      <c r="AB1038" s="241" t="e">
        <f>SUMIFS([1]raw_inputs_passthrough!$F:$F,[1]raw_inputs_passthrough!$A:$A,AB$984)+SUMIFS([1]raw_inputs_passthrough!$K:$K,[1]raw_inputs_passthrough!$A:$A,AB$984)</f>
        <v>#VALUE!</v>
      </c>
      <c r="AC1038" s="241" t="e">
        <f>SUMIFS([1]raw_inputs_passthrough!$F:$F,[1]raw_inputs_passthrough!$A:$A,AC$984)+SUMIFS([1]raw_inputs_passthrough!$K:$K,[1]raw_inputs_passthrough!$A:$A,AC$984)</f>
        <v>#VALUE!</v>
      </c>
      <c r="AD1038" s="241" t="e">
        <f>SUMIFS([1]raw_inputs_passthrough!$F:$F,[1]raw_inputs_passthrough!$A:$A,AD$984)+SUMIFS([1]raw_inputs_passthrough!$K:$K,[1]raw_inputs_passthrough!$A:$A,AD$984)</f>
        <v>#VALUE!</v>
      </c>
      <c r="AE1038" s="241" t="e">
        <f>SUMIFS([1]raw_inputs_passthrough!$F:$F,[1]raw_inputs_passthrough!$A:$A,AE$984)+SUMIFS([1]raw_inputs_passthrough!$K:$K,[1]raw_inputs_passthrough!$A:$A,AE$984)</f>
        <v>#VALUE!</v>
      </c>
      <c r="AF1038" s="241" t="e">
        <f>SUMIFS([1]raw_inputs_passthrough!$F:$F,[1]raw_inputs_passthrough!$A:$A,AF$984)+SUMIFS([1]raw_inputs_passthrough!$K:$K,[1]raw_inputs_passthrough!$A:$A,AF$984)</f>
        <v>#VALUE!</v>
      </c>
      <c r="AG1038" s="241" t="e">
        <f>SUMIFS([1]raw_inputs_passthrough!$F:$F,[1]raw_inputs_passthrough!$A:$A,AG$984)+SUMIFS([1]raw_inputs_passthrough!$K:$K,[1]raw_inputs_passthrough!$A:$A,AG$984)</f>
        <v>#VALUE!</v>
      </c>
      <c r="AH1038" s="241" t="e">
        <f>SUMIFS([1]raw_inputs_passthrough!$F:$F,[1]raw_inputs_passthrough!$A:$A,AH$984)+SUMIFS([1]raw_inputs_passthrough!$K:$K,[1]raw_inputs_passthrough!$A:$A,AH$984)</f>
        <v>#VALUE!</v>
      </c>
      <c r="AI1038" s="241" t="e">
        <f>SUMIFS([1]raw_inputs_passthrough!$F:$F,[1]raw_inputs_passthrough!$A:$A,AI$984)+SUMIFS([1]raw_inputs_passthrough!$K:$K,[1]raw_inputs_passthrough!$A:$A,AI$984)</f>
        <v>#VALUE!</v>
      </c>
      <c r="AJ1038" s="241" t="e">
        <f>SUMIFS([1]raw_inputs_passthrough!$F:$F,[1]raw_inputs_passthrough!$A:$A,AJ$984)+SUMIFS([1]raw_inputs_passthrough!$K:$K,[1]raw_inputs_passthrough!$A:$A,AJ$984)</f>
        <v>#VALUE!</v>
      </c>
      <c r="AK1038" s="241" t="e">
        <f>SUMIFS([1]raw_inputs_passthrough!$F:$F,[1]raw_inputs_passthrough!$A:$A,AK$984)+SUMIFS([1]raw_inputs_passthrough!$K:$K,[1]raw_inputs_passthrough!$A:$A,AK$984)</f>
        <v>#VALUE!</v>
      </c>
      <c r="AL1038" s="241" t="e">
        <f>SUMIFS([1]raw_inputs_passthrough!$F:$F,[1]raw_inputs_passthrough!$A:$A,AL$984)+SUMIFS([1]raw_inputs_passthrough!$K:$K,[1]raw_inputs_passthrough!$A:$A,AL$984)</f>
        <v>#VALUE!</v>
      </c>
      <c r="AM1038" s="241" t="e">
        <f>SUMIFS([1]raw_inputs_passthrough!$F:$F,[1]raw_inputs_passthrough!$A:$A,AM$984)+SUMIFS([1]raw_inputs_passthrough!$K:$K,[1]raw_inputs_passthrough!$A:$A,AM$984)</f>
        <v>#VALUE!</v>
      </c>
      <c r="AN1038" s="242" t="e">
        <f>SUMIFS([1]raw_inputs_passthrough!$F:$F,[1]raw_inputs_passthrough!$A:$A,AN$984)+SUMIFS([1]raw_inputs_passthrough!$K:$K,[1]raw_inputs_passthrough!$A:$A,AN$984)</f>
        <v>#VALUE!</v>
      </c>
      <c r="AO1038" s="17"/>
    </row>
    <row r="1039" spans="3:41" outlineLevel="1" x14ac:dyDescent="0.4">
      <c r="C1039" s="199" t="s">
        <v>279</v>
      </c>
      <c r="D1039" s="203" t="s">
        <v>185</v>
      </c>
      <c r="E1039" s="213">
        <v>0</v>
      </c>
      <c r="F1039" s="213">
        <v>0</v>
      </c>
      <c r="G1039" s="213">
        <v>0</v>
      </c>
      <c r="H1039" s="213">
        <v>0</v>
      </c>
      <c r="I1039" s="213">
        <v>0</v>
      </c>
      <c r="J1039" s="213">
        <v>40291.412099365567</v>
      </c>
      <c r="K1039" s="213">
        <v>42867.677604814598</v>
      </c>
      <c r="L1039" s="213">
        <v>42415.121885037042</v>
      </c>
      <c r="M1039" s="213">
        <v>41977.478073644575</v>
      </c>
      <c r="N1039" s="213">
        <v>42356.160178840328</v>
      </c>
      <c r="O1039" s="213">
        <v>0</v>
      </c>
      <c r="P1039" s="213">
        <v>40288.286312346347</v>
      </c>
      <c r="Q1039" s="213">
        <v>0</v>
      </c>
      <c r="R1039" s="213">
        <v>0</v>
      </c>
      <c r="S1039" s="213">
        <v>0</v>
      </c>
      <c r="T1039" s="213">
        <v>42291.563434554242</v>
      </c>
      <c r="U1039" s="213" t="e">
        <f t="shared" ref="U1039:AN1039" si="113">SUM(U1034:U1038)</f>
        <v>#VALUE!</v>
      </c>
      <c r="V1039" s="213" t="e">
        <f t="shared" si="113"/>
        <v>#VALUE!</v>
      </c>
      <c r="W1039" s="213" t="e">
        <f t="shared" si="113"/>
        <v>#VALUE!</v>
      </c>
      <c r="X1039" s="213" t="e">
        <f t="shared" si="113"/>
        <v>#VALUE!</v>
      </c>
      <c r="Y1039" s="213" t="e">
        <f t="shared" si="113"/>
        <v>#VALUE!</v>
      </c>
      <c r="Z1039" s="213" t="e">
        <f t="shared" si="113"/>
        <v>#VALUE!</v>
      </c>
      <c r="AA1039" s="213" t="e">
        <f t="shared" si="113"/>
        <v>#VALUE!</v>
      </c>
      <c r="AB1039" s="213" t="e">
        <f t="shared" si="113"/>
        <v>#VALUE!</v>
      </c>
      <c r="AC1039" s="213" t="e">
        <f t="shared" si="113"/>
        <v>#VALUE!</v>
      </c>
      <c r="AD1039" s="213" t="e">
        <f t="shared" si="113"/>
        <v>#VALUE!</v>
      </c>
      <c r="AE1039" s="213" t="e">
        <f t="shared" si="113"/>
        <v>#VALUE!</v>
      </c>
      <c r="AF1039" s="213" t="e">
        <f t="shared" si="113"/>
        <v>#VALUE!</v>
      </c>
      <c r="AG1039" s="213" t="e">
        <f t="shared" si="113"/>
        <v>#VALUE!</v>
      </c>
      <c r="AH1039" s="213" t="e">
        <f t="shared" si="113"/>
        <v>#VALUE!</v>
      </c>
      <c r="AI1039" s="213" t="e">
        <f t="shared" si="113"/>
        <v>#VALUE!</v>
      </c>
      <c r="AJ1039" s="213" t="e">
        <f t="shared" si="113"/>
        <v>#VALUE!</v>
      </c>
      <c r="AK1039" s="213" t="e">
        <f t="shared" si="113"/>
        <v>#VALUE!</v>
      </c>
      <c r="AL1039" s="213" t="e">
        <f t="shared" si="113"/>
        <v>#VALUE!</v>
      </c>
      <c r="AM1039" s="213" t="e">
        <f t="shared" si="113"/>
        <v>#VALUE!</v>
      </c>
      <c r="AN1039" s="214" t="e">
        <f t="shared" si="113"/>
        <v>#VALUE!</v>
      </c>
      <c r="AO1039" s="166"/>
    </row>
    <row r="1040" spans="3:41" outlineLevel="1" x14ac:dyDescent="0.4">
      <c r="C1040" s="240" t="s">
        <v>299</v>
      </c>
      <c r="D1040" s="18" t="s">
        <v>185</v>
      </c>
      <c r="E1040" s="241">
        <v>0</v>
      </c>
      <c r="F1040" s="241">
        <v>0</v>
      </c>
      <c r="G1040" s="241">
        <v>0</v>
      </c>
      <c r="H1040" s="241">
        <v>0</v>
      </c>
      <c r="I1040" s="241">
        <v>0</v>
      </c>
      <c r="J1040" s="241">
        <v>2160.6417738672799</v>
      </c>
      <c r="K1040" s="241">
        <v>2160.6417738672799</v>
      </c>
      <c r="L1040" s="241">
        <v>2160.6417738672799</v>
      </c>
      <c r="M1040" s="241">
        <v>2160.6417738672799</v>
      </c>
      <c r="N1040" s="241">
        <v>2160.6417738672799</v>
      </c>
      <c r="O1040" s="241">
        <v>0</v>
      </c>
      <c r="P1040" s="241">
        <v>2160.6417738672799</v>
      </c>
      <c r="Q1040" s="241">
        <v>0</v>
      </c>
      <c r="R1040" s="241">
        <v>0</v>
      </c>
      <c r="S1040" s="241">
        <v>0</v>
      </c>
      <c r="T1040" s="241">
        <v>2160.6417738672799</v>
      </c>
      <c r="U1040" s="241" t="e">
        <f t="shared" ref="U1040:AN1040" si="114">U995</f>
        <v>#VALUE!</v>
      </c>
      <c r="V1040" s="241" t="e">
        <f t="shared" si="114"/>
        <v>#VALUE!</v>
      </c>
      <c r="W1040" s="241" t="e">
        <f t="shared" si="114"/>
        <v>#VALUE!</v>
      </c>
      <c r="X1040" s="241" t="e">
        <f t="shared" si="114"/>
        <v>#VALUE!</v>
      </c>
      <c r="Y1040" s="241" t="e">
        <f t="shared" si="114"/>
        <v>#VALUE!</v>
      </c>
      <c r="Z1040" s="241" t="e">
        <f t="shared" si="114"/>
        <v>#VALUE!</v>
      </c>
      <c r="AA1040" s="241" t="e">
        <f t="shared" si="114"/>
        <v>#VALUE!</v>
      </c>
      <c r="AB1040" s="241" t="e">
        <f t="shared" si="114"/>
        <v>#VALUE!</v>
      </c>
      <c r="AC1040" s="241" t="e">
        <f t="shared" si="114"/>
        <v>#VALUE!</v>
      </c>
      <c r="AD1040" s="241" t="e">
        <f t="shared" si="114"/>
        <v>#VALUE!</v>
      </c>
      <c r="AE1040" s="241" t="e">
        <f t="shared" si="114"/>
        <v>#VALUE!</v>
      </c>
      <c r="AF1040" s="241" t="e">
        <f t="shared" si="114"/>
        <v>#VALUE!</v>
      </c>
      <c r="AG1040" s="241" t="e">
        <f t="shared" si="114"/>
        <v>#VALUE!</v>
      </c>
      <c r="AH1040" s="241" t="e">
        <f t="shared" si="114"/>
        <v>#VALUE!</v>
      </c>
      <c r="AI1040" s="241" t="e">
        <f t="shared" si="114"/>
        <v>#VALUE!</v>
      </c>
      <c r="AJ1040" s="241" t="e">
        <f t="shared" si="114"/>
        <v>#VALUE!</v>
      </c>
      <c r="AK1040" s="241" t="e">
        <f t="shared" si="114"/>
        <v>#VALUE!</v>
      </c>
      <c r="AL1040" s="241" t="e">
        <f t="shared" si="114"/>
        <v>#VALUE!</v>
      </c>
      <c r="AM1040" s="241" t="e">
        <f t="shared" si="114"/>
        <v>#VALUE!</v>
      </c>
      <c r="AN1040" s="242" t="e">
        <f t="shared" si="114"/>
        <v>#VALUE!</v>
      </c>
      <c r="AO1040" s="17"/>
    </row>
    <row r="1041" spans="2:41" outlineLevel="1" x14ac:dyDescent="0.4">
      <c r="C1041" s="199" t="s">
        <v>281</v>
      </c>
      <c r="D1041" s="203" t="s">
        <v>185</v>
      </c>
      <c r="E1041" s="213">
        <v>0</v>
      </c>
      <c r="F1041" s="213">
        <v>0</v>
      </c>
      <c r="G1041" s="213">
        <v>0</v>
      </c>
      <c r="H1041" s="213">
        <v>0</v>
      </c>
      <c r="I1041" s="213">
        <v>0</v>
      </c>
      <c r="J1041" s="213">
        <v>42452.05387323285</v>
      </c>
      <c r="K1041" s="213">
        <v>45028.319378681881</v>
      </c>
      <c r="L1041" s="213">
        <v>44575.763658904325</v>
      </c>
      <c r="M1041" s="213">
        <v>44138.119847511858</v>
      </c>
      <c r="N1041" s="213">
        <v>44516.80195270761</v>
      </c>
      <c r="O1041" s="213">
        <v>0</v>
      </c>
      <c r="P1041" s="213">
        <v>42448.928086213629</v>
      </c>
      <c r="Q1041" s="213">
        <v>0</v>
      </c>
      <c r="R1041" s="213">
        <v>0</v>
      </c>
      <c r="S1041" s="213">
        <v>0</v>
      </c>
      <c r="T1041" s="213">
        <v>44452.205208421525</v>
      </c>
      <c r="U1041" s="213" t="e">
        <f t="shared" ref="U1041:AN1041" si="115">SUM(U1039:U1040)</f>
        <v>#VALUE!</v>
      </c>
      <c r="V1041" s="213" t="e">
        <f t="shared" si="115"/>
        <v>#VALUE!</v>
      </c>
      <c r="W1041" s="213" t="e">
        <f t="shared" si="115"/>
        <v>#VALUE!</v>
      </c>
      <c r="X1041" s="213" t="e">
        <f t="shared" si="115"/>
        <v>#VALUE!</v>
      </c>
      <c r="Y1041" s="213" t="e">
        <f t="shared" si="115"/>
        <v>#VALUE!</v>
      </c>
      <c r="Z1041" s="213" t="e">
        <f t="shared" si="115"/>
        <v>#VALUE!</v>
      </c>
      <c r="AA1041" s="213" t="e">
        <f t="shared" si="115"/>
        <v>#VALUE!</v>
      </c>
      <c r="AB1041" s="213" t="e">
        <f t="shared" si="115"/>
        <v>#VALUE!</v>
      </c>
      <c r="AC1041" s="213" t="e">
        <f t="shared" si="115"/>
        <v>#VALUE!</v>
      </c>
      <c r="AD1041" s="213" t="e">
        <f t="shared" si="115"/>
        <v>#VALUE!</v>
      </c>
      <c r="AE1041" s="213" t="e">
        <f t="shared" si="115"/>
        <v>#VALUE!</v>
      </c>
      <c r="AF1041" s="213" t="e">
        <f t="shared" si="115"/>
        <v>#VALUE!</v>
      </c>
      <c r="AG1041" s="213" t="e">
        <f t="shared" si="115"/>
        <v>#VALUE!</v>
      </c>
      <c r="AH1041" s="213" t="e">
        <f t="shared" si="115"/>
        <v>#VALUE!</v>
      </c>
      <c r="AI1041" s="213" t="e">
        <f t="shared" si="115"/>
        <v>#VALUE!</v>
      </c>
      <c r="AJ1041" s="213" t="e">
        <f t="shared" si="115"/>
        <v>#VALUE!</v>
      </c>
      <c r="AK1041" s="213" t="e">
        <f t="shared" si="115"/>
        <v>#VALUE!</v>
      </c>
      <c r="AL1041" s="213" t="e">
        <f t="shared" si="115"/>
        <v>#VALUE!</v>
      </c>
      <c r="AM1041" s="213" t="e">
        <f t="shared" si="115"/>
        <v>#VALUE!</v>
      </c>
      <c r="AN1041" s="214" t="e">
        <f t="shared" si="115"/>
        <v>#VALUE!</v>
      </c>
      <c r="AO1041" s="166"/>
    </row>
    <row r="1042" spans="2:41" outlineLevel="1" x14ac:dyDescent="0.4">
      <c r="C1042" s="159"/>
      <c r="D1042" s="85"/>
      <c r="E1042" s="241"/>
      <c r="F1042" s="241"/>
      <c r="G1042" s="241"/>
      <c r="H1042" s="241"/>
      <c r="I1042" s="241"/>
      <c r="J1042" s="241"/>
      <c r="K1042" s="241"/>
      <c r="L1042" s="241"/>
      <c r="M1042" s="241"/>
      <c r="N1042" s="241"/>
      <c r="O1042" s="241"/>
      <c r="P1042" s="241"/>
      <c r="Q1042" s="241"/>
      <c r="R1042" s="241"/>
      <c r="S1042" s="241"/>
      <c r="T1042" s="241"/>
      <c r="U1042" s="241"/>
      <c r="V1042" s="241"/>
      <c r="W1042" s="241"/>
      <c r="X1042" s="241"/>
      <c r="Y1042" s="241"/>
      <c r="Z1042" s="241"/>
      <c r="AA1042" s="241"/>
      <c r="AB1042" s="241"/>
      <c r="AC1042" s="241"/>
      <c r="AD1042" s="241"/>
      <c r="AE1042" s="241"/>
      <c r="AF1042" s="241"/>
      <c r="AG1042" s="241"/>
      <c r="AH1042" s="241"/>
      <c r="AI1042" s="241"/>
      <c r="AJ1042" s="241"/>
      <c r="AK1042" s="241"/>
      <c r="AL1042" s="241"/>
      <c r="AM1042" s="241"/>
      <c r="AN1042" s="241"/>
    </row>
    <row r="1043" spans="2:41" outlineLevel="1" x14ac:dyDescent="0.4">
      <c r="C1043" s="159"/>
      <c r="D1043" s="85"/>
      <c r="E1043" s="241"/>
      <c r="F1043" s="241"/>
      <c r="G1043" s="241"/>
      <c r="H1043" s="241"/>
      <c r="I1043" s="241"/>
      <c r="J1043" s="241"/>
      <c r="K1043" s="241"/>
      <c r="L1043" s="241"/>
      <c r="M1043" s="241"/>
      <c r="N1043" s="241"/>
      <c r="O1043" s="241"/>
      <c r="P1043" s="241"/>
      <c r="Q1043" s="241"/>
      <c r="R1043" s="241"/>
      <c r="S1043" s="241"/>
      <c r="T1043" s="241"/>
      <c r="U1043" s="241"/>
      <c r="V1043" s="241"/>
      <c r="W1043" s="241"/>
      <c r="X1043" s="241"/>
      <c r="Y1043" s="241"/>
      <c r="Z1043" s="241"/>
      <c r="AA1043" s="241"/>
      <c r="AB1043" s="241"/>
      <c r="AC1043" s="241"/>
      <c r="AD1043" s="241"/>
      <c r="AE1043" s="241"/>
      <c r="AF1043" s="241"/>
      <c r="AG1043" s="241"/>
      <c r="AH1043" s="241"/>
      <c r="AI1043" s="241"/>
      <c r="AJ1043" s="241"/>
      <c r="AK1043" s="241"/>
      <c r="AL1043" s="241"/>
      <c r="AM1043" s="241"/>
      <c r="AN1043" s="241"/>
    </row>
    <row r="1044" spans="2:41" outlineLevel="1" x14ac:dyDescent="0.4">
      <c r="C1044" s="159" t="s">
        <v>300</v>
      </c>
    </row>
    <row r="1045" spans="2:41" outlineLevel="1" x14ac:dyDescent="0.4">
      <c r="C1045" s="14" t="s">
        <v>269</v>
      </c>
      <c r="D1045" s="15" t="s">
        <v>34</v>
      </c>
      <c r="E1045" s="16">
        <v>2015</v>
      </c>
      <c r="F1045" s="16">
        <v>2016</v>
      </c>
      <c r="G1045" s="16">
        <v>2017</v>
      </c>
      <c r="H1045" s="16">
        <v>2018</v>
      </c>
      <c r="I1045" s="16">
        <v>2019</v>
      </c>
      <c r="J1045" s="16">
        <v>2020</v>
      </c>
      <c r="K1045" s="16">
        <v>2021</v>
      </c>
      <c r="L1045" s="16">
        <v>2022</v>
      </c>
      <c r="M1045" s="16">
        <v>2023</v>
      </c>
      <c r="N1045" s="16">
        <v>2024</v>
      </c>
      <c r="O1045" s="16">
        <v>2025</v>
      </c>
      <c r="P1045" s="16">
        <v>2026</v>
      </c>
      <c r="Q1045" s="16">
        <v>2027</v>
      </c>
      <c r="R1045" s="16">
        <v>2028</v>
      </c>
      <c r="S1045" s="16">
        <v>2029</v>
      </c>
      <c r="T1045" s="16">
        <v>2030</v>
      </c>
      <c r="U1045" s="16">
        <f t="shared" ref="U1045:AN1045" si="116">T1045+1</f>
        <v>2031</v>
      </c>
      <c r="V1045" s="16">
        <f t="shared" si="116"/>
        <v>2032</v>
      </c>
      <c r="W1045" s="16">
        <f t="shared" si="116"/>
        <v>2033</v>
      </c>
      <c r="X1045" s="16">
        <f t="shared" si="116"/>
        <v>2034</v>
      </c>
      <c r="Y1045" s="16">
        <f t="shared" si="116"/>
        <v>2035</v>
      </c>
      <c r="Z1045" s="16">
        <f t="shared" si="116"/>
        <v>2036</v>
      </c>
      <c r="AA1045" s="16">
        <f t="shared" si="116"/>
        <v>2037</v>
      </c>
      <c r="AB1045" s="16">
        <f t="shared" si="116"/>
        <v>2038</v>
      </c>
      <c r="AC1045" s="16">
        <f t="shared" si="116"/>
        <v>2039</v>
      </c>
      <c r="AD1045" s="16">
        <f t="shared" si="116"/>
        <v>2040</v>
      </c>
      <c r="AE1045" s="16">
        <f t="shared" si="116"/>
        <v>2041</v>
      </c>
      <c r="AF1045" s="16">
        <f t="shared" si="116"/>
        <v>2042</v>
      </c>
      <c r="AG1045" s="16">
        <f t="shared" si="116"/>
        <v>2043</v>
      </c>
      <c r="AH1045" s="16">
        <f t="shared" si="116"/>
        <v>2044</v>
      </c>
      <c r="AI1045" s="16">
        <f t="shared" si="116"/>
        <v>2045</v>
      </c>
      <c r="AJ1045" s="16">
        <f t="shared" si="116"/>
        <v>2046</v>
      </c>
      <c r="AK1045" s="16">
        <f t="shared" si="116"/>
        <v>2047</v>
      </c>
      <c r="AL1045" s="16">
        <f t="shared" si="116"/>
        <v>2048</v>
      </c>
      <c r="AM1045" s="16">
        <f t="shared" si="116"/>
        <v>2049</v>
      </c>
      <c r="AN1045" s="47">
        <f t="shared" si="116"/>
        <v>2050</v>
      </c>
      <c r="AO1045" s="17"/>
    </row>
    <row r="1046" spans="2:41" outlineLevel="1" x14ac:dyDescent="0.4">
      <c r="C1046" s="239" t="s">
        <v>294</v>
      </c>
      <c r="D1046" s="18" t="s">
        <v>285</v>
      </c>
      <c r="E1046" s="234">
        <v>0</v>
      </c>
      <c r="F1046" s="234">
        <v>0</v>
      </c>
      <c r="G1046" s="234">
        <v>0</v>
      </c>
      <c r="H1046" s="234">
        <v>0</v>
      </c>
      <c r="I1046" s="234">
        <v>0</v>
      </c>
      <c r="J1046" s="234">
        <v>5.7823990245568462</v>
      </c>
      <c r="K1046" s="234">
        <v>6.2696611794525472</v>
      </c>
      <c r="L1046" s="234">
        <v>6.263596682966603</v>
      </c>
      <c r="M1046" s="234">
        <v>6.0818179457014541</v>
      </c>
      <c r="N1046" s="234">
        <v>6.0220845317995053</v>
      </c>
      <c r="O1046" s="234">
        <v>0</v>
      </c>
      <c r="P1046" s="234">
        <v>5.9670655503379226</v>
      </c>
      <c r="Q1046" s="234">
        <v>0</v>
      </c>
      <c r="R1046" s="234">
        <v>0</v>
      </c>
      <c r="S1046" s="234">
        <v>0</v>
      </c>
      <c r="T1046" s="234">
        <v>5.9626340386224292</v>
      </c>
      <c r="U1046" s="234" t="e">
        <f t="shared" ref="U1046:AN1050" si="117">IF(U$997&gt;0,U1034/U$997*100,0)</f>
        <v>#VALUE!</v>
      </c>
      <c r="V1046" s="234" t="e">
        <f t="shared" si="117"/>
        <v>#VALUE!</v>
      </c>
      <c r="W1046" s="234" t="e">
        <f t="shared" si="117"/>
        <v>#VALUE!</v>
      </c>
      <c r="X1046" s="234" t="e">
        <f t="shared" si="117"/>
        <v>#VALUE!</v>
      </c>
      <c r="Y1046" s="234" t="e">
        <f t="shared" si="117"/>
        <v>#VALUE!</v>
      </c>
      <c r="Z1046" s="234" t="e">
        <f t="shared" si="117"/>
        <v>#VALUE!</v>
      </c>
      <c r="AA1046" s="234" t="e">
        <f t="shared" si="117"/>
        <v>#VALUE!</v>
      </c>
      <c r="AB1046" s="234" t="e">
        <f t="shared" si="117"/>
        <v>#VALUE!</v>
      </c>
      <c r="AC1046" s="234" t="e">
        <f t="shared" si="117"/>
        <v>#VALUE!</v>
      </c>
      <c r="AD1046" s="234" t="e">
        <f t="shared" si="117"/>
        <v>#VALUE!</v>
      </c>
      <c r="AE1046" s="234" t="e">
        <f t="shared" si="117"/>
        <v>#VALUE!</v>
      </c>
      <c r="AF1046" s="234" t="e">
        <f t="shared" si="117"/>
        <v>#VALUE!</v>
      </c>
      <c r="AG1046" s="234" t="e">
        <f t="shared" si="117"/>
        <v>#VALUE!</v>
      </c>
      <c r="AH1046" s="234" t="e">
        <f t="shared" si="117"/>
        <v>#VALUE!</v>
      </c>
      <c r="AI1046" s="234" t="e">
        <f t="shared" si="117"/>
        <v>#VALUE!</v>
      </c>
      <c r="AJ1046" s="234" t="e">
        <f t="shared" si="117"/>
        <v>#VALUE!</v>
      </c>
      <c r="AK1046" s="234" t="e">
        <f t="shared" si="117"/>
        <v>#VALUE!</v>
      </c>
      <c r="AL1046" s="234" t="e">
        <f t="shared" si="117"/>
        <v>#VALUE!</v>
      </c>
      <c r="AM1046" s="234" t="e">
        <f t="shared" si="117"/>
        <v>#VALUE!</v>
      </c>
      <c r="AN1046" s="235" t="e">
        <f t="shared" si="117"/>
        <v>#VALUE!</v>
      </c>
      <c r="AO1046" s="17"/>
    </row>
    <row r="1047" spans="2:41" outlineLevel="1" x14ac:dyDescent="0.4">
      <c r="C1047" s="239" t="s">
        <v>295</v>
      </c>
      <c r="D1047" s="18" t="s">
        <v>285</v>
      </c>
      <c r="E1047" s="234">
        <v>0</v>
      </c>
      <c r="F1047" s="234">
        <v>0</v>
      </c>
      <c r="G1047" s="234">
        <v>0</v>
      </c>
      <c r="H1047" s="234">
        <v>0</v>
      </c>
      <c r="I1047" s="234">
        <v>0</v>
      </c>
      <c r="J1047" s="234">
        <v>1.8238108671406981</v>
      </c>
      <c r="K1047" s="234">
        <v>1.8174771949409843</v>
      </c>
      <c r="L1047" s="234">
        <v>1.5598983906391881</v>
      </c>
      <c r="M1047" s="234">
        <v>1.7869271046862867</v>
      </c>
      <c r="N1047" s="234">
        <v>1.774567717354103</v>
      </c>
      <c r="O1047" s="234">
        <v>0</v>
      </c>
      <c r="P1047" s="234">
        <v>1.7429992558953353</v>
      </c>
      <c r="Q1047" s="234">
        <v>0</v>
      </c>
      <c r="R1047" s="234">
        <v>0</v>
      </c>
      <c r="S1047" s="234">
        <v>0</v>
      </c>
      <c r="T1047" s="234">
        <v>1.8814044299683226</v>
      </c>
      <c r="U1047" s="234" t="e">
        <f t="shared" si="117"/>
        <v>#VALUE!</v>
      </c>
      <c r="V1047" s="234" t="e">
        <f t="shared" si="117"/>
        <v>#VALUE!</v>
      </c>
      <c r="W1047" s="234" t="e">
        <f t="shared" si="117"/>
        <v>#VALUE!</v>
      </c>
      <c r="X1047" s="234" t="e">
        <f t="shared" si="117"/>
        <v>#VALUE!</v>
      </c>
      <c r="Y1047" s="234" t="e">
        <f t="shared" si="117"/>
        <v>#VALUE!</v>
      </c>
      <c r="Z1047" s="234" t="e">
        <f t="shared" si="117"/>
        <v>#VALUE!</v>
      </c>
      <c r="AA1047" s="234" t="e">
        <f t="shared" si="117"/>
        <v>#VALUE!</v>
      </c>
      <c r="AB1047" s="234" t="e">
        <f t="shared" si="117"/>
        <v>#VALUE!</v>
      </c>
      <c r="AC1047" s="234" t="e">
        <f t="shared" si="117"/>
        <v>#VALUE!</v>
      </c>
      <c r="AD1047" s="234" t="e">
        <f t="shared" si="117"/>
        <v>#VALUE!</v>
      </c>
      <c r="AE1047" s="234" t="e">
        <f t="shared" si="117"/>
        <v>#VALUE!</v>
      </c>
      <c r="AF1047" s="234" t="e">
        <f t="shared" si="117"/>
        <v>#VALUE!</v>
      </c>
      <c r="AG1047" s="234" t="e">
        <f t="shared" si="117"/>
        <v>#VALUE!</v>
      </c>
      <c r="AH1047" s="234" t="e">
        <f t="shared" si="117"/>
        <v>#VALUE!</v>
      </c>
      <c r="AI1047" s="234" t="e">
        <f t="shared" si="117"/>
        <v>#VALUE!</v>
      </c>
      <c r="AJ1047" s="234" t="e">
        <f t="shared" si="117"/>
        <v>#VALUE!</v>
      </c>
      <c r="AK1047" s="234" t="e">
        <f t="shared" si="117"/>
        <v>#VALUE!</v>
      </c>
      <c r="AL1047" s="234" t="e">
        <f t="shared" si="117"/>
        <v>#VALUE!</v>
      </c>
      <c r="AM1047" s="234" t="e">
        <f t="shared" si="117"/>
        <v>#VALUE!</v>
      </c>
      <c r="AN1047" s="235" t="e">
        <f t="shared" si="117"/>
        <v>#VALUE!</v>
      </c>
      <c r="AO1047" s="17"/>
    </row>
    <row r="1048" spans="2:41" outlineLevel="1" x14ac:dyDescent="0.4">
      <c r="C1048" s="239" t="s">
        <v>296</v>
      </c>
      <c r="D1048" s="18" t="s">
        <v>285</v>
      </c>
      <c r="E1048" s="224">
        <v>0</v>
      </c>
      <c r="F1048" s="224">
        <v>0</v>
      </c>
      <c r="G1048" s="224">
        <v>0</v>
      </c>
      <c r="H1048" s="224">
        <v>0</v>
      </c>
      <c r="I1048" s="224">
        <v>0</v>
      </c>
      <c r="J1048" s="224">
        <v>10.55075805500131</v>
      </c>
      <c r="K1048" s="224">
        <v>10.91118382930903</v>
      </c>
      <c r="L1048" s="224">
        <v>10.689402162005747</v>
      </c>
      <c r="M1048" s="224">
        <v>10.448727421302348</v>
      </c>
      <c r="N1048" s="224">
        <v>10.503046419430971</v>
      </c>
      <c r="O1048" s="224">
        <v>0</v>
      </c>
      <c r="P1048" s="224">
        <v>9.7853923227068531</v>
      </c>
      <c r="Q1048" s="224">
        <v>0</v>
      </c>
      <c r="R1048" s="224">
        <v>0</v>
      </c>
      <c r="S1048" s="224">
        <v>0</v>
      </c>
      <c r="T1048" s="224">
        <v>9.9908195160568383</v>
      </c>
      <c r="U1048" s="224" t="e">
        <f t="shared" si="117"/>
        <v>#VALUE!</v>
      </c>
      <c r="V1048" s="224" t="e">
        <f t="shared" si="117"/>
        <v>#VALUE!</v>
      </c>
      <c r="W1048" s="224" t="e">
        <f t="shared" si="117"/>
        <v>#VALUE!</v>
      </c>
      <c r="X1048" s="224" t="e">
        <f t="shared" si="117"/>
        <v>#VALUE!</v>
      </c>
      <c r="Y1048" s="224" t="e">
        <f t="shared" si="117"/>
        <v>#VALUE!</v>
      </c>
      <c r="Z1048" s="224" t="e">
        <f t="shared" si="117"/>
        <v>#VALUE!</v>
      </c>
      <c r="AA1048" s="224" t="e">
        <f t="shared" si="117"/>
        <v>#VALUE!</v>
      </c>
      <c r="AB1048" s="224" t="e">
        <f t="shared" si="117"/>
        <v>#VALUE!</v>
      </c>
      <c r="AC1048" s="224" t="e">
        <f t="shared" si="117"/>
        <v>#VALUE!</v>
      </c>
      <c r="AD1048" s="224" t="e">
        <f t="shared" si="117"/>
        <v>#VALUE!</v>
      </c>
      <c r="AE1048" s="224" t="e">
        <f t="shared" si="117"/>
        <v>#VALUE!</v>
      </c>
      <c r="AF1048" s="224" t="e">
        <f t="shared" si="117"/>
        <v>#VALUE!</v>
      </c>
      <c r="AG1048" s="224" t="e">
        <f t="shared" si="117"/>
        <v>#VALUE!</v>
      </c>
      <c r="AH1048" s="224" t="e">
        <f t="shared" si="117"/>
        <v>#VALUE!</v>
      </c>
      <c r="AI1048" s="224" t="e">
        <f t="shared" si="117"/>
        <v>#VALUE!</v>
      </c>
      <c r="AJ1048" s="224" t="e">
        <f t="shared" si="117"/>
        <v>#VALUE!</v>
      </c>
      <c r="AK1048" s="224" t="e">
        <f t="shared" si="117"/>
        <v>#VALUE!</v>
      </c>
      <c r="AL1048" s="224" t="e">
        <f t="shared" si="117"/>
        <v>#VALUE!</v>
      </c>
      <c r="AM1048" s="224" t="e">
        <f t="shared" si="117"/>
        <v>#VALUE!</v>
      </c>
      <c r="AN1048" s="236" t="e">
        <f t="shared" si="117"/>
        <v>#VALUE!</v>
      </c>
      <c r="AO1048" s="17"/>
    </row>
    <row r="1049" spans="2:41" outlineLevel="1" x14ac:dyDescent="0.4">
      <c r="C1049" s="243" t="s">
        <v>297</v>
      </c>
      <c r="D1049" s="18" t="s">
        <v>285</v>
      </c>
      <c r="E1049" s="224">
        <v>0</v>
      </c>
      <c r="F1049" s="224">
        <v>0</v>
      </c>
      <c r="G1049" s="224">
        <v>0</v>
      </c>
      <c r="H1049" s="224">
        <v>0</v>
      </c>
      <c r="I1049" s="224">
        <v>0</v>
      </c>
      <c r="J1049" s="224">
        <v>0</v>
      </c>
      <c r="K1049" s="224">
        <v>0</v>
      </c>
      <c r="L1049" s="224">
        <v>0</v>
      </c>
      <c r="M1049" s="224">
        <v>0</v>
      </c>
      <c r="N1049" s="224">
        <v>0</v>
      </c>
      <c r="O1049" s="224">
        <v>0</v>
      </c>
      <c r="P1049" s="224">
        <v>0</v>
      </c>
      <c r="Q1049" s="224">
        <v>0</v>
      </c>
      <c r="R1049" s="224">
        <v>0</v>
      </c>
      <c r="S1049" s="224">
        <v>0</v>
      </c>
      <c r="T1049" s="224">
        <v>0</v>
      </c>
      <c r="U1049" s="224" t="e">
        <f t="shared" si="117"/>
        <v>#VALUE!</v>
      </c>
      <c r="V1049" s="224" t="e">
        <f t="shared" si="117"/>
        <v>#VALUE!</v>
      </c>
      <c r="W1049" s="224" t="e">
        <f t="shared" si="117"/>
        <v>#VALUE!</v>
      </c>
      <c r="X1049" s="224" t="e">
        <f t="shared" si="117"/>
        <v>#VALUE!</v>
      </c>
      <c r="Y1049" s="224" t="e">
        <f t="shared" si="117"/>
        <v>#VALUE!</v>
      </c>
      <c r="Z1049" s="224" t="e">
        <f t="shared" si="117"/>
        <v>#VALUE!</v>
      </c>
      <c r="AA1049" s="224" t="e">
        <f t="shared" si="117"/>
        <v>#VALUE!</v>
      </c>
      <c r="AB1049" s="224" t="e">
        <f t="shared" si="117"/>
        <v>#VALUE!</v>
      </c>
      <c r="AC1049" s="224" t="e">
        <f t="shared" si="117"/>
        <v>#VALUE!</v>
      </c>
      <c r="AD1049" s="224" t="e">
        <f t="shared" si="117"/>
        <v>#VALUE!</v>
      </c>
      <c r="AE1049" s="224" t="e">
        <f t="shared" si="117"/>
        <v>#VALUE!</v>
      </c>
      <c r="AF1049" s="224" t="e">
        <f t="shared" si="117"/>
        <v>#VALUE!</v>
      </c>
      <c r="AG1049" s="224" t="e">
        <f t="shared" si="117"/>
        <v>#VALUE!</v>
      </c>
      <c r="AH1049" s="224" t="e">
        <f t="shared" si="117"/>
        <v>#VALUE!</v>
      </c>
      <c r="AI1049" s="224" t="e">
        <f t="shared" si="117"/>
        <v>#VALUE!</v>
      </c>
      <c r="AJ1049" s="224" t="e">
        <f t="shared" si="117"/>
        <v>#VALUE!</v>
      </c>
      <c r="AK1049" s="224" t="e">
        <f t="shared" si="117"/>
        <v>#VALUE!</v>
      </c>
      <c r="AL1049" s="224" t="e">
        <f t="shared" si="117"/>
        <v>#VALUE!</v>
      </c>
      <c r="AM1049" s="224" t="e">
        <f t="shared" si="117"/>
        <v>#VALUE!</v>
      </c>
      <c r="AN1049" s="236" t="e">
        <f t="shared" si="117"/>
        <v>#VALUE!</v>
      </c>
      <c r="AO1049" s="17"/>
    </row>
    <row r="1050" spans="2:41" outlineLevel="1" x14ac:dyDescent="0.4">
      <c r="C1050" s="243" t="s">
        <v>298</v>
      </c>
      <c r="D1050" s="18" t="s">
        <v>285</v>
      </c>
      <c r="E1050" s="224">
        <v>0</v>
      </c>
      <c r="F1050" s="224">
        <v>0</v>
      </c>
      <c r="G1050" s="224">
        <v>0</v>
      </c>
      <c r="H1050" s="224">
        <v>0</v>
      </c>
      <c r="I1050" s="224">
        <v>0</v>
      </c>
      <c r="J1050" s="224">
        <v>0.50102542539638117</v>
      </c>
      <c r="K1050" s="224">
        <v>0.46204250001418995</v>
      </c>
      <c r="L1050" s="224">
        <v>0.33325957010752499</v>
      </c>
      <c r="M1050" s="224">
        <v>-2.8254355422067851E-2</v>
      </c>
      <c r="N1050" s="224">
        <v>-0.15352874059857746</v>
      </c>
      <c r="O1050" s="224">
        <v>0</v>
      </c>
      <c r="P1050" s="224">
        <v>-0.73230424477032396</v>
      </c>
      <c r="Q1050" s="224">
        <v>0</v>
      </c>
      <c r="R1050" s="224">
        <v>0</v>
      </c>
      <c r="S1050" s="224">
        <v>0</v>
      </c>
      <c r="T1050" s="224">
        <v>-1.0307521357902596</v>
      </c>
      <c r="U1050" s="224" t="e">
        <f t="shared" si="117"/>
        <v>#VALUE!</v>
      </c>
      <c r="V1050" s="224" t="e">
        <f t="shared" si="117"/>
        <v>#VALUE!</v>
      </c>
      <c r="W1050" s="224" t="e">
        <f t="shared" si="117"/>
        <v>#VALUE!</v>
      </c>
      <c r="X1050" s="224" t="e">
        <f t="shared" si="117"/>
        <v>#VALUE!</v>
      </c>
      <c r="Y1050" s="224" t="e">
        <f t="shared" si="117"/>
        <v>#VALUE!</v>
      </c>
      <c r="Z1050" s="224" t="e">
        <f t="shared" si="117"/>
        <v>#VALUE!</v>
      </c>
      <c r="AA1050" s="224" t="e">
        <f t="shared" si="117"/>
        <v>#VALUE!</v>
      </c>
      <c r="AB1050" s="224" t="e">
        <f t="shared" si="117"/>
        <v>#VALUE!</v>
      </c>
      <c r="AC1050" s="224" t="e">
        <f t="shared" si="117"/>
        <v>#VALUE!</v>
      </c>
      <c r="AD1050" s="224" t="e">
        <f t="shared" si="117"/>
        <v>#VALUE!</v>
      </c>
      <c r="AE1050" s="224" t="e">
        <f t="shared" si="117"/>
        <v>#VALUE!</v>
      </c>
      <c r="AF1050" s="224" t="e">
        <f t="shared" si="117"/>
        <v>#VALUE!</v>
      </c>
      <c r="AG1050" s="224" t="e">
        <f t="shared" si="117"/>
        <v>#VALUE!</v>
      </c>
      <c r="AH1050" s="224" t="e">
        <f t="shared" si="117"/>
        <v>#VALUE!</v>
      </c>
      <c r="AI1050" s="224" t="e">
        <f t="shared" si="117"/>
        <v>#VALUE!</v>
      </c>
      <c r="AJ1050" s="224" t="e">
        <f t="shared" si="117"/>
        <v>#VALUE!</v>
      </c>
      <c r="AK1050" s="224" t="e">
        <f t="shared" si="117"/>
        <v>#VALUE!</v>
      </c>
      <c r="AL1050" s="224" t="e">
        <f t="shared" si="117"/>
        <v>#VALUE!</v>
      </c>
      <c r="AM1050" s="224" t="e">
        <f t="shared" si="117"/>
        <v>#VALUE!</v>
      </c>
      <c r="AN1050" s="236" t="e">
        <f t="shared" si="117"/>
        <v>#VALUE!</v>
      </c>
      <c r="AO1050" s="17"/>
    </row>
    <row r="1051" spans="2:41" outlineLevel="1" x14ac:dyDescent="0.4">
      <c r="C1051" s="199" t="s">
        <v>301</v>
      </c>
      <c r="D1051" s="95" t="s">
        <v>285</v>
      </c>
      <c r="E1051" s="237">
        <v>0</v>
      </c>
      <c r="F1051" s="237">
        <v>0</v>
      </c>
      <c r="G1051" s="237">
        <v>0</v>
      </c>
      <c r="H1051" s="237">
        <v>0</v>
      </c>
      <c r="I1051" s="237">
        <v>0</v>
      </c>
      <c r="J1051" s="237">
        <v>18.657993372095238</v>
      </c>
      <c r="K1051" s="237">
        <v>19.460364703716749</v>
      </c>
      <c r="L1051" s="237">
        <v>18.846156805719065</v>
      </c>
      <c r="M1051" s="237">
        <v>18.289218116268021</v>
      </c>
      <c r="N1051" s="237">
        <v>18.146169927986001</v>
      </c>
      <c r="O1051" s="237">
        <v>0</v>
      </c>
      <c r="P1051" s="237">
        <v>16.763152884169788</v>
      </c>
      <c r="Q1051" s="237">
        <v>0</v>
      </c>
      <c r="R1051" s="237">
        <v>0</v>
      </c>
      <c r="S1051" s="237">
        <v>0</v>
      </c>
      <c r="T1051" s="237">
        <v>16.804105848857333</v>
      </c>
      <c r="U1051" s="237" t="e">
        <f t="shared" ref="U1051:AN1051" si="118">SUM(U1046:U1050)</f>
        <v>#VALUE!</v>
      </c>
      <c r="V1051" s="237" t="e">
        <f t="shared" si="118"/>
        <v>#VALUE!</v>
      </c>
      <c r="W1051" s="237" t="e">
        <f t="shared" si="118"/>
        <v>#VALUE!</v>
      </c>
      <c r="X1051" s="237" t="e">
        <f t="shared" si="118"/>
        <v>#VALUE!</v>
      </c>
      <c r="Y1051" s="237" t="e">
        <f t="shared" si="118"/>
        <v>#VALUE!</v>
      </c>
      <c r="Z1051" s="237" t="e">
        <f t="shared" si="118"/>
        <v>#VALUE!</v>
      </c>
      <c r="AA1051" s="237" t="e">
        <f t="shared" si="118"/>
        <v>#VALUE!</v>
      </c>
      <c r="AB1051" s="237" t="e">
        <f t="shared" si="118"/>
        <v>#VALUE!</v>
      </c>
      <c r="AC1051" s="237" t="e">
        <f t="shared" si="118"/>
        <v>#VALUE!</v>
      </c>
      <c r="AD1051" s="237" t="e">
        <f t="shared" si="118"/>
        <v>#VALUE!</v>
      </c>
      <c r="AE1051" s="237" t="e">
        <f t="shared" si="118"/>
        <v>#VALUE!</v>
      </c>
      <c r="AF1051" s="237" t="e">
        <f t="shared" si="118"/>
        <v>#VALUE!</v>
      </c>
      <c r="AG1051" s="237" t="e">
        <f t="shared" si="118"/>
        <v>#VALUE!</v>
      </c>
      <c r="AH1051" s="237" t="e">
        <f t="shared" si="118"/>
        <v>#VALUE!</v>
      </c>
      <c r="AI1051" s="237" t="e">
        <f t="shared" si="118"/>
        <v>#VALUE!</v>
      </c>
      <c r="AJ1051" s="237" t="e">
        <f t="shared" si="118"/>
        <v>#VALUE!</v>
      </c>
      <c r="AK1051" s="237" t="e">
        <f t="shared" si="118"/>
        <v>#VALUE!</v>
      </c>
      <c r="AL1051" s="237" t="e">
        <f t="shared" si="118"/>
        <v>#VALUE!</v>
      </c>
      <c r="AM1051" s="237" t="e">
        <f t="shared" si="118"/>
        <v>#VALUE!</v>
      </c>
      <c r="AN1051" s="238" t="e">
        <f t="shared" si="118"/>
        <v>#VALUE!</v>
      </c>
      <c r="AO1051" s="166"/>
    </row>
    <row r="1052" spans="2:41" outlineLevel="1" collapsed="1" x14ac:dyDescent="0.4">
      <c r="C1052" s="159"/>
      <c r="D1052" s="244"/>
      <c r="E1052" s="224"/>
      <c r="F1052" s="224"/>
      <c r="G1052" s="224"/>
      <c r="H1052" s="224"/>
      <c r="I1052" s="224"/>
      <c r="J1052" s="224"/>
      <c r="K1052" s="224"/>
      <c r="L1052" s="224"/>
      <c r="M1052" s="224"/>
      <c r="N1052" s="224"/>
      <c r="O1052" s="224"/>
      <c r="P1052" s="224"/>
      <c r="Q1052" s="224"/>
      <c r="R1052" s="224"/>
      <c r="S1052" s="224"/>
      <c r="T1052" s="224"/>
      <c r="U1052" s="224"/>
      <c r="V1052" s="224"/>
      <c r="W1052" s="224"/>
      <c r="X1052" s="224"/>
      <c r="Y1052" s="224"/>
      <c r="Z1052" s="224"/>
      <c r="AA1052" s="224"/>
      <c r="AB1052" s="224"/>
      <c r="AC1052" s="224"/>
      <c r="AD1052" s="224"/>
      <c r="AE1052" s="224"/>
      <c r="AF1052" s="224"/>
      <c r="AG1052" s="224"/>
      <c r="AH1052" s="224"/>
      <c r="AI1052" s="224"/>
      <c r="AJ1052" s="224"/>
      <c r="AK1052" s="224"/>
      <c r="AL1052" s="224"/>
      <c r="AM1052" s="224"/>
      <c r="AN1052" s="224"/>
      <c r="AO1052" s="48"/>
    </row>
    <row r="1054" spans="2:41" ht="15.75" x14ac:dyDescent="0.5">
      <c r="B1054" s="12" t="s">
        <v>302</v>
      </c>
      <c r="C1054" s="12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</row>
    <row r="1055" spans="2:41" outlineLevel="1" x14ac:dyDescent="0.4"/>
    <row r="1056" spans="2:41" outlineLevel="1" x14ac:dyDescent="0.4">
      <c r="C1056" s="99" t="s">
        <v>303</v>
      </c>
    </row>
    <row r="1057" spans="3:41" outlineLevel="1" x14ac:dyDescent="0.4">
      <c r="C1057" s="14" t="s">
        <v>304</v>
      </c>
      <c r="D1057" s="15" t="s">
        <v>34</v>
      </c>
      <c r="E1057" s="16">
        <v>2015</v>
      </c>
      <c r="F1057" s="16">
        <v>2016</v>
      </c>
      <c r="G1057" s="16">
        <v>2017</v>
      </c>
      <c r="H1057" s="16">
        <v>2018</v>
      </c>
      <c r="I1057" s="16">
        <v>2019</v>
      </c>
      <c r="J1057" s="16">
        <v>2020</v>
      </c>
      <c r="K1057" s="16">
        <v>2021</v>
      </c>
      <c r="L1057" s="16">
        <v>2022</v>
      </c>
      <c r="M1057" s="16">
        <v>2023</v>
      </c>
      <c r="N1057" s="16">
        <v>2024</v>
      </c>
      <c r="O1057" s="16">
        <v>2025</v>
      </c>
      <c r="P1057" s="16">
        <v>2026</v>
      </c>
      <c r="Q1057" s="16">
        <v>2027</v>
      </c>
      <c r="R1057" s="16">
        <v>2028</v>
      </c>
      <c r="S1057" s="16">
        <v>2029</v>
      </c>
      <c r="T1057" s="16">
        <v>2030</v>
      </c>
      <c r="U1057" s="16">
        <f t="shared" ref="U1057:AN1057" si="119">T1057+1</f>
        <v>2031</v>
      </c>
      <c r="V1057" s="16">
        <f t="shared" si="119"/>
        <v>2032</v>
      </c>
      <c r="W1057" s="16">
        <f t="shared" si="119"/>
        <v>2033</v>
      </c>
      <c r="X1057" s="16">
        <f t="shared" si="119"/>
        <v>2034</v>
      </c>
      <c r="Y1057" s="16">
        <f t="shared" si="119"/>
        <v>2035</v>
      </c>
      <c r="Z1057" s="16">
        <f t="shared" si="119"/>
        <v>2036</v>
      </c>
      <c r="AA1057" s="16">
        <f t="shared" si="119"/>
        <v>2037</v>
      </c>
      <c r="AB1057" s="16">
        <f t="shared" si="119"/>
        <v>2038</v>
      </c>
      <c r="AC1057" s="16">
        <f t="shared" si="119"/>
        <v>2039</v>
      </c>
      <c r="AD1057" s="16">
        <f t="shared" si="119"/>
        <v>2040</v>
      </c>
      <c r="AE1057" s="16">
        <f t="shared" si="119"/>
        <v>2041</v>
      </c>
      <c r="AF1057" s="16">
        <f t="shared" si="119"/>
        <v>2042</v>
      </c>
      <c r="AG1057" s="16">
        <f t="shared" si="119"/>
        <v>2043</v>
      </c>
      <c r="AH1057" s="16">
        <f t="shared" si="119"/>
        <v>2044</v>
      </c>
      <c r="AI1057" s="16">
        <f t="shared" si="119"/>
        <v>2045</v>
      </c>
      <c r="AJ1057" s="16">
        <f t="shared" si="119"/>
        <v>2046</v>
      </c>
      <c r="AK1057" s="16">
        <f t="shared" si="119"/>
        <v>2047</v>
      </c>
      <c r="AL1057" s="16">
        <f t="shared" si="119"/>
        <v>2048</v>
      </c>
      <c r="AM1057" s="16">
        <f t="shared" si="119"/>
        <v>2049</v>
      </c>
      <c r="AN1057" s="16">
        <f t="shared" si="119"/>
        <v>2050</v>
      </c>
      <c r="AO1057" s="17"/>
    </row>
    <row r="1058" spans="3:41" outlineLevel="1" x14ac:dyDescent="0.4">
      <c r="C1058" s="29" t="s">
        <v>18</v>
      </c>
      <c r="D1058" s="22" t="s">
        <v>305</v>
      </c>
      <c r="E1058" s="34">
        <v>0</v>
      </c>
      <c r="F1058" s="34">
        <v>0</v>
      </c>
      <c r="G1058" s="34">
        <v>0</v>
      </c>
      <c r="H1058" s="34">
        <v>0</v>
      </c>
      <c r="I1058" s="34">
        <v>0</v>
      </c>
      <c r="J1058" s="245">
        <v>28.664322174754279</v>
      </c>
      <c r="K1058" s="245">
        <v>28.58623067223197</v>
      </c>
      <c r="L1058" s="245">
        <v>25.940086915099613</v>
      </c>
      <c r="M1058" s="245">
        <v>25.234917241486702</v>
      </c>
      <c r="N1058" s="245">
        <v>26.586181026423265</v>
      </c>
      <c r="O1058" s="245">
        <v>0</v>
      </c>
      <c r="P1058" s="245">
        <v>27.317554220757366</v>
      </c>
      <c r="Q1058" s="245">
        <v>0</v>
      </c>
      <c r="R1058" s="245">
        <v>0</v>
      </c>
      <c r="S1058" s="245">
        <v>0</v>
      </c>
      <c r="T1058" s="245">
        <v>23.266210503449095</v>
      </c>
      <c r="U1058" s="34" t="e">
        <f>SUMIFS([1]raw_fuel_burn!$G:$G,[1]raw_fuel_burn!$E:$E,U$1057,[1]raw_fuel_burn!$C:$C,$C1058)/1000000</f>
        <v>#VALUE!</v>
      </c>
      <c r="V1058" s="34" t="e">
        <f>SUMIFS([1]raw_fuel_burn!$G:$G,[1]raw_fuel_burn!$E:$E,V$1057,[1]raw_fuel_burn!$C:$C,$C1058)/1000000</f>
        <v>#VALUE!</v>
      </c>
      <c r="W1058" s="34" t="e">
        <f>SUMIFS([1]raw_fuel_burn!$G:$G,[1]raw_fuel_burn!$E:$E,W$1057,[1]raw_fuel_burn!$C:$C,$C1058)/1000000</f>
        <v>#VALUE!</v>
      </c>
      <c r="X1058" s="34" t="e">
        <f>SUMIFS([1]raw_fuel_burn!$G:$G,[1]raw_fuel_burn!$E:$E,X$1057,[1]raw_fuel_burn!$C:$C,$C1058)/1000000</f>
        <v>#VALUE!</v>
      </c>
      <c r="Y1058" s="34" t="e">
        <f>SUMIFS([1]raw_fuel_burn!$G:$G,[1]raw_fuel_burn!$E:$E,Y$1057,[1]raw_fuel_burn!$C:$C,$C1058)/1000000</f>
        <v>#VALUE!</v>
      </c>
      <c r="Z1058" s="34" t="e">
        <f>SUMIFS([1]raw_fuel_burn!$G:$G,[1]raw_fuel_burn!$E:$E,Z$1057,[1]raw_fuel_burn!$C:$C,$C1058)/1000000</f>
        <v>#VALUE!</v>
      </c>
      <c r="AA1058" s="34" t="e">
        <f>SUMIFS([1]raw_fuel_burn!$G:$G,[1]raw_fuel_burn!$E:$E,AA$1057,[1]raw_fuel_burn!$C:$C,$C1058)/1000000</f>
        <v>#VALUE!</v>
      </c>
      <c r="AB1058" s="34" t="e">
        <f>SUMIFS([1]raw_fuel_burn!$G:$G,[1]raw_fuel_burn!$E:$E,AB$1057,[1]raw_fuel_burn!$C:$C,$C1058)/1000000</f>
        <v>#VALUE!</v>
      </c>
      <c r="AC1058" s="34" t="e">
        <f>SUMIFS([1]raw_fuel_burn!$G:$G,[1]raw_fuel_burn!$E:$E,AC$1057,[1]raw_fuel_burn!$C:$C,$C1058)/1000000</f>
        <v>#VALUE!</v>
      </c>
      <c r="AD1058" s="34" t="e">
        <f>SUMIFS([1]raw_fuel_burn!$G:$G,[1]raw_fuel_burn!$E:$E,AD$1057,[1]raw_fuel_burn!$C:$C,$C1058)/1000000</f>
        <v>#VALUE!</v>
      </c>
      <c r="AE1058" s="34" t="e">
        <f>SUMIFS([1]raw_fuel_burn!$G:$G,[1]raw_fuel_burn!$E:$E,AE$1057,[1]raw_fuel_burn!$C:$C,$C1058)/1000000</f>
        <v>#VALUE!</v>
      </c>
      <c r="AF1058" s="34" t="e">
        <f>SUMIFS([1]raw_fuel_burn!$G:$G,[1]raw_fuel_burn!$E:$E,AF$1057,[1]raw_fuel_burn!$C:$C,$C1058)/1000000</f>
        <v>#VALUE!</v>
      </c>
      <c r="AG1058" s="34" t="e">
        <f>SUMIFS([1]raw_fuel_burn!$G:$G,[1]raw_fuel_burn!$E:$E,AG$1057,[1]raw_fuel_burn!$C:$C,$C1058)/1000000</f>
        <v>#VALUE!</v>
      </c>
      <c r="AH1058" s="34" t="e">
        <f>SUMIFS([1]raw_fuel_burn!$G:$G,[1]raw_fuel_burn!$E:$E,AH$1057,[1]raw_fuel_burn!$C:$C,$C1058)/1000000</f>
        <v>#VALUE!</v>
      </c>
      <c r="AI1058" s="34" t="e">
        <f>SUMIFS([1]raw_fuel_burn!$G:$G,[1]raw_fuel_burn!$E:$E,AI$1057,[1]raw_fuel_burn!$C:$C,$C1058)/1000000</f>
        <v>#VALUE!</v>
      </c>
      <c r="AJ1058" s="34" t="e">
        <f>SUMIFS([1]raw_fuel_burn!$G:$G,[1]raw_fuel_burn!$E:$E,AJ$1057,[1]raw_fuel_burn!$C:$C,$C1058)/1000000</f>
        <v>#VALUE!</v>
      </c>
      <c r="AK1058" s="34" t="e">
        <f>SUMIFS([1]raw_fuel_burn!$G:$G,[1]raw_fuel_burn!$E:$E,AK$1057,[1]raw_fuel_burn!$C:$C,$C1058)/1000000</f>
        <v>#VALUE!</v>
      </c>
      <c r="AL1058" s="34" t="e">
        <f>SUMIFS([1]raw_fuel_burn!$G:$G,[1]raw_fuel_burn!$E:$E,AL$1057,[1]raw_fuel_burn!$C:$C,$C1058)/1000000</f>
        <v>#VALUE!</v>
      </c>
      <c r="AM1058" s="34" t="e">
        <f>SUMIFS([1]raw_fuel_burn!$G:$G,[1]raw_fuel_burn!$E:$E,AM$1057,[1]raw_fuel_burn!$C:$C,$C1058)/1000000</f>
        <v>#VALUE!</v>
      </c>
      <c r="AN1058" s="61" t="e">
        <f>SUMIFS([1]raw_fuel_burn!$G:$G,[1]raw_fuel_burn!$E:$E,AN$1057,[1]raw_fuel_burn!$C:$C,$C1058)/1000000</f>
        <v>#VALUE!</v>
      </c>
      <c r="AO1058" s="48"/>
    </row>
    <row r="1059" spans="3:41" outlineLevel="1" x14ac:dyDescent="0.4">
      <c r="C1059" s="17" t="s">
        <v>21</v>
      </c>
      <c r="D1059" s="18" t="s">
        <v>305</v>
      </c>
      <c r="E1059" s="35">
        <v>0</v>
      </c>
      <c r="F1059" s="35">
        <v>0</v>
      </c>
      <c r="G1059" s="35">
        <v>0</v>
      </c>
      <c r="H1059" s="35">
        <v>0</v>
      </c>
      <c r="I1059" s="35">
        <v>0</v>
      </c>
      <c r="J1059" s="246">
        <v>4.9197383129930499</v>
      </c>
      <c r="K1059" s="246">
        <v>4.7961081650174595</v>
      </c>
      <c r="L1059" s="246">
        <v>4.8580591936420499</v>
      </c>
      <c r="M1059" s="246">
        <v>4.4860700905548798</v>
      </c>
      <c r="N1059" s="246">
        <v>3.9452715707632002</v>
      </c>
      <c r="O1059" s="246">
        <v>0</v>
      </c>
      <c r="P1059" s="246">
        <v>2.6049440313630203</v>
      </c>
      <c r="Q1059" s="246">
        <v>0</v>
      </c>
      <c r="R1059" s="246">
        <v>0</v>
      </c>
      <c r="S1059" s="246">
        <v>0</v>
      </c>
      <c r="T1059" s="246">
        <v>2.4671066091424798</v>
      </c>
      <c r="U1059" s="35" t="e">
        <f>SUMIFS([1]raw_fuel_burn!$G:$G,[1]raw_fuel_burn!$E:$E,U$1057,[1]raw_fuel_burn!$C:$C,$C1059)/1000000</f>
        <v>#VALUE!</v>
      </c>
      <c r="V1059" s="35" t="e">
        <f>SUMIFS([1]raw_fuel_burn!$G:$G,[1]raw_fuel_burn!$E:$E,V$1057,[1]raw_fuel_burn!$C:$C,$C1059)/1000000</f>
        <v>#VALUE!</v>
      </c>
      <c r="W1059" s="35" t="e">
        <f>SUMIFS([1]raw_fuel_burn!$G:$G,[1]raw_fuel_burn!$E:$E,W$1057,[1]raw_fuel_burn!$C:$C,$C1059)/1000000</f>
        <v>#VALUE!</v>
      </c>
      <c r="X1059" s="35" t="e">
        <f>SUMIFS([1]raw_fuel_burn!$G:$G,[1]raw_fuel_burn!$E:$E,X$1057,[1]raw_fuel_burn!$C:$C,$C1059)/1000000</f>
        <v>#VALUE!</v>
      </c>
      <c r="Y1059" s="35" t="e">
        <f>SUMIFS([1]raw_fuel_burn!$G:$G,[1]raw_fuel_burn!$E:$E,Y$1057,[1]raw_fuel_burn!$C:$C,$C1059)/1000000</f>
        <v>#VALUE!</v>
      </c>
      <c r="Z1059" s="35" t="e">
        <f>SUMIFS([1]raw_fuel_burn!$G:$G,[1]raw_fuel_burn!$E:$E,Z$1057,[1]raw_fuel_burn!$C:$C,$C1059)/1000000</f>
        <v>#VALUE!</v>
      </c>
      <c r="AA1059" s="35" t="e">
        <f>SUMIFS([1]raw_fuel_burn!$G:$G,[1]raw_fuel_burn!$E:$E,AA$1057,[1]raw_fuel_burn!$C:$C,$C1059)/1000000</f>
        <v>#VALUE!</v>
      </c>
      <c r="AB1059" s="35" t="e">
        <f>SUMIFS([1]raw_fuel_burn!$G:$G,[1]raw_fuel_burn!$E:$E,AB$1057,[1]raw_fuel_burn!$C:$C,$C1059)/1000000</f>
        <v>#VALUE!</v>
      </c>
      <c r="AC1059" s="35" t="e">
        <f>SUMIFS([1]raw_fuel_burn!$G:$G,[1]raw_fuel_burn!$E:$E,AC$1057,[1]raw_fuel_burn!$C:$C,$C1059)/1000000</f>
        <v>#VALUE!</v>
      </c>
      <c r="AD1059" s="35" t="e">
        <f>SUMIFS([1]raw_fuel_burn!$G:$G,[1]raw_fuel_burn!$E:$E,AD$1057,[1]raw_fuel_burn!$C:$C,$C1059)/1000000</f>
        <v>#VALUE!</v>
      </c>
      <c r="AE1059" s="35" t="e">
        <f>SUMIFS([1]raw_fuel_burn!$G:$G,[1]raw_fuel_burn!$E:$E,AE$1057,[1]raw_fuel_burn!$C:$C,$C1059)/1000000</f>
        <v>#VALUE!</v>
      </c>
      <c r="AF1059" s="35" t="e">
        <f>SUMIFS([1]raw_fuel_burn!$G:$G,[1]raw_fuel_burn!$E:$E,AF$1057,[1]raw_fuel_burn!$C:$C,$C1059)/1000000</f>
        <v>#VALUE!</v>
      </c>
      <c r="AG1059" s="35" t="e">
        <f>SUMIFS([1]raw_fuel_burn!$G:$G,[1]raw_fuel_burn!$E:$E,AG$1057,[1]raw_fuel_burn!$C:$C,$C1059)/1000000</f>
        <v>#VALUE!</v>
      </c>
      <c r="AH1059" s="35" t="e">
        <f>SUMIFS([1]raw_fuel_burn!$G:$G,[1]raw_fuel_burn!$E:$E,AH$1057,[1]raw_fuel_burn!$C:$C,$C1059)/1000000</f>
        <v>#VALUE!</v>
      </c>
      <c r="AI1059" s="35" t="e">
        <f>SUMIFS([1]raw_fuel_burn!$G:$G,[1]raw_fuel_burn!$E:$E,AI$1057,[1]raw_fuel_burn!$C:$C,$C1059)/1000000</f>
        <v>#VALUE!</v>
      </c>
      <c r="AJ1059" s="35" t="e">
        <f>SUMIFS([1]raw_fuel_burn!$G:$G,[1]raw_fuel_burn!$E:$E,AJ$1057,[1]raw_fuel_burn!$C:$C,$C1059)/1000000</f>
        <v>#VALUE!</v>
      </c>
      <c r="AK1059" s="35" t="e">
        <f>SUMIFS([1]raw_fuel_burn!$G:$G,[1]raw_fuel_burn!$E:$E,AK$1057,[1]raw_fuel_burn!$C:$C,$C1059)/1000000</f>
        <v>#VALUE!</v>
      </c>
      <c r="AL1059" s="35" t="e">
        <f>SUMIFS([1]raw_fuel_burn!$G:$G,[1]raw_fuel_burn!$E:$E,AL$1057,[1]raw_fuel_burn!$C:$C,$C1059)/1000000</f>
        <v>#VALUE!</v>
      </c>
      <c r="AM1059" s="35" t="e">
        <f>SUMIFS([1]raw_fuel_burn!$G:$G,[1]raw_fuel_burn!$E:$E,AM$1057,[1]raw_fuel_burn!$C:$C,$C1059)/1000000</f>
        <v>#VALUE!</v>
      </c>
      <c r="AN1059" s="49" t="e">
        <f>SUMIFS([1]raw_fuel_burn!$G:$G,[1]raw_fuel_burn!$E:$E,AN$1057,[1]raw_fuel_burn!$C:$C,$C1059)/1000000</f>
        <v>#VALUE!</v>
      </c>
      <c r="AO1059" s="48"/>
    </row>
    <row r="1060" spans="3:41" outlineLevel="1" x14ac:dyDescent="0.4">
      <c r="C1060" s="17" t="s">
        <v>17</v>
      </c>
      <c r="D1060" s="18" t="s">
        <v>305</v>
      </c>
      <c r="E1060" s="35">
        <v>0</v>
      </c>
      <c r="F1060" s="35">
        <v>0</v>
      </c>
      <c r="G1060" s="35">
        <v>0</v>
      </c>
      <c r="H1060" s="35">
        <v>0</v>
      </c>
      <c r="I1060" s="35">
        <v>0</v>
      </c>
      <c r="J1060" s="246">
        <v>1.24304402584934</v>
      </c>
      <c r="K1060" s="246">
        <v>1.3118225528788301</v>
      </c>
      <c r="L1060" s="246">
        <v>1.32618094143321</v>
      </c>
      <c r="M1060" s="246">
        <v>1.3017874003502301</v>
      </c>
      <c r="N1060" s="246">
        <v>1.33966956763738</v>
      </c>
      <c r="O1060" s="246">
        <v>0</v>
      </c>
      <c r="P1060" s="246">
        <v>1.2956229479876802</v>
      </c>
      <c r="Q1060" s="246">
        <v>0</v>
      </c>
      <c r="R1060" s="246">
        <v>0</v>
      </c>
      <c r="S1060" s="246">
        <v>0</v>
      </c>
      <c r="T1060" s="246">
        <v>1.09560036609977</v>
      </c>
      <c r="U1060" s="35" t="e">
        <f>SUMIFS([1]raw_fuel_burn!$G:$G,[1]raw_fuel_burn!$E:$E,U$1057,[1]raw_fuel_burn!$C:$C,$C1060)/1000000</f>
        <v>#VALUE!</v>
      </c>
      <c r="V1060" s="35" t="e">
        <f>SUMIFS([1]raw_fuel_burn!$G:$G,[1]raw_fuel_burn!$E:$E,V$1057,[1]raw_fuel_burn!$C:$C,$C1060)/1000000</f>
        <v>#VALUE!</v>
      </c>
      <c r="W1060" s="35" t="e">
        <f>SUMIFS([1]raw_fuel_burn!$G:$G,[1]raw_fuel_burn!$E:$E,W$1057,[1]raw_fuel_burn!$C:$C,$C1060)/1000000</f>
        <v>#VALUE!</v>
      </c>
      <c r="X1060" s="35" t="e">
        <f>SUMIFS([1]raw_fuel_burn!$G:$G,[1]raw_fuel_burn!$E:$E,X$1057,[1]raw_fuel_burn!$C:$C,$C1060)/1000000</f>
        <v>#VALUE!</v>
      </c>
      <c r="Y1060" s="35" t="e">
        <f>SUMIFS([1]raw_fuel_burn!$G:$G,[1]raw_fuel_burn!$E:$E,Y$1057,[1]raw_fuel_burn!$C:$C,$C1060)/1000000</f>
        <v>#VALUE!</v>
      </c>
      <c r="Z1060" s="35" t="e">
        <f>SUMIFS([1]raw_fuel_burn!$G:$G,[1]raw_fuel_burn!$E:$E,Z$1057,[1]raw_fuel_burn!$C:$C,$C1060)/1000000</f>
        <v>#VALUE!</v>
      </c>
      <c r="AA1060" s="35" t="e">
        <f>SUMIFS([1]raw_fuel_burn!$G:$G,[1]raw_fuel_burn!$E:$E,AA$1057,[1]raw_fuel_burn!$C:$C,$C1060)/1000000</f>
        <v>#VALUE!</v>
      </c>
      <c r="AB1060" s="35" t="e">
        <f>SUMIFS([1]raw_fuel_burn!$G:$G,[1]raw_fuel_burn!$E:$E,AB$1057,[1]raw_fuel_burn!$C:$C,$C1060)/1000000</f>
        <v>#VALUE!</v>
      </c>
      <c r="AC1060" s="35" t="e">
        <f>SUMIFS([1]raw_fuel_burn!$G:$G,[1]raw_fuel_burn!$E:$E,AC$1057,[1]raw_fuel_burn!$C:$C,$C1060)/1000000</f>
        <v>#VALUE!</v>
      </c>
      <c r="AD1060" s="35" t="e">
        <f>SUMIFS([1]raw_fuel_burn!$G:$G,[1]raw_fuel_burn!$E:$E,AD$1057,[1]raw_fuel_burn!$C:$C,$C1060)/1000000</f>
        <v>#VALUE!</v>
      </c>
      <c r="AE1060" s="35" t="e">
        <f>SUMIFS([1]raw_fuel_burn!$G:$G,[1]raw_fuel_burn!$E:$E,AE$1057,[1]raw_fuel_burn!$C:$C,$C1060)/1000000</f>
        <v>#VALUE!</v>
      </c>
      <c r="AF1060" s="35" t="e">
        <f>SUMIFS([1]raw_fuel_burn!$G:$G,[1]raw_fuel_burn!$E:$E,AF$1057,[1]raw_fuel_burn!$C:$C,$C1060)/1000000</f>
        <v>#VALUE!</v>
      </c>
      <c r="AG1060" s="35" t="e">
        <f>SUMIFS([1]raw_fuel_burn!$G:$G,[1]raw_fuel_burn!$E:$E,AG$1057,[1]raw_fuel_burn!$C:$C,$C1060)/1000000</f>
        <v>#VALUE!</v>
      </c>
      <c r="AH1060" s="35" t="e">
        <f>SUMIFS([1]raw_fuel_burn!$G:$G,[1]raw_fuel_burn!$E:$E,AH$1057,[1]raw_fuel_burn!$C:$C,$C1060)/1000000</f>
        <v>#VALUE!</v>
      </c>
      <c r="AI1060" s="35" t="e">
        <f>SUMIFS([1]raw_fuel_burn!$G:$G,[1]raw_fuel_burn!$E:$E,AI$1057,[1]raw_fuel_burn!$C:$C,$C1060)/1000000</f>
        <v>#VALUE!</v>
      </c>
      <c r="AJ1060" s="35" t="e">
        <f>SUMIFS([1]raw_fuel_burn!$G:$G,[1]raw_fuel_burn!$E:$E,AJ$1057,[1]raw_fuel_burn!$C:$C,$C1060)/1000000</f>
        <v>#VALUE!</v>
      </c>
      <c r="AK1060" s="35" t="e">
        <f>SUMIFS([1]raw_fuel_burn!$G:$G,[1]raw_fuel_burn!$E:$E,AK$1057,[1]raw_fuel_burn!$C:$C,$C1060)/1000000</f>
        <v>#VALUE!</v>
      </c>
      <c r="AL1060" s="35" t="e">
        <f>SUMIFS([1]raw_fuel_burn!$G:$G,[1]raw_fuel_burn!$E:$E,AL$1057,[1]raw_fuel_burn!$C:$C,$C1060)/1000000</f>
        <v>#VALUE!</v>
      </c>
      <c r="AM1060" s="35" t="e">
        <f>SUMIFS([1]raw_fuel_burn!$G:$G,[1]raw_fuel_burn!$E:$E,AM$1057,[1]raw_fuel_burn!$C:$C,$C1060)/1000000</f>
        <v>#VALUE!</v>
      </c>
      <c r="AN1060" s="49" t="e">
        <f>SUMIFS([1]raw_fuel_burn!$G:$G,[1]raw_fuel_burn!$E:$E,AN$1057,[1]raw_fuel_burn!$C:$C,$C1060)/1000000</f>
        <v>#VALUE!</v>
      </c>
      <c r="AO1060" s="48"/>
    </row>
    <row r="1061" spans="3:41" outlineLevel="1" x14ac:dyDescent="0.4">
      <c r="C1061" s="17" t="s">
        <v>20</v>
      </c>
      <c r="D1061" s="18" t="s">
        <v>305</v>
      </c>
      <c r="E1061" s="35">
        <v>0</v>
      </c>
      <c r="F1061" s="35">
        <v>0</v>
      </c>
      <c r="G1061" s="35">
        <v>0</v>
      </c>
      <c r="H1061" s="35">
        <v>0</v>
      </c>
      <c r="I1061" s="35">
        <v>0</v>
      </c>
      <c r="J1061" s="246">
        <v>0</v>
      </c>
      <c r="K1061" s="246">
        <v>0</v>
      </c>
      <c r="L1061" s="246">
        <v>0</v>
      </c>
      <c r="M1061" s="246">
        <v>0</v>
      </c>
      <c r="N1061" s="246">
        <v>0</v>
      </c>
      <c r="O1061" s="246">
        <v>0</v>
      </c>
      <c r="P1061" s="246">
        <v>0</v>
      </c>
      <c r="Q1061" s="246">
        <v>0</v>
      </c>
      <c r="R1061" s="246">
        <v>0</v>
      </c>
      <c r="S1061" s="246">
        <v>0</v>
      </c>
      <c r="T1061" s="246">
        <v>0</v>
      </c>
      <c r="U1061" s="35" t="e">
        <f>SUMIFS([1]raw_fuel_burn!$G:$G,[1]raw_fuel_burn!$E:$E,U$1057,[1]raw_fuel_burn!$C:$C,$C1061)/1000000</f>
        <v>#VALUE!</v>
      </c>
      <c r="V1061" s="35" t="e">
        <f>SUMIFS([1]raw_fuel_burn!$G:$G,[1]raw_fuel_burn!$E:$E,V$1057,[1]raw_fuel_burn!$C:$C,$C1061)/1000000</f>
        <v>#VALUE!</v>
      </c>
      <c r="W1061" s="35" t="e">
        <f>SUMIFS([1]raw_fuel_burn!$G:$G,[1]raw_fuel_burn!$E:$E,W$1057,[1]raw_fuel_burn!$C:$C,$C1061)/1000000</f>
        <v>#VALUE!</v>
      </c>
      <c r="X1061" s="35" t="e">
        <f>SUMIFS([1]raw_fuel_burn!$G:$G,[1]raw_fuel_burn!$E:$E,X$1057,[1]raw_fuel_burn!$C:$C,$C1061)/1000000</f>
        <v>#VALUE!</v>
      </c>
      <c r="Y1061" s="35" t="e">
        <f>SUMIFS([1]raw_fuel_burn!$G:$G,[1]raw_fuel_burn!$E:$E,Y$1057,[1]raw_fuel_burn!$C:$C,$C1061)/1000000</f>
        <v>#VALUE!</v>
      </c>
      <c r="Z1061" s="35" t="e">
        <f>SUMIFS([1]raw_fuel_burn!$G:$G,[1]raw_fuel_burn!$E:$E,Z$1057,[1]raw_fuel_burn!$C:$C,$C1061)/1000000</f>
        <v>#VALUE!</v>
      </c>
      <c r="AA1061" s="35" t="e">
        <f>SUMIFS([1]raw_fuel_burn!$G:$G,[1]raw_fuel_burn!$E:$E,AA$1057,[1]raw_fuel_burn!$C:$C,$C1061)/1000000</f>
        <v>#VALUE!</v>
      </c>
      <c r="AB1061" s="35" t="e">
        <f>SUMIFS([1]raw_fuel_burn!$G:$G,[1]raw_fuel_burn!$E:$E,AB$1057,[1]raw_fuel_burn!$C:$C,$C1061)/1000000</f>
        <v>#VALUE!</v>
      </c>
      <c r="AC1061" s="35" t="e">
        <f>SUMIFS([1]raw_fuel_burn!$G:$G,[1]raw_fuel_burn!$E:$E,AC$1057,[1]raw_fuel_burn!$C:$C,$C1061)/1000000</f>
        <v>#VALUE!</v>
      </c>
      <c r="AD1061" s="35" t="e">
        <f>SUMIFS([1]raw_fuel_burn!$G:$G,[1]raw_fuel_burn!$E:$E,AD$1057,[1]raw_fuel_burn!$C:$C,$C1061)/1000000</f>
        <v>#VALUE!</v>
      </c>
      <c r="AE1061" s="35" t="e">
        <f>SUMIFS([1]raw_fuel_burn!$G:$G,[1]raw_fuel_burn!$E:$E,AE$1057,[1]raw_fuel_burn!$C:$C,$C1061)/1000000</f>
        <v>#VALUE!</v>
      </c>
      <c r="AF1061" s="35" t="e">
        <f>SUMIFS([1]raw_fuel_burn!$G:$G,[1]raw_fuel_burn!$E:$E,AF$1057,[1]raw_fuel_burn!$C:$C,$C1061)/1000000</f>
        <v>#VALUE!</v>
      </c>
      <c r="AG1061" s="35" t="e">
        <f>SUMIFS([1]raw_fuel_burn!$G:$G,[1]raw_fuel_burn!$E:$E,AG$1057,[1]raw_fuel_burn!$C:$C,$C1061)/1000000</f>
        <v>#VALUE!</v>
      </c>
      <c r="AH1061" s="35" t="e">
        <f>SUMIFS([1]raw_fuel_burn!$G:$G,[1]raw_fuel_burn!$E:$E,AH$1057,[1]raw_fuel_burn!$C:$C,$C1061)/1000000</f>
        <v>#VALUE!</v>
      </c>
      <c r="AI1061" s="35" t="e">
        <f>SUMIFS([1]raw_fuel_burn!$G:$G,[1]raw_fuel_burn!$E:$E,AI$1057,[1]raw_fuel_burn!$C:$C,$C1061)/1000000</f>
        <v>#VALUE!</v>
      </c>
      <c r="AJ1061" s="35" t="e">
        <f>SUMIFS([1]raw_fuel_burn!$G:$G,[1]raw_fuel_burn!$E:$E,AJ$1057,[1]raw_fuel_burn!$C:$C,$C1061)/1000000</f>
        <v>#VALUE!</v>
      </c>
      <c r="AK1061" s="35" t="e">
        <f>SUMIFS([1]raw_fuel_burn!$G:$G,[1]raw_fuel_burn!$E:$E,AK$1057,[1]raw_fuel_burn!$C:$C,$C1061)/1000000</f>
        <v>#VALUE!</v>
      </c>
      <c r="AL1061" s="35" t="e">
        <f>SUMIFS([1]raw_fuel_burn!$G:$G,[1]raw_fuel_burn!$E:$E,AL$1057,[1]raw_fuel_burn!$C:$C,$C1061)/1000000</f>
        <v>#VALUE!</v>
      </c>
      <c r="AM1061" s="35" t="e">
        <f>SUMIFS([1]raw_fuel_burn!$G:$G,[1]raw_fuel_burn!$E:$E,AM$1057,[1]raw_fuel_burn!$C:$C,$C1061)/1000000</f>
        <v>#VALUE!</v>
      </c>
      <c r="AN1061" s="49" t="e">
        <f>SUMIFS([1]raw_fuel_burn!$G:$G,[1]raw_fuel_burn!$E:$E,AN$1057,[1]raw_fuel_burn!$C:$C,$C1061)/1000000</f>
        <v>#VALUE!</v>
      </c>
      <c r="AO1061" s="48"/>
    </row>
    <row r="1062" spans="3:41" outlineLevel="1" x14ac:dyDescent="0.4">
      <c r="C1062" s="28" t="s">
        <v>23</v>
      </c>
      <c r="D1062" s="18" t="s">
        <v>305</v>
      </c>
      <c r="E1062" s="35">
        <v>0</v>
      </c>
      <c r="F1062" s="35">
        <v>0</v>
      </c>
      <c r="G1062" s="35">
        <v>0</v>
      </c>
      <c r="H1062" s="35">
        <v>0</v>
      </c>
      <c r="I1062" s="35">
        <v>0</v>
      </c>
      <c r="J1062" s="246">
        <v>63.023495202076496</v>
      </c>
      <c r="K1062" s="246">
        <v>65.408254414507411</v>
      </c>
      <c r="L1062" s="246">
        <v>69.45081244706661</v>
      </c>
      <c r="M1062" s="246">
        <v>71.349918167529893</v>
      </c>
      <c r="N1062" s="246">
        <v>71.2561152542511</v>
      </c>
      <c r="O1062" s="246">
        <v>0</v>
      </c>
      <c r="P1062" s="246">
        <v>71.550877438123436</v>
      </c>
      <c r="Q1062" s="246">
        <v>0</v>
      </c>
      <c r="R1062" s="246">
        <v>0</v>
      </c>
      <c r="S1062" s="246">
        <v>0</v>
      </c>
      <c r="T1062" s="246">
        <v>75.171247586026993</v>
      </c>
      <c r="U1062" s="35" t="e">
        <f>SUMIFS([1]raw_fuel_burn!$G:$G,[1]raw_fuel_burn!$E:$E,U$1057,[1]raw_fuel_burn!$C:$C,$C1062)/1000000</f>
        <v>#VALUE!</v>
      </c>
      <c r="V1062" s="35" t="e">
        <f>SUMIFS([1]raw_fuel_burn!$G:$G,[1]raw_fuel_burn!$E:$E,V$1057,[1]raw_fuel_burn!$C:$C,$C1062)/1000000</f>
        <v>#VALUE!</v>
      </c>
      <c r="W1062" s="35" t="e">
        <f>SUMIFS([1]raw_fuel_burn!$G:$G,[1]raw_fuel_burn!$E:$E,W$1057,[1]raw_fuel_burn!$C:$C,$C1062)/1000000</f>
        <v>#VALUE!</v>
      </c>
      <c r="X1062" s="35" t="e">
        <f>SUMIFS([1]raw_fuel_burn!$G:$G,[1]raw_fuel_burn!$E:$E,X$1057,[1]raw_fuel_burn!$C:$C,$C1062)/1000000</f>
        <v>#VALUE!</v>
      </c>
      <c r="Y1062" s="35" t="e">
        <f>SUMIFS([1]raw_fuel_burn!$G:$G,[1]raw_fuel_burn!$E:$E,Y$1057,[1]raw_fuel_burn!$C:$C,$C1062)/1000000</f>
        <v>#VALUE!</v>
      </c>
      <c r="Z1062" s="35" t="e">
        <f>SUMIFS([1]raw_fuel_burn!$G:$G,[1]raw_fuel_burn!$E:$E,Z$1057,[1]raw_fuel_burn!$C:$C,$C1062)/1000000</f>
        <v>#VALUE!</v>
      </c>
      <c r="AA1062" s="35" t="e">
        <f>SUMIFS([1]raw_fuel_burn!$G:$G,[1]raw_fuel_burn!$E:$E,AA$1057,[1]raw_fuel_burn!$C:$C,$C1062)/1000000</f>
        <v>#VALUE!</v>
      </c>
      <c r="AB1062" s="35" t="e">
        <f>SUMIFS([1]raw_fuel_burn!$G:$G,[1]raw_fuel_burn!$E:$E,AB$1057,[1]raw_fuel_burn!$C:$C,$C1062)/1000000</f>
        <v>#VALUE!</v>
      </c>
      <c r="AC1062" s="35" t="e">
        <f>SUMIFS([1]raw_fuel_burn!$G:$G,[1]raw_fuel_burn!$E:$E,AC$1057,[1]raw_fuel_burn!$C:$C,$C1062)/1000000</f>
        <v>#VALUE!</v>
      </c>
      <c r="AD1062" s="35" t="e">
        <f>SUMIFS([1]raw_fuel_burn!$G:$G,[1]raw_fuel_burn!$E:$E,AD$1057,[1]raw_fuel_burn!$C:$C,$C1062)/1000000</f>
        <v>#VALUE!</v>
      </c>
      <c r="AE1062" s="35" t="e">
        <f>SUMIFS([1]raw_fuel_burn!$G:$G,[1]raw_fuel_burn!$E:$E,AE$1057,[1]raw_fuel_burn!$C:$C,$C1062)/1000000</f>
        <v>#VALUE!</v>
      </c>
      <c r="AF1062" s="35" t="e">
        <f>SUMIFS([1]raw_fuel_burn!$G:$G,[1]raw_fuel_burn!$E:$E,AF$1057,[1]raw_fuel_burn!$C:$C,$C1062)/1000000</f>
        <v>#VALUE!</v>
      </c>
      <c r="AG1062" s="35" t="e">
        <f>SUMIFS([1]raw_fuel_burn!$G:$G,[1]raw_fuel_burn!$E:$E,AG$1057,[1]raw_fuel_burn!$C:$C,$C1062)/1000000</f>
        <v>#VALUE!</v>
      </c>
      <c r="AH1062" s="35" t="e">
        <f>SUMIFS([1]raw_fuel_burn!$G:$G,[1]raw_fuel_burn!$E:$E,AH$1057,[1]raw_fuel_burn!$C:$C,$C1062)/1000000</f>
        <v>#VALUE!</v>
      </c>
      <c r="AI1062" s="35" t="e">
        <f>SUMIFS([1]raw_fuel_burn!$G:$G,[1]raw_fuel_burn!$E:$E,AI$1057,[1]raw_fuel_burn!$C:$C,$C1062)/1000000</f>
        <v>#VALUE!</v>
      </c>
      <c r="AJ1062" s="35" t="e">
        <f>SUMIFS([1]raw_fuel_burn!$G:$G,[1]raw_fuel_burn!$E:$E,AJ$1057,[1]raw_fuel_burn!$C:$C,$C1062)/1000000</f>
        <v>#VALUE!</v>
      </c>
      <c r="AK1062" s="35" t="e">
        <f>SUMIFS([1]raw_fuel_burn!$G:$G,[1]raw_fuel_burn!$E:$E,AK$1057,[1]raw_fuel_burn!$C:$C,$C1062)/1000000</f>
        <v>#VALUE!</v>
      </c>
      <c r="AL1062" s="35" t="e">
        <f>SUMIFS([1]raw_fuel_burn!$G:$G,[1]raw_fuel_burn!$E:$E,AL$1057,[1]raw_fuel_burn!$C:$C,$C1062)/1000000</f>
        <v>#VALUE!</v>
      </c>
      <c r="AM1062" s="35" t="e">
        <f>SUMIFS([1]raw_fuel_burn!$G:$G,[1]raw_fuel_burn!$E:$E,AM$1057,[1]raw_fuel_burn!$C:$C,$C1062)/1000000</f>
        <v>#VALUE!</v>
      </c>
      <c r="AN1062" s="49" t="e">
        <f>SUMIFS([1]raw_fuel_burn!$G:$G,[1]raw_fuel_burn!$E:$E,AN$1057,[1]raw_fuel_burn!$C:$C,$C1062)/1000000</f>
        <v>#VALUE!</v>
      </c>
      <c r="AO1062" s="48"/>
    </row>
    <row r="1063" spans="3:41" outlineLevel="1" x14ac:dyDescent="0.4">
      <c r="C1063" s="28" t="s">
        <v>22</v>
      </c>
      <c r="D1063" s="18" t="s">
        <v>305</v>
      </c>
      <c r="E1063" s="35">
        <v>0</v>
      </c>
      <c r="F1063" s="35">
        <v>0</v>
      </c>
      <c r="G1063" s="35">
        <v>0</v>
      </c>
      <c r="H1063" s="35">
        <v>0</v>
      </c>
      <c r="I1063" s="35">
        <v>0</v>
      </c>
      <c r="J1063" s="246">
        <v>72.308643513718792</v>
      </c>
      <c r="K1063" s="246">
        <v>66.566939119863363</v>
      </c>
      <c r="L1063" s="246">
        <v>63.278153416704299</v>
      </c>
      <c r="M1063" s="246">
        <v>63.510164719004571</v>
      </c>
      <c r="N1063" s="246">
        <v>64.296541619118585</v>
      </c>
      <c r="O1063" s="246">
        <v>0</v>
      </c>
      <c r="P1063" s="246">
        <v>60.49559164821126</v>
      </c>
      <c r="Q1063" s="246">
        <v>0</v>
      </c>
      <c r="R1063" s="246">
        <v>0</v>
      </c>
      <c r="S1063" s="246">
        <v>0</v>
      </c>
      <c r="T1063" s="246">
        <v>56.121768599922135</v>
      </c>
      <c r="U1063" s="35" t="e">
        <f>SUMIFS([1]raw_fuel_burn!$G:$G,[1]raw_fuel_burn!$E:$E,U$1057,[1]raw_fuel_burn!$C:$C,$C1063)/1000000</f>
        <v>#VALUE!</v>
      </c>
      <c r="V1063" s="35" t="e">
        <f>SUMIFS([1]raw_fuel_burn!$G:$G,[1]raw_fuel_burn!$E:$E,V$1057,[1]raw_fuel_burn!$C:$C,$C1063)/1000000</f>
        <v>#VALUE!</v>
      </c>
      <c r="W1063" s="35" t="e">
        <f>SUMIFS([1]raw_fuel_burn!$G:$G,[1]raw_fuel_burn!$E:$E,W$1057,[1]raw_fuel_burn!$C:$C,$C1063)/1000000</f>
        <v>#VALUE!</v>
      </c>
      <c r="X1063" s="35" t="e">
        <f>SUMIFS([1]raw_fuel_burn!$G:$G,[1]raw_fuel_burn!$E:$E,X$1057,[1]raw_fuel_burn!$C:$C,$C1063)/1000000</f>
        <v>#VALUE!</v>
      </c>
      <c r="Y1063" s="35" t="e">
        <f>SUMIFS([1]raw_fuel_burn!$G:$G,[1]raw_fuel_burn!$E:$E,Y$1057,[1]raw_fuel_burn!$C:$C,$C1063)/1000000</f>
        <v>#VALUE!</v>
      </c>
      <c r="Z1063" s="35" t="e">
        <f>SUMIFS([1]raw_fuel_burn!$G:$G,[1]raw_fuel_burn!$E:$E,Z$1057,[1]raw_fuel_burn!$C:$C,$C1063)/1000000</f>
        <v>#VALUE!</v>
      </c>
      <c r="AA1063" s="35" t="e">
        <f>SUMIFS([1]raw_fuel_burn!$G:$G,[1]raw_fuel_burn!$E:$E,AA$1057,[1]raw_fuel_burn!$C:$C,$C1063)/1000000</f>
        <v>#VALUE!</v>
      </c>
      <c r="AB1063" s="35" t="e">
        <f>SUMIFS([1]raw_fuel_burn!$G:$G,[1]raw_fuel_burn!$E:$E,AB$1057,[1]raw_fuel_burn!$C:$C,$C1063)/1000000</f>
        <v>#VALUE!</v>
      </c>
      <c r="AC1063" s="35" t="e">
        <f>SUMIFS([1]raw_fuel_burn!$G:$G,[1]raw_fuel_burn!$E:$E,AC$1057,[1]raw_fuel_burn!$C:$C,$C1063)/1000000</f>
        <v>#VALUE!</v>
      </c>
      <c r="AD1063" s="35" t="e">
        <f>SUMIFS([1]raw_fuel_burn!$G:$G,[1]raw_fuel_burn!$E:$E,AD$1057,[1]raw_fuel_burn!$C:$C,$C1063)/1000000</f>
        <v>#VALUE!</v>
      </c>
      <c r="AE1063" s="35" t="e">
        <f>SUMIFS([1]raw_fuel_burn!$G:$G,[1]raw_fuel_burn!$E:$E,AE$1057,[1]raw_fuel_burn!$C:$C,$C1063)/1000000</f>
        <v>#VALUE!</v>
      </c>
      <c r="AF1063" s="35" t="e">
        <f>SUMIFS([1]raw_fuel_burn!$G:$G,[1]raw_fuel_burn!$E:$E,AF$1057,[1]raw_fuel_burn!$C:$C,$C1063)/1000000</f>
        <v>#VALUE!</v>
      </c>
      <c r="AG1063" s="35" t="e">
        <f>SUMIFS([1]raw_fuel_burn!$G:$G,[1]raw_fuel_burn!$E:$E,AG$1057,[1]raw_fuel_burn!$C:$C,$C1063)/1000000</f>
        <v>#VALUE!</v>
      </c>
      <c r="AH1063" s="35" t="e">
        <f>SUMIFS([1]raw_fuel_burn!$G:$G,[1]raw_fuel_burn!$E:$E,AH$1057,[1]raw_fuel_burn!$C:$C,$C1063)/1000000</f>
        <v>#VALUE!</v>
      </c>
      <c r="AI1063" s="35" t="e">
        <f>SUMIFS([1]raw_fuel_burn!$G:$G,[1]raw_fuel_burn!$E:$E,AI$1057,[1]raw_fuel_burn!$C:$C,$C1063)/1000000</f>
        <v>#VALUE!</v>
      </c>
      <c r="AJ1063" s="35" t="e">
        <f>SUMIFS([1]raw_fuel_burn!$G:$G,[1]raw_fuel_burn!$E:$E,AJ$1057,[1]raw_fuel_burn!$C:$C,$C1063)/1000000</f>
        <v>#VALUE!</v>
      </c>
      <c r="AK1063" s="35" t="e">
        <f>SUMIFS([1]raw_fuel_burn!$G:$G,[1]raw_fuel_burn!$E:$E,AK$1057,[1]raw_fuel_burn!$C:$C,$C1063)/1000000</f>
        <v>#VALUE!</v>
      </c>
      <c r="AL1063" s="35" t="e">
        <f>SUMIFS([1]raw_fuel_burn!$G:$G,[1]raw_fuel_burn!$E:$E,AL$1057,[1]raw_fuel_burn!$C:$C,$C1063)/1000000</f>
        <v>#VALUE!</v>
      </c>
      <c r="AM1063" s="35" t="e">
        <f>SUMIFS([1]raw_fuel_burn!$G:$G,[1]raw_fuel_burn!$E:$E,AM$1057,[1]raw_fuel_burn!$C:$C,$C1063)/1000000</f>
        <v>#VALUE!</v>
      </c>
      <c r="AN1063" s="49" t="e">
        <f>SUMIFS([1]raw_fuel_burn!$G:$G,[1]raw_fuel_burn!$E:$E,AN$1057,[1]raw_fuel_burn!$C:$C,$C1063)/1000000</f>
        <v>#VALUE!</v>
      </c>
      <c r="AO1063" s="48"/>
    </row>
    <row r="1064" spans="3:41" outlineLevel="1" x14ac:dyDescent="0.4">
      <c r="C1064" s="30" t="s">
        <v>19</v>
      </c>
      <c r="D1064" s="26" t="s">
        <v>305</v>
      </c>
      <c r="E1064" s="35">
        <v>0</v>
      </c>
      <c r="F1064" s="35">
        <v>0</v>
      </c>
      <c r="G1064" s="35">
        <v>0</v>
      </c>
      <c r="H1064" s="35">
        <v>0</v>
      </c>
      <c r="I1064" s="35">
        <v>0</v>
      </c>
      <c r="J1064" s="246">
        <v>0</v>
      </c>
      <c r="K1064" s="246">
        <v>0</v>
      </c>
      <c r="L1064" s="246">
        <v>0</v>
      </c>
      <c r="M1064" s="246">
        <v>0</v>
      </c>
      <c r="N1064" s="246">
        <v>0</v>
      </c>
      <c r="O1064" s="246">
        <v>0</v>
      </c>
      <c r="P1064" s="246">
        <v>0</v>
      </c>
      <c r="Q1064" s="246">
        <v>0</v>
      </c>
      <c r="R1064" s="246">
        <v>0</v>
      </c>
      <c r="S1064" s="246">
        <v>0</v>
      </c>
      <c r="T1064" s="246">
        <v>0</v>
      </c>
      <c r="U1064" s="35" t="e">
        <f>SUMIFS([1]raw_fuel_burn!$G:$G,[1]raw_fuel_burn!$E:$E,U$1057,[1]raw_fuel_burn!$C:$C,$C1064)/1000000</f>
        <v>#VALUE!</v>
      </c>
      <c r="V1064" s="35" t="e">
        <f>SUMIFS([1]raw_fuel_burn!$G:$G,[1]raw_fuel_burn!$E:$E,V$1057,[1]raw_fuel_burn!$C:$C,$C1064)/1000000</f>
        <v>#VALUE!</v>
      </c>
      <c r="W1064" s="35" t="e">
        <f>SUMIFS([1]raw_fuel_burn!$G:$G,[1]raw_fuel_burn!$E:$E,W$1057,[1]raw_fuel_burn!$C:$C,$C1064)/1000000</f>
        <v>#VALUE!</v>
      </c>
      <c r="X1064" s="35" t="e">
        <f>SUMIFS([1]raw_fuel_burn!$G:$G,[1]raw_fuel_burn!$E:$E,X$1057,[1]raw_fuel_burn!$C:$C,$C1064)/1000000</f>
        <v>#VALUE!</v>
      </c>
      <c r="Y1064" s="35" t="e">
        <f>SUMIFS([1]raw_fuel_burn!$G:$G,[1]raw_fuel_burn!$E:$E,Y$1057,[1]raw_fuel_burn!$C:$C,$C1064)/1000000</f>
        <v>#VALUE!</v>
      </c>
      <c r="Z1064" s="35" t="e">
        <f>SUMIFS([1]raw_fuel_burn!$G:$G,[1]raw_fuel_burn!$E:$E,Z$1057,[1]raw_fuel_burn!$C:$C,$C1064)/1000000</f>
        <v>#VALUE!</v>
      </c>
      <c r="AA1064" s="35" t="e">
        <f>SUMIFS([1]raw_fuel_burn!$G:$G,[1]raw_fuel_burn!$E:$E,AA$1057,[1]raw_fuel_burn!$C:$C,$C1064)/1000000</f>
        <v>#VALUE!</v>
      </c>
      <c r="AB1064" s="35" t="e">
        <f>SUMIFS([1]raw_fuel_burn!$G:$G,[1]raw_fuel_burn!$E:$E,AB$1057,[1]raw_fuel_burn!$C:$C,$C1064)/1000000</f>
        <v>#VALUE!</v>
      </c>
      <c r="AC1064" s="35" t="e">
        <f>SUMIFS([1]raw_fuel_burn!$G:$G,[1]raw_fuel_burn!$E:$E,AC$1057,[1]raw_fuel_burn!$C:$C,$C1064)/1000000</f>
        <v>#VALUE!</v>
      </c>
      <c r="AD1064" s="35" t="e">
        <f>SUMIFS([1]raw_fuel_burn!$G:$G,[1]raw_fuel_burn!$E:$E,AD$1057,[1]raw_fuel_burn!$C:$C,$C1064)/1000000</f>
        <v>#VALUE!</v>
      </c>
      <c r="AE1064" s="35" t="e">
        <f>SUMIFS([1]raw_fuel_burn!$G:$G,[1]raw_fuel_burn!$E:$E,AE$1057,[1]raw_fuel_burn!$C:$C,$C1064)/1000000</f>
        <v>#VALUE!</v>
      </c>
      <c r="AF1064" s="35" t="e">
        <f>SUMIFS([1]raw_fuel_burn!$G:$G,[1]raw_fuel_burn!$E:$E,AF$1057,[1]raw_fuel_burn!$C:$C,$C1064)/1000000</f>
        <v>#VALUE!</v>
      </c>
      <c r="AG1064" s="35" t="e">
        <f>SUMIFS([1]raw_fuel_burn!$G:$G,[1]raw_fuel_burn!$E:$E,AG$1057,[1]raw_fuel_burn!$C:$C,$C1064)/1000000</f>
        <v>#VALUE!</v>
      </c>
      <c r="AH1064" s="35" t="e">
        <f>SUMIFS([1]raw_fuel_burn!$G:$G,[1]raw_fuel_burn!$E:$E,AH$1057,[1]raw_fuel_burn!$C:$C,$C1064)/1000000</f>
        <v>#VALUE!</v>
      </c>
      <c r="AI1064" s="35" t="e">
        <f>SUMIFS([1]raw_fuel_burn!$G:$G,[1]raw_fuel_burn!$E:$E,AI$1057,[1]raw_fuel_burn!$C:$C,$C1064)/1000000</f>
        <v>#VALUE!</v>
      </c>
      <c r="AJ1064" s="35" t="e">
        <f>SUMIFS([1]raw_fuel_burn!$G:$G,[1]raw_fuel_burn!$E:$E,AJ$1057,[1]raw_fuel_burn!$C:$C,$C1064)/1000000</f>
        <v>#VALUE!</v>
      </c>
      <c r="AK1064" s="35" t="e">
        <f>SUMIFS([1]raw_fuel_burn!$G:$G,[1]raw_fuel_burn!$E:$E,AK$1057,[1]raw_fuel_burn!$C:$C,$C1064)/1000000</f>
        <v>#VALUE!</v>
      </c>
      <c r="AL1064" s="35" t="e">
        <f>SUMIFS([1]raw_fuel_burn!$G:$G,[1]raw_fuel_burn!$E:$E,AL$1057,[1]raw_fuel_burn!$C:$C,$C1064)/1000000</f>
        <v>#VALUE!</v>
      </c>
      <c r="AM1064" s="35" t="e">
        <f>SUMIFS([1]raw_fuel_burn!$G:$G,[1]raw_fuel_burn!$E:$E,AM$1057,[1]raw_fuel_burn!$C:$C,$C1064)/1000000</f>
        <v>#VALUE!</v>
      </c>
      <c r="AN1064" s="49" t="e">
        <f>SUMIFS([1]raw_fuel_burn!$G:$G,[1]raw_fuel_burn!$E:$E,AN$1057,[1]raw_fuel_burn!$C:$C,$C1064)/1000000</f>
        <v>#VALUE!</v>
      </c>
      <c r="AO1064" s="48"/>
    </row>
    <row r="1065" spans="3:41" outlineLevel="1" x14ac:dyDescent="0.4">
      <c r="C1065" s="247" t="s">
        <v>219</v>
      </c>
      <c r="D1065" s="26" t="s">
        <v>305</v>
      </c>
      <c r="E1065" s="248">
        <v>0</v>
      </c>
      <c r="F1065" s="249">
        <v>0</v>
      </c>
      <c r="G1065" s="249">
        <v>0</v>
      </c>
      <c r="H1065" s="249">
        <v>0</v>
      </c>
      <c r="I1065" s="249">
        <v>0</v>
      </c>
      <c r="J1065" s="250">
        <v>170.15924322939196</v>
      </c>
      <c r="K1065" s="250">
        <v>166.66935492449903</v>
      </c>
      <c r="L1065" s="250">
        <v>164.85329291394578</v>
      </c>
      <c r="M1065" s="250">
        <v>165.88285761892627</v>
      </c>
      <c r="N1065" s="250">
        <v>167.42377903819352</v>
      </c>
      <c r="O1065" s="250">
        <v>0</v>
      </c>
      <c r="P1065" s="250">
        <v>163.26459028644274</v>
      </c>
      <c r="Q1065" s="250">
        <v>0</v>
      </c>
      <c r="R1065" s="250">
        <v>0</v>
      </c>
      <c r="S1065" s="250">
        <v>0</v>
      </c>
      <c r="T1065" s="250">
        <v>158.12193366464049</v>
      </c>
      <c r="U1065" s="249" t="e">
        <f t="shared" ref="U1065:AN1065" si="120">SUM(U1058:U1064)</f>
        <v>#VALUE!</v>
      </c>
      <c r="V1065" s="249" t="e">
        <f t="shared" si="120"/>
        <v>#VALUE!</v>
      </c>
      <c r="W1065" s="249" t="e">
        <f t="shared" si="120"/>
        <v>#VALUE!</v>
      </c>
      <c r="X1065" s="249" t="e">
        <f t="shared" si="120"/>
        <v>#VALUE!</v>
      </c>
      <c r="Y1065" s="249" t="e">
        <f t="shared" si="120"/>
        <v>#VALUE!</v>
      </c>
      <c r="Z1065" s="249" t="e">
        <f t="shared" si="120"/>
        <v>#VALUE!</v>
      </c>
      <c r="AA1065" s="249" t="e">
        <f t="shared" si="120"/>
        <v>#VALUE!</v>
      </c>
      <c r="AB1065" s="249" t="e">
        <f t="shared" si="120"/>
        <v>#VALUE!</v>
      </c>
      <c r="AC1065" s="249" t="e">
        <f t="shared" si="120"/>
        <v>#VALUE!</v>
      </c>
      <c r="AD1065" s="249" t="e">
        <f t="shared" si="120"/>
        <v>#VALUE!</v>
      </c>
      <c r="AE1065" s="249" t="e">
        <f t="shared" si="120"/>
        <v>#VALUE!</v>
      </c>
      <c r="AF1065" s="249" t="e">
        <f t="shared" si="120"/>
        <v>#VALUE!</v>
      </c>
      <c r="AG1065" s="249" t="e">
        <f t="shared" si="120"/>
        <v>#VALUE!</v>
      </c>
      <c r="AH1065" s="249" t="e">
        <f t="shared" si="120"/>
        <v>#VALUE!</v>
      </c>
      <c r="AI1065" s="249" t="e">
        <f t="shared" si="120"/>
        <v>#VALUE!</v>
      </c>
      <c r="AJ1065" s="249" t="e">
        <f t="shared" si="120"/>
        <v>#VALUE!</v>
      </c>
      <c r="AK1065" s="249" t="e">
        <f t="shared" si="120"/>
        <v>#VALUE!</v>
      </c>
      <c r="AL1065" s="249" t="e">
        <f t="shared" si="120"/>
        <v>#VALUE!</v>
      </c>
      <c r="AM1065" s="249" t="e">
        <f t="shared" si="120"/>
        <v>#VALUE!</v>
      </c>
      <c r="AN1065" s="251" t="e">
        <f t="shared" si="120"/>
        <v>#VALUE!</v>
      </c>
      <c r="AO1065" s="48"/>
    </row>
    <row r="1066" spans="3:41" outlineLevel="1" x14ac:dyDescent="0.4">
      <c r="C1066" s="231"/>
      <c r="D1066" s="85"/>
      <c r="E1066" s="252"/>
      <c r="F1066" s="252"/>
      <c r="G1066" s="252"/>
      <c r="H1066" s="252"/>
      <c r="I1066" s="252"/>
      <c r="J1066" s="252"/>
      <c r="K1066" s="252"/>
      <c r="L1066" s="252"/>
      <c r="M1066" s="252"/>
      <c r="N1066" s="252"/>
      <c r="O1066" s="252"/>
      <c r="P1066" s="252"/>
      <c r="Q1066" s="252"/>
      <c r="R1066" s="252"/>
      <c r="S1066" s="252"/>
      <c r="T1066" s="252"/>
      <c r="U1066" s="252"/>
      <c r="V1066" s="252"/>
      <c r="W1066" s="252"/>
      <c r="X1066" s="252"/>
      <c r="Y1066" s="252"/>
      <c r="Z1066" s="252"/>
      <c r="AA1066" s="252"/>
      <c r="AB1066" s="252"/>
      <c r="AC1066" s="252"/>
      <c r="AD1066" s="252"/>
      <c r="AE1066" s="252"/>
      <c r="AF1066" s="252"/>
      <c r="AG1066" s="252"/>
      <c r="AH1066" s="252"/>
      <c r="AI1066" s="252"/>
      <c r="AJ1066" s="252"/>
      <c r="AK1066" s="252"/>
      <c r="AL1066" s="252"/>
      <c r="AM1066" s="252"/>
      <c r="AN1066" s="252"/>
      <c r="AO1066" s="48"/>
    </row>
    <row r="1067" spans="3:41" outlineLevel="1" x14ac:dyDescent="0.4">
      <c r="C1067" s="231" t="s">
        <v>306</v>
      </c>
      <c r="D1067" s="85"/>
      <c r="E1067" s="252"/>
      <c r="F1067" s="252"/>
      <c r="G1067" s="252"/>
      <c r="H1067" s="252"/>
      <c r="I1067" s="252"/>
      <c r="J1067" s="252"/>
      <c r="K1067" s="252"/>
      <c r="L1067" s="252"/>
      <c r="M1067" s="252"/>
      <c r="N1067" s="252"/>
      <c r="O1067" s="252"/>
      <c r="P1067" s="252"/>
      <c r="Q1067" s="252"/>
      <c r="R1067" s="252"/>
      <c r="S1067" s="252"/>
      <c r="T1067" s="252"/>
      <c r="U1067" s="252"/>
      <c r="V1067" s="252"/>
      <c r="W1067" s="252"/>
      <c r="X1067" s="252"/>
      <c r="Y1067" s="252"/>
      <c r="Z1067" s="252"/>
      <c r="AA1067" s="252"/>
      <c r="AB1067" s="252"/>
      <c r="AC1067" s="252"/>
      <c r="AD1067" s="252"/>
      <c r="AE1067" s="252"/>
      <c r="AF1067" s="252"/>
      <c r="AG1067" s="252"/>
      <c r="AH1067" s="252"/>
      <c r="AI1067" s="252"/>
      <c r="AJ1067" s="252"/>
      <c r="AK1067" s="252"/>
      <c r="AL1067" s="252"/>
      <c r="AM1067" s="252"/>
      <c r="AN1067" s="252"/>
      <c r="AO1067" s="48"/>
    </row>
    <row r="1068" spans="3:41" outlineLevel="1" x14ac:dyDescent="0.4">
      <c r="C1068" s="14"/>
      <c r="D1068" s="15" t="s">
        <v>34</v>
      </c>
      <c r="E1068" s="14">
        <v>2015</v>
      </c>
      <c r="F1068" s="16">
        <v>2016</v>
      </c>
      <c r="G1068" s="16">
        <v>2017</v>
      </c>
      <c r="H1068" s="16">
        <v>2018</v>
      </c>
      <c r="I1068" s="16">
        <v>2019</v>
      </c>
      <c r="J1068" s="16">
        <v>2020</v>
      </c>
      <c r="K1068" s="16">
        <v>2021</v>
      </c>
      <c r="L1068" s="16">
        <v>2022</v>
      </c>
      <c r="M1068" s="16">
        <v>2023</v>
      </c>
      <c r="N1068" s="16">
        <v>2024</v>
      </c>
      <c r="O1068" s="16">
        <v>2025</v>
      </c>
      <c r="P1068" s="16">
        <v>2026</v>
      </c>
      <c r="Q1068" s="16">
        <v>2027</v>
      </c>
      <c r="R1068" s="16">
        <v>2028</v>
      </c>
      <c r="S1068" s="16">
        <v>2029</v>
      </c>
      <c r="T1068" s="16">
        <v>2030</v>
      </c>
      <c r="U1068" s="16">
        <f t="shared" ref="U1068:AN1068" si="121">T1068+1</f>
        <v>2031</v>
      </c>
      <c r="V1068" s="16">
        <f t="shared" si="121"/>
        <v>2032</v>
      </c>
      <c r="W1068" s="16">
        <f t="shared" si="121"/>
        <v>2033</v>
      </c>
      <c r="X1068" s="16">
        <f t="shared" si="121"/>
        <v>2034</v>
      </c>
      <c r="Y1068" s="16">
        <f t="shared" si="121"/>
        <v>2035</v>
      </c>
      <c r="Z1068" s="16">
        <f t="shared" si="121"/>
        <v>2036</v>
      </c>
      <c r="AA1068" s="16">
        <f t="shared" si="121"/>
        <v>2037</v>
      </c>
      <c r="AB1068" s="16">
        <f t="shared" si="121"/>
        <v>2038</v>
      </c>
      <c r="AC1068" s="16">
        <f t="shared" si="121"/>
        <v>2039</v>
      </c>
      <c r="AD1068" s="16">
        <f t="shared" si="121"/>
        <v>2040</v>
      </c>
      <c r="AE1068" s="16">
        <f t="shared" si="121"/>
        <v>2041</v>
      </c>
      <c r="AF1068" s="16">
        <f t="shared" si="121"/>
        <v>2042</v>
      </c>
      <c r="AG1068" s="16">
        <f t="shared" si="121"/>
        <v>2043</v>
      </c>
      <c r="AH1068" s="16">
        <f t="shared" si="121"/>
        <v>2044</v>
      </c>
      <c r="AI1068" s="16">
        <f t="shared" si="121"/>
        <v>2045</v>
      </c>
      <c r="AJ1068" s="16">
        <f t="shared" si="121"/>
        <v>2046</v>
      </c>
      <c r="AK1068" s="16">
        <f t="shared" si="121"/>
        <v>2047</v>
      </c>
      <c r="AL1068" s="16">
        <f t="shared" si="121"/>
        <v>2048</v>
      </c>
      <c r="AM1068" s="16">
        <f t="shared" si="121"/>
        <v>2049</v>
      </c>
      <c r="AN1068" s="47">
        <f t="shared" si="121"/>
        <v>2050</v>
      </c>
      <c r="AO1068" s="48"/>
    </row>
    <row r="1069" spans="3:41" outlineLevel="1" x14ac:dyDescent="0.4">
      <c r="C1069" s="253" t="s">
        <v>307</v>
      </c>
      <c r="D1069" s="22" t="s">
        <v>305</v>
      </c>
      <c r="E1069" s="254">
        <v>0</v>
      </c>
      <c r="F1069" s="255">
        <v>0</v>
      </c>
      <c r="G1069" s="255">
        <v>0</v>
      </c>
      <c r="H1069" s="255">
        <v>0</v>
      </c>
      <c r="I1069" s="255">
        <v>0</v>
      </c>
      <c r="J1069" s="255">
        <v>52.512420249999998</v>
      </c>
      <c r="K1069" s="255">
        <v>51.051178219999997</v>
      </c>
      <c r="L1069" s="255">
        <v>49.589936200000004</v>
      </c>
      <c r="M1069" s="255">
        <v>48.128694170000003</v>
      </c>
      <c r="N1069" s="255">
        <v>46.667452149999995</v>
      </c>
      <c r="O1069" s="255">
        <v>0</v>
      </c>
      <c r="P1069" s="255">
        <v>43.744968100000001</v>
      </c>
      <c r="Q1069" s="255">
        <v>0</v>
      </c>
      <c r="R1069" s="255">
        <v>0</v>
      </c>
      <c r="S1069" s="255">
        <v>0</v>
      </c>
      <c r="T1069" s="255">
        <v>37.9</v>
      </c>
      <c r="U1069" s="255" t="e">
        <f>(SUMIFS([1]raw_ghg!$B:$B,[1]raw_ghg!$A:$A,U$1068))/1000000</f>
        <v>#VALUE!</v>
      </c>
      <c r="V1069" s="255" t="e">
        <f>(SUMIFS([1]raw_ghg!$B:$B,[1]raw_ghg!$A:$A,V$1068))/1000000</f>
        <v>#VALUE!</v>
      </c>
      <c r="W1069" s="255" t="e">
        <f>(SUMIFS([1]raw_ghg!$B:$B,[1]raw_ghg!$A:$A,W$1068))/1000000</f>
        <v>#VALUE!</v>
      </c>
      <c r="X1069" s="255" t="e">
        <f>(SUMIFS([1]raw_ghg!$B:$B,[1]raw_ghg!$A:$A,X$1068))/1000000</f>
        <v>#VALUE!</v>
      </c>
      <c r="Y1069" s="255" t="e">
        <f>(SUMIFS([1]raw_ghg!$B:$B,[1]raw_ghg!$A:$A,Y$1068))/1000000</f>
        <v>#VALUE!</v>
      </c>
      <c r="Z1069" s="255" t="e">
        <f>(SUMIFS([1]raw_ghg!$B:$B,[1]raw_ghg!$A:$A,Z$1068))/1000000</f>
        <v>#VALUE!</v>
      </c>
      <c r="AA1069" s="255" t="e">
        <f>(SUMIFS([1]raw_ghg!$B:$B,[1]raw_ghg!$A:$A,AA$1068))/1000000</f>
        <v>#VALUE!</v>
      </c>
      <c r="AB1069" s="255" t="e">
        <f>(SUMIFS([1]raw_ghg!$B:$B,[1]raw_ghg!$A:$A,AB$1068))/1000000</f>
        <v>#VALUE!</v>
      </c>
      <c r="AC1069" s="255" t="e">
        <f>(SUMIFS([1]raw_ghg!$B:$B,[1]raw_ghg!$A:$A,AC$1068))/1000000</f>
        <v>#VALUE!</v>
      </c>
      <c r="AD1069" s="255" t="e">
        <f>(SUMIFS([1]raw_ghg!$B:$B,[1]raw_ghg!$A:$A,AD$1068))/1000000</f>
        <v>#VALUE!</v>
      </c>
      <c r="AE1069" s="255" t="e">
        <f>(SUMIFS([1]raw_ghg!$B:$B,[1]raw_ghg!$A:$A,AE$1068))/1000000</f>
        <v>#VALUE!</v>
      </c>
      <c r="AF1069" s="255" t="e">
        <f>(SUMIFS([1]raw_ghg!$B:$B,[1]raw_ghg!$A:$A,AF$1068))/1000000</f>
        <v>#VALUE!</v>
      </c>
      <c r="AG1069" s="255" t="e">
        <f>(SUMIFS([1]raw_ghg!$B:$B,[1]raw_ghg!$A:$A,AG$1068))/1000000</f>
        <v>#VALUE!</v>
      </c>
      <c r="AH1069" s="255" t="e">
        <f>(SUMIFS([1]raw_ghg!$B:$B,[1]raw_ghg!$A:$A,AH$1068))/1000000</f>
        <v>#VALUE!</v>
      </c>
      <c r="AI1069" s="255" t="e">
        <f>(SUMIFS([1]raw_ghg!$B:$B,[1]raw_ghg!$A:$A,AI$1068))/1000000</f>
        <v>#VALUE!</v>
      </c>
      <c r="AJ1069" s="255" t="e">
        <f>(SUMIFS([1]raw_ghg!$B:$B,[1]raw_ghg!$A:$A,AJ$1068))/1000000</f>
        <v>#VALUE!</v>
      </c>
      <c r="AK1069" s="255" t="e">
        <f>(SUMIFS([1]raw_ghg!$B:$B,[1]raw_ghg!$A:$A,AK$1068))/1000000</f>
        <v>#VALUE!</v>
      </c>
      <c r="AL1069" s="255" t="e">
        <f>(SUMIFS([1]raw_ghg!$B:$B,[1]raw_ghg!$A:$A,AL$1068))/1000000</f>
        <v>#VALUE!</v>
      </c>
      <c r="AM1069" s="255" t="e">
        <f>(SUMIFS([1]raw_ghg!$B:$B,[1]raw_ghg!$A:$A,AM$1068))/1000000</f>
        <v>#VALUE!</v>
      </c>
      <c r="AN1069" s="256" t="e">
        <f>(SUMIFS([1]raw_ghg!$B:$B,[1]raw_ghg!$A:$A,AN$1068))/1000000</f>
        <v>#VALUE!</v>
      </c>
    </row>
    <row r="1070" spans="3:41" outlineLevel="1" x14ac:dyDescent="0.4">
      <c r="C1070" s="17" t="s">
        <v>308</v>
      </c>
      <c r="D1070" s="18" t="s">
        <v>305</v>
      </c>
      <c r="E1070" s="257">
        <v>0</v>
      </c>
      <c r="F1070" s="246">
        <v>0</v>
      </c>
      <c r="G1070" s="246">
        <v>0</v>
      </c>
      <c r="H1070" s="246">
        <v>0</v>
      </c>
      <c r="I1070" s="246">
        <v>0</v>
      </c>
      <c r="J1070" s="246">
        <v>5.4801563199999999</v>
      </c>
      <c r="K1070" s="246">
        <v>5.4801563199999999</v>
      </c>
      <c r="L1070" s="246">
        <v>5.4801563199999999</v>
      </c>
      <c r="M1070" s="246">
        <v>5.4801563199999999</v>
      </c>
      <c r="N1070" s="246">
        <v>5.4801563199999999</v>
      </c>
      <c r="O1070" s="246">
        <v>0</v>
      </c>
      <c r="P1070" s="246">
        <v>5.4801563199999999</v>
      </c>
      <c r="Q1070" s="246">
        <v>0</v>
      </c>
      <c r="R1070" s="246">
        <v>0</v>
      </c>
      <c r="S1070" s="246">
        <v>0</v>
      </c>
      <c r="T1070" s="246">
        <v>5.4801563199999999</v>
      </c>
      <c r="U1070" s="246" t="e">
        <f>-SUMIFS([1]raw_ghg!$C:$C,[1]raw_ghg!$A:$A,U$1068)/1000000</f>
        <v>#VALUE!</v>
      </c>
      <c r="V1070" s="246" t="e">
        <f>-SUMIFS([1]raw_ghg!$C:$C,[1]raw_ghg!$A:$A,V$1068)/1000000</f>
        <v>#VALUE!</v>
      </c>
      <c r="W1070" s="246" t="e">
        <f>-SUMIFS([1]raw_ghg!$C:$C,[1]raw_ghg!$A:$A,W$1068)/1000000</f>
        <v>#VALUE!</v>
      </c>
      <c r="X1070" s="246" t="e">
        <f>-SUMIFS([1]raw_ghg!$C:$C,[1]raw_ghg!$A:$A,X$1068)/1000000</f>
        <v>#VALUE!</v>
      </c>
      <c r="Y1070" s="246" t="e">
        <f>-SUMIFS([1]raw_ghg!$C:$C,[1]raw_ghg!$A:$A,Y$1068)/1000000</f>
        <v>#VALUE!</v>
      </c>
      <c r="Z1070" s="246" t="e">
        <f>-SUMIFS([1]raw_ghg!$C:$C,[1]raw_ghg!$A:$A,Z$1068)/1000000</f>
        <v>#VALUE!</v>
      </c>
      <c r="AA1070" s="246" t="e">
        <f>-SUMIFS([1]raw_ghg!$C:$C,[1]raw_ghg!$A:$A,AA$1068)/1000000</f>
        <v>#VALUE!</v>
      </c>
      <c r="AB1070" s="246" t="e">
        <f>-SUMIFS([1]raw_ghg!$C:$C,[1]raw_ghg!$A:$A,AB$1068)/1000000</f>
        <v>#VALUE!</v>
      </c>
      <c r="AC1070" s="246" t="e">
        <f>-SUMIFS([1]raw_ghg!$C:$C,[1]raw_ghg!$A:$A,AC$1068)/1000000</f>
        <v>#VALUE!</v>
      </c>
      <c r="AD1070" s="246" t="e">
        <f>-SUMIFS([1]raw_ghg!$C:$C,[1]raw_ghg!$A:$A,AD$1068)/1000000</f>
        <v>#VALUE!</v>
      </c>
      <c r="AE1070" s="246" t="e">
        <f>-SUMIFS([1]raw_ghg!$C:$C,[1]raw_ghg!$A:$A,AE$1068)/1000000</f>
        <v>#VALUE!</v>
      </c>
      <c r="AF1070" s="246" t="e">
        <f>-SUMIFS([1]raw_ghg!$C:$C,[1]raw_ghg!$A:$A,AF$1068)/1000000</f>
        <v>#VALUE!</v>
      </c>
      <c r="AG1070" s="246" t="e">
        <f>-SUMIFS([1]raw_ghg!$C:$C,[1]raw_ghg!$A:$A,AG$1068)/1000000</f>
        <v>#VALUE!</v>
      </c>
      <c r="AH1070" s="246" t="e">
        <f>-SUMIFS([1]raw_ghg!$C:$C,[1]raw_ghg!$A:$A,AH$1068)/1000000</f>
        <v>#VALUE!</v>
      </c>
      <c r="AI1070" s="246" t="e">
        <f>-SUMIFS([1]raw_ghg!$C:$C,[1]raw_ghg!$A:$A,AI$1068)/1000000</f>
        <v>#VALUE!</v>
      </c>
      <c r="AJ1070" s="246" t="e">
        <f>-SUMIFS([1]raw_ghg!$C:$C,[1]raw_ghg!$A:$A,AJ$1068)/1000000</f>
        <v>#VALUE!</v>
      </c>
      <c r="AK1070" s="246" t="e">
        <f>-SUMIFS([1]raw_ghg!$C:$C,[1]raw_ghg!$A:$A,AK$1068)/1000000</f>
        <v>#VALUE!</v>
      </c>
      <c r="AL1070" s="246" t="e">
        <f>-SUMIFS([1]raw_ghg!$C:$C,[1]raw_ghg!$A:$A,AL$1068)/1000000</f>
        <v>#VALUE!</v>
      </c>
      <c r="AM1070" s="246" t="e">
        <f>-SUMIFS([1]raw_ghg!$C:$C,[1]raw_ghg!$A:$A,AM$1068)/1000000</f>
        <v>#VALUE!</v>
      </c>
      <c r="AN1070" s="258" t="e">
        <f>-SUMIFS([1]raw_ghg!$C:$C,[1]raw_ghg!$A:$A,AN$1068)/1000000</f>
        <v>#VALUE!</v>
      </c>
      <c r="AO1070" s="48"/>
    </row>
    <row r="1071" spans="3:41" outlineLevel="1" x14ac:dyDescent="0.4">
      <c r="C1071" s="253" t="s">
        <v>309</v>
      </c>
      <c r="D1071" s="22" t="s">
        <v>305</v>
      </c>
      <c r="E1071" s="259">
        <v>0</v>
      </c>
      <c r="F1071" s="250">
        <v>0</v>
      </c>
      <c r="G1071" s="250">
        <v>0</v>
      </c>
      <c r="H1071" s="250">
        <v>0</v>
      </c>
      <c r="I1071" s="250">
        <v>0</v>
      </c>
      <c r="J1071" s="250">
        <v>47.032263929999999</v>
      </c>
      <c r="K1071" s="250">
        <v>45.571021899999998</v>
      </c>
      <c r="L1071" s="250">
        <v>44.109779880000005</v>
      </c>
      <c r="M1071" s="250">
        <v>42.648537850000004</v>
      </c>
      <c r="N1071" s="250">
        <v>41.187295829999996</v>
      </c>
      <c r="O1071" s="250">
        <v>0</v>
      </c>
      <c r="P1071" s="250">
        <v>38.264811780000002</v>
      </c>
      <c r="Q1071" s="250">
        <v>0</v>
      </c>
      <c r="R1071" s="250">
        <v>0</v>
      </c>
      <c r="S1071" s="250">
        <v>0</v>
      </c>
      <c r="T1071" s="250">
        <v>32.41984368</v>
      </c>
      <c r="U1071" s="250" t="e">
        <f t="shared" ref="U1071:AN1071" si="122">U1069-U1070</f>
        <v>#VALUE!</v>
      </c>
      <c r="V1071" s="250" t="e">
        <f t="shared" si="122"/>
        <v>#VALUE!</v>
      </c>
      <c r="W1071" s="250" t="e">
        <f t="shared" si="122"/>
        <v>#VALUE!</v>
      </c>
      <c r="X1071" s="250" t="e">
        <f t="shared" si="122"/>
        <v>#VALUE!</v>
      </c>
      <c r="Y1071" s="250" t="e">
        <f t="shared" si="122"/>
        <v>#VALUE!</v>
      </c>
      <c r="Z1071" s="250" t="e">
        <f t="shared" si="122"/>
        <v>#VALUE!</v>
      </c>
      <c r="AA1071" s="250" t="e">
        <f t="shared" si="122"/>
        <v>#VALUE!</v>
      </c>
      <c r="AB1071" s="250" t="e">
        <f t="shared" si="122"/>
        <v>#VALUE!</v>
      </c>
      <c r="AC1071" s="250" t="e">
        <f t="shared" si="122"/>
        <v>#VALUE!</v>
      </c>
      <c r="AD1071" s="250" t="e">
        <f t="shared" si="122"/>
        <v>#VALUE!</v>
      </c>
      <c r="AE1071" s="250" t="e">
        <f t="shared" si="122"/>
        <v>#VALUE!</v>
      </c>
      <c r="AF1071" s="250" t="e">
        <f t="shared" si="122"/>
        <v>#VALUE!</v>
      </c>
      <c r="AG1071" s="250" t="e">
        <f t="shared" si="122"/>
        <v>#VALUE!</v>
      </c>
      <c r="AH1071" s="250" t="e">
        <f t="shared" si="122"/>
        <v>#VALUE!</v>
      </c>
      <c r="AI1071" s="250" t="e">
        <f t="shared" si="122"/>
        <v>#VALUE!</v>
      </c>
      <c r="AJ1071" s="250" t="e">
        <f t="shared" si="122"/>
        <v>#VALUE!</v>
      </c>
      <c r="AK1071" s="250" t="e">
        <f t="shared" si="122"/>
        <v>#VALUE!</v>
      </c>
      <c r="AL1071" s="250" t="e">
        <f t="shared" si="122"/>
        <v>#VALUE!</v>
      </c>
      <c r="AM1071" s="250" t="e">
        <f t="shared" si="122"/>
        <v>#VALUE!</v>
      </c>
      <c r="AN1071" s="260" t="e">
        <f t="shared" si="122"/>
        <v>#VALUE!</v>
      </c>
      <c r="AO1071" s="48"/>
    </row>
    <row r="1072" spans="3:41" outlineLevel="1" x14ac:dyDescent="0.4">
      <c r="C1072" s="21" t="s">
        <v>310</v>
      </c>
      <c r="D1072" s="22" t="s">
        <v>305</v>
      </c>
      <c r="E1072" s="257">
        <v>0</v>
      </c>
      <c r="F1072" s="246">
        <v>0</v>
      </c>
      <c r="G1072" s="246">
        <v>0</v>
      </c>
      <c r="H1072" s="246">
        <v>0</v>
      </c>
      <c r="I1072" s="246">
        <v>0</v>
      </c>
      <c r="J1072" s="246">
        <v>28.664322174754279</v>
      </c>
      <c r="K1072" s="246">
        <v>28.58623067223197</v>
      </c>
      <c r="L1072" s="246">
        <v>25.940086915099613</v>
      </c>
      <c r="M1072" s="246">
        <v>25.234917241486702</v>
      </c>
      <c r="N1072" s="246">
        <v>26.586181026423265</v>
      </c>
      <c r="O1072" s="246">
        <v>0</v>
      </c>
      <c r="P1072" s="246">
        <v>27.317554220757366</v>
      </c>
      <c r="Q1072" s="246">
        <v>0</v>
      </c>
      <c r="R1072" s="246">
        <v>0</v>
      </c>
      <c r="S1072" s="246">
        <v>0</v>
      </c>
      <c r="T1072" s="246">
        <v>23.266210503449095</v>
      </c>
      <c r="U1072" s="246" t="e">
        <f t="shared" ref="U1072:AN1072" si="123">U1058</f>
        <v>#VALUE!</v>
      </c>
      <c r="V1072" s="246" t="e">
        <f t="shared" si="123"/>
        <v>#VALUE!</v>
      </c>
      <c r="W1072" s="246" t="e">
        <f t="shared" si="123"/>
        <v>#VALUE!</v>
      </c>
      <c r="X1072" s="246" t="e">
        <f t="shared" si="123"/>
        <v>#VALUE!</v>
      </c>
      <c r="Y1072" s="246" t="e">
        <f t="shared" si="123"/>
        <v>#VALUE!</v>
      </c>
      <c r="Z1072" s="246" t="e">
        <f t="shared" si="123"/>
        <v>#VALUE!</v>
      </c>
      <c r="AA1072" s="246" t="e">
        <f t="shared" si="123"/>
        <v>#VALUE!</v>
      </c>
      <c r="AB1072" s="246" t="e">
        <f t="shared" si="123"/>
        <v>#VALUE!</v>
      </c>
      <c r="AC1072" s="246" t="e">
        <f t="shared" si="123"/>
        <v>#VALUE!</v>
      </c>
      <c r="AD1072" s="246" t="e">
        <f t="shared" si="123"/>
        <v>#VALUE!</v>
      </c>
      <c r="AE1072" s="246" t="e">
        <f t="shared" si="123"/>
        <v>#VALUE!</v>
      </c>
      <c r="AF1072" s="246" t="e">
        <f t="shared" si="123"/>
        <v>#VALUE!</v>
      </c>
      <c r="AG1072" s="246" t="e">
        <f t="shared" si="123"/>
        <v>#VALUE!</v>
      </c>
      <c r="AH1072" s="246" t="e">
        <f t="shared" si="123"/>
        <v>#VALUE!</v>
      </c>
      <c r="AI1072" s="246" t="e">
        <f t="shared" si="123"/>
        <v>#VALUE!</v>
      </c>
      <c r="AJ1072" s="246" t="e">
        <f t="shared" si="123"/>
        <v>#VALUE!</v>
      </c>
      <c r="AK1072" s="246" t="e">
        <f t="shared" si="123"/>
        <v>#VALUE!</v>
      </c>
      <c r="AL1072" s="246" t="e">
        <f t="shared" si="123"/>
        <v>#VALUE!</v>
      </c>
      <c r="AM1072" s="246" t="e">
        <f t="shared" si="123"/>
        <v>#VALUE!</v>
      </c>
      <c r="AN1072" s="258" t="e">
        <f t="shared" si="123"/>
        <v>#VALUE!</v>
      </c>
      <c r="AO1072" s="48"/>
    </row>
    <row r="1073" spans="3:41" outlineLevel="1" x14ac:dyDescent="0.4">
      <c r="C1073" s="17" t="s">
        <v>311</v>
      </c>
      <c r="D1073" s="18" t="s">
        <v>305</v>
      </c>
      <c r="E1073" s="257">
        <v>0</v>
      </c>
      <c r="F1073" s="246">
        <v>0</v>
      </c>
      <c r="G1073" s="246">
        <v>0</v>
      </c>
      <c r="H1073" s="246">
        <v>0</v>
      </c>
      <c r="I1073" s="246">
        <v>0</v>
      </c>
      <c r="J1073" s="246">
        <v>11.669098171941618</v>
      </c>
      <c r="K1073" s="246">
        <v>10.553391821789198</v>
      </c>
      <c r="L1073" s="246">
        <v>10.953934317092962</v>
      </c>
      <c r="M1073" s="246">
        <v>11.625290234534919</v>
      </c>
      <c r="N1073" s="246">
        <v>11.723433238993453</v>
      </c>
      <c r="O1073" s="246">
        <v>0</v>
      </c>
      <c r="P1073" s="246">
        <v>10.947260981031224</v>
      </c>
      <c r="Q1073" s="246">
        <v>0</v>
      </c>
      <c r="R1073" s="246">
        <v>0</v>
      </c>
      <c r="S1073" s="246">
        <v>0</v>
      </c>
      <c r="T1073" s="246">
        <v>9.1536431697144316</v>
      </c>
      <c r="U1073" s="246" t="e">
        <f>MAX((SUMIFS([1]raw_ghg_imports!$C:$C,[1]raw_ghg_imports!$B:$B,U$1068)+SUMIFS([1]raw_ghg_imports!$D:$D,[1]raw_ghg_imports!$B:$B,U$1068))/10^6,0)</f>
        <v>#VALUE!</v>
      </c>
      <c r="V1073" s="246" t="e">
        <f>MAX((SUMIFS([1]raw_ghg_imports!$C:$C,[1]raw_ghg_imports!$B:$B,V$1068)+SUMIFS([1]raw_ghg_imports!$D:$D,[1]raw_ghg_imports!$B:$B,V$1068))/10^6,0)</f>
        <v>#VALUE!</v>
      </c>
      <c r="W1073" s="246" t="e">
        <f>MAX((SUMIFS([1]raw_ghg_imports!$C:$C,[1]raw_ghg_imports!$B:$B,W$1068)+SUMIFS([1]raw_ghg_imports!$D:$D,[1]raw_ghg_imports!$B:$B,W$1068))/10^6,0)</f>
        <v>#VALUE!</v>
      </c>
      <c r="X1073" s="246" t="e">
        <f>MAX((SUMIFS([1]raw_ghg_imports!$C:$C,[1]raw_ghg_imports!$B:$B,X$1068)+SUMIFS([1]raw_ghg_imports!$D:$D,[1]raw_ghg_imports!$B:$B,X$1068))/10^6,0)</f>
        <v>#VALUE!</v>
      </c>
      <c r="Y1073" s="246" t="e">
        <f>MAX((SUMIFS([1]raw_ghg_imports!$C:$C,[1]raw_ghg_imports!$B:$B,Y$1068)+SUMIFS([1]raw_ghg_imports!$D:$D,[1]raw_ghg_imports!$B:$B,Y$1068))/10^6,0)</f>
        <v>#VALUE!</v>
      </c>
      <c r="Z1073" s="246" t="e">
        <f>MAX((SUMIFS([1]raw_ghg_imports!$C:$C,[1]raw_ghg_imports!$B:$B,Z$1068)+SUMIFS([1]raw_ghg_imports!$D:$D,[1]raw_ghg_imports!$B:$B,Z$1068))/10^6,0)</f>
        <v>#VALUE!</v>
      </c>
      <c r="AA1073" s="246" t="e">
        <f>MAX((SUMIFS([1]raw_ghg_imports!$C:$C,[1]raw_ghg_imports!$B:$B,AA$1068)+SUMIFS([1]raw_ghg_imports!$D:$D,[1]raw_ghg_imports!$B:$B,AA$1068))/10^6,0)</f>
        <v>#VALUE!</v>
      </c>
      <c r="AB1073" s="246" t="e">
        <f>MAX((SUMIFS([1]raw_ghg_imports!$C:$C,[1]raw_ghg_imports!$B:$B,AB$1068)+SUMIFS([1]raw_ghg_imports!$D:$D,[1]raw_ghg_imports!$B:$B,AB$1068))/10^6,0)</f>
        <v>#VALUE!</v>
      </c>
      <c r="AC1073" s="246" t="e">
        <f>MAX((SUMIFS([1]raw_ghg_imports!$C:$C,[1]raw_ghg_imports!$B:$B,AC$1068)+SUMIFS([1]raw_ghg_imports!$D:$D,[1]raw_ghg_imports!$B:$B,AC$1068))/10^6,0)</f>
        <v>#VALUE!</v>
      </c>
      <c r="AD1073" s="246" t="e">
        <f>MAX((SUMIFS([1]raw_ghg_imports!$C:$C,[1]raw_ghg_imports!$B:$B,AD$1068)+SUMIFS([1]raw_ghg_imports!$D:$D,[1]raw_ghg_imports!$B:$B,AD$1068))/10^6,0)</f>
        <v>#VALUE!</v>
      </c>
      <c r="AE1073" s="246" t="e">
        <f>MAX((SUMIFS([1]raw_ghg_imports!$C:$C,[1]raw_ghg_imports!$B:$B,AE$1068)+SUMIFS([1]raw_ghg_imports!$D:$D,[1]raw_ghg_imports!$B:$B,AE$1068))/10^6,0)</f>
        <v>#VALUE!</v>
      </c>
      <c r="AF1073" s="246" t="e">
        <f>MAX((SUMIFS([1]raw_ghg_imports!$C:$C,[1]raw_ghg_imports!$B:$B,AF$1068)+SUMIFS([1]raw_ghg_imports!$D:$D,[1]raw_ghg_imports!$B:$B,AF$1068))/10^6,0)</f>
        <v>#VALUE!</v>
      </c>
      <c r="AG1073" s="246" t="e">
        <f>MAX((SUMIFS([1]raw_ghg_imports!$C:$C,[1]raw_ghg_imports!$B:$B,AG$1068)+SUMIFS([1]raw_ghg_imports!$D:$D,[1]raw_ghg_imports!$B:$B,AG$1068))/10^6,0)</f>
        <v>#VALUE!</v>
      </c>
      <c r="AH1073" s="246" t="e">
        <f>MAX((SUMIFS([1]raw_ghg_imports!$C:$C,[1]raw_ghg_imports!$B:$B,AH$1068)+SUMIFS([1]raw_ghg_imports!$D:$D,[1]raw_ghg_imports!$B:$B,AH$1068))/10^6,0)</f>
        <v>#VALUE!</v>
      </c>
      <c r="AI1073" s="246" t="e">
        <f>MAX((SUMIFS([1]raw_ghg_imports!$C:$C,[1]raw_ghg_imports!$B:$B,AI$1068)+SUMIFS([1]raw_ghg_imports!$D:$D,[1]raw_ghg_imports!$B:$B,AI$1068))/10^6,0)</f>
        <v>#VALUE!</v>
      </c>
      <c r="AJ1073" s="246" t="e">
        <f>MAX((SUMIFS([1]raw_ghg_imports!$C:$C,[1]raw_ghg_imports!$B:$B,AJ$1068)+SUMIFS([1]raw_ghg_imports!$D:$D,[1]raw_ghg_imports!$B:$B,AJ$1068))/10^6,0)</f>
        <v>#VALUE!</v>
      </c>
      <c r="AK1073" s="246" t="e">
        <f>MAX((SUMIFS([1]raw_ghg_imports!$C:$C,[1]raw_ghg_imports!$B:$B,AK$1068)+SUMIFS([1]raw_ghg_imports!$D:$D,[1]raw_ghg_imports!$B:$B,AK$1068))/10^6,0)</f>
        <v>#VALUE!</v>
      </c>
      <c r="AL1073" s="246" t="e">
        <f>MAX((SUMIFS([1]raw_ghg_imports!$C:$C,[1]raw_ghg_imports!$B:$B,AL$1068)+SUMIFS([1]raw_ghg_imports!$D:$D,[1]raw_ghg_imports!$B:$B,AL$1068))/10^6,0)</f>
        <v>#VALUE!</v>
      </c>
      <c r="AM1073" s="246" t="e">
        <f>MAX((SUMIFS([1]raw_ghg_imports!$C:$C,[1]raw_ghg_imports!$B:$B,AM$1068)+SUMIFS([1]raw_ghg_imports!$D:$D,[1]raw_ghg_imports!$B:$B,AM$1068))/10^6,0)</f>
        <v>#VALUE!</v>
      </c>
      <c r="AN1073" s="258" t="e">
        <f>MAX((SUMIFS([1]raw_ghg_imports!$C:$C,[1]raw_ghg_imports!$B:$B,AN$1068)+SUMIFS([1]raw_ghg_imports!$D:$D,[1]raw_ghg_imports!$B:$B,AN$1068))/10^6,0)</f>
        <v>#VALUE!</v>
      </c>
      <c r="AO1073" s="48"/>
    </row>
    <row r="1074" spans="3:41" outlineLevel="1" x14ac:dyDescent="0.4">
      <c r="C1074" s="212" t="s">
        <v>312</v>
      </c>
      <c r="D1074" s="95" t="s">
        <v>305</v>
      </c>
      <c r="E1074" s="259">
        <v>0</v>
      </c>
      <c r="F1074" s="250">
        <v>0</v>
      </c>
      <c r="G1074" s="250">
        <v>0</v>
      </c>
      <c r="H1074" s="250">
        <v>0</v>
      </c>
      <c r="I1074" s="250">
        <v>0</v>
      </c>
      <c r="J1074" s="250">
        <v>45.813576666695894</v>
      </c>
      <c r="K1074" s="250">
        <v>44.619778814021167</v>
      </c>
      <c r="L1074" s="250">
        <v>42.37417755219257</v>
      </c>
      <c r="M1074" s="250">
        <v>42.34036379602162</v>
      </c>
      <c r="N1074" s="250">
        <v>43.789770585416719</v>
      </c>
      <c r="O1074" s="250">
        <v>0</v>
      </c>
      <c r="P1074" s="250">
        <v>43.744971521788592</v>
      </c>
      <c r="Q1074" s="250">
        <v>0</v>
      </c>
      <c r="R1074" s="250">
        <v>0</v>
      </c>
      <c r="S1074" s="250">
        <v>0</v>
      </c>
      <c r="T1074" s="250">
        <v>37.900009993163529</v>
      </c>
      <c r="U1074" s="250" t="e">
        <f t="shared" ref="U1074:AN1074" si="124">SUM(U1072:U1073)+U1070</f>
        <v>#VALUE!</v>
      </c>
      <c r="V1074" s="250" t="e">
        <f t="shared" si="124"/>
        <v>#VALUE!</v>
      </c>
      <c r="W1074" s="250" t="e">
        <f t="shared" si="124"/>
        <v>#VALUE!</v>
      </c>
      <c r="X1074" s="250" t="e">
        <f t="shared" si="124"/>
        <v>#VALUE!</v>
      </c>
      <c r="Y1074" s="250" t="e">
        <f t="shared" si="124"/>
        <v>#VALUE!</v>
      </c>
      <c r="Z1074" s="250" t="e">
        <f t="shared" si="124"/>
        <v>#VALUE!</v>
      </c>
      <c r="AA1074" s="250" t="e">
        <f t="shared" si="124"/>
        <v>#VALUE!</v>
      </c>
      <c r="AB1074" s="250" t="e">
        <f t="shared" si="124"/>
        <v>#VALUE!</v>
      </c>
      <c r="AC1074" s="250" t="e">
        <f t="shared" si="124"/>
        <v>#VALUE!</v>
      </c>
      <c r="AD1074" s="250" t="e">
        <f t="shared" si="124"/>
        <v>#VALUE!</v>
      </c>
      <c r="AE1074" s="250" t="e">
        <f t="shared" si="124"/>
        <v>#VALUE!</v>
      </c>
      <c r="AF1074" s="250" t="e">
        <f t="shared" si="124"/>
        <v>#VALUE!</v>
      </c>
      <c r="AG1074" s="250" t="e">
        <f t="shared" si="124"/>
        <v>#VALUE!</v>
      </c>
      <c r="AH1074" s="250" t="e">
        <f t="shared" si="124"/>
        <v>#VALUE!</v>
      </c>
      <c r="AI1074" s="250" t="e">
        <f t="shared" si="124"/>
        <v>#VALUE!</v>
      </c>
      <c r="AJ1074" s="250" t="e">
        <f t="shared" si="124"/>
        <v>#VALUE!</v>
      </c>
      <c r="AK1074" s="250" t="e">
        <f t="shared" si="124"/>
        <v>#VALUE!</v>
      </c>
      <c r="AL1074" s="250" t="e">
        <f t="shared" si="124"/>
        <v>#VALUE!</v>
      </c>
      <c r="AM1074" s="250" t="e">
        <f t="shared" si="124"/>
        <v>#VALUE!</v>
      </c>
      <c r="AN1074" s="260" t="e">
        <f t="shared" si="124"/>
        <v>#VALUE!</v>
      </c>
      <c r="AO1074" s="48"/>
    </row>
    <row r="1075" spans="3:41" outlineLevel="1" x14ac:dyDescent="0.4">
      <c r="C1075" s="152" t="s">
        <v>313</v>
      </c>
      <c r="D1075" s="261" t="s">
        <v>314</v>
      </c>
      <c r="E1075" s="196">
        <v>0</v>
      </c>
      <c r="F1075" s="197">
        <v>0</v>
      </c>
      <c r="G1075" s="197">
        <v>0</v>
      </c>
      <c r="H1075" s="197">
        <v>0</v>
      </c>
      <c r="I1075" s="197">
        <v>0</v>
      </c>
      <c r="J1075" s="197">
        <v>0</v>
      </c>
      <c r="K1075" s="197">
        <v>0</v>
      </c>
      <c r="L1075" s="197">
        <v>0</v>
      </c>
      <c r="M1075" s="197">
        <v>0</v>
      </c>
      <c r="N1075" s="197">
        <v>0</v>
      </c>
      <c r="O1075" s="197">
        <v>0</v>
      </c>
      <c r="P1075" s="197">
        <v>42.52</v>
      </c>
      <c r="Q1075" s="197">
        <v>0</v>
      </c>
      <c r="R1075" s="197">
        <v>0</v>
      </c>
      <c r="S1075" s="197">
        <v>0</v>
      </c>
      <c r="T1075" s="197">
        <v>145.26</v>
      </c>
      <c r="U1075" s="197" t="e">
        <f>-SUMIFS([1]raw_ghg!$D:$D,[1]raw_ghg!$A:$A,U$1068)</f>
        <v>#VALUE!</v>
      </c>
      <c r="V1075" s="197" t="e">
        <f>-SUMIFS([1]raw_ghg!$D:$D,[1]raw_ghg!$A:$A,V$1068)</f>
        <v>#VALUE!</v>
      </c>
      <c r="W1075" s="197" t="e">
        <f>-SUMIFS([1]raw_ghg!$D:$D,[1]raw_ghg!$A:$A,W$1068)</f>
        <v>#VALUE!</v>
      </c>
      <c r="X1075" s="197" t="e">
        <f>-SUMIFS([1]raw_ghg!$D:$D,[1]raw_ghg!$A:$A,X$1068)</f>
        <v>#VALUE!</v>
      </c>
      <c r="Y1075" s="197" t="e">
        <f>-SUMIFS([1]raw_ghg!$D:$D,[1]raw_ghg!$A:$A,Y$1068)</f>
        <v>#VALUE!</v>
      </c>
      <c r="Z1075" s="197" t="e">
        <f>-SUMIFS([1]raw_ghg!$D:$D,[1]raw_ghg!$A:$A,Z$1068)</f>
        <v>#VALUE!</v>
      </c>
      <c r="AA1075" s="197" t="e">
        <f>-SUMIFS([1]raw_ghg!$D:$D,[1]raw_ghg!$A:$A,AA$1068)</f>
        <v>#VALUE!</v>
      </c>
      <c r="AB1075" s="197" t="e">
        <f>-SUMIFS([1]raw_ghg!$D:$D,[1]raw_ghg!$A:$A,AB$1068)</f>
        <v>#VALUE!</v>
      </c>
      <c r="AC1075" s="197" t="e">
        <f>-SUMIFS([1]raw_ghg!$D:$D,[1]raw_ghg!$A:$A,AC$1068)</f>
        <v>#VALUE!</v>
      </c>
      <c r="AD1075" s="197" t="e">
        <f>-SUMIFS([1]raw_ghg!$D:$D,[1]raw_ghg!$A:$A,AD$1068)</f>
        <v>#VALUE!</v>
      </c>
      <c r="AE1075" s="197" t="e">
        <f>-SUMIFS([1]raw_ghg!$D:$D,[1]raw_ghg!$A:$A,AE$1068)</f>
        <v>#VALUE!</v>
      </c>
      <c r="AF1075" s="197" t="e">
        <f>-SUMIFS([1]raw_ghg!$D:$D,[1]raw_ghg!$A:$A,AF$1068)</f>
        <v>#VALUE!</v>
      </c>
      <c r="AG1075" s="197" t="e">
        <f>-SUMIFS([1]raw_ghg!$D:$D,[1]raw_ghg!$A:$A,AG$1068)</f>
        <v>#VALUE!</v>
      </c>
      <c r="AH1075" s="197" t="e">
        <f>-SUMIFS([1]raw_ghg!$D:$D,[1]raw_ghg!$A:$A,AH$1068)</f>
        <v>#VALUE!</v>
      </c>
      <c r="AI1075" s="197" t="e">
        <f>-SUMIFS([1]raw_ghg!$D:$D,[1]raw_ghg!$A:$A,AI$1068)</f>
        <v>#VALUE!</v>
      </c>
      <c r="AJ1075" s="197" t="e">
        <f>-SUMIFS([1]raw_ghg!$D:$D,[1]raw_ghg!$A:$A,AJ$1068)</f>
        <v>#VALUE!</v>
      </c>
      <c r="AK1075" s="197" t="e">
        <f>-SUMIFS([1]raw_ghg!$D:$D,[1]raw_ghg!$A:$A,AK$1068)</f>
        <v>#VALUE!</v>
      </c>
      <c r="AL1075" s="197" t="e">
        <f>-SUMIFS([1]raw_ghg!$D:$D,[1]raw_ghg!$A:$A,AL$1068)</f>
        <v>#VALUE!</v>
      </c>
      <c r="AM1075" s="197" t="e">
        <f>-SUMIFS([1]raw_ghg!$D:$D,[1]raw_ghg!$A:$A,AM$1068)</f>
        <v>#VALUE!</v>
      </c>
      <c r="AN1075" s="198" t="e">
        <f>-SUMIFS([1]raw_ghg!$D:$D,[1]raw_ghg!$A:$A,AN$1068)</f>
        <v>#VALUE!</v>
      </c>
    </row>
    <row r="1076" spans="3:41" outlineLevel="1" x14ac:dyDescent="0.4">
      <c r="C1076" s="152" t="s">
        <v>315</v>
      </c>
      <c r="D1076" s="261" t="s">
        <v>314</v>
      </c>
      <c r="E1076" s="171">
        <v>0</v>
      </c>
      <c r="F1076" s="172">
        <v>0</v>
      </c>
      <c r="G1076" s="172">
        <v>0</v>
      </c>
      <c r="H1076" s="172">
        <v>0</v>
      </c>
      <c r="I1076" s="172">
        <v>0</v>
      </c>
      <c r="J1076" s="172">
        <v>15.2487795643905</v>
      </c>
      <c r="K1076" s="172">
        <v>16.000526928051102</v>
      </c>
      <c r="L1076" s="172">
        <v>16.836956170722701</v>
      </c>
      <c r="M1076" s="172">
        <v>17.7060323640824</v>
      </c>
      <c r="N1076" s="172">
        <v>18.624442955812</v>
      </c>
      <c r="O1076" s="172">
        <v>0</v>
      </c>
      <c r="P1076" s="172">
        <v>20.592421016414601</v>
      </c>
      <c r="Q1076" s="172">
        <v>0</v>
      </c>
      <c r="R1076" s="172">
        <v>0</v>
      </c>
      <c r="S1076" s="172">
        <v>0</v>
      </c>
      <c r="T1076" s="172">
        <v>25.247597883069201</v>
      </c>
      <c r="U1076" s="172" t="e">
        <f>SUMIFS([1]raw_inputs_passthrough!$P:$P,[1]raw_inputs_passthrough!$A:$A,'IRP modeling- Resolve output'!U$1068)</f>
        <v>#VALUE!</v>
      </c>
      <c r="V1076" s="172" t="e">
        <f>SUMIFS([1]raw_inputs_passthrough!$P:$P,[1]raw_inputs_passthrough!$A:$A,'IRP modeling- Resolve output'!V$1068)</f>
        <v>#VALUE!</v>
      </c>
      <c r="W1076" s="172" t="e">
        <f>SUMIFS([1]raw_inputs_passthrough!$P:$P,[1]raw_inputs_passthrough!$A:$A,'IRP modeling- Resolve output'!W$1068)</f>
        <v>#VALUE!</v>
      </c>
      <c r="X1076" s="172" t="e">
        <f>SUMIFS([1]raw_inputs_passthrough!$P:$P,[1]raw_inputs_passthrough!$A:$A,'IRP modeling- Resolve output'!X$1068)</f>
        <v>#VALUE!</v>
      </c>
      <c r="Y1076" s="172" t="e">
        <f>SUMIFS([1]raw_inputs_passthrough!$P:$P,[1]raw_inputs_passthrough!$A:$A,'IRP modeling- Resolve output'!Y$1068)</f>
        <v>#VALUE!</v>
      </c>
      <c r="Z1076" s="172" t="e">
        <f>SUMIFS([1]raw_inputs_passthrough!$P:$P,[1]raw_inputs_passthrough!$A:$A,'IRP modeling- Resolve output'!Z$1068)</f>
        <v>#VALUE!</v>
      </c>
      <c r="AA1076" s="172" t="e">
        <f>SUMIFS([1]raw_inputs_passthrough!$P:$P,[1]raw_inputs_passthrough!$A:$A,'IRP modeling- Resolve output'!AA$1068)</f>
        <v>#VALUE!</v>
      </c>
      <c r="AB1076" s="172" t="e">
        <f>SUMIFS([1]raw_inputs_passthrough!$P:$P,[1]raw_inputs_passthrough!$A:$A,'IRP modeling- Resolve output'!AB$1068)</f>
        <v>#VALUE!</v>
      </c>
      <c r="AC1076" s="172" t="e">
        <f>SUMIFS([1]raw_inputs_passthrough!$P:$P,[1]raw_inputs_passthrough!$A:$A,'IRP modeling- Resolve output'!AC$1068)</f>
        <v>#VALUE!</v>
      </c>
      <c r="AD1076" s="172" t="e">
        <f>SUMIFS([1]raw_inputs_passthrough!$P:$P,[1]raw_inputs_passthrough!$A:$A,'IRP modeling- Resolve output'!AD$1068)</f>
        <v>#VALUE!</v>
      </c>
      <c r="AE1076" s="172" t="e">
        <f>SUMIFS([1]raw_inputs_passthrough!$P:$P,[1]raw_inputs_passthrough!$A:$A,'IRP modeling- Resolve output'!AE$1068)</f>
        <v>#VALUE!</v>
      </c>
      <c r="AF1076" s="172" t="e">
        <f>SUMIFS([1]raw_inputs_passthrough!$P:$P,[1]raw_inputs_passthrough!$A:$A,'IRP modeling- Resolve output'!AF$1068)</f>
        <v>#VALUE!</v>
      </c>
      <c r="AG1076" s="172" t="e">
        <f>SUMIFS([1]raw_inputs_passthrough!$P:$P,[1]raw_inputs_passthrough!$A:$A,'IRP modeling- Resolve output'!AG$1068)</f>
        <v>#VALUE!</v>
      </c>
      <c r="AH1076" s="172" t="e">
        <f>SUMIFS([1]raw_inputs_passthrough!$P:$P,[1]raw_inputs_passthrough!$A:$A,'IRP modeling- Resolve output'!AH$1068)</f>
        <v>#VALUE!</v>
      </c>
      <c r="AI1076" s="172" t="e">
        <f>SUMIFS([1]raw_inputs_passthrough!$P:$P,[1]raw_inputs_passthrough!$A:$A,'IRP modeling- Resolve output'!AI$1068)</f>
        <v>#VALUE!</v>
      </c>
      <c r="AJ1076" s="172" t="e">
        <f>SUMIFS([1]raw_inputs_passthrough!$P:$P,[1]raw_inputs_passthrough!$A:$A,'IRP modeling- Resolve output'!AJ$1068)</f>
        <v>#VALUE!</v>
      </c>
      <c r="AK1076" s="172" t="e">
        <f>SUMIFS([1]raw_inputs_passthrough!$P:$P,[1]raw_inputs_passthrough!$A:$A,'IRP modeling- Resolve output'!AK$1068)</f>
        <v>#VALUE!</v>
      </c>
      <c r="AL1076" s="172" t="e">
        <f>SUMIFS([1]raw_inputs_passthrough!$P:$P,[1]raw_inputs_passthrough!$A:$A,'IRP modeling- Resolve output'!AL$1068)</f>
        <v>#VALUE!</v>
      </c>
      <c r="AM1076" s="172" t="e">
        <f>SUMIFS([1]raw_inputs_passthrough!$P:$P,[1]raw_inputs_passthrough!$A:$A,'IRP modeling- Resolve output'!AM$1068)</f>
        <v>#VALUE!</v>
      </c>
      <c r="AN1076" s="173" t="e">
        <f>SUMIFS([1]raw_inputs_passthrough!$P:$P,[1]raw_inputs_passthrough!$A:$A,'IRP modeling- Resolve output'!AN$1068)</f>
        <v>#VALUE!</v>
      </c>
    </row>
    <row r="1077" spans="3:41" outlineLevel="1" x14ac:dyDescent="0.4">
      <c r="C1077" s="247" t="s">
        <v>316</v>
      </c>
      <c r="D1077" s="262" t="s">
        <v>314</v>
      </c>
      <c r="E1077" s="263">
        <v>0</v>
      </c>
      <c r="F1077" s="264">
        <v>0</v>
      </c>
      <c r="G1077" s="264">
        <v>0</v>
      </c>
      <c r="H1077" s="264">
        <v>0</v>
      </c>
      <c r="I1077" s="264">
        <v>0</v>
      </c>
      <c r="J1077" s="264">
        <v>15.2487795643905</v>
      </c>
      <c r="K1077" s="264">
        <v>16.000526928051102</v>
      </c>
      <c r="L1077" s="264">
        <v>16.836956170722701</v>
      </c>
      <c r="M1077" s="264">
        <v>17.7060323640824</v>
      </c>
      <c r="N1077" s="264">
        <v>18.624442955812</v>
      </c>
      <c r="O1077" s="264">
        <v>0</v>
      </c>
      <c r="P1077" s="264">
        <v>63.112421016414601</v>
      </c>
      <c r="Q1077" s="264">
        <v>0</v>
      </c>
      <c r="R1077" s="264">
        <v>0</v>
      </c>
      <c r="S1077" s="264">
        <v>0</v>
      </c>
      <c r="T1077" s="264">
        <v>170.5075978830692</v>
      </c>
      <c r="U1077" s="264" t="e">
        <f t="shared" ref="U1077:AN1077" si="125">U1076+U1075</f>
        <v>#VALUE!</v>
      </c>
      <c r="V1077" s="264" t="e">
        <f t="shared" si="125"/>
        <v>#VALUE!</v>
      </c>
      <c r="W1077" s="264" t="e">
        <f t="shared" si="125"/>
        <v>#VALUE!</v>
      </c>
      <c r="X1077" s="264" t="e">
        <f t="shared" si="125"/>
        <v>#VALUE!</v>
      </c>
      <c r="Y1077" s="264" t="e">
        <f t="shared" si="125"/>
        <v>#VALUE!</v>
      </c>
      <c r="Z1077" s="264" t="e">
        <f t="shared" si="125"/>
        <v>#VALUE!</v>
      </c>
      <c r="AA1077" s="264" t="e">
        <f t="shared" si="125"/>
        <v>#VALUE!</v>
      </c>
      <c r="AB1077" s="264" t="e">
        <f t="shared" si="125"/>
        <v>#VALUE!</v>
      </c>
      <c r="AC1077" s="264" t="e">
        <f t="shared" si="125"/>
        <v>#VALUE!</v>
      </c>
      <c r="AD1077" s="264" t="e">
        <f t="shared" si="125"/>
        <v>#VALUE!</v>
      </c>
      <c r="AE1077" s="264" t="e">
        <f t="shared" si="125"/>
        <v>#VALUE!</v>
      </c>
      <c r="AF1077" s="264" t="e">
        <f t="shared" si="125"/>
        <v>#VALUE!</v>
      </c>
      <c r="AG1077" s="264" t="e">
        <f t="shared" si="125"/>
        <v>#VALUE!</v>
      </c>
      <c r="AH1077" s="264" t="e">
        <f t="shared" si="125"/>
        <v>#VALUE!</v>
      </c>
      <c r="AI1077" s="264" t="e">
        <f t="shared" si="125"/>
        <v>#VALUE!</v>
      </c>
      <c r="AJ1077" s="264" t="e">
        <f t="shared" si="125"/>
        <v>#VALUE!</v>
      </c>
      <c r="AK1077" s="264" t="e">
        <f t="shared" si="125"/>
        <v>#VALUE!</v>
      </c>
      <c r="AL1077" s="264" t="e">
        <f t="shared" si="125"/>
        <v>#VALUE!</v>
      </c>
      <c r="AM1077" s="264" t="e">
        <f t="shared" si="125"/>
        <v>#VALUE!</v>
      </c>
      <c r="AN1077" s="265" t="e">
        <f t="shared" si="125"/>
        <v>#VALUE!</v>
      </c>
    </row>
    <row r="1078" spans="3:41" outlineLevel="1" x14ac:dyDescent="0.4">
      <c r="C1078" s="48"/>
    </row>
    <row r="1079" spans="3:41" outlineLevel="1" x14ac:dyDescent="0.4">
      <c r="C1079" s="231" t="s">
        <v>317</v>
      </c>
    </row>
    <row r="1080" spans="3:41" outlineLevel="1" x14ac:dyDescent="0.4">
      <c r="C1080" s="14"/>
      <c r="D1080" s="15" t="s">
        <v>34</v>
      </c>
      <c r="E1080" s="14">
        <v>2015</v>
      </c>
      <c r="F1080" s="16">
        <v>2016</v>
      </c>
      <c r="G1080" s="16">
        <v>2017</v>
      </c>
      <c r="H1080" s="16">
        <v>2018</v>
      </c>
      <c r="I1080" s="16">
        <v>2019</v>
      </c>
      <c r="J1080" s="16">
        <v>2020</v>
      </c>
      <c r="K1080" s="16">
        <v>2021</v>
      </c>
      <c r="L1080" s="16">
        <v>2022</v>
      </c>
      <c r="M1080" s="16">
        <v>2023</v>
      </c>
      <c r="N1080" s="16">
        <v>2024</v>
      </c>
      <c r="O1080" s="16">
        <v>2025</v>
      </c>
      <c r="P1080" s="16">
        <v>2026</v>
      </c>
      <c r="Q1080" s="16">
        <v>2027</v>
      </c>
      <c r="R1080" s="16">
        <v>2028</v>
      </c>
      <c r="S1080" s="16">
        <v>2029</v>
      </c>
      <c r="T1080" s="16">
        <v>2030</v>
      </c>
      <c r="U1080" s="16">
        <f t="shared" ref="U1080:AN1080" si="126">T1080+1</f>
        <v>2031</v>
      </c>
      <c r="V1080" s="16">
        <f t="shared" si="126"/>
        <v>2032</v>
      </c>
      <c r="W1080" s="16">
        <f t="shared" si="126"/>
        <v>2033</v>
      </c>
      <c r="X1080" s="16">
        <f t="shared" si="126"/>
        <v>2034</v>
      </c>
      <c r="Y1080" s="16">
        <f t="shared" si="126"/>
        <v>2035</v>
      </c>
      <c r="Z1080" s="16">
        <f t="shared" si="126"/>
        <v>2036</v>
      </c>
      <c r="AA1080" s="16">
        <f t="shared" si="126"/>
        <v>2037</v>
      </c>
      <c r="AB1080" s="16">
        <f t="shared" si="126"/>
        <v>2038</v>
      </c>
      <c r="AC1080" s="16">
        <f t="shared" si="126"/>
        <v>2039</v>
      </c>
      <c r="AD1080" s="16">
        <f t="shared" si="126"/>
        <v>2040</v>
      </c>
      <c r="AE1080" s="16">
        <f t="shared" si="126"/>
        <v>2041</v>
      </c>
      <c r="AF1080" s="16">
        <f t="shared" si="126"/>
        <v>2042</v>
      </c>
      <c r="AG1080" s="16">
        <f t="shared" si="126"/>
        <v>2043</v>
      </c>
      <c r="AH1080" s="16">
        <f t="shared" si="126"/>
        <v>2044</v>
      </c>
      <c r="AI1080" s="16">
        <f t="shared" si="126"/>
        <v>2045</v>
      </c>
      <c r="AJ1080" s="16">
        <f t="shared" si="126"/>
        <v>2046</v>
      </c>
      <c r="AK1080" s="16">
        <f t="shared" si="126"/>
        <v>2047</v>
      </c>
      <c r="AL1080" s="16">
        <f t="shared" si="126"/>
        <v>2048</v>
      </c>
      <c r="AM1080" s="16">
        <f t="shared" si="126"/>
        <v>2049</v>
      </c>
      <c r="AN1080" s="47">
        <f t="shared" si="126"/>
        <v>2050</v>
      </c>
    </row>
    <row r="1081" spans="3:41" outlineLevel="1" x14ac:dyDescent="0.4">
      <c r="C1081" s="71" t="s">
        <v>85</v>
      </c>
      <c r="D1081" s="22" t="s">
        <v>305</v>
      </c>
      <c r="E1081" s="266">
        <v>0</v>
      </c>
      <c r="F1081" s="245">
        <v>0</v>
      </c>
      <c r="G1081" s="245">
        <v>0</v>
      </c>
      <c r="H1081" s="245">
        <v>0</v>
      </c>
      <c r="I1081" s="245">
        <v>0</v>
      </c>
      <c r="J1081" s="245">
        <v>21.8482415498748</v>
      </c>
      <c r="K1081" s="245">
        <v>22.3594979277274</v>
      </c>
      <c r="L1081" s="245">
        <v>20.116000086486999</v>
      </c>
      <c r="M1081" s="245">
        <v>19.494997904108899</v>
      </c>
      <c r="N1081" s="245">
        <v>21.214234533537702</v>
      </c>
      <c r="O1081" s="245">
        <v>0</v>
      </c>
      <c r="P1081" s="245">
        <v>22.796275008734</v>
      </c>
      <c r="Q1081" s="245">
        <v>0</v>
      </c>
      <c r="R1081" s="245">
        <v>0</v>
      </c>
      <c r="S1081" s="245">
        <v>0</v>
      </c>
      <c r="T1081" s="245">
        <v>18.8457826987053</v>
      </c>
      <c r="U1081" s="245" t="e">
        <v>#VALUE!</v>
      </c>
      <c r="V1081" s="245" t="e">
        <v>#VALUE!</v>
      </c>
      <c r="W1081" s="245" t="e">
        <v>#VALUE!</v>
      </c>
      <c r="X1081" s="245" t="e">
        <v>#VALUE!</v>
      </c>
      <c r="Y1081" s="245" t="e">
        <v>#VALUE!</v>
      </c>
      <c r="Z1081" s="245" t="e">
        <v>#VALUE!</v>
      </c>
      <c r="AA1081" s="245" t="e">
        <v>#VALUE!</v>
      </c>
      <c r="AB1081" s="245" t="e">
        <v>#VALUE!</v>
      </c>
      <c r="AC1081" s="245" t="e">
        <v>#VALUE!</v>
      </c>
      <c r="AD1081" s="245" t="e">
        <v>#VALUE!</v>
      </c>
      <c r="AE1081" s="245" t="e">
        <v>#VALUE!</v>
      </c>
      <c r="AF1081" s="245" t="e">
        <v>#VALUE!</v>
      </c>
      <c r="AG1081" s="245" t="e">
        <v>#VALUE!</v>
      </c>
      <c r="AH1081" s="245" t="e">
        <v>#VALUE!</v>
      </c>
      <c r="AI1081" s="245" t="e">
        <v>#VALUE!</v>
      </c>
      <c r="AJ1081" s="245" t="e">
        <v>#VALUE!</v>
      </c>
      <c r="AK1081" s="245" t="e">
        <v>#VALUE!</v>
      </c>
      <c r="AL1081" s="245" t="e">
        <v>#VALUE!</v>
      </c>
      <c r="AM1081" s="245" t="e">
        <v>#VALUE!</v>
      </c>
      <c r="AN1081" s="267" t="e">
        <v>#VALUE!</v>
      </c>
    </row>
    <row r="1082" spans="3:41" outlineLevel="1" x14ac:dyDescent="0.4">
      <c r="C1082" s="50" t="s">
        <v>86</v>
      </c>
      <c r="D1082" s="18" t="s">
        <v>305</v>
      </c>
      <c r="E1082" s="257">
        <v>0</v>
      </c>
      <c r="F1082" s="246">
        <v>0</v>
      </c>
      <c r="G1082" s="246">
        <v>0</v>
      </c>
      <c r="H1082" s="246">
        <v>0</v>
      </c>
      <c r="I1082" s="246">
        <v>0</v>
      </c>
      <c r="J1082" s="246">
        <v>6.7525320923939411E-2</v>
      </c>
      <c r="K1082" s="246">
        <v>2.7069018934418699E-2</v>
      </c>
      <c r="L1082" s="246">
        <v>2.4858973778671401E-2</v>
      </c>
      <c r="M1082" s="246">
        <v>3.4667722695064199E-2</v>
      </c>
      <c r="N1082" s="246">
        <v>0</v>
      </c>
      <c r="O1082" s="246">
        <v>0</v>
      </c>
      <c r="P1082" s="246">
        <v>0</v>
      </c>
      <c r="Q1082" s="246">
        <v>0</v>
      </c>
      <c r="R1082" s="246">
        <v>0</v>
      </c>
      <c r="S1082" s="246">
        <v>0</v>
      </c>
      <c r="T1082" s="246">
        <v>0</v>
      </c>
      <c r="U1082" s="246" t="e">
        <v>#VALUE!</v>
      </c>
      <c r="V1082" s="246" t="e">
        <v>#VALUE!</v>
      </c>
      <c r="W1082" s="246" t="e">
        <v>#VALUE!</v>
      </c>
      <c r="X1082" s="246" t="e">
        <v>#VALUE!</v>
      </c>
      <c r="Y1082" s="246" t="e">
        <v>#VALUE!</v>
      </c>
      <c r="Z1082" s="246" t="e">
        <v>#VALUE!</v>
      </c>
      <c r="AA1082" s="246" t="e">
        <v>#VALUE!</v>
      </c>
      <c r="AB1082" s="246" t="e">
        <v>#VALUE!</v>
      </c>
      <c r="AC1082" s="246" t="e">
        <v>#VALUE!</v>
      </c>
      <c r="AD1082" s="246" t="e">
        <v>#VALUE!</v>
      </c>
      <c r="AE1082" s="246" t="e">
        <v>#VALUE!</v>
      </c>
      <c r="AF1082" s="246" t="e">
        <v>#VALUE!</v>
      </c>
      <c r="AG1082" s="246" t="e">
        <v>#VALUE!</v>
      </c>
      <c r="AH1082" s="246" t="e">
        <v>#VALUE!</v>
      </c>
      <c r="AI1082" s="246" t="e">
        <v>#VALUE!</v>
      </c>
      <c r="AJ1082" s="246" t="e">
        <v>#VALUE!</v>
      </c>
      <c r="AK1082" s="246" t="e">
        <v>#VALUE!</v>
      </c>
      <c r="AL1082" s="246" t="e">
        <v>#VALUE!</v>
      </c>
      <c r="AM1082" s="246" t="e">
        <v>#VALUE!</v>
      </c>
      <c r="AN1082" s="258" t="e">
        <v>#VALUE!</v>
      </c>
    </row>
    <row r="1083" spans="3:41" outlineLevel="1" x14ac:dyDescent="0.4">
      <c r="C1083" s="50" t="s">
        <v>87</v>
      </c>
      <c r="D1083" s="18" t="s">
        <v>305</v>
      </c>
      <c r="E1083" s="257">
        <v>0</v>
      </c>
      <c r="F1083" s="246">
        <v>0</v>
      </c>
      <c r="G1083" s="246">
        <v>0</v>
      </c>
      <c r="H1083" s="246">
        <v>0</v>
      </c>
      <c r="I1083" s="246">
        <v>0</v>
      </c>
      <c r="J1083" s="246">
        <v>0.60048114165883193</v>
      </c>
      <c r="K1083" s="246">
        <v>0.50325477325053702</v>
      </c>
      <c r="L1083" s="246">
        <v>0.58530528034584894</v>
      </c>
      <c r="M1083" s="246">
        <v>0.63274648075937001</v>
      </c>
      <c r="N1083" s="246">
        <v>0.29961857807093101</v>
      </c>
      <c r="O1083" s="246">
        <v>0</v>
      </c>
      <c r="P1083" s="246">
        <v>0.11625729561815701</v>
      </c>
      <c r="Q1083" s="246">
        <v>0</v>
      </c>
      <c r="R1083" s="246">
        <v>0</v>
      </c>
      <c r="S1083" s="246">
        <v>0</v>
      </c>
      <c r="T1083" s="246">
        <v>1.4311239150455599E-2</v>
      </c>
      <c r="U1083" s="246" t="e">
        <v>#VALUE!</v>
      </c>
      <c r="V1083" s="246" t="e">
        <v>#VALUE!</v>
      </c>
      <c r="W1083" s="246" t="e">
        <v>#VALUE!</v>
      </c>
      <c r="X1083" s="246" t="e">
        <v>#VALUE!</v>
      </c>
      <c r="Y1083" s="246" t="e">
        <v>#VALUE!</v>
      </c>
      <c r="Z1083" s="246" t="e">
        <v>#VALUE!</v>
      </c>
      <c r="AA1083" s="246" t="e">
        <v>#VALUE!</v>
      </c>
      <c r="AB1083" s="246" t="e">
        <v>#VALUE!</v>
      </c>
      <c r="AC1083" s="246" t="e">
        <v>#VALUE!</v>
      </c>
      <c r="AD1083" s="246" t="e">
        <v>#VALUE!</v>
      </c>
      <c r="AE1083" s="246" t="e">
        <v>#VALUE!</v>
      </c>
      <c r="AF1083" s="246" t="e">
        <v>#VALUE!</v>
      </c>
      <c r="AG1083" s="246" t="e">
        <v>#VALUE!</v>
      </c>
      <c r="AH1083" s="246" t="e">
        <v>#VALUE!</v>
      </c>
      <c r="AI1083" s="246" t="e">
        <v>#VALUE!</v>
      </c>
      <c r="AJ1083" s="246" t="e">
        <v>#VALUE!</v>
      </c>
      <c r="AK1083" s="246" t="e">
        <v>#VALUE!</v>
      </c>
      <c r="AL1083" s="246" t="e">
        <v>#VALUE!</v>
      </c>
      <c r="AM1083" s="246" t="e">
        <v>#VALUE!</v>
      </c>
      <c r="AN1083" s="258" t="e">
        <v>#VALUE!</v>
      </c>
    </row>
    <row r="1084" spans="3:41" outlineLevel="1" x14ac:dyDescent="0.4">
      <c r="C1084" s="50" t="s">
        <v>88</v>
      </c>
      <c r="D1084" s="18" t="s">
        <v>305</v>
      </c>
      <c r="E1084" s="257">
        <v>0</v>
      </c>
      <c r="F1084" s="246">
        <v>0</v>
      </c>
      <c r="G1084" s="246">
        <v>0</v>
      </c>
      <c r="H1084" s="246">
        <v>0</v>
      </c>
      <c r="I1084" s="246">
        <v>0</v>
      </c>
      <c r="J1084" s="246">
        <v>0</v>
      </c>
      <c r="K1084" s="246">
        <v>0</v>
      </c>
      <c r="L1084" s="246">
        <v>0</v>
      </c>
      <c r="M1084" s="246">
        <v>0</v>
      </c>
      <c r="N1084" s="246">
        <v>0</v>
      </c>
      <c r="O1084" s="246">
        <v>0</v>
      </c>
      <c r="P1084" s="246">
        <v>0</v>
      </c>
      <c r="Q1084" s="246">
        <v>0</v>
      </c>
      <c r="R1084" s="246">
        <v>0</v>
      </c>
      <c r="S1084" s="246">
        <v>0</v>
      </c>
      <c r="T1084" s="246">
        <v>0</v>
      </c>
      <c r="U1084" s="246" t="e">
        <v>#VALUE!</v>
      </c>
      <c r="V1084" s="246" t="e">
        <v>#VALUE!</v>
      </c>
      <c r="W1084" s="246" t="e">
        <v>#VALUE!</v>
      </c>
      <c r="X1084" s="246" t="e">
        <v>#VALUE!</v>
      </c>
      <c r="Y1084" s="246" t="e">
        <v>#VALUE!</v>
      </c>
      <c r="Z1084" s="246" t="e">
        <v>#VALUE!</v>
      </c>
      <c r="AA1084" s="246" t="e">
        <v>#VALUE!</v>
      </c>
      <c r="AB1084" s="246" t="e">
        <v>#VALUE!</v>
      </c>
      <c r="AC1084" s="246" t="e">
        <v>#VALUE!</v>
      </c>
      <c r="AD1084" s="246" t="e">
        <v>#VALUE!</v>
      </c>
      <c r="AE1084" s="246" t="e">
        <v>#VALUE!</v>
      </c>
      <c r="AF1084" s="246" t="e">
        <v>#VALUE!</v>
      </c>
      <c r="AG1084" s="246" t="e">
        <v>#VALUE!</v>
      </c>
      <c r="AH1084" s="246" t="e">
        <v>#VALUE!</v>
      </c>
      <c r="AI1084" s="246" t="e">
        <v>#VALUE!</v>
      </c>
      <c r="AJ1084" s="246" t="e">
        <v>#VALUE!</v>
      </c>
      <c r="AK1084" s="246" t="e">
        <v>#VALUE!</v>
      </c>
      <c r="AL1084" s="246" t="e">
        <v>#VALUE!</v>
      </c>
      <c r="AM1084" s="246" t="e">
        <v>#VALUE!</v>
      </c>
      <c r="AN1084" s="258" t="e">
        <v>#VALUE!</v>
      </c>
    </row>
    <row r="1085" spans="3:41" outlineLevel="1" x14ac:dyDescent="0.4">
      <c r="C1085" s="50" t="s">
        <v>89</v>
      </c>
      <c r="D1085" s="18" t="s">
        <v>305</v>
      </c>
      <c r="E1085" s="257">
        <v>0</v>
      </c>
      <c r="F1085" s="246">
        <v>0</v>
      </c>
      <c r="G1085" s="246">
        <v>0</v>
      </c>
      <c r="H1085" s="246">
        <v>0</v>
      </c>
      <c r="I1085" s="246">
        <v>0</v>
      </c>
      <c r="J1085" s="246">
        <v>0</v>
      </c>
      <c r="K1085" s="246">
        <v>0</v>
      </c>
      <c r="L1085" s="246">
        <v>0</v>
      </c>
      <c r="M1085" s="246">
        <v>0</v>
      </c>
      <c r="N1085" s="246">
        <v>0</v>
      </c>
      <c r="O1085" s="246">
        <v>0</v>
      </c>
      <c r="P1085" s="246">
        <v>0</v>
      </c>
      <c r="Q1085" s="246">
        <v>0</v>
      </c>
      <c r="R1085" s="246">
        <v>0</v>
      </c>
      <c r="S1085" s="246">
        <v>0</v>
      </c>
      <c r="T1085" s="246">
        <v>0</v>
      </c>
      <c r="U1085" s="246" t="e">
        <v>#VALUE!</v>
      </c>
      <c r="V1085" s="246" t="e">
        <v>#VALUE!</v>
      </c>
      <c r="W1085" s="246" t="e">
        <v>#VALUE!</v>
      </c>
      <c r="X1085" s="246" t="e">
        <v>#VALUE!</v>
      </c>
      <c r="Y1085" s="246" t="e">
        <v>#VALUE!</v>
      </c>
      <c r="Z1085" s="246" t="e">
        <v>#VALUE!</v>
      </c>
      <c r="AA1085" s="246" t="e">
        <v>#VALUE!</v>
      </c>
      <c r="AB1085" s="246" t="e">
        <v>#VALUE!</v>
      </c>
      <c r="AC1085" s="246" t="e">
        <v>#VALUE!</v>
      </c>
      <c r="AD1085" s="246" t="e">
        <v>#VALUE!</v>
      </c>
      <c r="AE1085" s="246" t="e">
        <v>#VALUE!</v>
      </c>
      <c r="AF1085" s="246" t="e">
        <v>#VALUE!</v>
      </c>
      <c r="AG1085" s="246" t="e">
        <v>#VALUE!</v>
      </c>
      <c r="AH1085" s="246" t="e">
        <v>#VALUE!</v>
      </c>
      <c r="AI1085" s="246" t="e">
        <v>#VALUE!</v>
      </c>
      <c r="AJ1085" s="246" t="e">
        <v>#VALUE!</v>
      </c>
      <c r="AK1085" s="246" t="e">
        <v>#VALUE!</v>
      </c>
      <c r="AL1085" s="246" t="e">
        <v>#VALUE!</v>
      </c>
      <c r="AM1085" s="246" t="e">
        <v>#VALUE!</v>
      </c>
      <c r="AN1085" s="258" t="e">
        <v>#VALUE!</v>
      </c>
    </row>
    <row r="1086" spans="3:41" outlineLevel="1" x14ac:dyDescent="0.4">
      <c r="C1086" s="50" t="s">
        <v>90</v>
      </c>
      <c r="D1086" s="18" t="s">
        <v>305</v>
      </c>
      <c r="E1086" s="257">
        <v>0</v>
      </c>
      <c r="F1086" s="246">
        <v>0</v>
      </c>
      <c r="G1086" s="246">
        <v>0</v>
      </c>
      <c r="H1086" s="246">
        <v>0</v>
      </c>
      <c r="I1086" s="246">
        <v>0</v>
      </c>
      <c r="J1086" s="246">
        <v>0</v>
      </c>
      <c r="K1086" s="246">
        <v>0</v>
      </c>
      <c r="L1086" s="246">
        <v>0</v>
      </c>
      <c r="M1086" s="246">
        <v>0</v>
      </c>
      <c r="N1086" s="246">
        <v>0</v>
      </c>
      <c r="O1086" s="246">
        <v>0</v>
      </c>
      <c r="P1086" s="246">
        <v>0</v>
      </c>
      <c r="Q1086" s="246">
        <v>0</v>
      </c>
      <c r="R1086" s="246">
        <v>0</v>
      </c>
      <c r="S1086" s="246">
        <v>0</v>
      </c>
      <c r="T1086" s="246">
        <v>0</v>
      </c>
      <c r="U1086" s="246" t="e">
        <v>#VALUE!</v>
      </c>
      <c r="V1086" s="246" t="e">
        <v>#VALUE!</v>
      </c>
      <c r="W1086" s="246" t="e">
        <v>#VALUE!</v>
      </c>
      <c r="X1086" s="246" t="e">
        <v>#VALUE!</v>
      </c>
      <c r="Y1086" s="246" t="e">
        <v>#VALUE!</v>
      </c>
      <c r="Z1086" s="246" t="e">
        <v>#VALUE!</v>
      </c>
      <c r="AA1086" s="246" t="e">
        <v>#VALUE!</v>
      </c>
      <c r="AB1086" s="246" t="e">
        <v>#VALUE!</v>
      </c>
      <c r="AC1086" s="246" t="e">
        <v>#VALUE!</v>
      </c>
      <c r="AD1086" s="246" t="e">
        <v>#VALUE!</v>
      </c>
      <c r="AE1086" s="246" t="e">
        <v>#VALUE!</v>
      </c>
      <c r="AF1086" s="246" t="e">
        <v>#VALUE!</v>
      </c>
      <c r="AG1086" s="246" t="e">
        <v>#VALUE!</v>
      </c>
      <c r="AH1086" s="246" t="e">
        <v>#VALUE!</v>
      </c>
      <c r="AI1086" s="246" t="e">
        <v>#VALUE!</v>
      </c>
      <c r="AJ1086" s="246" t="e">
        <v>#VALUE!</v>
      </c>
      <c r="AK1086" s="246" t="e">
        <v>#VALUE!</v>
      </c>
      <c r="AL1086" s="246" t="e">
        <v>#VALUE!</v>
      </c>
      <c r="AM1086" s="246" t="e">
        <v>#VALUE!</v>
      </c>
      <c r="AN1086" s="258" t="e">
        <v>#VALUE!</v>
      </c>
    </row>
    <row r="1087" spans="3:41" outlineLevel="1" x14ac:dyDescent="0.4">
      <c r="C1087" s="50" t="s">
        <v>91</v>
      </c>
      <c r="D1087" s="18" t="s">
        <v>305</v>
      </c>
      <c r="E1087" s="257">
        <v>0</v>
      </c>
      <c r="F1087" s="246">
        <v>0</v>
      </c>
      <c r="G1087" s="246">
        <v>0</v>
      </c>
      <c r="H1087" s="246">
        <v>0</v>
      </c>
      <c r="I1087" s="246">
        <v>0</v>
      </c>
      <c r="J1087" s="246">
        <v>3.7444427176000099E-2</v>
      </c>
      <c r="K1087" s="246">
        <v>3.0471389150153402E-2</v>
      </c>
      <c r="L1087" s="246">
        <v>3.8744387562413697E-2</v>
      </c>
      <c r="M1087" s="246">
        <v>3.9722273611264902E-2</v>
      </c>
      <c r="N1087" s="246">
        <v>2.0007308943771E-2</v>
      </c>
      <c r="O1087" s="246">
        <v>0</v>
      </c>
      <c r="P1087" s="246">
        <v>1.8669250035117699E-2</v>
      </c>
      <c r="Q1087" s="246">
        <v>0</v>
      </c>
      <c r="R1087" s="246">
        <v>0</v>
      </c>
      <c r="S1087" s="246">
        <v>0</v>
      </c>
      <c r="T1087" s="246">
        <v>1.9763899223244702E-2</v>
      </c>
      <c r="U1087" s="246" t="e">
        <v>#VALUE!</v>
      </c>
      <c r="V1087" s="246" t="e">
        <v>#VALUE!</v>
      </c>
      <c r="W1087" s="246" t="e">
        <v>#VALUE!</v>
      </c>
      <c r="X1087" s="246" t="e">
        <v>#VALUE!</v>
      </c>
      <c r="Y1087" s="246" t="e">
        <v>#VALUE!</v>
      </c>
      <c r="Z1087" s="246" t="e">
        <v>#VALUE!</v>
      </c>
      <c r="AA1087" s="246" t="e">
        <v>#VALUE!</v>
      </c>
      <c r="AB1087" s="246" t="e">
        <v>#VALUE!</v>
      </c>
      <c r="AC1087" s="246" t="e">
        <v>#VALUE!</v>
      </c>
      <c r="AD1087" s="246" t="e">
        <v>#VALUE!</v>
      </c>
      <c r="AE1087" s="246" t="e">
        <v>#VALUE!</v>
      </c>
      <c r="AF1087" s="246" t="e">
        <v>#VALUE!</v>
      </c>
      <c r="AG1087" s="246" t="e">
        <v>#VALUE!</v>
      </c>
      <c r="AH1087" s="246" t="e">
        <v>#VALUE!</v>
      </c>
      <c r="AI1087" s="246" t="e">
        <v>#VALUE!</v>
      </c>
      <c r="AJ1087" s="246" t="e">
        <v>#VALUE!</v>
      </c>
      <c r="AK1087" s="246" t="e">
        <v>#VALUE!</v>
      </c>
      <c r="AL1087" s="246" t="e">
        <v>#VALUE!</v>
      </c>
      <c r="AM1087" s="246" t="e">
        <v>#VALUE!</v>
      </c>
      <c r="AN1087" s="258" t="e">
        <v>#VALUE!</v>
      </c>
    </row>
    <row r="1088" spans="3:41" outlineLevel="1" x14ac:dyDescent="0.4">
      <c r="C1088" s="50" t="s">
        <v>118</v>
      </c>
      <c r="D1088" s="18" t="s">
        <v>305</v>
      </c>
      <c r="E1088" s="257">
        <v>0</v>
      </c>
      <c r="F1088" s="246">
        <v>0</v>
      </c>
      <c r="G1088" s="246">
        <v>0</v>
      </c>
      <c r="H1088" s="246">
        <v>0</v>
      </c>
      <c r="I1088" s="246">
        <v>0</v>
      </c>
      <c r="J1088" s="246">
        <v>1.7242770687506199</v>
      </c>
      <c r="K1088" s="246">
        <v>1.2795848967993699</v>
      </c>
      <c r="L1088" s="246">
        <v>0.78882552055558797</v>
      </c>
      <c r="M1088" s="246">
        <v>0.64643019394201207</v>
      </c>
      <c r="N1088" s="246">
        <v>0.66596793950077204</v>
      </c>
      <c r="O1088" s="246">
        <v>0</v>
      </c>
      <c r="P1088" s="246">
        <v>0</v>
      </c>
      <c r="Q1088" s="246">
        <v>0</v>
      </c>
      <c r="R1088" s="246">
        <v>0</v>
      </c>
      <c r="S1088" s="246">
        <v>0</v>
      </c>
      <c r="T1088" s="246">
        <v>0</v>
      </c>
      <c r="U1088" s="246" t="e">
        <v>#VALUE!</v>
      </c>
      <c r="V1088" s="246" t="e">
        <v>#VALUE!</v>
      </c>
      <c r="W1088" s="246" t="e">
        <v>#VALUE!</v>
      </c>
      <c r="X1088" s="246" t="e">
        <v>#VALUE!</v>
      </c>
      <c r="Y1088" s="246" t="e">
        <v>#VALUE!</v>
      </c>
      <c r="Z1088" s="246" t="e">
        <v>#VALUE!</v>
      </c>
      <c r="AA1088" s="246" t="e">
        <v>#VALUE!</v>
      </c>
      <c r="AB1088" s="246" t="e">
        <v>#VALUE!</v>
      </c>
      <c r="AC1088" s="246" t="e">
        <v>#VALUE!</v>
      </c>
      <c r="AD1088" s="246" t="e">
        <v>#VALUE!</v>
      </c>
      <c r="AE1088" s="246" t="e">
        <v>#VALUE!</v>
      </c>
      <c r="AF1088" s="246" t="e">
        <v>#VALUE!</v>
      </c>
      <c r="AG1088" s="246" t="e">
        <v>#VALUE!</v>
      </c>
      <c r="AH1088" s="246" t="e">
        <v>#VALUE!</v>
      </c>
      <c r="AI1088" s="246" t="e">
        <v>#VALUE!</v>
      </c>
      <c r="AJ1088" s="246" t="e">
        <v>#VALUE!</v>
      </c>
      <c r="AK1088" s="246" t="e">
        <v>#VALUE!</v>
      </c>
      <c r="AL1088" s="246" t="e">
        <v>#VALUE!</v>
      </c>
      <c r="AM1088" s="246" t="e">
        <v>#VALUE!</v>
      </c>
      <c r="AN1088" s="258" t="e">
        <v>#VALUE!</v>
      </c>
    </row>
    <row r="1089" spans="1:46" outlineLevel="1" x14ac:dyDescent="0.4">
      <c r="C1089" s="50" t="s">
        <v>92</v>
      </c>
      <c r="D1089" s="18" t="s">
        <v>305</v>
      </c>
      <c r="E1089" s="257">
        <v>0</v>
      </c>
      <c r="F1089" s="246">
        <v>0</v>
      </c>
      <c r="G1089" s="246">
        <v>0</v>
      </c>
      <c r="H1089" s="246">
        <v>0</v>
      </c>
      <c r="I1089" s="246">
        <v>0</v>
      </c>
      <c r="J1089" s="246">
        <v>0</v>
      </c>
      <c r="K1089" s="246">
        <v>0</v>
      </c>
      <c r="L1089" s="246">
        <v>0</v>
      </c>
      <c r="M1089" s="246">
        <v>0</v>
      </c>
      <c r="N1089" s="246">
        <v>0</v>
      </c>
      <c r="O1089" s="246">
        <v>0</v>
      </c>
      <c r="P1089" s="246">
        <v>0</v>
      </c>
      <c r="Q1089" s="246">
        <v>0</v>
      </c>
      <c r="R1089" s="246">
        <v>0</v>
      </c>
      <c r="S1089" s="246">
        <v>0</v>
      </c>
      <c r="T1089" s="246">
        <v>0</v>
      </c>
      <c r="U1089" s="246" t="e">
        <v>#VALUE!</v>
      </c>
      <c r="V1089" s="246" t="e">
        <v>#VALUE!</v>
      </c>
      <c r="W1089" s="246" t="e">
        <v>#VALUE!</v>
      </c>
      <c r="X1089" s="246" t="e">
        <v>#VALUE!</v>
      </c>
      <c r="Y1089" s="246" t="e">
        <v>#VALUE!</v>
      </c>
      <c r="Z1089" s="246" t="e">
        <v>#VALUE!</v>
      </c>
      <c r="AA1089" s="246" t="e">
        <v>#VALUE!</v>
      </c>
      <c r="AB1089" s="246" t="e">
        <v>#VALUE!</v>
      </c>
      <c r="AC1089" s="246" t="e">
        <v>#VALUE!</v>
      </c>
      <c r="AD1089" s="246" t="e">
        <v>#VALUE!</v>
      </c>
      <c r="AE1089" s="246" t="e">
        <v>#VALUE!</v>
      </c>
      <c r="AF1089" s="246" t="e">
        <v>#VALUE!</v>
      </c>
      <c r="AG1089" s="246" t="e">
        <v>#VALUE!</v>
      </c>
      <c r="AH1089" s="246" t="e">
        <v>#VALUE!</v>
      </c>
      <c r="AI1089" s="246" t="e">
        <v>#VALUE!</v>
      </c>
      <c r="AJ1089" s="246" t="e">
        <v>#VALUE!</v>
      </c>
      <c r="AK1089" s="246" t="e">
        <v>#VALUE!</v>
      </c>
      <c r="AL1089" s="246" t="e">
        <v>#VALUE!</v>
      </c>
      <c r="AM1089" s="246" t="e">
        <v>#VALUE!</v>
      </c>
      <c r="AN1089" s="258" t="e">
        <v>#VALUE!</v>
      </c>
    </row>
    <row r="1090" spans="1:46" outlineLevel="1" x14ac:dyDescent="0.4">
      <c r="C1090" s="50" t="s">
        <v>318</v>
      </c>
      <c r="D1090" s="18" t="s">
        <v>305</v>
      </c>
      <c r="E1090" s="257">
        <v>0</v>
      </c>
      <c r="F1090" s="246">
        <v>0</v>
      </c>
      <c r="G1090" s="246">
        <v>0</v>
      </c>
      <c r="H1090" s="246">
        <v>0</v>
      </c>
      <c r="I1090" s="246">
        <v>0</v>
      </c>
      <c r="J1090" s="246">
        <v>4.3863526663700902</v>
      </c>
      <c r="K1090" s="246">
        <v>4.3863526663700902</v>
      </c>
      <c r="L1090" s="246">
        <v>4.3863526663700902</v>
      </c>
      <c r="M1090" s="246">
        <v>4.3863526663700902</v>
      </c>
      <c r="N1090" s="246">
        <v>4.3863526663700902</v>
      </c>
      <c r="O1090" s="246">
        <v>0</v>
      </c>
      <c r="P1090" s="246">
        <v>4.3863526663700902</v>
      </c>
      <c r="Q1090" s="246">
        <v>0</v>
      </c>
      <c r="R1090" s="246">
        <v>0</v>
      </c>
      <c r="S1090" s="246">
        <v>0</v>
      </c>
      <c r="T1090" s="246">
        <v>4.3863526663700902</v>
      </c>
      <c r="U1090" s="246" t="e">
        <v>#VALUE!</v>
      </c>
      <c r="V1090" s="246" t="e">
        <v>#VALUE!</v>
      </c>
      <c r="W1090" s="246" t="e">
        <v>#VALUE!</v>
      </c>
      <c r="X1090" s="246" t="e">
        <v>#VALUE!</v>
      </c>
      <c r="Y1090" s="246" t="e">
        <v>#VALUE!</v>
      </c>
      <c r="Z1090" s="246" t="e">
        <v>#VALUE!</v>
      </c>
      <c r="AA1090" s="246" t="e">
        <v>#VALUE!</v>
      </c>
      <c r="AB1090" s="246" t="e">
        <v>#VALUE!</v>
      </c>
      <c r="AC1090" s="246" t="e">
        <v>#VALUE!</v>
      </c>
      <c r="AD1090" s="246" t="e">
        <v>#VALUE!</v>
      </c>
      <c r="AE1090" s="246" t="e">
        <v>#VALUE!</v>
      </c>
      <c r="AF1090" s="246" t="e">
        <v>#VALUE!</v>
      </c>
      <c r="AG1090" s="246" t="e">
        <v>#VALUE!</v>
      </c>
      <c r="AH1090" s="246" t="e">
        <v>#VALUE!</v>
      </c>
      <c r="AI1090" s="246" t="e">
        <v>#VALUE!</v>
      </c>
      <c r="AJ1090" s="246" t="e">
        <v>#VALUE!</v>
      </c>
      <c r="AK1090" s="246" t="e">
        <v>#VALUE!</v>
      </c>
      <c r="AL1090" s="246" t="e">
        <v>#VALUE!</v>
      </c>
      <c r="AM1090" s="246" t="e">
        <v>#VALUE!</v>
      </c>
      <c r="AN1090" s="258" t="e">
        <v>#VALUE!</v>
      </c>
    </row>
    <row r="1091" spans="1:46" s="223" customFormat="1" outlineLevel="1" x14ac:dyDescent="0.4">
      <c r="A1091" s="9"/>
      <c r="B1091" s="9"/>
      <c r="C1091" s="268" t="s">
        <v>319</v>
      </c>
      <c r="D1091" s="269" t="s">
        <v>305</v>
      </c>
      <c r="E1091" s="270">
        <v>0</v>
      </c>
      <c r="F1091" s="271">
        <v>0</v>
      </c>
      <c r="G1091" s="271">
        <v>0</v>
      </c>
      <c r="H1091" s="271">
        <v>0</v>
      </c>
      <c r="I1091" s="271">
        <v>0</v>
      </c>
      <c r="J1091" s="271">
        <v>28.664322174754279</v>
      </c>
      <c r="K1091" s="271">
        <v>28.58623067223197</v>
      </c>
      <c r="L1091" s="271">
        <v>25.940086915099609</v>
      </c>
      <c r="M1091" s="271">
        <v>25.234917241486702</v>
      </c>
      <c r="N1091" s="271">
        <v>26.586181026423265</v>
      </c>
      <c r="O1091" s="271">
        <v>0</v>
      </c>
      <c r="P1091" s="271">
        <v>27.317554220757366</v>
      </c>
      <c r="Q1091" s="271">
        <v>0</v>
      </c>
      <c r="R1091" s="271">
        <v>0</v>
      </c>
      <c r="S1091" s="271">
        <v>0</v>
      </c>
      <c r="T1091" s="271">
        <v>23.266210503449091</v>
      </c>
      <c r="U1091" s="271" t="e">
        <f t="shared" ref="U1091:AN1091" si="127">SUM(U1081:U1090)</f>
        <v>#VALUE!</v>
      </c>
      <c r="V1091" s="271" t="e">
        <f t="shared" si="127"/>
        <v>#VALUE!</v>
      </c>
      <c r="W1091" s="271" t="e">
        <f t="shared" si="127"/>
        <v>#VALUE!</v>
      </c>
      <c r="X1091" s="271" t="e">
        <f t="shared" si="127"/>
        <v>#VALUE!</v>
      </c>
      <c r="Y1091" s="271" t="e">
        <f t="shared" si="127"/>
        <v>#VALUE!</v>
      </c>
      <c r="Z1091" s="271" t="e">
        <f t="shared" si="127"/>
        <v>#VALUE!</v>
      </c>
      <c r="AA1091" s="271" t="e">
        <f t="shared" si="127"/>
        <v>#VALUE!</v>
      </c>
      <c r="AB1091" s="271" t="e">
        <f t="shared" si="127"/>
        <v>#VALUE!</v>
      </c>
      <c r="AC1091" s="271" t="e">
        <f t="shared" si="127"/>
        <v>#VALUE!</v>
      </c>
      <c r="AD1091" s="271" t="e">
        <f t="shared" si="127"/>
        <v>#VALUE!</v>
      </c>
      <c r="AE1091" s="271" t="e">
        <f t="shared" si="127"/>
        <v>#VALUE!</v>
      </c>
      <c r="AF1091" s="271" t="e">
        <f t="shared" si="127"/>
        <v>#VALUE!</v>
      </c>
      <c r="AG1091" s="271" t="e">
        <f t="shared" si="127"/>
        <v>#VALUE!</v>
      </c>
      <c r="AH1091" s="271" t="e">
        <f t="shared" si="127"/>
        <v>#VALUE!</v>
      </c>
      <c r="AI1091" s="271" t="e">
        <f t="shared" si="127"/>
        <v>#VALUE!</v>
      </c>
      <c r="AJ1091" s="271" t="e">
        <f t="shared" si="127"/>
        <v>#VALUE!</v>
      </c>
      <c r="AK1091" s="271" t="e">
        <f t="shared" si="127"/>
        <v>#VALUE!</v>
      </c>
      <c r="AL1091" s="271" t="e">
        <f t="shared" si="127"/>
        <v>#VALUE!</v>
      </c>
      <c r="AM1091" s="271" t="e">
        <f t="shared" si="127"/>
        <v>#VALUE!</v>
      </c>
      <c r="AN1091" s="272" t="e">
        <f t="shared" si="127"/>
        <v>#VALUE!</v>
      </c>
      <c r="AO1091" s="9"/>
      <c r="AP1091" s="9"/>
      <c r="AQ1091" s="9"/>
      <c r="AR1091" s="9"/>
      <c r="AS1091" s="9"/>
      <c r="AT1091" s="9"/>
    </row>
    <row r="1092" spans="1:46" s="223" customFormat="1" outlineLevel="1" x14ac:dyDescent="0.4">
      <c r="D1092" s="273"/>
      <c r="E1092" s="234"/>
      <c r="F1092" s="234"/>
      <c r="G1092" s="234"/>
      <c r="H1092" s="234"/>
      <c r="I1092" s="234"/>
      <c r="J1092" s="234"/>
      <c r="K1092" s="234"/>
      <c r="L1092" s="234"/>
      <c r="M1092" s="234"/>
      <c r="N1092" s="234"/>
      <c r="O1092" s="234"/>
      <c r="P1092" s="234"/>
      <c r="Q1092" s="234"/>
      <c r="R1092" s="234"/>
      <c r="S1092" s="234"/>
      <c r="T1092" s="234"/>
      <c r="U1092" s="234"/>
      <c r="V1092" s="234"/>
      <c r="W1092" s="234"/>
      <c r="X1092" s="234"/>
      <c r="Y1092" s="234"/>
      <c r="Z1092" s="234"/>
      <c r="AA1092" s="234"/>
      <c r="AB1092" s="234"/>
      <c r="AC1092" s="234"/>
      <c r="AD1092" s="234"/>
      <c r="AE1092" s="234"/>
      <c r="AF1092" s="234"/>
      <c r="AG1092" s="234"/>
      <c r="AH1092" s="234"/>
      <c r="AI1092" s="234"/>
      <c r="AJ1092" s="234"/>
      <c r="AK1092" s="234"/>
      <c r="AL1092" s="234"/>
      <c r="AM1092" s="234"/>
      <c r="AN1092" s="234"/>
    </row>
    <row r="1093" spans="1:46" outlineLevel="1" x14ac:dyDescent="0.4">
      <c r="A1093" s="223"/>
      <c r="B1093" s="223"/>
      <c r="C1093" s="159" t="s">
        <v>320</v>
      </c>
      <c r="D1093" s="273"/>
      <c r="E1093" s="234"/>
      <c r="F1093" s="234"/>
      <c r="G1093" s="234"/>
      <c r="H1093" s="234"/>
      <c r="I1093" s="234"/>
      <c r="J1093" s="234"/>
      <c r="K1093" s="234"/>
      <c r="L1093" s="234"/>
      <c r="M1093" s="234"/>
      <c r="N1093" s="234"/>
      <c r="O1093" s="234"/>
      <c r="P1093" s="234"/>
      <c r="Q1093" s="234"/>
      <c r="R1093" s="234"/>
      <c r="S1093" s="234"/>
      <c r="T1093" s="234"/>
      <c r="U1093" s="234"/>
      <c r="V1093" s="234"/>
      <c r="W1093" s="234"/>
      <c r="X1093" s="234"/>
      <c r="Y1093" s="234"/>
      <c r="Z1093" s="234"/>
      <c r="AA1093" s="234"/>
      <c r="AB1093" s="234"/>
      <c r="AC1093" s="234"/>
      <c r="AD1093" s="234"/>
      <c r="AE1093" s="234"/>
      <c r="AF1093" s="234"/>
      <c r="AG1093" s="234"/>
      <c r="AH1093" s="234"/>
      <c r="AI1093" s="234"/>
      <c r="AJ1093" s="234"/>
      <c r="AK1093" s="234"/>
      <c r="AL1093" s="234"/>
      <c r="AM1093" s="234"/>
      <c r="AN1093" s="234"/>
      <c r="AO1093" s="223"/>
      <c r="AP1093" s="223"/>
      <c r="AQ1093" s="223"/>
      <c r="AR1093" s="223"/>
      <c r="AS1093" s="223"/>
      <c r="AT1093" s="223"/>
    </row>
    <row r="1094" spans="1:46" outlineLevel="1" x14ac:dyDescent="0.4">
      <c r="C1094" s="71" t="s">
        <v>85</v>
      </c>
      <c r="D1094" s="22" t="s">
        <v>321</v>
      </c>
      <c r="E1094" s="274">
        <v>0</v>
      </c>
      <c r="F1094" s="275">
        <v>0</v>
      </c>
      <c r="G1094" s="275">
        <v>0</v>
      </c>
      <c r="H1094" s="275">
        <v>0</v>
      </c>
      <c r="I1094" s="275">
        <v>0</v>
      </c>
      <c r="J1094" s="275">
        <v>412.23104335421698</v>
      </c>
      <c r="K1094" s="275">
        <v>421.87723703153802</v>
      </c>
      <c r="L1094" s="275">
        <v>379.547189067771</v>
      </c>
      <c r="M1094" s="275">
        <v>367.83007004415799</v>
      </c>
      <c r="N1094" s="275">
        <v>400.268523685574</v>
      </c>
      <c r="O1094" s="275">
        <v>0</v>
      </c>
      <c r="P1094" s="275">
        <v>430.11837885196002</v>
      </c>
      <c r="Q1094" s="275">
        <v>0</v>
      </c>
      <c r="R1094" s="275">
        <v>0</v>
      </c>
      <c r="S1094" s="275">
        <v>0</v>
      </c>
      <c r="T1094" s="275">
        <v>355.58068558595301</v>
      </c>
      <c r="U1094" s="275" t="e">
        <v>#VALUE!</v>
      </c>
      <c r="V1094" s="275" t="e">
        <v>#VALUE!</v>
      </c>
      <c r="W1094" s="275" t="e">
        <v>#VALUE!</v>
      </c>
      <c r="X1094" s="275" t="e">
        <v>#VALUE!</v>
      </c>
      <c r="Y1094" s="275" t="e">
        <v>#VALUE!</v>
      </c>
      <c r="Z1094" s="275" t="e">
        <v>#VALUE!</v>
      </c>
      <c r="AA1094" s="275" t="e">
        <v>#VALUE!</v>
      </c>
      <c r="AB1094" s="275" t="e">
        <v>#VALUE!</v>
      </c>
      <c r="AC1094" s="275" t="e">
        <v>#VALUE!</v>
      </c>
      <c r="AD1094" s="275" t="e">
        <v>#VALUE!</v>
      </c>
      <c r="AE1094" s="275" t="e">
        <v>#VALUE!</v>
      </c>
      <c r="AF1094" s="275" t="e">
        <v>#VALUE!</v>
      </c>
      <c r="AG1094" s="275" t="e">
        <v>#VALUE!</v>
      </c>
      <c r="AH1094" s="275" t="e">
        <v>#VALUE!</v>
      </c>
      <c r="AI1094" s="275" t="e">
        <v>#VALUE!</v>
      </c>
      <c r="AJ1094" s="275" t="e">
        <v>#VALUE!</v>
      </c>
      <c r="AK1094" s="275" t="e">
        <v>#VALUE!</v>
      </c>
      <c r="AL1094" s="275" t="e">
        <v>#VALUE!</v>
      </c>
      <c r="AM1094" s="275" t="e">
        <v>#VALUE!</v>
      </c>
      <c r="AN1094" s="276" t="e">
        <v>#VALUE!</v>
      </c>
    </row>
    <row r="1095" spans="1:46" outlineLevel="1" x14ac:dyDescent="0.4">
      <c r="C1095" s="50" t="s">
        <v>86</v>
      </c>
      <c r="D1095" s="18" t="s">
        <v>321</v>
      </c>
      <c r="E1095" s="277">
        <v>0</v>
      </c>
      <c r="F1095" s="74">
        <v>0</v>
      </c>
      <c r="G1095" s="74">
        <v>0</v>
      </c>
      <c r="H1095" s="74">
        <v>0</v>
      </c>
      <c r="I1095" s="74">
        <v>0</v>
      </c>
      <c r="J1095" s="74">
        <v>1.2740533688139</v>
      </c>
      <c r="K1095" s="74">
        <v>0.51073889969556696</v>
      </c>
      <c r="L1095" s="74">
        <v>0.46903637788523</v>
      </c>
      <c r="M1095" s="74">
        <v>0.65410651325485991</v>
      </c>
      <c r="N1095" s="74">
        <v>0</v>
      </c>
      <c r="O1095" s="74">
        <v>0</v>
      </c>
      <c r="P1095" s="74">
        <v>0</v>
      </c>
      <c r="Q1095" s="74">
        <v>0</v>
      </c>
      <c r="R1095" s="74">
        <v>0</v>
      </c>
      <c r="S1095" s="74">
        <v>0</v>
      </c>
      <c r="T1095" s="74">
        <v>0</v>
      </c>
      <c r="U1095" s="74" t="e">
        <v>#VALUE!</v>
      </c>
      <c r="V1095" s="74" t="e">
        <v>#VALUE!</v>
      </c>
      <c r="W1095" s="74" t="e">
        <v>#VALUE!</v>
      </c>
      <c r="X1095" s="74" t="e">
        <v>#VALUE!</v>
      </c>
      <c r="Y1095" s="74" t="e">
        <v>#VALUE!</v>
      </c>
      <c r="Z1095" s="74" t="e">
        <v>#VALUE!</v>
      </c>
      <c r="AA1095" s="74" t="e">
        <v>#VALUE!</v>
      </c>
      <c r="AB1095" s="74" t="e">
        <v>#VALUE!</v>
      </c>
      <c r="AC1095" s="74" t="e">
        <v>#VALUE!</v>
      </c>
      <c r="AD1095" s="74" t="e">
        <v>#VALUE!</v>
      </c>
      <c r="AE1095" s="74" t="e">
        <v>#VALUE!</v>
      </c>
      <c r="AF1095" s="74" t="e">
        <v>#VALUE!</v>
      </c>
      <c r="AG1095" s="74" t="e">
        <v>#VALUE!</v>
      </c>
      <c r="AH1095" s="74" t="e">
        <v>#VALUE!</v>
      </c>
      <c r="AI1095" s="74" t="e">
        <v>#VALUE!</v>
      </c>
      <c r="AJ1095" s="74" t="e">
        <v>#VALUE!</v>
      </c>
      <c r="AK1095" s="74" t="e">
        <v>#VALUE!</v>
      </c>
      <c r="AL1095" s="74" t="e">
        <v>#VALUE!</v>
      </c>
      <c r="AM1095" s="74" t="e">
        <v>#VALUE!</v>
      </c>
      <c r="AN1095" s="75" t="e">
        <v>#VALUE!</v>
      </c>
    </row>
    <row r="1096" spans="1:46" outlineLevel="1" x14ac:dyDescent="0.4">
      <c r="C1096" s="50" t="s">
        <v>87</v>
      </c>
      <c r="D1096" s="18" t="s">
        <v>321</v>
      </c>
      <c r="E1096" s="277">
        <v>0</v>
      </c>
      <c r="F1096" s="74">
        <v>0</v>
      </c>
      <c r="G1096" s="74">
        <v>0</v>
      </c>
      <c r="H1096" s="74">
        <v>0</v>
      </c>
      <c r="I1096" s="74">
        <v>0</v>
      </c>
      <c r="J1096" s="74">
        <v>11.329830268198601</v>
      </c>
      <c r="K1096" s="74">
        <v>9.4953653920522996</v>
      </c>
      <c r="L1096" s="74">
        <v>11.043494271094101</v>
      </c>
      <c r="M1096" s="74">
        <v>11.9386077307161</v>
      </c>
      <c r="N1096" s="74">
        <v>5.6531817473272303</v>
      </c>
      <c r="O1096" s="74">
        <v>0</v>
      </c>
      <c r="P1096" s="74">
        <v>2.1935324465333697</v>
      </c>
      <c r="Q1096" s="74">
        <v>0</v>
      </c>
      <c r="R1096" s="74">
        <v>0</v>
      </c>
      <c r="S1096" s="74">
        <v>0</v>
      </c>
      <c r="T1096" s="74">
        <v>0.27002425260547502</v>
      </c>
      <c r="U1096" s="74" t="e">
        <v>#VALUE!</v>
      </c>
      <c r="V1096" s="74" t="e">
        <v>#VALUE!</v>
      </c>
      <c r="W1096" s="74" t="e">
        <v>#VALUE!</v>
      </c>
      <c r="X1096" s="74" t="e">
        <v>#VALUE!</v>
      </c>
      <c r="Y1096" s="74" t="e">
        <v>#VALUE!</v>
      </c>
      <c r="Z1096" s="74" t="e">
        <v>#VALUE!</v>
      </c>
      <c r="AA1096" s="74" t="e">
        <v>#VALUE!</v>
      </c>
      <c r="AB1096" s="74" t="e">
        <v>#VALUE!</v>
      </c>
      <c r="AC1096" s="74" t="e">
        <v>#VALUE!</v>
      </c>
      <c r="AD1096" s="74" t="e">
        <v>#VALUE!</v>
      </c>
      <c r="AE1096" s="74" t="e">
        <v>#VALUE!</v>
      </c>
      <c r="AF1096" s="74" t="e">
        <v>#VALUE!</v>
      </c>
      <c r="AG1096" s="74" t="e">
        <v>#VALUE!</v>
      </c>
      <c r="AH1096" s="74" t="e">
        <v>#VALUE!</v>
      </c>
      <c r="AI1096" s="74" t="e">
        <v>#VALUE!</v>
      </c>
      <c r="AJ1096" s="74" t="e">
        <v>#VALUE!</v>
      </c>
      <c r="AK1096" s="74" t="e">
        <v>#VALUE!</v>
      </c>
      <c r="AL1096" s="74" t="e">
        <v>#VALUE!</v>
      </c>
      <c r="AM1096" s="74" t="e">
        <v>#VALUE!</v>
      </c>
      <c r="AN1096" s="75" t="e">
        <v>#VALUE!</v>
      </c>
    </row>
    <row r="1097" spans="1:46" outlineLevel="1" x14ac:dyDescent="0.4">
      <c r="C1097" s="50" t="s">
        <v>88</v>
      </c>
      <c r="D1097" s="18" t="s">
        <v>321</v>
      </c>
      <c r="E1097" s="277">
        <v>0</v>
      </c>
      <c r="F1097" s="74">
        <v>0</v>
      </c>
      <c r="G1097" s="74">
        <v>0</v>
      </c>
      <c r="H1097" s="74">
        <v>0</v>
      </c>
      <c r="I1097" s="74">
        <v>0</v>
      </c>
      <c r="J1097" s="74">
        <v>0</v>
      </c>
      <c r="K1097" s="74">
        <v>0</v>
      </c>
      <c r="L1097" s="74">
        <v>0</v>
      </c>
      <c r="M1097" s="74">
        <v>0</v>
      </c>
      <c r="N1097" s="74">
        <v>0</v>
      </c>
      <c r="O1097" s="74">
        <v>0</v>
      </c>
      <c r="P1097" s="74">
        <v>0</v>
      </c>
      <c r="Q1097" s="74">
        <v>0</v>
      </c>
      <c r="R1097" s="74">
        <v>0</v>
      </c>
      <c r="S1097" s="74">
        <v>0</v>
      </c>
      <c r="T1097" s="74">
        <v>0</v>
      </c>
      <c r="U1097" s="74" t="e">
        <v>#VALUE!</v>
      </c>
      <c r="V1097" s="74" t="e">
        <v>#VALUE!</v>
      </c>
      <c r="W1097" s="74" t="e">
        <v>#VALUE!</v>
      </c>
      <c r="X1097" s="74" t="e">
        <v>#VALUE!</v>
      </c>
      <c r="Y1097" s="74" t="e">
        <v>#VALUE!</v>
      </c>
      <c r="Z1097" s="74" t="e">
        <v>#VALUE!</v>
      </c>
      <c r="AA1097" s="74" t="e">
        <v>#VALUE!</v>
      </c>
      <c r="AB1097" s="74" t="e">
        <v>#VALUE!</v>
      </c>
      <c r="AC1097" s="74" t="e">
        <v>#VALUE!</v>
      </c>
      <c r="AD1097" s="74" t="e">
        <v>#VALUE!</v>
      </c>
      <c r="AE1097" s="74" t="e">
        <v>#VALUE!</v>
      </c>
      <c r="AF1097" s="74" t="e">
        <v>#VALUE!</v>
      </c>
      <c r="AG1097" s="74" t="e">
        <v>#VALUE!</v>
      </c>
      <c r="AH1097" s="74" t="e">
        <v>#VALUE!</v>
      </c>
      <c r="AI1097" s="74" t="e">
        <v>#VALUE!</v>
      </c>
      <c r="AJ1097" s="74" t="e">
        <v>#VALUE!</v>
      </c>
      <c r="AK1097" s="74" t="e">
        <v>#VALUE!</v>
      </c>
      <c r="AL1097" s="74" t="e">
        <v>#VALUE!</v>
      </c>
      <c r="AM1097" s="74" t="e">
        <v>#VALUE!</v>
      </c>
      <c r="AN1097" s="75" t="e">
        <v>#VALUE!</v>
      </c>
    </row>
    <row r="1098" spans="1:46" outlineLevel="1" x14ac:dyDescent="0.4">
      <c r="C1098" s="50" t="s">
        <v>89</v>
      </c>
      <c r="D1098" s="18" t="s">
        <v>321</v>
      </c>
      <c r="E1098" s="277">
        <v>0</v>
      </c>
      <c r="F1098" s="74">
        <v>0</v>
      </c>
      <c r="G1098" s="74">
        <v>0</v>
      </c>
      <c r="H1098" s="74">
        <v>0</v>
      </c>
      <c r="I1098" s="74">
        <v>0</v>
      </c>
      <c r="J1098" s="74">
        <v>0</v>
      </c>
      <c r="K1098" s="74">
        <v>0</v>
      </c>
      <c r="L1098" s="74">
        <v>0</v>
      </c>
      <c r="M1098" s="74">
        <v>0</v>
      </c>
      <c r="N1098" s="74">
        <v>0</v>
      </c>
      <c r="O1098" s="74">
        <v>0</v>
      </c>
      <c r="P1098" s="74">
        <v>0</v>
      </c>
      <c r="Q1098" s="74">
        <v>0</v>
      </c>
      <c r="R1098" s="74">
        <v>0</v>
      </c>
      <c r="S1098" s="74">
        <v>0</v>
      </c>
      <c r="T1098" s="74">
        <v>0</v>
      </c>
      <c r="U1098" s="74" t="e">
        <v>#VALUE!</v>
      </c>
      <c r="V1098" s="74" t="e">
        <v>#VALUE!</v>
      </c>
      <c r="W1098" s="74" t="e">
        <v>#VALUE!</v>
      </c>
      <c r="X1098" s="74" t="e">
        <v>#VALUE!</v>
      </c>
      <c r="Y1098" s="74" t="e">
        <v>#VALUE!</v>
      </c>
      <c r="Z1098" s="74" t="e">
        <v>#VALUE!</v>
      </c>
      <c r="AA1098" s="74" t="e">
        <v>#VALUE!</v>
      </c>
      <c r="AB1098" s="74" t="e">
        <v>#VALUE!</v>
      </c>
      <c r="AC1098" s="74" t="e">
        <v>#VALUE!</v>
      </c>
      <c r="AD1098" s="74" t="e">
        <v>#VALUE!</v>
      </c>
      <c r="AE1098" s="74" t="e">
        <v>#VALUE!</v>
      </c>
      <c r="AF1098" s="74" t="e">
        <v>#VALUE!</v>
      </c>
      <c r="AG1098" s="74" t="e">
        <v>#VALUE!</v>
      </c>
      <c r="AH1098" s="74" t="e">
        <v>#VALUE!</v>
      </c>
      <c r="AI1098" s="74" t="e">
        <v>#VALUE!</v>
      </c>
      <c r="AJ1098" s="74" t="e">
        <v>#VALUE!</v>
      </c>
      <c r="AK1098" s="74" t="e">
        <v>#VALUE!</v>
      </c>
      <c r="AL1098" s="74" t="e">
        <v>#VALUE!</v>
      </c>
      <c r="AM1098" s="74" t="e">
        <v>#VALUE!</v>
      </c>
      <c r="AN1098" s="75" t="e">
        <v>#VALUE!</v>
      </c>
    </row>
    <row r="1099" spans="1:46" outlineLevel="1" x14ac:dyDescent="0.4">
      <c r="C1099" s="50" t="s">
        <v>90</v>
      </c>
      <c r="D1099" s="18" t="s">
        <v>321</v>
      </c>
      <c r="E1099" s="277">
        <v>0</v>
      </c>
      <c r="F1099" s="74">
        <v>0</v>
      </c>
      <c r="G1099" s="74">
        <v>0</v>
      </c>
      <c r="H1099" s="74">
        <v>0</v>
      </c>
      <c r="I1099" s="74">
        <v>0</v>
      </c>
      <c r="J1099" s="74">
        <v>0</v>
      </c>
      <c r="K1099" s="74">
        <v>0</v>
      </c>
      <c r="L1099" s="74">
        <v>0</v>
      </c>
      <c r="M1099" s="74">
        <v>0</v>
      </c>
      <c r="N1099" s="74">
        <v>0</v>
      </c>
      <c r="O1099" s="74">
        <v>0</v>
      </c>
      <c r="P1099" s="74">
        <v>0</v>
      </c>
      <c r="Q1099" s="74">
        <v>0</v>
      </c>
      <c r="R1099" s="74">
        <v>0</v>
      </c>
      <c r="S1099" s="74">
        <v>0</v>
      </c>
      <c r="T1099" s="74">
        <v>0</v>
      </c>
      <c r="U1099" s="74" t="e">
        <v>#VALUE!</v>
      </c>
      <c r="V1099" s="74" t="e">
        <v>#VALUE!</v>
      </c>
      <c r="W1099" s="74" t="e">
        <v>#VALUE!</v>
      </c>
      <c r="X1099" s="74" t="e">
        <v>#VALUE!</v>
      </c>
      <c r="Y1099" s="74" t="e">
        <v>#VALUE!</v>
      </c>
      <c r="Z1099" s="74" t="e">
        <v>#VALUE!</v>
      </c>
      <c r="AA1099" s="74" t="e">
        <v>#VALUE!</v>
      </c>
      <c r="AB1099" s="74" t="e">
        <v>#VALUE!</v>
      </c>
      <c r="AC1099" s="74" t="e">
        <v>#VALUE!</v>
      </c>
      <c r="AD1099" s="74" t="e">
        <v>#VALUE!</v>
      </c>
      <c r="AE1099" s="74" t="e">
        <v>#VALUE!</v>
      </c>
      <c r="AF1099" s="74" t="e">
        <v>#VALUE!</v>
      </c>
      <c r="AG1099" s="74" t="e">
        <v>#VALUE!</v>
      </c>
      <c r="AH1099" s="74" t="e">
        <v>#VALUE!</v>
      </c>
      <c r="AI1099" s="74" t="e">
        <v>#VALUE!</v>
      </c>
      <c r="AJ1099" s="74" t="e">
        <v>#VALUE!</v>
      </c>
      <c r="AK1099" s="74" t="e">
        <v>#VALUE!</v>
      </c>
      <c r="AL1099" s="74" t="e">
        <v>#VALUE!</v>
      </c>
      <c r="AM1099" s="74" t="e">
        <v>#VALUE!</v>
      </c>
      <c r="AN1099" s="75" t="e">
        <v>#VALUE!</v>
      </c>
    </row>
    <row r="1100" spans="1:46" outlineLevel="1" x14ac:dyDescent="0.4">
      <c r="C1100" s="50" t="s">
        <v>91</v>
      </c>
      <c r="D1100" s="18" t="s">
        <v>321</v>
      </c>
      <c r="E1100" s="277">
        <v>0</v>
      </c>
      <c r="F1100" s="74">
        <v>0</v>
      </c>
      <c r="G1100" s="74">
        <v>0</v>
      </c>
      <c r="H1100" s="74">
        <v>0</v>
      </c>
      <c r="I1100" s="74">
        <v>0</v>
      </c>
      <c r="J1100" s="74">
        <v>0.70645430140202403</v>
      </c>
      <c r="K1100" s="74">
        <v>0.57490885788463608</v>
      </c>
      <c r="L1100" s="74">
        <v>0.73099987342833594</v>
      </c>
      <c r="M1100" s="74">
        <v>0.74943737840221492</v>
      </c>
      <c r="N1100" s="74">
        <v>0.37749303728614397</v>
      </c>
      <c r="O1100" s="74">
        <v>0</v>
      </c>
      <c r="P1100" s="74">
        <v>0.35225067463840998</v>
      </c>
      <c r="Q1100" s="74">
        <v>0</v>
      </c>
      <c r="R1100" s="74">
        <v>0</v>
      </c>
      <c r="S1100" s="74">
        <v>0</v>
      </c>
      <c r="T1100" s="74">
        <v>0.37291019409357501</v>
      </c>
      <c r="U1100" s="74" t="e">
        <v>#VALUE!</v>
      </c>
      <c r="V1100" s="74" t="e">
        <v>#VALUE!</v>
      </c>
      <c r="W1100" s="74" t="e">
        <v>#VALUE!</v>
      </c>
      <c r="X1100" s="74" t="e">
        <v>#VALUE!</v>
      </c>
      <c r="Y1100" s="74" t="e">
        <v>#VALUE!</v>
      </c>
      <c r="Z1100" s="74" t="e">
        <v>#VALUE!</v>
      </c>
      <c r="AA1100" s="74" t="e">
        <v>#VALUE!</v>
      </c>
      <c r="AB1100" s="74" t="e">
        <v>#VALUE!</v>
      </c>
      <c r="AC1100" s="74" t="e">
        <v>#VALUE!</v>
      </c>
      <c r="AD1100" s="74" t="e">
        <v>#VALUE!</v>
      </c>
      <c r="AE1100" s="74" t="e">
        <v>#VALUE!</v>
      </c>
      <c r="AF1100" s="74" t="e">
        <v>#VALUE!</v>
      </c>
      <c r="AG1100" s="74" t="e">
        <v>#VALUE!</v>
      </c>
      <c r="AH1100" s="74" t="e">
        <v>#VALUE!</v>
      </c>
      <c r="AI1100" s="74" t="e">
        <v>#VALUE!</v>
      </c>
      <c r="AJ1100" s="74" t="e">
        <v>#VALUE!</v>
      </c>
      <c r="AK1100" s="74" t="e">
        <v>#VALUE!</v>
      </c>
      <c r="AL1100" s="74" t="e">
        <v>#VALUE!</v>
      </c>
      <c r="AM1100" s="74" t="e">
        <v>#VALUE!</v>
      </c>
      <c r="AN1100" s="75" t="e">
        <v>#VALUE!</v>
      </c>
    </row>
    <row r="1101" spans="1:46" outlineLevel="1" x14ac:dyDescent="0.4">
      <c r="C1101" s="50" t="s">
        <v>92</v>
      </c>
      <c r="D1101" s="18" t="s">
        <v>321</v>
      </c>
      <c r="E1101" s="277">
        <v>0</v>
      </c>
      <c r="F1101" s="74">
        <v>0</v>
      </c>
      <c r="G1101" s="74">
        <v>0</v>
      </c>
      <c r="H1101" s="74">
        <v>0</v>
      </c>
      <c r="I1101" s="74">
        <v>0</v>
      </c>
      <c r="J1101" s="74">
        <v>0</v>
      </c>
      <c r="K1101" s="74">
        <v>0</v>
      </c>
      <c r="L1101" s="74">
        <v>0</v>
      </c>
      <c r="M1101" s="74">
        <v>0</v>
      </c>
      <c r="N1101" s="74">
        <v>0</v>
      </c>
      <c r="O1101" s="74">
        <v>0</v>
      </c>
      <c r="P1101" s="74">
        <v>0</v>
      </c>
      <c r="Q1101" s="74">
        <v>0</v>
      </c>
      <c r="R1101" s="74">
        <v>0</v>
      </c>
      <c r="S1101" s="74">
        <v>0</v>
      </c>
      <c r="T1101" s="74">
        <v>0</v>
      </c>
      <c r="U1101" s="74" t="e">
        <v>#VALUE!</v>
      </c>
      <c r="V1101" s="74" t="e">
        <v>#VALUE!</v>
      </c>
      <c r="W1101" s="74" t="e">
        <v>#VALUE!</v>
      </c>
      <c r="X1101" s="74" t="e">
        <v>#VALUE!</v>
      </c>
      <c r="Y1101" s="74" t="e">
        <v>#VALUE!</v>
      </c>
      <c r="Z1101" s="74" t="e">
        <v>#VALUE!</v>
      </c>
      <c r="AA1101" s="74" t="e">
        <v>#VALUE!</v>
      </c>
      <c r="AB1101" s="74" t="e">
        <v>#VALUE!</v>
      </c>
      <c r="AC1101" s="74" t="e">
        <v>#VALUE!</v>
      </c>
      <c r="AD1101" s="74" t="e">
        <v>#VALUE!</v>
      </c>
      <c r="AE1101" s="74" t="e">
        <v>#VALUE!</v>
      </c>
      <c r="AF1101" s="74" t="e">
        <v>#VALUE!</v>
      </c>
      <c r="AG1101" s="74" t="e">
        <v>#VALUE!</v>
      </c>
      <c r="AH1101" s="74" t="e">
        <v>#VALUE!</v>
      </c>
      <c r="AI1101" s="74" t="e">
        <v>#VALUE!</v>
      </c>
      <c r="AJ1101" s="74" t="e">
        <v>#VALUE!</v>
      </c>
      <c r="AK1101" s="74" t="e">
        <v>#VALUE!</v>
      </c>
      <c r="AL1101" s="74" t="e">
        <v>#VALUE!</v>
      </c>
      <c r="AM1101" s="74" t="e">
        <v>#VALUE!</v>
      </c>
      <c r="AN1101" s="75" t="e">
        <v>#VALUE!</v>
      </c>
    </row>
    <row r="1102" spans="1:46" outlineLevel="1" x14ac:dyDescent="0.4">
      <c r="C1102" s="50" t="s">
        <v>118</v>
      </c>
      <c r="D1102" s="18" t="s">
        <v>321</v>
      </c>
      <c r="E1102" s="277">
        <v>0</v>
      </c>
      <c r="F1102" s="74">
        <v>0</v>
      </c>
      <c r="G1102" s="74">
        <v>0</v>
      </c>
      <c r="H1102" s="74">
        <v>0</v>
      </c>
      <c r="I1102" s="74">
        <v>0</v>
      </c>
      <c r="J1102" s="74">
        <v>18.343186650236301</v>
      </c>
      <c r="K1102" s="74">
        <v>13.6124716654047</v>
      </c>
      <c r="L1102" s="74">
        <v>8.3916911277347594</v>
      </c>
      <c r="M1102" s="74">
        <v>6.8768537922702198</v>
      </c>
      <c r="N1102" s="74">
        <v>7.0846946562351603</v>
      </c>
      <c r="O1102" s="74">
        <v>0</v>
      </c>
      <c r="P1102" s="74">
        <v>0</v>
      </c>
      <c r="Q1102" s="74">
        <v>0</v>
      </c>
      <c r="R1102" s="74">
        <v>0</v>
      </c>
      <c r="S1102" s="74">
        <v>0</v>
      </c>
      <c r="T1102" s="74">
        <v>0</v>
      </c>
      <c r="U1102" s="74" t="e">
        <v>#VALUE!</v>
      </c>
      <c r="V1102" s="74" t="e">
        <v>#VALUE!</v>
      </c>
      <c r="W1102" s="74" t="e">
        <v>#VALUE!</v>
      </c>
      <c r="X1102" s="74" t="e">
        <v>#VALUE!</v>
      </c>
      <c r="Y1102" s="74" t="e">
        <v>#VALUE!</v>
      </c>
      <c r="Z1102" s="74" t="e">
        <v>#VALUE!</v>
      </c>
      <c r="AA1102" s="74" t="e">
        <v>#VALUE!</v>
      </c>
      <c r="AB1102" s="74" t="e">
        <v>#VALUE!</v>
      </c>
      <c r="AC1102" s="74" t="e">
        <v>#VALUE!</v>
      </c>
      <c r="AD1102" s="74" t="e">
        <v>#VALUE!</v>
      </c>
      <c r="AE1102" s="74" t="e">
        <v>#VALUE!</v>
      </c>
      <c r="AF1102" s="74" t="e">
        <v>#VALUE!</v>
      </c>
      <c r="AG1102" s="74" t="e">
        <v>#VALUE!</v>
      </c>
      <c r="AH1102" s="74" t="e">
        <v>#VALUE!</v>
      </c>
      <c r="AI1102" s="74" t="e">
        <v>#VALUE!</v>
      </c>
      <c r="AJ1102" s="74" t="e">
        <v>#VALUE!</v>
      </c>
      <c r="AK1102" s="74" t="e">
        <v>#VALUE!</v>
      </c>
      <c r="AL1102" s="74" t="e">
        <v>#VALUE!</v>
      </c>
      <c r="AM1102" s="74" t="e">
        <v>#VALUE!</v>
      </c>
      <c r="AN1102" s="75" t="e">
        <v>#VALUE!</v>
      </c>
    </row>
    <row r="1103" spans="1:46" s="223" customFormat="1" outlineLevel="1" x14ac:dyDescent="0.4">
      <c r="A1103" s="9"/>
      <c r="B1103" s="9"/>
      <c r="C1103" s="77" t="s">
        <v>318</v>
      </c>
      <c r="D1103" s="26" t="s">
        <v>321</v>
      </c>
      <c r="E1103" s="80">
        <v>0</v>
      </c>
      <c r="F1103" s="81">
        <v>0</v>
      </c>
      <c r="G1103" s="81">
        <v>0</v>
      </c>
      <c r="H1103" s="81">
        <v>0</v>
      </c>
      <c r="I1103" s="81">
        <v>0</v>
      </c>
      <c r="J1103" s="81">
        <v>82.761298890187689</v>
      </c>
      <c r="K1103" s="81">
        <v>82.761298890187689</v>
      </c>
      <c r="L1103" s="81">
        <v>82.761298890187689</v>
      </c>
      <c r="M1103" s="81">
        <v>82.761298890187689</v>
      </c>
      <c r="N1103" s="81">
        <v>82.761298890187689</v>
      </c>
      <c r="O1103" s="81">
        <v>0</v>
      </c>
      <c r="P1103" s="81">
        <v>82.761298890187689</v>
      </c>
      <c r="Q1103" s="81">
        <v>0</v>
      </c>
      <c r="R1103" s="81">
        <v>0</v>
      </c>
      <c r="S1103" s="81">
        <v>0</v>
      </c>
      <c r="T1103" s="81">
        <v>82.761298890187689</v>
      </c>
      <c r="U1103" s="81" t="e">
        <v>#VALUE!</v>
      </c>
      <c r="V1103" s="81" t="e">
        <v>#VALUE!</v>
      </c>
      <c r="W1103" s="81" t="e">
        <v>#VALUE!</v>
      </c>
      <c r="X1103" s="81" t="e">
        <v>#VALUE!</v>
      </c>
      <c r="Y1103" s="81" t="e">
        <v>#VALUE!</v>
      </c>
      <c r="Z1103" s="81" t="e">
        <v>#VALUE!</v>
      </c>
      <c r="AA1103" s="81" t="e">
        <v>#VALUE!</v>
      </c>
      <c r="AB1103" s="81" t="e">
        <v>#VALUE!</v>
      </c>
      <c r="AC1103" s="81" t="e">
        <v>#VALUE!</v>
      </c>
      <c r="AD1103" s="81" t="e">
        <v>#VALUE!</v>
      </c>
      <c r="AE1103" s="81" t="e">
        <v>#VALUE!</v>
      </c>
      <c r="AF1103" s="81" t="e">
        <v>#VALUE!</v>
      </c>
      <c r="AG1103" s="81" t="e">
        <v>#VALUE!</v>
      </c>
      <c r="AH1103" s="81" t="e">
        <v>#VALUE!</v>
      </c>
      <c r="AI1103" s="81" t="e">
        <v>#VALUE!</v>
      </c>
      <c r="AJ1103" s="81" t="e">
        <v>#VALUE!</v>
      </c>
      <c r="AK1103" s="81" t="e">
        <v>#VALUE!</v>
      </c>
      <c r="AL1103" s="81" t="e">
        <v>#VALUE!</v>
      </c>
      <c r="AM1103" s="81" t="e">
        <v>#VALUE!</v>
      </c>
      <c r="AN1103" s="82" t="e">
        <v>#VALUE!</v>
      </c>
      <c r="AO1103" s="9"/>
      <c r="AP1103" s="9"/>
      <c r="AQ1103" s="9"/>
      <c r="AR1103" s="9"/>
      <c r="AS1103" s="9"/>
      <c r="AT1103" s="9"/>
    </row>
    <row r="1104" spans="1:46" s="223" customFormat="1" outlineLevel="1" x14ac:dyDescent="0.4">
      <c r="D1104" s="273"/>
      <c r="E1104" s="234"/>
      <c r="F1104" s="234"/>
      <c r="G1104" s="234"/>
      <c r="H1104" s="234"/>
      <c r="I1104" s="234"/>
      <c r="J1104" s="234"/>
      <c r="K1104" s="234"/>
      <c r="L1104" s="234"/>
      <c r="M1104" s="234"/>
      <c r="N1104" s="234"/>
      <c r="O1104" s="234"/>
      <c r="P1104" s="234"/>
      <c r="Q1104" s="234"/>
      <c r="R1104" s="234"/>
      <c r="S1104" s="234"/>
      <c r="T1104" s="234"/>
      <c r="U1104" s="234"/>
      <c r="V1104" s="234"/>
      <c r="W1104" s="234"/>
      <c r="X1104" s="234"/>
      <c r="Y1104" s="234"/>
      <c r="Z1104" s="234"/>
      <c r="AA1104" s="234"/>
      <c r="AB1104" s="234"/>
      <c r="AC1104" s="234"/>
      <c r="AD1104" s="234"/>
      <c r="AE1104" s="234"/>
      <c r="AF1104" s="234"/>
      <c r="AG1104" s="234"/>
      <c r="AH1104" s="234"/>
      <c r="AI1104" s="234"/>
      <c r="AJ1104" s="234"/>
      <c r="AK1104" s="234"/>
      <c r="AL1104" s="234"/>
      <c r="AM1104" s="234"/>
      <c r="AN1104" s="234"/>
    </row>
    <row r="1105" spans="1:46" outlineLevel="1" x14ac:dyDescent="0.4">
      <c r="A1105" s="223"/>
      <c r="B1105" s="223"/>
      <c r="C1105" s="159" t="s">
        <v>322</v>
      </c>
      <c r="D1105" s="273"/>
      <c r="E1105" s="234"/>
      <c r="F1105" s="234"/>
      <c r="G1105" s="234"/>
      <c r="H1105" s="234"/>
      <c r="I1105" s="234"/>
      <c r="J1105" s="234"/>
      <c r="K1105" s="234"/>
      <c r="L1105" s="234"/>
      <c r="M1105" s="234"/>
      <c r="N1105" s="234"/>
      <c r="O1105" s="234"/>
      <c r="P1105" s="234"/>
      <c r="Q1105" s="234"/>
      <c r="R1105" s="234"/>
      <c r="S1105" s="234"/>
      <c r="T1105" s="234"/>
      <c r="U1105" s="234"/>
      <c r="V1105" s="234"/>
      <c r="W1105" s="234"/>
      <c r="X1105" s="234"/>
      <c r="Y1105" s="234"/>
      <c r="Z1105" s="234"/>
      <c r="AA1105" s="234"/>
      <c r="AB1105" s="234"/>
      <c r="AC1105" s="234"/>
      <c r="AD1105" s="234"/>
      <c r="AE1105" s="234"/>
      <c r="AF1105" s="234"/>
      <c r="AG1105" s="234"/>
      <c r="AH1105" s="234"/>
      <c r="AI1105" s="234"/>
      <c r="AJ1105" s="234"/>
      <c r="AK1105" s="234"/>
      <c r="AL1105" s="234"/>
      <c r="AM1105" s="234"/>
      <c r="AN1105" s="234"/>
      <c r="AO1105" s="223"/>
      <c r="AP1105" s="223"/>
      <c r="AQ1105" s="223"/>
      <c r="AR1105" s="223"/>
      <c r="AS1105" s="223"/>
      <c r="AT1105" s="223"/>
    </row>
    <row r="1106" spans="1:46" outlineLevel="1" x14ac:dyDescent="0.4">
      <c r="C1106" s="71" t="s">
        <v>85</v>
      </c>
      <c r="D1106" s="22" t="s">
        <v>321</v>
      </c>
      <c r="E1106" s="78">
        <v>0</v>
      </c>
      <c r="F1106" s="34">
        <v>0</v>
      </c>
      <c r="G1106" s="34">
        <v>0</v>
      </c>
      <c r="H1106" s="34">
        <v>0</v>
      </c>
      <c r="I1106" s="34">
        <v>0</v>
      </c>
      <c r="J1106" s="34">
        <v>0</v>
      </c>
      <c r="K1106" s="34">
        <v>0</v>
      </c>
      <c r="L1106" s="34">
        <v>6.3648852809937697E-3</v>
      </c>
      <c r="M1106" s="34">
        <v>6.4459495883482099E-2</v>
      </c>
      <c r="N1106" s="34">
        <v>5.8648608075195396E-2</v>
      </c>
      <c r="O1106" s="34">
        <v>0</v>
      </c>
      <c r="P1106" s="34">
        <v>0.240719864590415</v>
      </c>
      <c r="Q1106" s="34">
        <v>0</v>
      </c>
      <c r="R1106" s="34">
        <v>0</v>
      </c>
      <c r="S1106" s="34">
        <v>0</v>
      </c>
      <c r="T1106" s="34">
        <v>5.2133390103570294</v>
      </c>
      <c r="U1106" s="34" t="e">
        <v>#VALUE!</v>
      </c>
      <c r="V1106" s="34" t="e">
        <v>#VALUE!</v>
      </c>
      <c r="W1106" s="34" t="e">
        <v>#VALUE!</v>
      </c>
      <c r="X1106" s="34" t="e">
        <v>#VALUE!</v>
      </c>
      <c r="Y1106" s="34" t="e">
        <v>#VALUE!</v>
      </c>
      <c r="Z1106" s="34" t="e">
        <v>#VALUE!</v>
      </c>
      <c r="AA1106" s="34" t="e">
        <v>#VALUE!</v>
      </c>
      <c r="AB1106" s="34" t="e">
        <v>#VALUE!</v>
      </c>
      <c r="AC1106" s="34" t="e">
        <v>#VALUE!</v>
      </c>
      <c r="AD1106" s="34" t="e">
        <v>#VALUE!</v>
      </c>
      <c r="AE1106" s="34" t="e">
        <v>#VALUE!</v>
      </c>
      <c r="AF1106" s="34" t="e">
        <v>#VALUE!</v>
      </c>
      <c r="AG1106" s="34" t="e">
        <v>#VALUE!</v>
      </c>
      <c r="AH1106" s="34" t="e">
        <v>#VALUE!</v>
      </c>
      <c r="AI1106" s="34" t="e">
        <v>#VALUE!</v>
      </c>
      <c r="AJ1106" s="34" t="e">
        <v>#VALUE!</v>
      </c>
      <c r="AK1106" s="34" t="e">
        <v>#VALUE!</v>
      </c>
      <c r="AL1106" s="34" t="e">
        <v>#VALUE!</v>
      </c>
      <c r="AM1106" s="34" t="e">
        <v>#VALUE!</v>
      </c>
      <c r="AN1106" s="61" t="e">
        <v>#VALUE!</v>
      </c>
    </row>
    <row r="1107" spans="1:46" outlineLevel="1" x14ac:dyDescent="0.4">
      <c r="C1107" s="50" t="s">
        <v>86</v>
      </c>
      <c r="D1107" s="18" t="s">
        <v>321</v>
      </c>
      <c r="E1107" s="103">
        <v>0</v>
      </c>
      <c r="F1107" s="35">
        <v>0</v>
      </c>
      <c r="G1107" s="35">
        <v>0</v>
      </c>
      <c r="H1107" s="35">
        <v>0</v>
      </c>
      <c r="I1107" s="35">
        <v>0</v>
      </c>
      <c r="J1107" s="35">
        <v>0.21028807732219701</v>
      </c>
      <c r="K1107" s="35">
        <v>0.108221813215195</v>
      </c>
      <c r="L1107" s="35">
        <v>9.6701666898648994E-2</v>
      </c>
      <c r="M1107" s="35">
        <v>0.13860031403533202</v>
      </c>
      <c r="N1107" s="35">
        <v>0</v>
      </c>
      <c r="O1107" s="35">
        <v>0</v>
      </c>
      <c r="P1107" s="35">
        <v>0</v>
      </c>
      <c r="Q1107" s="35">
        <v>0</v>
      </c>
      <c r="R1107" s="35">
        <v>0</v>
      </c>
      <c r="S1107" s="35">
        <v>0</v>
      </c>
      <c r="T1107" s="35">
        <v>0</v>
      </c>
      <c r="U1107" s="35" t="e">
        <v>#VALUE!</v>
      </c>
      <c r="V1107" s="35" t="e">
        <v>#VALUE!</v>
      </c>
      <c r="W1107" s="35" t="e">
        <v>#VALUE!</v>
      </c>
      <c r="X1107" s="35" t="e">
        <v>#VALUE!</v>
      </c>
      <c r="Y1107" s="35" t="e">
        <v>#VALUE!</v>
      </c>
      <c r="Z1107" s="35" t="e">
        <v>#VALUE!</v>
      </c>
      <c r="AA1107" s="35" t="e">
        <v>#VALUE!</v>
      </c>
      <c r="AB1107" s="35" t="e">
        <v>#VALUE!</v>
      </c>
      <c r="AC1107" s="35" t="e">
        <v>#VALUE!</v>
      </c>
      <c r="AD1107" s="35" t="e">
        <v>#VALUE!</v>
      </c>
      <c r="AE1107" s="35" t="e">
        <v>#VALUE!</v>
      </c>
      <c r="AF1107" s="35" t="e">
        <v>#VALUE!</v>
      </c>
      <c r="AG1107" s="35" t="e">
        <v>#VALUE!</v>
      </c>
      <c r="AH1107" s="35" t="e">
        <v>#VALUE!</v>
      </c>
      <c r="AI1107" s="35" t="e">
        <v>#VALUE!</v>
      </c>
      <c r="AJ1107" s="35" t="e">
        <v>#VALUE!</v>
      </c>
      <c r="AK1107" s="35" t="e">
        <v>#VALUE!</v>
      </c>
      <c r="AL1107" s="35" t="e">
        <v>#VALUE!</v>
      </c>
      <c r="AM1107" s="35" t="e">
        <v>#VALUE!</v>
      </c>
      <c r="AN1107" s="49" t="e">
        <v>#VALUE!</v>
      </c>
    </row>
    <row r="1108" spans="1:46" outlineLevel="1" x14ac:dyDescent="0.4">
      <c r="C1108" s="50" t="s">
        <v>87</v>
      </c>
      <c r="D1108" s="18" t="s">
        <v>321</v>
      </c>
      <c r="E1108" s="103">
        <v>0</v>
      </c>
      <c r="F1108" s="35">
        <v>0</v>
      </c>
      <c r="G1108" s="35">
        <v>0</v>
      </c>
      <c r="H1108" s="35">
        <v>0</v>
      </c>
      <c r="I1108" s="35">
        <v>0</v>
      </c>
      <c r="J1108" s="35">
        <v>1.4486997087961901</v>
      </c>
      <c r="K1108" s="35">
        <v>1.28740311589481</v>
      </c>
      <c r="L1108" s="35">
        <v>1.5191936282791199</v>
      </c>
      <c r="M1108" s="35">
        <v>1.60567942615917</v>
      </c>
      <c r="N1108" s="35">
        <v>0.81045949382893001</v>
      </c>
      <c r="O1108" s="35">
        <v>0</v>
      </c>
      <c r="P1108" s="35">
        <v>0.32344074097634995</v>
      </c>
      <c r="Q1108" s="35">
        <v>0</v>
      </c>
      <c r="R1108" s="35">
        <v>0</v>
      </c>
      <c r="S1108" s="35">
        <v>0</v>
      </c>
      <c r="T1108" s="35">
        <v>4.03523978141224E-2</v>
      </c>
      <c r="U1108" s="35" t="e">
        <v>#VALUE!</v>
      </c>
      <c r="V1108" s="35" t="e">
        <v>#VALUE!</v>
      </c>
      <c r="W1108" s="35" t="e">
        <v>#VALUE!</v>
      </c>
      <c r="X1108" s="35" t="e">
        <v>#VALUE!</v>
      </c>
      <c r="Y1108" s="35" t="e">
        <v>#VALUE!</v>
      </c>
      <c r="Z1108" s="35" t="e">
        <v>#VALUE!</v>
      </c>
      <c r="AA1108" s="35" t="e">
        <v>#VALUE!</v>
      </c>
      <c r="AB1108" s="35" t="e">
        <v>#VALUE!</v>
      </c>
      <c r="AC1108" s="35" t="e">
        <v>#VALUE!</v>
      </c>
      <c r="AD1108" s="35" t="e">
        <v>#VALUE!</v>
      </c>
      <c r="AE1108" s="35" t="e">
        <v>#VALUE!</v>
      </c>
      <c r="AF1108" s="35" t="e">
        <v>#VALUE!</v>
      </c>
      <c r="AG1108" s="35" t="e">
        <v>#VALUE!</v>
      </c>
      <c r="AH1108" s="35" t="e">
        <v>#VALUE!</v>
      </c>
      <c r="AI1108" s="35" t="e">
        <v>#VALUE!</v>
      </c>
      <c r="AJ1108" s="35" t="e">
        <v>#VALUE!</v>
      </c>
      <c r="AK1108" s="35" t="e">
        <v>#VALUE!</v>
      </c>
      <c r="AL1108" s="35" t="e">
        <v>#VALUE!</v>
      </c>
      <c r="AM1108" s="35" t="e">
        <v>#VALUE!</v>
      </c>
      <c r="AN1108" s="49" t="e">
        <v>#VALUE!</v>
      </c>
    </row>
    <row r="1109" spans="1:46" outlineLevel="1" x14ac:dyDescent="0.4">
      <c r="C1109" s="50" t="s">
        <v>88</v>
      </c>
      <c r="D1109" s="18" t="s">
        <v>321</v>
      </c>
      <c r="E1109" s="103">
        <v>0</v>
      </c>
      <c r="F1109" s="35">
        <v>0</v>
      </c>
      <c r="G1109" s="35">
        <v>0</v>
      </c>
      <c r="H1109" s="35">
        <v>0</v>
      </c>
      <c r="I1109" s="35">
        <v>0</v>
      </c>
      <c r="J1109" s="35">
        <v>0</v>
      </c>
      <c r="K1109" s="35">
        <v>0</v>
      </c>
      <c r="L1109" s="35">
        <v>0</v>
      </c>
      <c r="M1109" s="35">
        <v>0</v>
      </c>
      <c r="N1109" s="35">
        <v>0</v>
      </c>
      <c r="O1109" s="35">
        <v>0</v>
      </c>
      <c r="P1109" s="35">
        <v>0</v>
      </c>
      <c r="Q1109" s="35">
        <v>0</v>
      </c>
      <c r="R1109" s="35">
        <v>0</v>
      </c>
      <c r="S1109" s="35">
        <v>0</v>
      </c>
      <c r="T1109" s="35">
        <v>0</v>
      </c>
      <c r="U1109" s="35" t="e">
        <v>#VALUE!</v>
      </c>
      <c r="V1109" s="35" t="e">
        <v>#VALUE!</v>
      </c>
      <c r="W1109" s="35" t="e">
        <v>#VALUE!</v>
      </c>
      <c r="X1109" s="35" t="e">
        <v>#VALUE!</v>
      </c>
      <c r="Y1109" s="35" t="e">
        <v>#VALUE!</v>
      </c>
      <c r="Z1109" s="35" t="e">
        <v>#VALUE!</v>
      </c>
      <c r="AA1109" s="35" t="e">
        <v>#VALUE!</v>
      </c>
      <c r="AB1109" s="35" t="e">
        <v>#VALUE!</v>
      </c>
      <c r="AC1109" s="35" t="e">
        <v>#VALUE!</v>
      </c>
      <c r="AD1109" s="35" t="e">
        <v>#VALUE!</v>
      </c>
      <c r="AE1109" s="35" t="e">
        <v>#VALUE!</v>
      </c>
      <c r="AF1109" s="35" t="e">
        <v>#VALUE!</v>
      </c>
      <c r="AG1109" s="35" t="e">
        <v>#VALUE!</v>
      </c>
      <c r="AH1109" s="35" t="e">
        <v>#VALUE!</v>
      </c>
      <c r="AI1109" s="35" t="e">
        <v>#VALUE!</v>
      </c>
      <c r="AJ1109" s="35" t="e">
        <v>#VALUE!</v>
      </c>
      <c r="AK1109" s="35" t="e">
        <v>#VALUE!</v>
      </c>
      <c r="AL1109" s="35" t="e">
        <v>#VALUE!</v>
      </c>
      <c r="AM1109" s="35" t="e">
        <v>#VALUE!</v>
      </c>
      <c r="AN1109" s="49" t="e">
        <v>#VALUE!</v>
      </c>
    </row>
    <row r="1110" spans="1:46" outlineLevel="1" x14ac:dyDescent="0.4">
      <c r="C1110" s="50" t="s">
        <v>89</v>
      </c>
      <c r="D1110" s="18" t="s">
        <v>321</v>
      </c>
      <c r="E1110" s="103">
        <v>0</v>
      </c>
      <c r="F1110" s="35">
        <v>0</v>
      </c>
      <c r="G1110" s="35">
        <v>0</v>
      </c>
      <c r="H1110" s="35">
        <v>0</v>
      </c>
      <c r="I1110" s="35">
        <v>0</v>
      </c>
      <c r="J1110" s="35">
        <v>0</v>
      </c>
      <c r="K1110" s="35">
        <v>0</v>
      </c>
      <c r="L1110" s="35">
        <v>0</v>
      </c>
      <c r="M1110" s="35">
        <v>0</v>
      </c>
      <c r="N1110" s="35">
        <v>0</v>
      </c>
      <c r="O1110" s="35">
        <v>0</v>
      </c>
      <c r="P1110" s="35">
        <v>0</v>
      </c>
      <c r="Q1110" s="35">
        <v>0</v>
      </c>
      <c r="R1110" s="35">
        <v>0</v>
      </c>
      <c r="S1110" s="35">
        <v>0</v>
      </c>
      <c r="T1110" s="35">
        <v>0</v>
      </c>
      <c r="U1110" s="35" t="e">
        <v>#VALUE!</v>
      </c>
      <c r="V1110" s="35" t="e">
        <v>#VALUE!</v>
      </c>
      <c r="W1110" s="35" t="e">
        <v>#VALUE!</v>
      </c>
      <c r="X1110" s="35" t="e">
        <v>#VALUE!</v>
      </c>
      <c r="Y1110" s="35" t="e">
        <v>#VALUE!</v>
      </c>
      <c r="Z1110" s="35" t="e">
        <v>#VALUE!</v>
      </c>
      <c r="AA1110" s="35" t="e">
        <v>#VALUE!</v>
      </c>
      <c r="AB1110" s="35" t="e">
        <v>#VALUE!</v>
      </c>
      <c r="AC1110" s="35" t="e">
        <v>#VALUE!</v>
      </c>
      <c r="AD1110" s="35" t="e">
        <v>#VALUE!</v>
      </c>
      <c r="AE1110" s="35" t="e">
        <v>#VALUE!</v>
      </c>
      <c r="AF1110" s="35" t="e">
        <v>#VALUE!</v>
      </c>
      <c r="AG1110" s="35" t="e">
        <v>#VALUE!</v>
      </c>
      <c r="AH1110" s="35" t="e">
        <v>#VALUE!</v>
      </c>
      <c r="AI1110" s="35" t="e">
        <v>#VALUE!</v>
      </c>
      <c r="AJ1110" s="35" t="e">
        <v>#VALUE!</v>
      </c>
      <c r="AK1110" s="35" t="e">
        <v>#VALUE!</v>
      </c>
      <c r="AL1110" s="35" t="e">
        <v>#VALUE!</v>
      </c>
      <c r="AM1110" s="35" t="e">
        <v>#VALUE!</v>
      </c>
      <c r="AN1110" s="49" t="e">
        <v>#VALUE!</v>
      </c>
    </row>
    <row r="1111" spans="1:46" outlineLevel="1" x14ac:dyDescent="0.4">
      <c r="C1111" s="50" t="s">
        <v>90</v>
      </c>
      <c r="D1111" s="18" t="s">
        <v>321</v>
      </c>
      <c r="E1111" s="103">
        <v>0</v>
      </c>
      <c r="F1111" s="35">
        <v>0</v>
      </c>
      <c r="G1111" s="35">
        <v>0</v>
      </c>
      <c r="H1111" s="35">
        <v>0</v>
      </c>
      <c r="I1111" s="35">
        <v>0</v>
      </c>
      <c r="J1111" s="35">
        <v>0</v>
      </c>
      <c r="K1111" s="35">
        <v>0</v>
      </c>
      <c r="L1111" s="35">
        <v>0</v>
      </c>
      <c r="M1111" s="35">
        <v>0</v>
      </c>
      <c r="N1111" s="35">
        <v>0</v>
      </c>
      <c r="O1111" s="35">
        <v>0</v>
      </c>
      <c r="P1111" s="35">
        <v>0</v>
      </c>
      <c r="Q1111" s="35">
        <v>0</v>
      </c>
      <c r="R1111" s="35">
        <v>0</v>
      </c>
      <c r="S1111" s="35">
        <v>0</v>
      </c>
      <c r="T1111" s="35">
        <v>0</v>
      </c>
      <c r="U1111" s="35" t="e">
        <v>#VALUE!</v>
      </c>
      <c r="V1111" s="35" t="e">
        <v>#VALUE!</v>
      </c>
      <c r="W1111" s="35" t="e">
        <v>#VALUE!</v>
      </c>
      <c r="X1111" s="35" t="e">
        <v>#VALUE!</v>
      </c>
      <c r="Y1111" s="35" t="e">
        <v>#VALUE!</v>
      </c>
      <c r="Z1111" s="35" t="e">
        <v>#VALUE!</v>
      </c>
      <c r="AA1111" s="35" t="e">
        <v>#VALUE!</v>
      </c>
      <c r="AB1111" s="35" t="e">
        <v>#VALUE!</v>
      </c>
      <c r="AC1111" s="35" t="e">
        <v>#VALUE!</v>
      </c>
      <c r="AD1111" s="35" t="e">
        <v>#VALUE!</v>
      </c>
      <c r="AE1111" s="35" t="e">
        <v>#VALUE!</v>
      </c>
      <c r="AF1111" s="35" t="e">
        <v>#VALUE!</v>
      </c>
      <c r="AG1111" s="35" t="e">
        <v>#VALUE!</v>
      </c>
      <c r="AH1111" s="35" t="e">
        <v>#VALUE!</v>
      </c>
      <c r="AI1111" s="35" t="e">
        <v>#VALUE!</v>
      </c>
      <c r="AJ1111" s="35" t="e">
        <v>#VALUE!</v>
      </c>
      <c r="AK1111" s="35" t="e">
        <v>#VALUE!</v>
      </c>
      <c r="AL1111" s="35" t="e">
        <v>#VALUE!</v>
      </c>
      <c r="AM1111" s="35" t="e">
        <v>#VALUE!</v>
      </c>
      <c r="AN1111" s="49" t="e">
        <v>#VALUE!</v>
      </c>
    </row>
    <row r="1112" spans="1:46" outlineLevel="1" x14ac:dyDescent="0.4">
      <c r="C1112" s="50" t="s">
        <v>91</v>
      </c>
      <c r="D1112" s="18" t="s">
        <v>321</v>
      </c>
      <c r="E1112" s="103">
        <v>0</v>
      </c>
      <c r="F1112" s="35">
        <v>0</v>
      </c>
      <c r="G1112" s="35">
        <v>0</v>
      </c>
      <c r="H1112" s="35">
        <v>0</v>
      </c>
      <c r="I1112" s="35">
        <v>0</v>
      </c>
      <c r="J1112" s="35">
        <v>6.7967768634462702E-2</v>
      </c>
      <c r="K1112" s="35">
        <v>6.0964696728820197E-2</v>
      </c>
      <c r="L1112" s="35">
        <v>7.3437389392655497E-2</v>
      </c>
      <c r="M1112" s="35">
        <v>7.3713952839533803E-2</v>
      </c>
      <c r="N1112" s="35">
        <v>5.0825966660797396E-2</v>
      </c>
      <c r="O1112" s="35">
        <v>0</v>
      </c>
      <c r="P1112" s="35">
        <v>4.4563540037841395E-2</v>
      </c>
      <c r="Q1112" s="35">
        <v>0</v>
      </c>
      <c r="R1112" s="35">
        <v>0</v>
      </c>
      <c r="S1112" s="35">
        <v>0</v>
      </c>
      <c r="T1112" s="35">
        <v>5.4668353618848697E-2</v>
      </c>
      <c r="U1112" s="35" t="e">
        <v>#VALUE!</v>
      </c>
      <c r="V1112" s="35" t="e">
        <v>#VALUE!</v>
      </c>
      <c r="W1112" s="35" t="e">
        <v>#VALUE!</v>
      </c>
      <c r="X1112" s="35" t="e">
        <v>#VALUE!</v>
      </c>
      <c r="Y1112" s="35" t="e">
        <v>#VALUE!</v>
      </c>
      <c r="Z1112" s="35" t="e">
        <v>#VALUE!</v>
      </c>
      <c r="AA1112" s="35" t="e">
        <v>#VALUE!</v>
      </c>
      <c r="AB1112" s="35" t="e">
        <v>#VALUE!</v>
      </c>
      <c r="AC1112" s="35" t="e">
        <v>#VALUE!</v>
      </c>
      <c r="AD1112" s="35" t="e">
        <v>#VALUE!</v>
      </c>
      <c r="AE1112" s="35" t="e">
        <v>#VALUE!</v>
      </c>
      <c r="AF1112" s="35" t="e">
        <v>#VALUE!</v>
      </c>
      <c r="AG1112" s="35" t="e">
        <v>#VALUE!</v>
      </c>
      <c r="AH1112" s="35" t="e">
        <v>#VALUE!</v>
      </c>
      <c r="AI1112" s="35" t="e">
        <v>#VALUE!</v>
      </c>
      <c r="AJ1112" s="35" t="e">
        <v>#VALUE!</v>
      </c>
      <c r="AK1112" s="35" t="e">
        <v>#VALUE!</v>
      </c>
      <c r="AL1112" s="35" t="e">
        <v>#VALUE!</v>
      </c>
      <c r="AM1112" s="35" t="e">
        <v>#VALUE!</v>
      </c>
      <c r="AN1112" s="49" t="e">
        <v>#VALUE!</v>
      </c>
    </row>
    <row r="1113" spans="1:46" outlineLevel="1" x14ac:dyDescent="0.4">
      <c r="C1113" s="50" t="s">
        <v>92</v>
      </c>
      <c r="D1113" s="18" t="s">
        <v>321</v>
      </c>
      <c r="E1113" s="103">
        <v>0</v>
      </c>
      <c r="F1113" s="35">
        <v>0</v>
      </c>
      <c r="G1113" s="35">
        <v>0</v>
      </c>
      <c r="H1113" s="35">
        <v>0</v>
      </c>
      <c r="I1113" s="35">
        <v>0</v>
      </c>
      <c r="J1113" s="35">
        <v>0</v>
      </c>
      <c r="K1113" s="35">
        <v>0</v>
      </c>
      <c r="L1113" s="35">
        <v>0</v>
      </c>
      <c r="M1113" s="35">
        <v>0</v>
      </c>
      <c r="N1113" s="35">
        <v>0</v>
      </c>
      <c r="O1113" s="35">
        <v>0</v>
      </c>
      <c r="P1113" s="35">
        <v>0</v>
      </c>
      <c r="Q1113" s="35">
        <v>0</v>
      </c>
      <c r="R1113" s="35">
        <v>0</v>
      </c>
      <c r="S1113" s="35">
        <v>0</v>
      </c>
      <c r="T1113" s="35">
        <v>0</v>
      </c>
      <c r="U1113" s="35" t="e">
        <v>#VALUE!</v>
      </c>
      <c r="V1113" s="35" t="e">
        <v>#VALUE!</v>
      </c>
      <c r="W1113" s="35" t="e">
        <v>#VALUE!</v>
      </c>
      <c r="X1113" s="35" t="e">
        <v>#VALUE!</v>
      </c>
      <c r="Y1113" s="35" t="e">
        <v>#VALUE!</v>
      </c>
      <c r="Z1113" s="35" t="e">
        <v>#VALUE!</v>
      </c>
      <c r="AA1113" s="35" t="e">
        <v>#VALUE!</v>
      </c>
      <c r="AB1113" s="35" t="e">
        <v>#VALUE!</v>
      </c>
      <c r="AC1113" s="35" t="e">
        <v>#VALUE!</v>
      </c>
      <c r="AD1113" s="35" t="e">
        <v>#VALUE!</v>
      </c>
      <c r="AE1113" s="35" t="e">
        <v>#VALUE!</v>
      </c>
      <c r="AF1113" s="35" t="e">
        <v>#VALUE!</v>
      </c>
      <c r="AG1113" s="35" t="e">
        <v>#VALUE!</v>
      </c>
      <c r="AH1113" s="35" t="e">
        <v>#VALUE!</v>
      </c>
      <c r="AI1113" s="35" t="e">
        <v>#VALUE!</v>
      </c>
      <c r="AJ1113" s="35" t="e">
        <v>#VALUE!</v>
      </c>
      <c r="AK1113" s="35" t="e">
        <v>#VALUE!</v>
      </c>
      <c r="AL1113" s="35" t="e">
        <v>#VALUE!</v>
      </c>
      <c r="AM1113" s="35" t="e">
        <v>#VALUE!</v>
      </c>
      <c r="AN1113" s="49" t="e">
        <v>#VALUE!</v>
      </c>
    </row>
    <row r="1114" spans="1:46" outlineLevel="1" x14ac:dyDescent="0.4">
      <c r="C1114" s="50" t="s">
        <v>118</v>
      </c>
      <c r="D1114" s="18" t="s">
        <v>321</v>
      </c>
      <c r="E1114" s="103">
        <v>0</v>
      </c>
      <c r="F1114" s="35">
        <v>0</v>
      </c>
      <c r="G1114" s="35">
        <v>0</v>
      </c>
      <c r="H1114" s="35">
        <v>0</v>
      </c>
      <c r="I1114" s="35">
        <v>0</v>
      </c>
      <c r="J1114" s="35">
        <v>0</v>
      </c>
      <c r="K1114" s="35">
        <v>0</v>
      </c>
      <c r="L1114" s="35">
        <v>0</v>
      </c>
      <c r="M1114" s="35">
        <v>0</v>
      </c>
      <c r="N1114" s="35">
        <v>0</v>
      </c>
      <c r="O1114" s="35">
        <v>0</v>
      </c>
      <c r="P1114" s="35">
        <v>0</v>
      </c>
      <c r="Q1114" s="35">
        <v>0</v>
      </c>
      <c r="R1114" s="35">
        <v>0</v>
      </c>
      <c r="S1114" s="35">
        <v>0</v>
      </c>
      <c r="T1114" s="35">
        <v>0</v>
      </c>
      <c r="U1114" s="35" t="e">
        <v>#VALUE!</v>
      </c>
      <c r="V1114" s="35" t="e">
        <v>#VALUE!</v>
      </c>
      <c r="W1114" s="35" t="e">
        <v>#VALUE!</v>
      </c>
      <c r="X1114" s="35" t="e">
        <v>#VALUE!</v>
      </c>
      <c r="Y1114" s="35" t="e">
        <v>#VALUE!</v>
      </c>
      <c r="Z1114" s="35" t="e">
        <v>#VALUE!</v>
      </c>
      <c r="AA1114" s="35" t="e">
        <v>#VALUE!</v>
      </c>
      <c r="AB1114" s="35" t="e">
        <v>#VALUE!</v>
      </c>
      <c r="AC1114" s="35" t="e">
        <v>#VALUE!</v>
      </c>
      <c r="AD1114" s="35" t="e">
        <v>#VALUE!</v>
      </c>
      <c r="AE1114" s="35" t="e">
        <v>#VALUE!</v>
      </c>
      <c r="AF1114" s="35" t="e">
        <v>#VALUE!</v>
      </c>
      <c r="AG1114" s="35" t="e">
        <v>#VALUE!</v>
      </c>
      <c r="AH1114" s="35" t="e">
        <v>#VALUE!</v>
      </c>
      <c r="AI1114" s="35" t="e">
        <v>#VALUE!</v>
      </c>
      <c r="AJ1114" s="35" t="e">
        <v>#VALUE!</v>
      </c>
      <c r="AK1114" s="35" t="e">
        <v>#VALUE!</v>
      </c>
      <c r="AL1114" s="35" t="e">
        <v>#VALUE!</v>
      </c>
      <c r="AM1114" s="35" t="e">
        <v>#VALUE!</v>
      </c>
      <c r="AN1114" s="49" t="e">
        <v>#VALUE!</v>
      </c>
    </row>
    <row r="1115" spans="1:46" s="223" customFormat="1" outlineLevel="1" x14ac:dyDescent="0.4">
      <c r="A1115" s="9"/>
      <c r="B1115" s="9"/>
      <c r="C1115" s="77" t="s">
        <v>318</v>
      </c>
      <c r="D1115" s="26" t="s">
        <v>321</v>
      </c>
      <c r="E1115" s="84">
        <v>0</v>
      </c>
      <c r="F1115" s="38">
        <v>0</v>
      </c>
      <c r="G1115" s="38">
        <v>0</v>
      </c>
      <c r="H1115" s="38">
        <v>0</v>
      </c>
      <c r="I1115" s="38">
        <v>0</v>
      </c>
      <c r="J1115" s="38">
        <v>0</v>
      </c>
      <c r="K1115" s="38">
        <v>0</v>
      </c>
      <c r="L1115" s="38">
        <v>0</v>
      </c>
      <c r="M1115" s="38">
        <v>0</v>
      </c>
      <c r="N1115" s="38">
        <v>0</v>
      </c>
      <c r="O1115" s="38">
        <v>0</v>
      </c>
      <c r="P1115" s="38">
        <v>0</v>
      </c>
      <c r="Q1115" s="38">
        <v>0</v>
      </c>
      <c r="R1115" s="38">
        <v>0</v>
      </c>
      <c r="S1115" s="38">
        <v>0</v>
      </c>
      <c r="T1115" s="38">
        <v>0</v>
      </c>
      <c r="U1115" s="38" t="e">
        <v>#VALUE!</v>
      </c>
      <c r="V1115" s="38" t="e">
        <v>#VALUE!</v>
      </c>
      <c r="W1115" s="38" t="e">
        <v>#VALUE!</v>
      </c>
      <c r="X1115" s="38" t="e">
        <v>#VALUE!</v>
      </c>
      <c r="Y1115" s="38" t="e">
        <v>#VALUE!</v>
      </c>
      <c r="Z1115" s="38" t="e">
        <v>#VALUE!</v>
      </c>
      <c r="AA1115" s="38" t="e">
        <v>#VALUE!</v>
      </c>
      <c r="AB1115" s="38" t="e">
        <v>#VALUE!</v>
      </c>
      <c r="AC1115" s="38" t="e">
        <v>#VALUE!</v>
      </c>
      <c r="AD1115" s="38" t="e">
        <v>#VALUE!</v>
      </c>
      <c r="AE1115" s="38" t="e">
        <v>#VALUE!</v>
      </c>
      <c r="AF1115" s="38" t="e">
        <v>#VALUE!</v>
      </c>
      <c r="AG1115" s="38" t="e">
        <v>#VALUE!</v>
      </c>
      <c r="AH1115" s="38" t="e">
        <v>#VALUE!</v>
      </c>
      <c r="AI1115" s="38" t="e">
        <v>#VALUE!</v>
      </c>
      <c r="AJ1115" s="38" t="e">
        <v>#VALUE!</v>
      </c>
      <c r="AK1115" s="38" t="e">
        <v>#VALUE!</v>
      </c>
      <c r="AL1115" s="38" t="e">
        <v>#VALUE!</v>
      </c>
      <c r="AM1115" s="38" t="e">
        <v>#VALUE!</v>
      </c>
      <c r="AN1115" s="62" t="e">
        <v>#VALUE!</v>
      </c>
      <c r="AO1115" s="9"/>
      <c r="AP1115" s="9"/>
      <c r="AQ1115" s="9"/>
      <c r="AR1115" s="9"/>
      <c r="AS1115" s="9"/>
      <c r="AT1115" s="9"/>
    </row>
    <row r="1116" spans="1:46" s="223" customFormat="1" outlineLevel="1" x14ac:dyDescent="0.4">
      <c r="D1116" s="273"/>
      <c r="E1116" s="234"/>
      <c r="F1116" s="234"/>
      <c r="G1116" s="234"/>
      <c r="H1116" s="234"/>
      <c r="I1116" s="234"/>
      <c r="J1116" s="234"/>
      <c r="K1116" s="234"/>
      <c r="L1116" s="234"/>
      <c r="M1116" s="234"/>
      <c r="N1116" s="234"/>
      <c r="O1116" s="234"/>
      <c r="P1116" s="234"/>
      <c r="Q1116" s="234"/>
      <c r="R1116" s="234"/>
      <c r="S1116" s="234"/>
      <c r="T1116" s="234"/>
      <c r="U1116" s="234"/>
      <c r="V1116" s="234"/>
      <c r="W1116" s="234"/>
      <c r="X1116" s="234"/>
      <c r="Y1116" s="234"/>
      <c r="Z1116" s="234"/>
      <c r="AA1116" s="234"/>
      <c r="AB1116" s="234"/>
      <c r="AC1116" s="234"/>
      <c r="AD1116" s="234"/>
      <c r="AE1116" s="234"/>
      <c r="AF1116" s="234"/>
      <c r="AG1116" s="234"/>
      <c r="AH1116" s="234"/>
      <c r="AI1116" s="234"/>
      <c r="AJ1116" s="234"/>
      <c r="AK1116" s="234"/>
      <c r="AL1116" s="234"/>
      <c r="AM1116" s="234"/>
      <c r="AN1116" s="234"/>
    </row>
    <row r="1117" spans="1:46" outlineLevel="1" x14ac:dyDescent="0.4">
      <c r="A1117" s="223"/>
      <c r="B1117" s="223"/>
      <c r="C1117" s="159" t="s">
        <v>323</v>
      </c>
      <c r="D1117" s="273"/>
      <c r="E1117" s="234"/>
      <c r="F1117" s="234"/>
      <c r="G1117" s="234"/>
      <c r="H1117" s="234"/>
      <c r="I1117" s="234"/>
      <c r="J1117" s="234"/>
      <c r="K1117" s="234"/>
      <c r="L1117" s="234"/>
      <c r="M1117" s="234"/>
      <c r="N1117" s="234"/>
      <c r="O1117" s="234"/>
      <c r="P1117" s="234"/>
      <c r="Q1117" s="234"/>
      <c r="R1117" s="234"/>
      <c r="S1117" s="234"/>
      <c r="T1117" s="234"/>
      <c r="U1117" s="234"/>
      <c r="V1117" s="234"/>
      <c r="W1117" s="234"/>
      <c r="X1117" s="234"/>
      <c r="Y1117" s="234"/>
      <c r="Z1117" s="234"/>
      <c r="AA1117" s="234"/>
      <c r="AB1117" s="234"/>
      <c r="AC1117" s="234"/>
      <c r="AD1117" s="234"/>
      <c r="AE1117" s="234"/>
      <c r="AF1117" s="234"/>
      <c r="AG1117" s="234"/>
      <c r="AH1117" s="234"/>
      <c r="AI1117" s="234"/>
      <c r="AJ1117" s="234"/>
      <c r="AK1117" s="234"/>
      <c r="AL1117" s="234"/>
      <c r="AM1117" s="234"/>
      <c r="AN1117" s="234"/>
      <c r="AO1117" s="223"/>
      <c r="AP1117" s="223"/>
      <c r="AQ1117" s="223"/>
      <c r="AR1117" s="223"/>
      <c r="AS1117" s="223"/>
      <c r="AT1117" s="223"/>
    </row>
    <row r="1118" spans="1:46" outlineLevel="1" x14ac:dyDescent="0.4">
      <c r="C1118" s="71" t="s">
        <v>85</v>
      </c>
      <c r="D1118" s="22" t="s">
        <v>324</v>
      </c>
      <c r="E1118" s="278">
        <v>0</v>
      </c>
      <c r="F1118" s="279">
        <v>0</v>
      </c>
      <c r="G1118" s="279">
        <v>0</v>
      </c>
      <c r="H1118" s="279">
        <v>0</v>
      </c>
      <c r="I1118" s="279">
        <v>0</v>
      </c>
      <c r="J1118" s="279">
        <v>0.38063179193984092</v>
      </c>
      <c r="K1118" s="279">
        <v>0.38120766951113405</v>
      </c>
      <c r="L1118" s="279">
        <v>0.38193248540457458</v>
      </c>
      <c r="M1118" s="279">
        <v>0.38218179434267757</v>
      </c>
      <c r="N1118" s="279">
        <v>0.38113525513786561</v>
      </c>
      <c r="O1118" s="279">
        <v>0</v>
      </c>
      <c r="P1118" s="279">
        <v>0.38112295668132978</v>
      </c>
      <c r="Q1118" s="279">
        <v>0</v>
      </c>
      <c r="R1118" s="279">
        <v>0</v>
      </c>
      <c r="S1118" s="279">
        <v>0</v>
      </c>
      <c r="T1118" s="279">
        <v>0.38543820908429327</v>
      </c>
      <c r="U1118" s="279">
        <f t="shared" ref="U1118:AJ1127" si="128">IFERROR(SUMPRODUCT(($C$1081:$C$1091=$C1118)*U$1081:U$1091)/SUMPRODUCT(($C$166:$C$191=$C1118)*U$166:U$191)*1000,0)</f>
        <v>0</v>
      </c>
      <c r="V1118" s="279">
        <f t="shared" si="128"/>
        <v>0</v>
      </c>
      <c r="W1118" s="279">
        <f t="shared" si="128"/>
        <v>0</v>
      </c>
      <c r="X1118" s="279">
        <f t="shared" si="128"/>
        <v>0</v>
      </c>
      <c r="Y1118" s="279">
        <f t="shared" si="128"/>
        <v>0</v>
      </c>
      <c r="Z1118" s="279">
        <f t="shared" si="128"/>
        <v>0</v>
      </c>
      <c r="AA1118" s="279">
        <f t="shared" si="128"/>
        <v>0</v>
      </c>
      <c r="AB1118" s="279">
        <f t="shared" si="128"/>
        <v>0</v>
      </c>
      <c r="AC1118" s="279">
        <f t="shared" si="128"/>
        <v>0</v>
      </c>
      <c r="AD1118" s="279">
        <f t="shared" si="128"/>
        <v>0</v>
      </c>
      <c r="AE1118" s="279">
        <f t="shared" si="128"/>
        <v>0</v>
      </c>
      <c r="AF1118" s="279">
        <f t="shared" si="128"/>
        <v>0</v>
      </c>
      <c r="AG1118" s="279">
        <f t="shared" si="128"/>
        <v>0</v>
      </c>
      <c r="AH1118" s="279">
        <f t="shared" si="128"/>
        <v>0</v>
      </c>
      <c r="AI1118" s="279">
        <f t="shared" si="128"/>
        <v>0</v>
      </c>
      <c r="AJ1118" s="279">
        <f t="shared" si="128"/>
        <v>0</v>
      </c>
      <c r="AK1118" s="279">
        <f t="shared" ref="AI1118:AN1127" si="129">IFERROR(SUMPRODUCT(($C$1081:$C$1091=$C1118)*AK$1081:AK$1091)/SUMPRODUCT(($C$166:$C$191=$C1118)*AK$166:AK$191)*1000,0)</f>
        <v>0</v>
      </c>
      <c r="AL1118" s="279">
        <f t="shared" si="129"/>
        <v>0</v>
      </c>
      <c r="AM1118" s="279">
        <f t="shared" si="129"/>
        <v>0</v>
      </c>
      <c r="AN1118" s="280">
        <f t="shared" si="129"/>
        <v>0</v>
      </c>
    </row>
    <row r="1119" spans="1:46" outlineLevel="1" x14ac:dyDescent="0.4">
      <c r="C1119" s="50" t="s">
        <v>86</v>
      </c>
      <c r="D1119" s="18" t="s">
        <v>324</v>
      </c>
      <c r="E1119" s="281">
        <v>0</v>
      </c>
      <c r="F1119" s="282">
        <v>0</v>
      </c>
      <c r="G1119" s="282">
        <v>0</v>
      </c>
      <c r="H1119" s="282">
        <v>0</v>
      </c>
      <c r="I1119" s="282">
        <v>0</v>
      </c>
      <c r="J1119" s="282">
        <v>0.56357032380403183</v>
      </c>
      <c r="K1119" s="282">
        <v>0.61339553723192652</v>
      </c>
      <c r="L1119" s="282">
        <v>0.60560477965794135</v>
      </c>
      <c r="M1119" s="282">
        <v>0.61339876253467074</v>
      </c>
      <c r="N1119" s="282">
        <v>0</v>
      </c>
      <c r="O1119" s="282">
        <v>0</v>
      </c>
      <c r="P1119" s="282">
        <v>0</v>
      </c>
      <c r="Q1119" s="282">
        <v>0</v>
      </c>
      <c r="R1119" s="282">
        <v>0</v>
      </c>
      <c r="S1119" s="282">
        <v>0</v>
      </c>
      <c r="T1119" s="282">
        <v>0</v>
      </c>
      <c r="U1119" s="282">
        <f t="shared" si="128"/>
        <v>0</v>
      </c>
      <c r="V1119" s="282">
        <f t="shared" si="128"/>
        <v>0</v>
      </c>
      <c r="W1119" s="282">
        <f t="shared" si="128"/>
        <v>0</v>
      </c>
      <c r="X1119" s="282">
        <f t="shared" si="128"/>
        <v>0</v>
      </c>
      <c r="Y1119" s="282">
        <f t="shared" si="128"/>
        <v>0</v>
      </c>
      <c r="Z1119" s="282">
        <f t="shared" si="128"/>
        <v>0</v>
      </c>
      <c r="AA1119" s="282">
        <f t="shared" si="128"/>
        <v>0</v>
      </c>
      <c r="AB1119" s="282">
        <f t="shared" si="128"/>
        <v>0</v>
      </c>
      <c r="AC1119" s="282">
        <f t="shared" si="128"/>
        <v>0</v>
      </c>
      <c r="AD1119" s="282">
        <f t="shared" si="128"/>
        <v>0</v>
      </c>
      <c r="AE1119" s="282">
        <f t="shared" si="128"/>
        <v>0</v>
      </c>
      <c r="AF1119" s="282">
        <f t="shared" si="128"/>
        <v>0</v>
      </c>
      <c r="AG1119" s="282">
        <f t="shared" si="128"/>
        <v>0</v>
      </c>
      <c r="AH1119" s="282">
        <f t="shared" si="128"/>
        <v>0</v>
      </c>
      <c r="AI1119" s="282">
        <f t="shared" si="129"/>
        <v>0</v>
      </c>
      <c r="AJ1119" s="282">
        <f t="shared" si="129"/>
        <v>0</v>
      </c>
      <c r="AK1119" s="282">
        <f t="shared" si="129"/>
        <v>0</v>
      </c>
      <c r="AL1119" s="282">
        <f t="shared" si="129"/>
        <v>0</v>
      </c>
      <c r="AM1119" s="282">
        <f t="shared" si="129"/>
        <v>0</v>
      </c>
      <c r="AN1119" s="283">
        <f t="shared" si="129"/>
        <v>0</v>
      </c>
    </row>
    <row r="1120" spans="1:46" outlineLevel="1" x14ac:dyDescent="0.4">
      <c r="C1120" s="50" t="s">
        <v>87</v>
      </c>
      <c r="D1120" s="18" t="s">
        <v>324</v>
      </c>
      <c r="E1120" s="281">
        <v>0</v>
      </c>
      <c r="F1120" s="282">
        <v>0</v>
      </c>
      <c r="G1120" s="282">
        <v>0</v>
      </c>
      <c r="H1120" s="282">
        <v>0</v>
      </c>
      <c r="I1120" s="282">
        <v>0</v>
      </c>
      <c r="J1120" s="282">
        <v>0.60567966513634186</v>
      </c>
      <c r="K1120" s="282">
        <v>0.61547595333206351</v>
      </c>
      <c r="L1120" s="282">
        <v>0.6183301564653314</v>
      </c>
      <c r="M1120" s="282">
        <v>0.61355770949236543</v>
      </c>
      <c r="N1120" s="282">
        <v>0.62416729977644614</v>
      </c>
      <c r="O1120" s="282">
        <v>0</v>
      </c>
      <c r="P1120" s="282">
        <v>0.63030387389399944</v>
      </c>
      <c r="Q1120" s="282">
        <v>0</v>
      </c>
      <c r="R1120" s="282">
        <v>0</v>
      </c>
      <c r="S1120" s="282">
        <v>0</v>
      </c>
      <c r="T1120" s="282">
        <v>0.63331203349965104</v>
      </c>
      <c r="U1120" s="282">
        <f t="shared" si="128"/>
        <v>0</v>
      </c>
      <c r="V1120" s="282">
        <f t="shared" si="128"/>
        <v>0</v>
      </c>
      <c r="W1120" s="282">
        <f t="shared" si="128"/>
        <v>0</v>
      </c>
      <c r="X1120" s="282">
        <f t="shared" si="128"/>
        <v>0</v>
      </c>
      <c r="Y1120" s="282">
        <f t="shared" si="128"/>
        <v>0</v>
      </c>
      <c r="Z1120" s="282">
        <f t="shared" si="128"/>
        <v>0</v>
      </c>
      <c r="AA1120" s="282">
        <f t="shared" si="128"/>
        <v>0</v>
      </c>
      <c r="AB1120" s="282">
        <f t="shared" si="128"/>
        <v>0</v>
      </c>
      <c r="AC1120" s="282">
        <f t="shared" si="128"/>
        <v>0</v>
      </c>
      <c r="AD1120" s="282">
        <f t="shared" si="128"/>
        <v>0</v>
      </c>
      <c r="AE1120" s="282">
        <f t="shared" si="128"/>
        <v>0</v>
      </c>
      <c r="AF1120" s="282">
        <f t="shared" si="128"/>
        <v>0</v>
      </c>
      <c r="AG1120" s="282">
        <f t="shared" si="128"/>
        <v>0</v>
      </c>
      <c r="AH1120" s="282">
        <f t="shared" si="128"/>
        <v>0</v>
      </c>
      <c r="AI1120" s="282">
        <f t="shared" si="129"/>
        <v>0</v>
      </c>
      <c r="AJ1120" s="282">
        <f t="shared" si="129"/>
        <v>0</v>
      </c>
      <c r="AK1120" s="282">
        <f t="shared" si="129"/>
        <v>0</v>
      </c>
      <c r="AL1120" s="282">
        <f t="shared" si="129"/>
        <v>0</v>
      </c>
      <c r="AM1120" s="282">
        <f t="shared" si="129"/>
        <v>0</v>
      </c>
      <c r="AN1120" s="283">
        <f t="shared" si="129"/>
        <v>0</v>
      </c>
    </row>
    <row r="1121" spans="1:46" outlineLevel="1" x14ac:dyDescent="0.4">
      <c r="C1121" s="50" t="s">
        <v>88</v>
      </c>
      <c r="D1121" s="18" t="s">
        <v>324</v>
      </c>
      <c r="E1121" s="281">
        <v>0</v>
      </c>
      <c r="F1121" s="282">
        <v>0</v>
      </c>
      <c r="G1121" s="282">
        <v>0</v>
      </c>
      <c r="H1121" s="282">
        <v>0</v>
      </c>
      <c r="I1121" s="282">
        <v>0</v>
      </c>
      <c r="J1121" s="282">
        <v>0</v>
      </c>
      <c r="K1121" s="282">
        <v>0</v>
      </c>
      <c r="L1121" s="282">
        <v>0</v>
      </c>
      <c r="M1121" s="282">
        <v>0</v>
      </c>
      <c r="N1121" s="282">
        <v>0</v>
      </c>
      <c r="O1121" s="282">
        <v>0</v>
      </c>
      <c r="P1121" s="282">
        <v>0</v>
      </c>
      <c r="Q1121" s="282">
        <v>0</v>
      </c>
      <c r="R1121" s="282">
        <v>0</v>
      </c>
      <c r="S1121" s="282">
        <v>0</v>
      </c>
      <c r="T1121" s="282">
        <v>0</v>
      </c>
      <c r="U1121" s="282">
        <f t="shared" si="128"/>
        <v>0</v>
      </c>
      <c r="V1121" s="282">
        <f t="shared" si="128"/>
        <v>0</v>
      </c>
      <c r="W1121" s="282">
        <f t="shared" si="128"/>
        <v>0</v>
      </c>
      <c r="X1121" s="282">
        <f t="shared" si="128"/>
        <v>0</v>
      </c>
      <c r="Y1121" s="282">
        <f t="shared" si="128"/>
        <v>0</v>
      </c>
      <c r="Z1121" s="282">
        <f t="shared" si="128"/>
        <v>0</v>
      </c>
      <c r="AA1121" s="282">
        <f t="shared" si="128"/>
        <v>0</v>
      </c>
      <c r="AB1121" s="282">
        <f t="shared" si="128"/>
        <v>0</v>
      </c>
      <c r="AC1121" s="282">
        <f t="shared" si="128"/>
        <v>0</v>
      </c>
      <c r="AD1121" s="282">
        <f t="shared" si="128"/>
        <v>0</v>
      </c>
      <c r="AE1121" s="282">
        <f t="shared" si="128"/>
        <v>0</v>
      </c>
      <c r="AF1121" s="282">
        <f t="shared" si="128"/>
        <v>0</v>
      </c>
      <c r="AG1121" s="282">
        <f t="shared" si="128"/>
        <v>0</v>
      </c>
      <c r="AH1121" s="282">
        <f t="shared" si="128"/>
        <v>0</v>
      </c>
      <c r="AI1121" s="282">
        <f t="shared" si="129"/>
        <v>0</v>
      </c>
      <c r="AJ1121" s="282">
        <f t="shared" si="129"/>
        <v>0</v>
      </c>
      <c r="AK1121" s="282">
        <f t="shared" si="129"/>
        <v>0</v>
      </c>
      <c r="AL1121" s="282">
        <f t="shared" si="129"/>
        <v>0</v>
      </c>
      <c r="AM1121" s="282">
        <f t="shared" si="129"/>
        <v>0</v>
      </c>
      <c r="AN1121" s="283">
        <f t="shared" si="129"/>
        <v>0</v>
      </c>
    </row>
    <row r="1122" spans="1:46" outlineLevel="1" x14ac:dyDescent="0.4">
      <c r="C1122" s="50" t="s">
        <v>89</v>
      </c>
      <c r="D1122" s="18" t="s">
        <v>324</v>
      </c>
      <c r="E1122" s="281">
        <v>0</v>
      </c>
      <c r="F1122" s="282">
        <v>0</v>
      </c>
      <c r="G1122" s="282">
        <v>0</v>
      </c>
      <c r="H1122" s="282">
        <v>0</v>
      </c>
      <c r="I1122" s="282">
        <v>0</v>
      </c>
      <c r="J1122" s="282">
        <v>0</v>
      </c>
      <c r="K1122" s="282">
        <v>0</v>
      </c>
      <c r="L1122" s="282">
        <v>0</v>
      </c>
      <c r="M1122" s="282">
        <v>0</v>
      </c>
      <c r="N1122" s="282">
        <v>0</v>
      </c>
      <c r="O1122" s="282">
        <v>0</v>
      </c>
      <c r="P1122" s="282">
        <v>0</v>
      </c>
      <c r="Q1122" s="282">
        <v>0</v>
      </c>
      <c r="R1122" s="282">
        <v>0</v>
      </c>
      <c r="S1122" s="282">
        <v>0</v>
      </c>
      <c r="T1122" s="282">
        <v>0</v>
      </c>
      <c r="U1122" s="282">
        <f t="shared" si="128"/>
        <v>0</v>
      </c>
      <c r="V1122" s="282">
        <f t="shared" si="128"/>
        <v>0</v>
      </c>
      <c r="W1122" s="282">
        <f t="shared" si="128"/>
        <v>0</v>
      </c>
      <c r="X1122" s="282">
        <f t="shared" si="128"/>
        <v>0</v>
      </c>
      <c r="Y1122" s="282">
        <f t="shared" si="128"/>
        <v>0</v>
      </c>
      <c r="Z1122" s="282">
        <f t="shared" si="128"/>
        <v>0</v>
      </c>
      <c r="AA1122" s="282">
        <f t="shared" si="128"/>
        <v>0</v>
      </c>
      <c r="AB1122" s="282">
        <f t="shared" si="128"/>
        <v>0</v>
      </c>
      <c r="AC1122" s="282">
        <f t="shared" si="128"/>
        <v>0</v>
      </c>
      <c r="AD1122" s="282">
        <f t="shared" si="128"/>
        <v>0</v>
      </c>
      <c r="AE1122" s="282">
        <f t="shared" si="128"/>
        <v>0</v>
      </c>
      <c r="AF1122" s="282">
        <f t="shared" si="128"/>
        <v>0</v>
      </c>
      <c r="AG1122" s="282">
        <f t="shared" si="128"/>
        <v>0</v>
      </c>
      <c r="AH1122" s="282">
        <f t="shared" si="128"/>
        <v>0</v>
      </c>
      <c r="AI1122" s="282">
        <f t="shared" si="129"/>
        <v>0</v>
      </c>
      <c r="AJ1122" s="282">
        <f t="shared" si="129"/>
        <v>0</v>
      </c>
      <c r="AK1122" s="282">
        <f t="shared" si="129"/>
        <v>0</v>
      </c>
      <c r="AL1122" s="282">
        <f t="shared" si="129"/>
        <v>0</v>
      </c>
      <c r="AM1122" s="282">
        <f t="shared" si="129"/>
        <v>0</v>
      </c>
      <c r="AN1122" s="283">
        <f t="shared" si="129"/>
        <v>0</v>
      </c>
    </row>
    <row r="1123" spans="1:46" outlineLevel="1" x14ac:dyDescent="0.4">
      <c r="C1123" s="50" t="s">
        <v>90</v>
      </c>
      <c r="D1123" s="18" t="s">
        <v>324</v>
      </c>
      <c r="E1123" s="281">
        <v>0</v>
      </c>
      <c r="F1123" s="282">
        <v>0</v>
      </c>
      <c r="G1123" s="282">
        <v>0</v>
      </c>
      <c r="H1123" s="282">
        <v>0</v>
      </c>
      <c r="I1123" s="282">
        <v>0</v>
      </c>
      <c r="J1123" s="282">
        <v>0</v>
      </c>
      <c r="K1123" s="282">
        <v>0</v>
      </c>
      <c r="L1123" s="282">
        <v>0</v>
      </c>
      <c r="M1123" s="282">
        <v>0</v>
      </c>
      <c r="N1123" s="282">
        <v>0</v>
      </c>
      <c r="O1123" s="282">
        <v>0</v>
      </c>
      <c r="P1123" s="282">
        <v>0</v>
      </c>
      <c r="Q1123" s="282">
        <v>0</v>
      </c>
      <c r="R1123" s="282">
        <v>0</v>
      </c>
      <c r="S1123" s="282">
        <v>0</v>
      </c>
      <c r="T1123" s="282">
        <v>0</v>
      </c>
      <c r="U1123" s="282">
        <f t="shared" si="128"/>
        <v>0</v>
      </c>
      <c r="V1123" s="282">
        <f t="shared" si="128"/>
        <v>0</v>
      </c>
      <c r="W1123" s="282">
        <f t="shared" si="128"/>
        <v>0</v>
      </c>
      <c r="X1123" s="282">
        <f t="shared" si="128"/>
        <v>0</v>
      </c>
      <c r="Y1123" s="282">
        <f t="shared" si="128"/>
        <v>0</v>
      </c>
      <c r="Z1123" s="282">
        <f t="shared" si="128"/>
        <v>0</v>
      </c>
      <c r="AA1123" s="282">
        <f t="shared" si="128"/>
        <v>0</v>
      </c>
      <c r="AB1123" s="282">
        <f t="shared" si="128"/>
        <v>0</v>
      </c>
      <c r="AC1123" s="282">
        <f t="shared" si="128"/>
        <v>0</v>
      </c>
      <c r="AD1123" s="282">
        <f t="shared" si="128"/>
        <v>0</v>
      </c>
      <c r="AE1123" s="282">
        <f t="shared" si="128"/>
        <v>0</v>
      </c>
      <c r="AF1123" s="282">
        <f t="shared" si="128"/>
        <v>0</v>
      </c>
      <c r="AG1123" s="282">
        <f t="shared" si="128"/>
        <v>0</v>
      </c>
      <c r="AH1123" s="282">
        <f t="shared" si="128"/>
        <v>0</v>
      </c>
      <c r="AI1123" s="282">
        <f t="shared" si="129"/>
        <v>0</v>
      </c>
      <c r="AJ1123" s="282">
        <f t="shared" si="129"/>
        <v>0</v>
      </c>
      <c r="AK1123" s="282">
        <f t="shared" si="129"/>
        <v>0</v>
      </c>
      <c r="AL1123" s="282">
        <f t="shared" si="129"/>
        <v>0</v>
      </c>
      <c r="AM1123" s="282">
        <f t="shared" si="129"/>
        <v>0</v>
      </c>
      <c r="AN1123" s="283">
        <f t="shared" si="129"/>
        <v>0</v>
      </c>
    </row>
    <row r="1124" spans="1:46" outlineLevel="1" x14ac:dyDescent="0.4">
      <c r="C1124" s="50" t="s">
        <v>91</v>
      </c>
      <c r="D1124" s="18" t="s">
        <v>324</v>
      </c>
      <c r="E1124" s="281">
        <v>0</v>
      </c>
      <c r="F1124" s="282">
        <v>0</v>
      </c>
      <c r="G1124" s="282">
        <v>0</v>
      </c>
      <c r="H1124" s="282">
        <v>0</v>
      </c>
      <c r="I1124" s="282">
        <v>0</v>
      </c>
      <c r="J1124" s="282">
        <v>0.52896423392154179</v>
      </c>
      <c r="K1124" s="282">
        <v>0.53613494235142956</v>
      </c>
      <c r="L1124" s="282">
        <v>0.53213937869433192</v>
      </c>
      <c r="M1124" s="282">
        <v>0.53090119741092268</v>
      </c>
      <c r="N1124" s="282">
        <v>0.5567210023776572</v>
      </c>
      <c r="O1124" s="282">
        <v>0</v>
      </c>
      <c r="P1124" s="282">
        <v>0.55239097328767228</v>
      </c>
      <c r="Q1124" s="282">
        <v>0</v>
      </c>
      <c r="R1124" s="282">
        <v>0</v>
      </c>
      <c r="S1124" s="282">
        <v>0</v>
      </c>
      <c r="T1124" s="282">
        <v>0.56134723410802967</v>
      </c>
      <c r="U1124" s="282">
        <f t="shared" si="128"/>
        <v>0</v>
      </c>
      <c r="V1124" s="282">
        <f t="shared" si="128"/>
        <v>0</v>
      </c>
      <c r="W1124" s="282">
        <f t="shared" si="128"/>
        <v>0</v>
      </c>
      <c r="X1124" s="282">
        <f t="shared" si="128"/>
        <v>0</v>
      </c>
      <c r="Y1124" s="282">
        <f t="shared" si="128"/>
        <v>0</v>
      </c>
      <c r="Z1124" s="282">
        <f t="shared" si="128"/>
        <v>0</v>
      </c>
      <c r="AA1124" s="282">
        <f t="shared" si="128"/>
        <v>0</v>
      </c>
      <c r="AB1124" s="282">
        <f t="shared" si="128"/>
        <v>0</v>
      </c>
      <c r="AC1124" s="282">
        <f t="shared" si="128"/>
        <v>0</v>
      </c>
      <c r="AD1124" s="282">
        <f t="shared" si="128"/>
        <v>0</v>
      </c>
      <c r="AE1124" s="282">
        <f t="shared" si="128"/>
        <v>0</v>
      </c>
      <c r="AF1124" s="282">
        <f t="shared" si="128"/>
        <v>0</v>
      </c>
      <c r="AG1124" s="282">
        <f t="shared" si="128"/>
        <v>0</v>
      </c>
      <c r="AH1124" s="282">
        <f t="shared" si="128"/>
        <v>0</v>
      </c>
      <c r="AI1124" s="282">
        <f t="shared" si="129"/>
        <v>0</v>
      </c>
      <c r="AJ1124" s="282">
        <f t="shared" si="129"/>
        <v>0</v>
      </c>
      <c r="AK1124" s="282">
        <f t="shared" si="129"/>
        <v>0</v>
      </c>
      <c r="AL1124" s="282">
        <f t="shared" si="129"/>
        <v>0</v>
      </c>
      <c r="AM1124" s="282">
        <f t="shared" si="129"/>
        <v>0</v>
      </c>
      <c r="AN1124" s="283">
        <f t="shared" si="129"/>
        <v>0</v>
      </c>
    </row>
    <row r="1125" spans="1:46" outlineLevel="1" x14ac:dyDescent="0.4">
      <c r="C1125" s="50" t="s">
        <v>92</v>
      </c>
      <c r="D1125" s="18" t="s">
        <v>324</v>
      </c>
      <c r="E1125" s="281">
        <v>0</v>
      </c>
      <c r="F1125" s="282">
        <v>0</v>
      </c>
      <c r="G1125" s="282">
        <v>0</v>
      </c>
      <c r="H1125" s="282">
        <v>0</v>
      </c>
      <c r="I1125" s="282">
        <v>0</v>
      </c>
      <c r="J1125" s="282">
        <v>0</v>
      </c>
      <c r="K1125" s="282">
        <v>0</v>
      </c>
      <c r="L1125" s="282">
        <v>0</v>
      </c>
      <c r="M1125" s="282">
        <v>0</v>
      </c>
      <c r="N1125" s="282">
        <v>0</v>
      </c>
      <c r="O1125" s="282">
        <v>0</v>
      </c>
      <c r="P1125" s="282">
        <v>0</v>
      </c>
      <c r="Q1125" s="282">
        <v>0</v>
      </c>
      <c r="R1125" s="282">
        <v>0</v>
      </c>
      <c r="S1125" s="282">
        <v>0</v>
      </c>
      <c r="T1125" s="282">
        <v>0</v>
      </c>
      <c r="U1125" s="282">
        <f t="shared" si="128"/>
        <v>0</v>
      </c>
      <c r="V1125" s="282">
        <f t="shared" si="128"/>
        <v>0</v>
      </c>
      <c r="W1125" s="282">
        <f t="shared" si="128"/>
        <v>0</v>
      </c>
      <c r="X1125" s="282">
        <f t="shared" si="128"/>
        <v>0</v>
      </c>
      <c r="Y1125" s="282">
        <f t="shared" si="128"/>
        <v>0</v>
      </c>
      <c r="Z1125" s="282">
        <f t="shared" si="128"/>
        <v>0</v>
      </c>
      <c r="AA1125" s="282">
        <f t="shared" si="128"/>
        <v>0</v>
      </c>
      <c r="AB1125" s="282">
        <f t="shared" si="128"/>
        <v>0</v>
      </c>
      <c r="AC1125" s="282">
        <f t="shared" si="128"/>
        <v>0</v>
      </c>
      <c r="AD1125" s="282">
        <f t="shared" si="128"/>
        <v>0</v>
      </c>
      <c r="AE1125" s="282">
        <f t="shared" si="128"/>
        <v>0</v>
      </c>
      <c r="AF1125" s="282">
        <f t="shared" si="128"/>
        <v>0</v>
      </c>
      <c r="AG1125" s="282">
        <f t="shared" si="128"/>
        <v>0</v>
      </c>
      <c r="AH1125" s="282">
        <f t="shared" si="128"/>
        <v>0</v>
      </c>
      <c r="AI1125" s="282">
        <f t="shared" si="129"/>
        <v>0</v>
      </c>
      <c r="AJ1125" s="282">
        <f t="shared" si="129"/>
        <v>0</v>
      </c>
      <c r="AK1125" s="282">
        <f t="shared" si="129"/>
        <v>0</v>
      </c>
      <c r="AL1125" s="282">
        <f t="shared" si="129"/>
        <v>0</v>
      </c>
      <c r="AM1125" s="282">
        <f t="shared" si="129"/>
        <v>0</v>
      </c>
      <c r="AN1125" s="283">
        <f t="shared" si="129"/>
        <v>0</v>
      </c>
    </row>
    <row r="1126" spans="1:46" outlineLevel="1" x14ac:dyDescent="0.4">
      <c r="C1126" s="50" t="s">
        <v>318</v>
      </c>
      <c r="D1126" s="18" t="s">
        <v>324</v>
      </c>
      <c r="E1126" s="281">
        <v>0</v>
      </c>
      <c r="F1126" s="282">
        <v>0</v>
      </c>
      <c r="G1126" s="282">
        <v>0</v>
      </c>
      <c r="H1126" s="282">
        <v>0</v>
      </c>
      <c r="I1126" s="282">
        <v>0</v>
      </c>
      <c r="J1126" s="282">
        <v>0.40311831372832468</v>
      </c>
      <c r="K1126" s="282">
        <v>0.40311831372832468</v>
      </c>
      <c r="L1126" s="282">
        <v>0.40311831372832468</v>
      </c>
      <c r="M1126" s="282">
        <v>0.40311831372832468</v>
      </c>
      <c r="N1126" s="282">
        <v>0.40311831372832468</v>
      </c>
      <c r="O1126" s="282">
        <v>0</v>
      </c>
      <c r="P1126" s="282">
        <v>0.40311831372832468</v>
      </c>
      <c r="Q1126" s="282">
        <v>0</v>
      </c>
      <c r="R1126" s="282">
        <v>0</v>
      </c>
      <c r="S1126" s="282">
        <v>0</v>
      </c>
      <c r="T1126" s="282">
        <v>0.40311831372832468</v>
      </c>
      <c r="U1126" s="282">
        <f t="shared" si="128"/>
        <v>0</v>
      </c>
      <c r="V1126" s="282">
        <f t="shared" si="128"/>
        <v>0</v>
      </c>
      <c r="W1126" s="282">
        <f t="shared" si="128"/>
        <v>0</v>
      </c>
      <c r="X1126" s="282">
        <f t="shared" si="128"/>
        <v>0</v>
      </c>
      <c r="Y1126" s="282">
        <f t="shared" si="128"/>
        <v>0</v>
      </c>
      <c r="Z1126" s="282">
        <f t="shared" si="128"/>
        <v>0</v>
      </c>
      <c r="AA1126" s="282">
        <f t="shared" si="128"/>
        <v>0</v>
      </c>
      <c r="AB1126" s="282">
        <f t="shared" si="128"/>
        <v>0</v>
      </c>
      <c r="AC1126" s="282">
        <f t="shared" si="128"/>
        <v>0</v>
      </c>
      <c r="AD1126" s="282">
        <f t="shared" si="128"/>
        <v>0</v>
      </c>
      <c r="AE1126" s="282">
        <f t="shared" si="128"/>
        <v>0</v>
      </c>
      <c r="AF1126" s="282">
        <f t="shared" si="128"/>
        <v>0</v>
      </c>
      <c r="AG1126" s="282">
        <f t="shared" si="128"/>
        <v>0</v>
      </c>
      <c r="AH1126" s="282">
        <f t="shared" si="128"/>
        <v>0</v>
      </c>
      <c r="AI1126" s="282">
        <f t="shared" si="129"/>
        <v>0</v>
      </c>
      <c r="AJ1126" s="282">
        <f t="shared" si="129"/>
        <v>0</v>
      </c>
      <c r="AK1126" s="282">
        <f t="shared" si="129"/>
        <v>0</v>
      </c>
      <c r="AL1126" s="282">
        <f t="shared" si="129"/>
        <v>0</v>
      </c>
      <c r="AM1126" s="282">
        <f t="shared" si="129"/>
        <v>0</v>
      </c>
      <c r="AN1126" s="283">
        <f t="shared" si="129"/>
        <v>0</v>
      </c>
    </row>
    <row r="1127" spans="1:46" outlineLevel="1" x14ac:dyDescent="0.4">
      <c r="C1127" s="50" t="s">
        <v>118</v>
      </c>
      <c r="D1127" s="18" t="s">
        <v>324</v>
      </c>
      <c r="E1127" s="281">
        <v>0</v>
      </c>
      <c r="F1127" s="282">
        <v>0</v>
      </c>
      <c r="G1127" s="282">
        <v>0</v>
      </c>
      <c r="H1127" s="282">
        <v>0</v>
      </c>
      <c r="I1127" s="282">
        <v>0</v>
      </c>
      <c r="J1127" s="282">
        <v>0.95566525737848562</v>
      </c>
      <c r="K1127" s="282">
        <v>0.95690409073049687</v>
      </c>
      <c r="L1127" s="282">
        <v>0.96240191418761878</v>
      </c>
      <c r="M1127" s="282">
        <v>0.96047712304674504</v>
      </c>
      <c r="N1127" s="282">
        <v>0.95723831000037407</v>
      </c>
      <c r="O1127" s="282">
        <v>0</v>
      </c>
      <c r="P1127" s="282">
        <v>0</v>
      </c>
      <c r="Q1127" s="282">
        <v>0</v>
      </c>
      <c r="R1127" s="282">
        <v>0</v>
      </c>
      <c r="S1127" s="282">
        <v>0</v>
      </c>
      <c r="T1127" s="282">
        <v>0</v>
      </c>
      <c r="U1127" s="282">
        <f t="shared" si="128"/>
        <v>0</v>
      </c>
      <c r="V1127" s="282">
        <f t="shared" si="128"/>
        <v>0</v>
      </c>
      <c r="W1127" s="282">
        <f t="shared" si="128"/>
        <v>0</v>
      </c>
      <c r="X1127" s="282">
        <f t="shared" si="128"/>
        <v>0</v>
      </c>
      <c r="Y1127" s="282">
        <f t="shared" si="128"/>
        <v>0</v>
      </c>
      <c r="Z1127" s="282">
        <f t="shared" si="128"/>
        <v>0</v>
      </c>
      <c r="AA1127" s="282">
        <f t="shared" si="128"/>
        <v>0</v>
      </c>
      <c r="AB1127" s="282">
        <f t="shared" si="128"/>
        <v>0</v>
      </c>
      <c r="AC1127" s="282">
        <f t="shared" si="128"/>
        <v>0</v>
      </c>
      <c r="AD1127" s="282">
        <f t="shared" si="128"/>
        <v>0</v>
      </c>
      <c r="AE1127" s="282">
        <f t="shared" si="128"/>
        <v>0</v>
      </c>
      <c r="AF1127" s="282">
        <f t="shared" si="128"/>
        <v>0</v>
      </c>
      <c r="AG1127" s="282">
        <f t="shared" si="128"/>
        <v>0</v>
      </c>
      <c r="AH1127" s="282">
        <f t="shared" si="128"/>
        <v>0</v>
      </c>
      <c r="AI1127" s="282">
        <f t="shared" si="129"/>
        <v>0</v>
      </c>
      <c r="AJ1127" s="282">
        <f t="shared" si="129"/>
        <v>0</v>
      </c>
      <c r="AK1127" s="282">
        <f t="shared" si="129"/>
        <v>0</v>
      </c>
      <c r="AL1127" s="282">
        <f t="shared" si="129"/>
        <v>0</v>
      </c>
      <c r="AM1127" s="282">
        <f t="shared" si="129"/>
        <v>0</v>
      </c>
      <c r="AN1127" s="283">
        <f t="shared" si="129"/>
        <v>0</v>
      </c>
    </row>
    <row r="1128" spans="1:46" s="287" customFormat="1" outlineLevel="1" x14ac:dyDescent="0.4">
      <c r="A1128" s="9"/>
      <c r="B1128" s="9"/>
      <c r="C1128" s="77" t="s">
        <v>325</v>
      </c>
      <c r="D1128" s="26" t="s">
        <v>324</v>
      </c>
      <c r="E1128" s="284">
        <v>0</v>
      </c>
      <c r="F1128" s="285">
        <v>0</v>
      </c>
      <c r="G1128" s="285">
        <v>0</v>
      </c>
      <c r="H1128" s="285">
        <v>0</v>
      </c>
      <c r="I1128" s="285">
        <v>0</v>
      </c>
      <c r="J1128" s="285">
        <v>0.42800006200023166</v>
      </c>
      <c r="K1128" s="285">
        <v>0.42800000270592159</v>
      </c>
      <c r="L1128" s="285">
        <v>0.4280000134080536</v>
      </c>
      <c r="M1128" s="285">
        <v>0.42799990695402762</v>
      </c>
      <c r="N1128" s="285">
        <v>0.42800000626341766</v>
      </c>
      <c r="O1128" s="285">
        <v>0</v>
      </c>
      <c r="P1128" s="285">
        <v>0.42799991733240078</v>
      </c>
      <c r="Q1128" s="285">
        <v>0</v>
      </c>
      <c r="R1128" s="285">
        <v>0</v>
      </c>
      <c r="S1128" s="285">
        <v>0</v>
      </c>
      <c r="T1128" s="285">
        <v>0.42800006316098832</v>
      </c>
      <c r="U1128" s="285">
        <f t="shared" ref="U1128:AN1128" si="130">IFERROR(U1073/U192*1000,0)</f>
        <v>0</v>
      </c>
      <c r="V1128" s="285">
        <f t="shared" si="130"/>
        <v>0</v>
      </c>
      <c r="W1128" s="285">
        <f t="shared" si="130"/>
        <v>0</v>
      </c>
      <c r="X1128" s="285">
        <f t="shared" si="130"/>
        <v>0</v>
      </c>
      <c r="Y1128" s="285">
        <f t="shared" si="130"/>
        <v>0</v>
      </c>
      <c r="Z1128" s="285">
        <f t="shared" si="130"/>
        <v>0</v>
      </c>
      <c r="AA1128" s="285">
        <f t="shared" si="130"/>
        <v>0</v>
      </c>
      <c r="AB1128" s="285">
        <f t="shared" si="130"/>
        <v>0</v>
      </c>
      <c r="AC1128" s="285">
        <f t="shared" si="130"/>
        <v>0</v>
      </c>
      <c r="AD1128" s="285">
        <f t="shared" si="130"/>
        <v>0</v>
      </c>
      <c r="AE1128" s="285">
        <f t="shared" si="130"/>
        <v>0</v>
      </c>
      <c r="AF1128" s="285">
        <f t="shared" si="130"/>
        <v>0</v>
      </c>
      <c r="AG1128" s="285">
        <f t="shared" si="130"/>
        <v>0</v>
      </c>
      <c r="AH1128" s="285">
        <f t="shared" si="130"/>
        <v>0</v>
      </c>
      <c r="AI1128" s="285">
        <f t="shared" si="130"/>
        <v>0</v>
      </c>
      <c r="AJ1128" s="285">
        <f t="shared" si="130"/>
        <v>0</v>
      </c>
      <c r="AK1128" s="285">
        <f t="shared" si="130"/>
        <v>0</v>
      </c>
      <c r="AL1128" s="285">
        <f t="shared" si="130"/>
        <v>0</v>
      </c>
      <c r="AM1128" s="285">
        <f t="shared" si="130"/>
        <v>0</v>
      </c>
      <c r="AN1128" s="286">
        <f t="shared" si="130"/>
        <v>0</v>
      </c>
      <c r="AO1128" s="9"/>
      <c r="AP1128" s="9"/>
      <c r="AQ1128" s="9"/>
      <c r="AR1128" s="9"/>
      <c r="AS1128" s="9"/>
      <c r="AT1128" s="9"/>
    </row>
    <row r="1129" spans="1:46" s="287" customFormat="1" outlineLevel="1" x14ac:dyDescent="0.4">
      <c r="C1129" s="223"/>
      <c r="D1129" s="288"/>
      <c r="E1129" s="289"/>
      <c r="F1129" s="289"/>
      <c r="G1129" s="289"/>
      <c r="H1129" s="289"/>
      <c r="I1129" s="289"/>
      <c r="J1129" s="289"/>
      <c r="K1129" s="289"/>
      <c r="L1129" s="289"/>
      <c r="M1129" s="289"/>
      <c r="N1129" s="289"/>
      <c r="O1129" s="289"/>
      <c r="P1129" s="289"/>
      <c r="Q1129" s="289"/>
      <c r="R1129" s="289"/>
      <c r="S1129" s="289"/>
      <c r="T1129" s="289"/>
      <c r="U1129" s="289"/>
      <c r="V1129" s="289"/>
      <c r="W1129" s="289"/>
      <c r="X1129" s="289"/>
      <c r="Y1129" s="289"/>
      <c r="Z1129" s="289"/>
      <c r="AA1129" s="289"/>
      <c r="AB1129" s="289"/>
      <c r="AC1129" s="289"/>
      <c r="AD1129" s="289"/>
      <c r="AE1129" s="289"/>
      <c r="AF1129" s="289"/>
      <c r="AG1129" s="289"/>
      <c r="AH1129" s="289"/>
      <c r="AI1129" s="289"/>
      <c r="AJ1129" s="289"/>
      <c r="AK1129" s="289"/>
      <c r="AL1129" s="289"/>
      <c r="AM1129" s="289"/>
      <c r="AN1129" s="289"/>
    </row>
    <row r="1130" spans="1:46" outlineLevel="1" x14ac:dyDescent="0.4">
      <c r="A1130" s="287"/>
      <c r="B1130" s="287"/>
      <c r="C1130" s="159" t="s">
        <v>326</v>
      </c>
      <c r="D1130" s="288"/>
      <c r="E1130" s="289"/>
      <c r="F1130" s="289"/>
      <c r="G1130" s="289"/>
      <c r="H1130" s="289"/>
      <c r="I1130" s="289"/>
      <c r="J1130" s="289"/>
      <c r="K1130" s="289"/>
      <c r="L1130" s="289"/>
      <c r="M1130" s="289"/>
      <c r="N1130" s="289"/>
      <c r="O1130" s="289"/>
      <c r="P1130" s="289"/>
      <c r="Q1130" s="289"/>
      <c r="R1130" s="289"/>
      <c r="S1130" s="289"/>
      <c r="T1130" s="289"/>
      <c r="U1130" s="289"/>
      <c r="V1130" s="289"/>
      <c r="W1130" s="289"/>
      <c r="X1130" s="289"/>
      <c r="Y1130" s="289"/>
      <c r="Z1130" s="289"/>
      <c r="AA1130" s="289"/>
      <c r="AB1130" s="289"/>
      <c r="AC1130" s="289"/>
      <c r="AD1130" s="289"/>
      <c r="AE1130" s="289"/>
      <c r="AF1130" s="289"/>
      <c r="AG1130" s="289"/>
      <c r="AH1130" s="289"/>
      <c r="AI1130" s="289"/>
      <c r="AJ1130" s="289"/>
      <c r="AK1130" s="289"/>
      <c r="AL1130" s="289"/>
      <c r="AM1130" s="289"/>
      <c r="AN1130" s="289"/>
      <c r="AO1130" s="287"/>
      <c r="AP1130" s="287"/>
      <c r="AQ1130" s="287"/>
      <c r="AR1130" s="287"/>
      <c r="AS1130" s="287"/>
      <c r="AT1130" s="287"/>
    </row>
    <row r="1131" spans="1:46" outlineLevel="1" x14ac:dyDescent="0.4">
      <c r="C1131" s="71" t="s">
        <v>85</v>
      </c>
      <c r="D1131" s="22" t="s">
        <v>327</v>
      </c>
      <c r="E1131" s="266">
        <v>0</v>
      </c>
      <c r="F1131" s="245">
        <v>0</v>
      </c>
      <c r="G1131" s="245">
        <v>0</v>
      </c>
      <c r="H1131" s="245">
        <v>0</v>
      </c>
      <c r="I1131" s="245">
        <v>0</v>
      </c>
      <c r="J1131" s="245">
        <v>7.1817331553643964</v>
      </c>
      <c r="K1131" s="245">
        <v>7.1925961337958721</v>
      </c>
      <c r="L1131" s="245">
        <v>7.2062736441501682</v>
      </c>
      <c r="M1131" s="245">
        <v>7.2109757012612912</v>
      </c>
      <c r="N1131" s="245">
        <v>7.191230287257393</v>
      </c>
      <c r="O1131" s="245">
        <v>0</v>
      </c>
      <c r="P1131" s="245">
        <v>7.1909988894340477</v>
      </c>
      <c r="Q1131" s="245">
        <v>0</v>
      </c>
      <c r="R1131" s="245">
        <v>0</v>
      </c>
      <c r="S1131" s="245">
        <v>0</v>
      </c>
      <c r="T1131" s="245">
        <v>7.2724165840366242</v>
      </c>
      <c r="U1131" s="245">
        <f t="shared" ref="U1131:AJ1140" si="131">IFERROR(SUMPRODUCT(($C$1094:$C$1103=$C1131)*U$1094:U$1103)/SUMPRODUCT(($C$166:$C$191=$C1131)*U$166:U$191)*1000,0)</f>
        <v>0</v>
      </c>
      <c r="V1131" s="245">
        <f t="shared" si="131"/>
        <v>0</v>
      </c>
      <c r="W1131" s="245">
        <f t="shared" si="131"/>
        <v>0</v>
      </c>
      <c r="X1131" s="245">
        <f t="shared" si="131"/>
        <v>0</v>
      </c>
      <c r="Y1131" s="245">
        <f t="shared" si="131"/>
        <v>0</v>
      </c>
      <c r="Z1131" s="245">
        <f t="shared" si="131"/>
        <v>0</v>
      </c>
      <c r="AA1131" s="245">
        <f t="shared" si="131"/>
        <v>0</v>
      </c>
      <c r="AB1131" s="245">
        <f t="shared" si="131"/>
        <v>0</v>
      </c>
      <c r="AC1131" s="245">
        <f t="shared" si="131"/>
        <v>0</v>
      </c>
      <c r="AD1131" s="245">
        <f t="shared" si="131"/>
        <v>0</v>
      </c>
      <c r="AE1131" s="245">
        <f t="shared" si="131"/>
        <v>0</v>
      </c>
      <c r="AF1131" s="245">
        <f t="shared" si="131"/>
        <v>0</v>
      </c>
      <c r="AG1131" s="245">
        <f t="shared" si="131"/>
        <v>0</v>
      </c>
      <c r="AH1131" s="245">
        <f t="shared" si="131"/>
        <v>0</v>
      </c>
      <c r="AI1131" s="245">
        <f t="shared" si="131"/>
        <v>0</v>
      </c>
      <c r="AJ1131" s="245">
        <f t="shared" si="131"/>
        <v>0</v>
      </c>
      <c r="AK1131" s="245">
        <f t="shared" ref="AI1131:AN1140" si="132">IFERROR(SUMPRODUCT(($C$1094:$C$1103=$C1131)*AK$1094:AK$1103)/SUMPRODUCT(($C$166:$C$191=$C1131)*AK$166:AK$191)*1000,0)</f>
        <v>0</v>
      </c>
      <c r="AL1131" s="245">
        <f t="shared" si="132"/>
        <v>0</v>
      </c>
      <c r="AM1131" s="245">
        <f t="shared" si="132"/>
        <v>0</v>
      </c>
      <c r="AN1131" s="267">
        <f t="shared" si="132"/>
        <v>0</v>
      </c>
    </row>
    <row r="1132" spans="1:46" outlineLevel="1" x14ac:dyDescent="0.4">
      <c r="C1132" s="50" t="s">
        <v>86</v>
      </c>
      <c r="D1132" s="18" t="s">
        <v>327</v>
      </c>
      <c r="E1132" s="257">
        <v>0</v>
      </c>
      <c r="F1132" s="246">
        <v>0</v>
      </c>
      <c r="G1132" s="246">
        <v>0</v>
      </c>
      <c r="H1132" s="246">
        <v>0</v>
      </c>
      <c r="I1132" s="246">
        <v>0</v>
      </c>
      <c r="J1132" s="246">
        <v>10.63332479996421</v>
      </c>
      <c r="K1132" s="246">
        <v>11.573561735761999</v>
      </c>
      <c r="L1132" s="246">
        <v>11.426484247087243</v>
      </c>
      <c r="M1132" s="246">
        <v>11.573535686943865</v>
      </c>
      <c r="N1132" s="246">
        <v>0</v>
      </c>
      <c r="O1132" s="246">
        <v>0</v>
      </c>
      <c r="P1132" s="246">
        <v>0</v>
      </c>
      <c r="Q1132" s="246">
        <v>0</v>
      </c>
      <c r="R1132" s="246">
        <v>0</v>
      </c>
      <c r="S1132" s="246">
        <v>0</v>
      </c>
      <c r="T1132" s="246">
        <v>0</v>
      </c>
      <c r="U1132" s="246">
        <f t="shared" si="131"/>
        <v>0</v>
      </c>
      <c r="V1132" s="246">
        <f t="shared" si="131"/>
        <v>0</v>
      </c>
      <c r="W1132" s="246">
        <f t="shared" si="131"/>
        <v>0</v>
      </c>
      <c r="X1132" s="246">
        <f t="shared" si="131"/>
        <v>0</v>
      </c>
      <c r="Y1132" s="246">
        <f t="shared" si="131"/>
        <v>0</v>
      </c>
      <c r="Z1132" s="246">
        <f t="shared" si="131"/>
        <v>0</v>
      </c>
      <c r="AA1132" s="246">
        <f t="shared" si="131"/>
        <v>0</v>
      </c>
      <c r="AB1132" s="246">
        <f t="shared" si="131"/>
        <v>0</v>
      </c>
      <c r="AC1132" s="246">
        <f t="shared" si="131"/>
        <v>0</v>
      </c>
      <c r="AD1132" s="246">
        <f t="shared" si="131"/>
        <v>0</v>
      </c>
      <c r="AE1132" s="246">
        <f t="shared" si="131"/>
        <v>0</v>
      </c>
      <c r="AF1132" s="246">
        <f t="shared" si="131"/>
        <v>0</v>
      </c>
      <c r="AG1132" s="246">
        <f t="shared" si="131"/>
        <v>0</v>
      </c>
      <c r="AH1132" s="246">
        <f t="shared" si="131"/>
        <v>0</v>
      </c>
      <c r="AI1132" s="246">
        <f t="shared" si="132"/>
        <v>0</v>
      </c>
      <c r="AJ1132" s="246">
        <f t="shared" si="132"/>
        <v>0</v>
      </c>
      <c r="AK1132" s="246">
        <f t="shared" si="132"/>
        <v>0</v>
      </c>
      <c r="AL1132" s="246">
        <f t="shared" si="132"/>
        <v>0</v>
      </c>
      <c r="AM1132" s="246">
        <f t="shared" si="132"/>
        <v>0</v>
      </c>
      <c r="AN1132" s="258">
        <f t="shared" si="132"/>
        <v>0</v>
      </c>
    </row>
    <row r="1133" spans="1:46" outlineLevel="1" x14ac:dyDescent="0.4">
      <c r="C1133" s="50" t="s">
        <v>87</v>
      </c>
      <c r="D1133" s="18" t="s">
        <v>327</v>
      </c>
      <c r="E1133" s="257">
        <v>0</v>
      </c>
      <c r="F1133" s="246">
        <v>0</v>
      </c>
      <c r="G1133" s="246">
        <v>0</v>
      </c>
      <c r="H1133" s="246">
        <v>0</v>
      </c>
      <c r="I1133" s="246">
        <v>0</v>
      </c>
      <c r="J1133" s="246">
        <v>11.42791559438008</v>
      </c>
      <c r="K1133" s="246">
        <v>11.612744433921643</v>
      </c>
      <c r="L1133" s="246">
        <v>11.666605051870921</v>
      </c>
      <c r="M1133" s="246">
        <v>11.576555597741338</v>
      </c>
      <c r="N1133" s="246">
        <v>11.776743648851417</v>
      </c>
      <c r="O1133" s="246">
        <v>0</v>
      </c>
      <c r="P1133" s="246">
        <v>11.892518153039099</v>
      </c>
      <c r="Q1133" s="246">
        <v>0</v>
      </c>
      <c r="R1133" s="246">
        <v>0</v>
      </c>
      <c r="S1133" s="246">
        <v>0</v>
      </c>
      <c r="T1133" s="246">
        <v>11.949322257419807</v>
      </c>
      <c r="U1133" s="246">
        <f t="shared" si="131"/>
        <v>0</v>
      </c>
      <c r="V1133" s="246">
        <f t="shared" si="131"/>
        <v>0</v>
      </c>
      <c r="W1133" s="246">
        <f t="shared" si="131"/>
        <v>0</v>
      </c>
      <c r="X1133" s="246">
        <f t="shared" si="131"/>
        <v>0</v>
      </c>
      <c r="Y1133" s="246">
        <f t="shared" si="131"/>
        <v>0</v>
      </c>
      <c r="Z1133" s="246">
        <f t="shared" si="131"/>
        <v>0</v>
      </c>
      <c r="AA1133" s="246">
        <f t="shared" si="131"/>
        <v>0</v>
      </c>
      <c r="AB1133" s="246">
        <f t="shared" si="131"/>
        <v>0</v>
      </c>
      <c r="AC1133" s="246">
        <f t="shared" si="131"/>
        <v>0</v>
      </c>
      <c r="AD1133" s="246">
        <f t="shared" si="131"/>
        <v>0</v>
      </c>
      <c r="AE1133" s="246">
        <f t="shared" si="131"/>
        <v>0</v>
      </c>
      <c r="AF1133" s="246">
        <f t="shared" si="131"/>
        <v>0</v>
      </c>
      <c r="AG1133" s="246">
        <f t="shared" si="131"/>
        <v>0</v>
      </c>
      <c r="AH1133" s="246">
        <f t="shared" si="131"/>
        <v>0</v>
      </c>
      <c r="AI1133" s="246">
        <f t="shared" si="132"/>
        <v>0</v>
      </c>
      <c r="AJ1133" s="246">
        <f t="shared" si="132"/>
        <v>0</v>
      </c>
      <c r="AK1133" s="246">
        <f t="shared" si="132"/>
        <v>0</v>
      </c>
      <c r="AL1133" s="246">
        <f t="shared" si="132"/>
        <v>0</v>
      </c>
      <c r="AM1133" s="246">
        <f t="shared" si="132"/>
        <v>0</v>
      </c>
      <c r="AN1133" s="258">
        <f t="shared" si="132"/>
        <v>0</v>
      </c>
    </row>
    <row r="1134" spans="1:46" outlineLevel="1" x14ac:dyDescent="0.4">
      <c r="C1134" s="50" t="s">
        <v>88</v>
      </c>
      <c r="D1134" s="18" t="s">
        <v>327</v>
      </c>
      <c r="E1134" s="257">
        <v>0</v>
      </c>
      <c r="F1134" s="246">
        <v>0</v>
      </c>
      <c r="G1134" s="246">
        <v>0</v>
      </c>
      <c r="H1134" s="246">
        <v>0</v>
      </c>
      <c r="I1134" s="246">
        <v>0</v>
      </c>
      <c r="J1134" s="246">
        <v>0</v>
      </c>
      <c r="K1134" s="246">
        <v>0</v>
      </c>
      <c r="L1134" s="246">
        <v>0</v>
      </c>
      <c r="M1134" s="246">
        <v>0</v>
      </c>
      <c r="N1134" s="246">
        <v>0</v>
      </c>
      <c r="O1134" s="246">
        <v>0</v>
      </c>
      <c r="P1134" s="246">
        <v>0</v>
      </c>
      <c r="Q1134" s="246">
        <v>0</v>
      </c>
      <c r="R1134" s="246">
        <v>0</v>
      </c>
      <c r="S1134" s="246">
        <v>0</v>
      </c>
      <c r="T1134" s="246">
        <v>0</v>
      </c>
      <c r="U1134" s="246">
        <f t="shared" si="131"/>
        <v>0</v>
      </c>
      <c r="V1134" s="246">
        <f t="shared" si="131"/>
        <v>0</v>
      </c>
      <c r="W1134" s="246">
        <f t="shared" si="131"/>
        <v>0</v>
      </c>
      <c r="X1134" s="246">
        <f t="shared" si="131"/>
        <v>0</v>
      </c>
      <c r="Y1134" s="246">
        <f t="shared" si="131"/>
        <v>0</v>
      </c>
      <c r="Z1134" s="246">
        <f t="shared" si="131"/>
        <v>0</v>
      </c>
      <c r="AA1134" s="246">
        <f t="shared" si="131"/>
        <v>0</v>
      </c>
      <c r="AB1134" s="246">
        <f t="shared" si="131"/>
        <v>0</v>
      </c>
      <c r="AC1134" s="246">
        <f t="shared" si="131"/>
        <v>0</v>
      </c>
      <c r="AD1134" s="246">
        <f t="shared" si="131"/>
        <v>0</v>
      </c>
      <c r="AE1134" s="246">
        <f t="shared" si="131"/>
        <v>0</v>
      </c>
      <c r="AF1134" s="246">
        <f t="shared" si="131"/>
        <v>0</v>
      </c>
      <c r="AG1134" s="246">
        <f t="shared" si="131"/>
        <v>0</v>
      </c>
      <c r="AH1134" s="246">
        <f t="shared" si="131"/>
        <v>0</v>
      </c>
      <c r="AI1134" s="246">
        <f t="shared" si="132"/>
        <v>0</v>
      </c>
      <c r="AJ1134" s="246">
        <f t="shared" si="132"/>
        <v>0</v>
      </c>
      <c r="AK1134" s="246">
        <f t="shared" si="132"/>
        <v>0</v>
      </c>
      <c r="AL1134" s="246">
        <f t="shared" si="132"/>
        <v>0</v>
      </c>
      <c r="AM1134" s="246">
        <f t="shared" si="132"/>
        <v>0</v>
      </c>
      <c r="AN1134" s="258">
        <f t="shared" si="132"/>
        <v>0</v>
      </c>
    </row>
    <row r="1135" spans="1:46" outlineLevel="1" x14ac:dyDescent="0.4">
      <c r="C1135" s="50" t="s">
        <v>89</v>
      </c>
      <c r="D1135" s="18" t="s">
        <v>327</v>
      </c>
      <c r="E1135" s="257">
        <v>0</v>
      </c>
      <c r="F1135" s="246">
        <v>0</v>
      </c>
      <c r="G1135" s="246">
        <v>0</v>
      </c>
      <c r="H1135" s="246">
        <v>0</v>
      </c>
      <c r="I1135" s="246">
        <v>0</v>
      </c>
      <c r="J1135" s="246">
        <v>0</v>
      </c>
      <c r="K1135" s="246">
        <v>0</v>
      </c>
      <c r="L1135" s="246">
        <v>0</v>
      </c>
      <c r="M1135" s="246">
        <v>0</v>
      </c>
      <c r="N1135" s="246">
        <v>0</v>
      </c>
      <c r="O1135" s="246">
        <v>0</v>
      </c>
      <c r="P1135" s="246">
        <v>0</v>
      </c>
      <c r="Q1135" s="246">
        <v>0</v>
      </c>
      <c r="R1135" s="246">
        <v>0</v>
      </c>
      <c r="S1135" s="246">
        <v>0</v>
      </c>
      <c r="T1135" s="246">
        <v>0</v>
      </c>
      <c r="U1135" s="246">
        <f t="shared" si="131"/>
        <v>0</v>
      </c>
      <c r="V1135" s="246">
        <f t="shared" si="131"/>
        <v>0</v>
      </c>
      <c r="W1135" s="246">
        <f t="shared" si="131"/>
        <v>0</v>
      </c>
      <c r="X1135" s="246">
        <f t="shared" si="131"/>
        <v>0</v>
      </c>
      <c r="Y1135" s="246">
        <f t="shared" si="131"/>
        <v>0</v>
      </c>
      <c r="Z1135" s="246">
        <f t="shared" si="131"/>
        <v>0</v>
      </c>
      <c r="AA1135" s="246">
        <f t="shared" si="131"/>
        <v>0</v>
      </c>
      <c r="AB1135" s="246">
        <f t="shared" si="131"/>
        <v>0</v>
      </c>
      <c r="AC1135" s="246">
        <f t="shared" si="131"/>
        <v>0</v>
      </c>
      <c r="AD1135" s="246">
        <f t="shared" si="131"/>
        <v>0</v>
      </c>
      <c r="AE1135" s="246">
        <f t="shared" si="131"/>
        <v>0</v>
      </c>
      <c r="AF1135" s="246">
        <f t="shared" si="131"/>
        <v>0</v>
      </c>
      <c r="AG1135" s="246">
        <f t="shared" si="131"/>
        <v>0</v>
      </c>
      <c r="AH1135" s="246">
        <f t="shared" si="131"/>
        <v>0</v>
      </c>
      <c r="AI1135" s="246">
        <f t="shared" si="132"/>
        <v>0</v>
      </c>
      <c r="AJ1135" s="246">
        <f t="shared" si="132"/>
        <v>0</v>
      </c>
      <c r="AK1135" s="246">
        <f t="shared" si="132"/>
        <v>0</v>
      </c>
      <c r="AL1135" s="246">
        <f t="shared" si="132"/>
        <v>0</v>
      </c>
      <c r="AM1135" s="246">
        <f t="shared" si="132"/>
        <v>0</v>
      </c>
      <c r="AN1135" s="258">
        <f t="shared" si="132"/>
        <v>0</v>
      </c>
    </row>
    <row r="1136" spans="1:46" outlineLevel="1" x14ac:dyDescent="0.4">
      <c r="C1136" s="50" t="s">
        <v>90</v>
      </c>
      <c r="D1136" s="18" t="s">
        <v>327</v>
      </c>
      <c r="E1136" s="257">
        <v>0</v>
      </c>
      <c r="F1136" s="246">
        <v>0</v>
      </c>
      <c r="G1136" s="246">
        <v>0</v>
      </c>
      <c r="H1136" s="246">
        <v>0</v>
      </c>
      <c r="I1136" s="246">
        <v>0</v>
      </c>
      <c r="J1136" s="246">
        <v>0</v>
      </c>
      <c r="K1136" s="246">
        <v>0</v>
      </c>
      <c r="L1136" s="246">
        <v>0</v>
      </c>
      <c r="M1136" s="246">
        <v>0</v>
      </c>
      <c r="N1136" s="246">
        <v>0</v>
      </c>
      <c r="O1136" s="246">
        <v>0</v>
      </c>
      <c r="P1136" s="246">
        <v>0</v>
      </c>
      <c r="Q1136" s="246">
        <v>0</v>
      </c>
      <c r="R1136" s="246">
        <v>0</v>
      </c>
      <c r="S1136" s="246">
        <v>0</v>
      </c>
      <c r="T1136" s="246">
        <v>0</v>
      </c>
      <c r="U1136" s="246">
        <f t="shared" si="131"/>
        <v>0</v>
      </c>
      <c r="V1136" s="246">
        <f t="shared" si="131"/>
        <v>0</v>
      </c>
      <c r="W1136" s="246">
        <f t="shared" si="131"/>
        <v>0</v>
      </c>
      <c r="X1136" s="246">
        <f t="shared" si="131"/>
        <v>0</v>
      </c>
      <c r="Y1136" s="246">
        <f t="shared" si="131"/>
        <v>0</v>
      </c>
      <c r="Z1136" s="246">
        <f t="shared" si="131"/>
        <v>0</v>
      </c>
      <c r="AA1136" s="246">
        <f t="shared" si="131"/>
        <v>0</v>
      </c>
      <c r="AB1136" s="246">
        <f t="shared" si="131"/>
        <v>0</v>
      </c>
      <c r="AC1136" s="246">
        <f t="shared" si="131"/>
        <v>0</v>
      </c>
      <c r="AD1136" s="246">
        <f t="shared" si="131"/>
        <v>0</v>
      </c>
      <c r="AE1136" s="246">
        <f t="shared" si="131"/>
        <v>0</v>
      </c>
      <c r="AF1136" s="246">
        <f t="shared" si="131"/>
        <v>0</v>
      </c>
      <c r="AG1136" s="246">
        <f t="shared" si="131"/>
        <v>0</v>
      </c>
      <c r="AH1136" s="246">
        <f t="shared" si="131"/>
        <v>0</v>
      </c>
      <c r="AI1136" s="246">
        <f t="shared" si="132"/>
        <v>0</v>
      </c>
      <c r="AJ1136" s="246">
        <f t="shared" si="132"/>
        <v>0</v>
      </c>
      <c r="AK1136" s="246">
        <f t="shared" si="132"/>
        <v>0</v>
      </c>
      <c r="AL1136" s="246">
        <f t="shared" si="132"/>
        <v>0</v>
      </c>
      <c r="AM1136" s="246">
        <f t="shared" si="132"/>
        <v>0</v>
      </c>
      <c r="AN1136" s="258">
        <f t="shared" si="132"/>
        <v>0</v>
      </c>
    </row>
    <row r="1137" spans="1:46" outlineLevel="1" x14ac:dyDescent="0.4">
      <c r="C1137" s="50" t="s">
        <v>91</v>
      </c>
      <c r="D1137" s="18" t="s">
        <v>327</v>
      </c>
      <c r="E1137" s="257">
        <v>0</v>
      </c>
      <c r="F1137" s="246">
        <v>0</v>
      </c>
      <c r="G1137" s="246">
        <v>0</v>
      </c>
      <c r="H1137" s="246">
        <v>0</v>
      </c>
      <c r="I1137" s="246">
        <v>0</v>
      </c>
      <c r="J1137" s="246">
        <v>9.9798310863522719</v>
      </c>
      <c r="K1137" s="246">
        <v>10.115348724682407</v>
      </c>
      <c r="L1137" s="246">
        <v>10.040004319210263</v>
      </c>
      <c r="M1137" s="246">
        <v>10.016476032363967</v>
      </c>
      <c r="N1137" s="246">
        <v>10.504076420230332</v>
      </c>
      <c r="O1137" s="246">
        <v>0</v>
      </c>
      <c r="P1137" s="246">
        <v>10.422491135891187</v>
      </c>
      <c r="Q1137" s="246">
        <v>0</v>
      </c>
      <c r="R1137" s="246">
        <v>0</v>
      </c>
      <c r="S1137" s="246">
        <v>0</v>
      </c>
      <c r="T1137" s="246">
        <v>10.591640023083972</v>
      </c>
      <c r="U1137" s="246">
        <f t="shared" si="131"/>
        <v>0</v>
      </c>
      <c r="V1137" s="246">
        <f t="shared" si="131"/>
        <v>0</v>
      </c>
      <c r="W1137" s="246">
        <f t="shared" si="131"/>
        <v>0</v>
      </c>
      <c r="X1137" s="246">
        <f t="shared" si="131"/>
        <v>0</v>
      </c>
      <c r="Y1137" s="246">
        <f t="shared" si="131"/>
        <v>0</v>
      </c>
      <c r="Z1137" s="246">
        <f t="shared" si="131"/>
        <v>0</v>
      </c>
      <c r="AA1137" s="246">
        <f t="shared" si="131"/>
        <v>0</v>
      </c>
      <c r="AB1137" s="246">
        <f t="shared" si="131"/>
        <v>0</v>
      </c>
      <c r="AC1137" s="246">
        <f t="shared" si="131"/>
        <v>0</v>
      </c>
      <c r="AD1137" s="246">
        <f t="shared" si="131"/>
        <v>0</v>
      </c>
      <c r="AE1137" s="246">
        <f t="shared" si="131"/>
        <v>0</v>
      </c>
      <c r="AF1137" s="246">
        <f t="shared" si="131"/>
        <v>0</v>
      </c>
      <c r="AG1137" s="246">
        <f t="shared" si="131"/>
        <v>0</v>
      </c>
      <c r="AH1137" s="246">
        <f t="shared" si="131"/>
        <v>0</v>
      </c>
      <c r="AI1137" s="246">
        <f t="shared" si="132"/>
        <v>0</v>
      </c>
      <c r="AJ1137" s="246">
        <f t="shared" si="132"/>
        <v>0</v>
      </c>
      <c r="AK1137" s="246">
        <f t="shared" si="132"/>
        <v>0</v>
      </c>
      <c r="AL1137" s="246">
        <f t="shared" si="132"/>
        <v>0</v>
      </c>
      <c r="AM1137" s="246">
        <f t="shared" si="132"/>
        <v>0</v>
      </c>
      <c r="AN1137" s="258">
        <f t="shared" si="132"/>
        <v>0</v>
      </c>
    </row>
    <row r="1138" spans="1:46" outlineLevel="1" x14ac:dyDescent="0.4">
      <c r="C1138" s="50" t="s">
        <v>92</v>
      </c>
      <c r="D1138" s="18" t="s">
        <v>327</v>
      </c>
      <c r="E1138" s="257">
        <v>0</v>
      </c>
      <c r="F1138" s="246">
        <v>0</v>
      </c>
      <c r="G1138" s="246">
        <v>0</v>
      </c>
      <c r="H1138" s="246">
        <v>0</v>
      </c>
      <c r="I1138" s="246">
        <v>0</v>
      </c>
      <c r="J1138" s="246">
        <v>0</v>
      </c>
      <c r="K1138" s="246">
        <v>0</v>
      </c>
      <c r="L1138" s="246">
        <v>0</v>
      </c>
      <c r="M1138" s="246">
        <v>0</v>
      </c>
      <c r="N1138" s="246">
        <v>0</v>
      </c>
      <c r="O1138" s="246">
        <v>0</v>
      </c>
      <c r="P1138" s="246">
        <v>0</v>
      </c>
      <c r="Q1138" s="246">
        <v>0</v>
      </c>
      <c r="R1138" s="246">
        <v>0</v>
      </c>
      <c r="S1138" s="246">
        <v>0</v>
      </c>
      <c r="T1138" s="246">
        <v>0</v>
      </c>
      <c r="U1138" s="246">
        <f t="shared" si="131"/>
        <v>0</v>
      </c>
      <c r="V1138" s="246">
        <f t="shared" si="131"/>
        <v>0</v>
      </c>
      <c r="W1138" s="246">
        <f t="shared" si="131"/>
        <v>0</v>
      </c>
      <c r="X1138" s="246">
        <f t="shared" si="131"/>
        <v>0</v>
      </c>
      <c r="Y1138" s="246">
        <f t="shared" si="131"/>
        <v>0</v>
      </c>
      <c r="Z1138" s="246">
        <f t="shared" si="131"/>
        <v>0</v>
      </c>
      <c r="AA1138" s="246">
        <f t="shared" si="131"/>
        <v>0</v>
      </c>
      <c r="AB1138" s="246">
        <f t="shared" si="131"/>
        <v>0</v>
      </c>
      <c r="AC1138" s="246">
        <f t="shared" si="131"/>
        <v>0</v>
      </c>
      <c r="AD1138" s="246">
        <f t="shared" si="131"/>
        <v>0</v>
      </c>
      <c r="AE1138" s="246">
        <f t="shared" si="131"/>
        <v>0</v>
      </c>
      <c r="AF1138" s="246">
        <f t="shared" si="131"/>
        <v>0</v>
      </c>
      <c r="AG1138" s="246">
        <f t="shared" si="131"/>
        <v>0</v>
      </c>
      <c r="AH1138" s="246">
        <f t="shared" si="131"/>
        <v>0</v>
      </c>
      <c r="AI1138" s="246">
        <f t="shared" si="132"/>
        <v>0</v>
      </c>
      <c r="AJ1138" s="246">
        <f t="shared" si="132"/>
        <v>0</v>
      </c>
      <c r="AK1138" s="246">
        <f t="shared" si="132"/>
        <v>0</v>
      </c>
      <c r="AL1138" s="246">
        <f t="shared" si="132"/>
        <v>0</v>
      </c>
      <c r="AM1138" s="246">
        <f t="shared" si="132"/>
        <v>0</v>
      </c>
      <c r="AN1138" s="258">
        <f t="shared" si="132"/>
        <v>0</v>
      </c>
    </row>
    <row r="1139" spans="1:46" outlineLevel="1" x14ac:dyDescent="0.4">
      <c r="C1139" s="50" t="s">
        <v>118</v>
      </c>
      <c r="D1139" s="18" t="s">
        <v>327</v>
      </c>
      <c r="E1139" s="257">
        <v>0</v>
      </c>
      <c r="F1139" s="246">
        <v>0</v>
      </c>
      <c r="G1139" s="246">
        <v>0</v>
      </c>
      <c r="H1139" s="246">
        <v>0</v>
      </c>
      <c r="I1139" s="246">
        <v>0</v>
      </c>
      <c r="J1139" s="246">
        <v>10.166548351734189</v>
      </c>
      <c r="K1139" s="246">
        <v>10.179730828458736</v>
      </c>
      <c r="L1139" s="246">
        <v>10.238233163291866</v>
      </c>
      <c r="M1139" s="246">
        <v>10.217747883548437</v>
      </c>
      <c r="N1139" s="246">
        <v>10.183284715908407</v>
      </c>
      <c r="O1139" s="246">
        <v>0</v>
      </c>
      <c r="P1139" s="246">
        <v>0</v>
      </c>
      <c r="Q1139" s="246">
        <v>0</v>
      </c>
      <c r="R1139" s="246">
        <v>0</v>
      </c>
      <c r="S1139" s="246">
        <v>0</v>
      </c>
      <c r="T1139" s="246">
        <v>0</v>
      </c>
      <c r="U1139" s="246">
        <f t="shared" si="131"/>
        <v>0</v>
      </c>
      <c r="V1139" s="246">
        <f t="shared" si="131"/>
        <v>0</v>
      </c>
      <c r="W1139" s="246">
        <f t="shared" si="131"/>
        <v>0</v>
      </c>
      <c r="X1139" s="246">
        <f t="shared" si="131"/>
        <v>0</v>
      </c>
      <c r="Y1139" s="246">
        <f t="shared" si="131"/>
        <v>0</v>
      </c>
      <c r="Z1139" s="246">
        <f t="shared" si="131"/>
        <v>0</v>
      </c>
      <c r="AA1139" s="246">
        <f t="shared" si="131"/>
        <v>0</v>
      </c>
      <c r="AB1139" s="246">
        <f t="shared" si="131"/>
        <v>0</v>
      </c>
      <c r="AC1139" s="246">
        <f t="shared" si="131"/>
        <v>0</v>
      </c>
      <c r="AD1139" s="246">
        <f t="shared" si="131"/>
        <v>0</v>
      </c>
      <c r="AE1139" s="246">
        <f t="shared" si="131"/>
        <v>0</v>
      </c>
      <c r="AF1139" s="246">
        <f t="shared" si="131"/>
        <v>0</v>
      </c>
      <c r="AG1139" s="246">
        <f t="shared" si="131"/>
        <v>0</v>
      </c>
      <c r="AH1139" s="246">
        <f t="shared" si="131"/>
        <v>0</v>
      </c>
      <c r="AI1139" s="246">
        <f t="shared" si="132"/>
        <v>0</v>
      </c>
      <c r="AJ1139" s="246">
        <f t="shared" si="132"/>
        <v>0</v>
      </c>
      <c r="AK1139" s="246">
        <f t="shared" si="132"/>
        <v>0</v>
      </c>
      <c r="AL1139" s="246">
        <f t="shared" si="132"/>
        <v>0</v>
      </c>
      <c r="AM1139" s="246">
        <f t="shared" si="132"/>
        <v>0</v>
      </c>
      <c r="AN1139" s="258">
        <f t="shared" si="132"/>
        <v>0</v>
      </c>
    </row>
    <row r="1140" spans="1:46" outlineLevel="1" collapsed="1" x14ac:dyDescent="0.4">
      <c r="C1140" s="77" t="s">
        <v>318</v>
      </c>
      <c r="D1140" s="26" t="s">
        <v>327</v>
      </c>
      <c r="E1140" s="290">
        <v>0</v>
      </c>
      <c r="F1140" s="291">
        <v>0</v>
      </c>
      <c r="G1140" s="291">
        <v>0</v>
      </c>
      <c r="H1140" s="291">
        <v>0</v>
      </c>
      <c r="I1140" s="291">
        <v>0</v>
      </c>
      <c r="J1140" s="291">
        <v>7.6059992864612553</v>
      </c>
      <c r="K1140" s="291">
        <v>7.6059992864612553</v>
      </c>
      <c r="L1140" s="291">
        <v>7.6059992864612553</v>
      </c>
      <c r="M1140" s="291">
        <v>7.6059992864612553</v>
      </c>
      <c r="N1140" s="291">
        <v>7.6059992864612553</v>
      </c>
      <c r="O1140" s="291">
        <v>0</v>
      </c>
      <c r="P1140" s="291">
        <v>7.6059992864612553</v>
      </c>
      <c r="Q1140" s="291">
        <v>0</v>
      </c>
      <c r="R1140" s="291">
        <v>0</v>
      </c>
      <c r="S1140" s="291">
        <v>0</v>
      </c>
      <c r="T1140" s="291">
        <v>7.6059992864612553</v>
      </c>
      <c r="U1140" s="291">
        <f t="shared" si="131"/>
        <v>0</v>
      </c>
      <c r="V1140" s="291">
        <f t="shared" si="131"/>
        <v>0</v>
      </c>
      <c r="W1140" s="291">
        <f t="shared" si="131"/>
        <v>0</v>
      </c>
      <c r="X1140" s="291">
        <f t="shared" si="131"/>
        <v>0</v>
      </c>
      <c r="Y1140" s="291">
        <f t="shared" si="131"/>
        <v>0</v>
      </c>
      <c r="Z1140" s="291">
        <f t="shared" si="131"/>
        <v>0</v>
      </c>
      <c r="AA1140" s="291">
        <f t="shared" si="131"/>
        <v>0</v>
      </c>
      <c r="AB1140" s="291">
        <f t="shared" si="131"/>
        <v>0</v>
      </c>
      <c r="AC1140" s="291">
        <f t="shared" si="131"/>
        <v>0</v>
      </c>
      <c r="AD1140" s="291">
        <f t="shared" si="131"/>
        <v>0</v>
      </c>
      <c r="AE1140" s="291">
        <f t="shared" si="131"/>
        <v>0</v>
      </c>
      <c r="AF1140" s="291">
        <f t="shared" si="131"/>
        <v>0</v>
      </c>
      <c r="AG1140" s="291">
        <f t="shared" si="131"/>
        <v>0</v>
      </c>
      <c r="AH1140" s="291">
        <f t="shared" si="131"/>
        <v>0</v>
      </c>
      <c r="AI1140" s="291">
        <f t="shared" si="132"/>
        <v>0</v>
      </c>
      <c r="AJ1140" s="291">
        <f t="shared" si="132"/>
        <v>0</v>
      </c>
      <c r="AK1140" s="291">
        <f t="shared" si="132"/>
        <v>0</v>
      </c>
      <c r="AL1140" s="291">
        <f t="shared" si="132"/>
        <v>0</v>
      </c>
      <c r="AM1140" s="291">
        <f t="shared" si="132"/>
        <v>0</v>
      </c>
      <c r="AN1140" s="292">
        <f t="shared" si="132"/>
        <v>0</v>
      </c>
    </row>
    <row r="1141" spans="1:46" x14ac:dyDescent="0.4">
      <c r="D1141" s="293"/>
    </row>
    <row r="1142" spans="1:46" s="92" customFormat="1" ht="15.75" x14ac:dyDescent="0.5">
      <c r="A1142" s="9"/>
      <c r="B1142" s="12" t="s">
        <v>328</v>
      </c>
      <c r="C1142" s="12"/>
      <c r="D1142" s="13"/>
      <c r="E1142" s="13"/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  <c r="AE1142" s="13"/>
      <c r="AF1142" s="13"/>
      <c r="AG1142" s="13"/>
      <c r="AH1142" s="13"/>
      <c r="AI1142" s="13"/>
      <c r="AJ1142" s="13"/>
      <c r="AK1142" s="13"/>
      <c r="AL1142" s="13"/>
      <c r="AM1142" s="13"/>
      <c r="AN1142" s="13"/>
      <c r="AO1142" s="13"/>
      <c r="AP1142" s="9"/>
      <c r="AQ1142" s="9"/>
      <c r="AR1142" s="9"/>
      <c r="AS1142" s="9"/>
      <c r="AT1142" s="9"/>
    </row>
    <row r="1143" spans="1:46" s="92" customFormat="1" ht="15.75" customHeight="1" outlineLevel="1" x14ac:dyDescent="0.45"/>
    <row r="1144" spans="1:46" ht="14.25" outlineLevel="1" x14ac:dyDescent="0.45">
      <c r="A1144" s="92"/>
      <c r="B1144" s="92"/>
      <c r="C1144" s="99" t="s">
        <v>329</v>
      </c>
      <c r="D1144" s="92"/>
      <c r="E1144" s="92"/>
      <c r="F1144" s="92"/>
      <c r="G1144" s="92"/>
      <c r="H1144" s="92"/>
      <c r="I1144" s="92"/>
      <c r="J1144" s="92"/>
      <c r="K1144" s="92"/>
      <c r="L1144" s="92"/>
      <c r="M1144" s="92"/>
      <c r="N1144" s="92"/>
      <c r="O1144" s="92"/>
      <c r="P1144" s="92"/>
      <c r="Q1144" s="92"/>
      <c r="R1144" s="92"/>
      <c r="S1144" s="92"/>
      <c r="T1144" s="92"/>
      <c r="U1144" s="92"/>
      <c r="V1144" s="92"/>
      <c r="W1144" s="92"/>
      <c r="X1144" s="92"/>
      <c r="Y1144" s="92"/>
      <c r="Z1144" s="92"/>
      <c r="AA1144" s="92"/>
      <c r="AB1144" s="92"/>
      <c r="AC1144" s="92"/>
      <c r="AD1144" s="92"/>
      <c r="AE1144" s="92"/>
      <c r="AF1144" s="92"/>
      <c r="AG1144" s="92"/>
      <c r="AH1144" s="92"/>
      <c r="AI1144" s="92"/>
      <c r="AJ1144" s="92"/>
      <c r="AK1144" s="92"/>
      <c r="AL1144" s="92"/>
      <c r="AM1144" s="92"/>
      <c r="AN1144" s="92"/>
      <c r="AO1144" s="92"/>
      <c r="AP1144" s="92"/>
      <c r="AQ1144" s="92"/>
      <c r="AR1144" s="92"/>
      <c r="AS1144" s="92"/>
      <c r="AT1144" s="92"/>
    </row>
    <row r="1145" spans="1:46" outlineLevel="1" x14ac:dyDescent="0.4">
      <c r="C1145" s="14" t="s">
        <v>193</v>
      </c>
      <c r="D1145" s="15" t="s">
        <v>34</v>
      </c>
      <c r="E1145" s="16">
        <v>2015</v>
      </c>
      <c r="F1145" s="16">
        <v>2016</v>
      </c>
      <c r="G1145" s="16">
        <v>2017</v>
      </c>
      <c r="H1145" s="16">
        <v>2018</v>
      </c>
      <c r="I1145" s="16">
        <v>2019</v>
      </c>
      <c r="J1145" s="16">
        <v>2020</v>
      </c>
      <c r="K1145" s="16">
        <v>2021</v>
      </c>
      <c r="L1145" s="16">
        <v>2022</v>
      </c>
      <c r="M1145" s="16">
        <v>2023</v>
      </c>
      <c r="N1145" s="16">
        <v>2024</v>
      </c>
      <c r="O1145" s="16">
        <v>2025</v>
      </c>
      <c r="P1145" s="16">
        <v>2026</v>
      </c>
      <c r="Q1145" s="16">
        <v>2027</v>
      </c>
      <c r="R1145" s="16">
        <v>2028</v>
      </c>
      <c r="S1145" s="16">
        <v>2029</v>
      </c>
      <c r="T1145" s="16">
        <v>2030</v>
      </c>
      <c r="U1145" s="16">
        <f t="shared" ref="U1145:AN1145" si="133">T1145+1</f>
        <v>2031</v>
      </c>
      <c r="V1145" s="16">
        <f t="shared" si="133"/>
        <v>2032</v>
      </c>
      <c r="W1145" s="16">
        <f t="shared" si="133"/>
        <v>2033</v>
      </c>
      <c r="X1145" s="16">
        <f t="shared" si="133"/>
        <v>2034</v>
      </c>
      <c r="Y1145" s="16">
        <f t="shared" si="133"/>
        <v>2035</v>
      </c>
      <c r="Z1145" s="16">
        <f t="shared" si="133"/>
        <v>2036</v>
      </c>
      <c r="AA1145" s="16">
        <f t="shared" si="133"/>
        <v>2037</v>
      </c>
      <c r="AB1145" s="16">
        <f t="shared" si="133"/>
        <v>2038</v>
      </c>
      <c r="AC1145" s="16">
        <f t="shared" si="133"/>
        <v>2039</v>
      </c>
      <c r="AD1145" s="16">
        <f t="shared" si="133"/>
        <v>2040</v>
      </c>
      <c r="AE1145" s="16">
        <f t="shared" si="133"/>
        <v>2041</v>
      </c>
      <c r="AF1145" s="16">
        <f t="shared" si="133"/>
        <v>2042</v>
      </c>
      <c r="AG1145" s="16">
        <f t="shared" si="133"/>
        <v>2043</v>
      </c>
      <c r="AH1145" s="16">
        <f t="shared" si="133"/>
        <v>2044</v>
      </c>
      <c r="AI1145" s="16">
        <f t="shared" si="133"/>
        <v>2045</v>
      </c>
      <c r="AJ1145" s="16">
        <f t="shared" si="133"/>
        <v>2046</v>
      </c>
      <c r="AK1145" s="16">
        <f t="shared" si="133"/>
        <v>2047</v>
      </c>
      <c r="AL1145" s="16">
        <f t="shared" si="133"/>
        <v>2048</v>
      </c>
      <c r="AM1145" s="16">
        <f t="shared" si="133"/>
        <v>2049</v>
      </c>
      <c r="AN1145" s="47">
        <f t="shared" si="133"/>
        <v>2050</v>
      </c>
    </row>
    <row r="1146" spans="1:46" outlineLevel="1" x14ac:dyDescent="0.4">
      <c r="C1146" s="21" t="s">
        <v>330</v>
      </c>
      <c r="D1146" s="22" t="s">
        <v>331</v>
      </c>
      <c r="E1146" s="294">
        <v>0</v>
      </c>
      <c r="F1146" s="294">
        <v>0</v>
      </c>
      <c r="G1146" s="294">
        <v>0</v>
      </c>
      <c r="H1146" s="294">
        <v>0</v>
      </c>
      <c r="I1146" s="294">
        <v>0</v>
      </c>
      <c r="J1146" s="294">
        <v>0</v>
      </c>
      <c r="K1146" s="294">
        <v>0</v>
      </c>
      <c r="L1146" s="294">
        <v>0</v>
      </c>
      <c r="M1146" s="294">
        <v>0</v>
      </c>
      <c r="N1146" s="294">
        <v>0</v>
      </c>
      <c r="O1146" s="294">
        <v>0</v>
      </c>
      <c r="P1146" s="294">
        <v>0</v>
      </c>
      <c r="Q1146" s="294">
        <v>0</v>
      </c>
      <c r="R1146" s="294">
        <v>0</v>
      </c>
      <c r="S1146" s="294">
        <v>0</v>
      </c>
      <c r="T1146" s="294">
        <v>0</v>
      </c>
      <c r="U1146" s="294" t="e">
        <f>SUMIFS([1]raw_resource_build!$AM:$AM,[1]raw_resource_build!$Z:$Z,'IRP modeling- Resolve output'!U$96)</f>
        <v>#VALUE!</v>
      </c>
      <c r="V1146" s="294" t="e">
        <f>SUMIFS([1]raw_resource_build!$AM:$AM,[1]raw_resource_build!$Z:$Z,'IRP modeling- Resolve output'!V$96)</f>
        <v>#VALUE!</v>
      </c>
      <c r="W1146" s="294" t="e">
        <f>SUMIFS([1]raw_resource_build!$AM:$AM,[1]raw_resource_build!$Z:$Z,'IRP modeling- Resolve output'!W$96)</f>
        <v>#VALUE!</v>
      </c>
      <c r="X1146" s="294" t="e">
        <f>SUMIFS([1]raw_resource_build!$AM:$AM,[1]raw_resource_build!$Z:$Z,'IRP modeling- Resolve output'!X$96)</f>
        <v>#VALUE!</v>
      </c>
      <c r="Y1146" s="294" t="e">
        <f>SUMIFS([1]raw_resource_build!$AM:$AM,[1]raw_resource_build!$Z:$Z,'IRP modeling- Resolve output'!Y$96)</f>
        <v>#VALUE!</v>
      </c>
      <c r="Z1146" s="294" t="e">
        <f>SUMIFS([1]raw_resource_build!$AM:$AM,[1]raw_resource_build!$Z:$Z,'IRP modeling- Resolve output'!Z$96)</f>
        <v>#VALUE!</v>
      </c>
      <c r="AA1146" s="294" t="e">
        <f>SUMIFS([1]raw_resource_build!$AM:$AM,[1]raw_resource_build!$Z:$Z,'IRP modeling- Resolve output'!AA$96)</f>
        <v>#VALUE!</v>
      </c>
      <c r="AB1146" s="294" t="e">
        <f>SUMIFS([1]raw_resource_build!$AM:$AM,[1]raw_resource_build!$Z:$Z,'IRP modeling- Resolve output'!AB$96)</f>
        <v>#VALUE!</v>
      </c>
      <c r="AC1146" s="294" t="e">
        <f>SUMIFS([1]raw_resource_build!$AM:$AM,[1]raw_resource_build!$Z:$Z,'IRP modeling- Resolve output'!AC$96)</f>
        <v>#VALUE!</v>
      </c>
      <c r="AD1146" s="294" t="e">
        <f>SUMIFS([1]raw_resource_build!$AM:$AM,[1]raw_resource_build!$Z:$Z,'IRP modeling- Resolve output'!AD$96)</f>
        <v>#VALUE!</v>
      </c>
      <c r="AE1146" s="294" t="e">
        <f>SUMIFS([1]raw_resource_build!$AM:$AM,[1]raw_resource_build!$Z:$Z,'IRP modeling- Resolve output'!AE$96)</f>
        <v>#VALUE!</v>
      </c>
      <c r="AF1146" s="294" t="e">
        <f>SUMIFS([1]raw_resource_build!$AM:$AM,[1]raw_resource_build!$Z:$Z,'IRP modeling- Resolve output'!AF$96)</f>
        <v>#VALUE!</v>
      </c>
      <c r="AG1146" s="294" t="e">
        <f>SUMIFS([1]raw_resource_build!$AM:$AM,[1]raw_resource_build!$Z:$Z,'IRP modeling- Resolve output'!AG$96)</f>
        <v>#VALUE!</v>
      </c>
      <c r="AH1146" s="294" t="e">
        <f>SUMIFS([1]raw_resource_build!$AM:$AM,[1]raw_resource_build!$Z:$Z,'IRP modeling- Resolve output'!AH$96)</f>
        <v>#VALUE!</v>
      </c>
      <c r="AI1146" s="294" t="e">
        <f>SUMIFS([1]raw_resource_build!$AM:$AM,[1]raw_resource_build!$Z:$Z,'IRP modeling- Resolve output'!AI$96)</f>
        <v>#VALUE!</v>
      </c>
      <c r="AJ1146" s="294" t="e">
        <f>SUMIFS([1]raw_resource_build!$AM:$AM,[1]raw_resource_build!$Z:$Z,'IRP modeling- Resolve output'!AJ$96)</f>
        <v>#VALUE!</v>
      </c>
      <c r="AK1146" s="294" t="e">
        <f>SUMIFS([1]raw_resource_build!$AM:$AM,[1]raw_resource_build!$Z:$Z,'IRP modeling- Resolve output'!AK$96)</f>
        <v>#VALUE!</v>
      </c>
      <c r="AL1146" s="294" t="e">
        <f>SUMIFS([1]raw_resource_build!$AM:$AM,[1]raw_resource_build!$Z:$Z,'IRP modeling- Resolve output'!AL$96)</f>
        <v>#VALUE!</v>
      </c>
      <c r="AM1146" s="294" t="e">
        <f>SUMIFS([1]raw_resource_build!$AM:$AM,[1]raw_resource_build!$Z:$Z,'IRP modeling- Resolve output'!AM$96)</f>
        <v>#VALUE!</v>
      </c>
      <c r="AN1146" s="294" t="e">
        <f>SUMIFS([1]raw_resource_build!$AM:$AM,[1]raw_resource_build!$Z:$Z,'IRP modeling- Resolve output'!AN$96)</f>
        <v>#VALUE!</v>
      </c>
      <c r="AO1146" s="17"/>
    </row>
    <row r="1147" spans="1:46" outlineLevel="1" x14ac:dyDescent="0.4">
      <c r="C1147" s="17" t="s">
        <v>332</v>
      </c>
      <c r="D1147" s="18" t="s">
        <v>333</v>
      </c>
      <c r="E1147" s="295">
        <v>0</v>
      </c>
      <c r="F1147" s="295">
        <v>0</v>
      </c>
      <c r="G1147" s="295">
        <v>0</v>
      </c>
      <c r="H1147" s="295">
        <v>0</v>
      </c>
      <c r="I1147" s="295">
        <v>0</v>
      </c>
      <c r="J1147" s="295">
        <v>0.16666666666666699</v>
      </c>
      <c r="K1147" s="295">
        <v>0.16666666666666699</v>
      </c>
      <c r="L1147" s="295">
        <v>0.16666666666666699</v>
      </c>
      <c r="M1147" s="295">
        <v>0.16666666666666699</v>
      </c>
      <c r="N1147" s="295">
        <v>0.16666666666666699</v>
      </c>
      <c r="O1147" s="295">
        <v>0</v>
      </c>
      <c r="P1147" s="295">
        <v>0.16666666666666699</v>
      </c>
      <c r="Q1147" s="295">
        <v>0</v>
      </c>
      <c r="R1147" s="295">
        <v>0</v>
      </c>
      <c r="S1147" s="295">
        <v>0</v>
      </c>
      <c r="T1147" s="295">
        <v>0.16666666666666699</v>
      </c>
      <c r="U1147" s="295" t="e">
        <f>SUMIFS([1]raw_inputs_passthrough!$M:$M,[1]raw_inputs_passthrough!$A:$A,U$1145)</f>
        <v>#VALUE!</v>
      </c>
      <c r="V1147" s="295" t="e">
        <f>SUMIFS([1]raw_inputs_passthrough!$M:$M,[1]raw_inputs_passthrough!$A:$A,V$1145)</f>
        <v>#VALUE!</v>
      </c>
      <c r="W1147" s="295" t="e">
        <f>SUMIFS([1]raw_inputs_passthrough!$M:$M,[1]raw_inputs_passthrough!$A:$A,W$1145)</f>
        <v>#VALUE!</v>
      </c>
      <c r="X1147" s="295" t="e">
        <f>SUMIFS([1]raw_inputs_passthrough!$M:$M,[1]raw_inputs_passthrough!$A:$A,X$1145)</f>
        <v>#VALUE!</v>
      </c>
      <c r="Y1147" s="295" t="e">
        <f>SUMIFS([1]raw_inputs_passthrough!$M:$M,[1]raw_inputs_passthrough!$A:$A,Y$1145)</f>
        <v>#VALUE!</v>
      </c>
      <c r="Z1147" s="295" t="e">
        <f>SUMIFS([1]raw_inputs_passthrough!$M:$M,[1]raw_inputs_passthrough!$A:$A,Z$1145)</f>
        <v>#VALUE!</v>
      </c>
      <c r="AA1147" s="295" t="e">
        <f>SUMIFS([1]raw_inputs_passthrough!$M:$M,[1]raw_inputs_passthrough!$A:$A,AA$1145)</f>
        <v>#VALUE!</v>
      </c>
      <c r="AB1147" s="295" t="e">
        <f>SUMIFS([1]raw_inputs_passthrough!$M:$M,[1]raw_inputs_passthrough!$A:$A,AB$1145)</f>
        <v>#VALUE!</v>
      </c>
      <c r="AC1147" s="295" t="e">
        <f>SUMIFS([1]raw_inputs_passthrough!$M:$M,[1]raw_inputs_passthrough!$A:$A,AC$1145)</f>
        <v>#VALUE!</v>
      </c>
      <c r="AD1147" s="295" t="e">
        <f>SUMIFS([1]raw_inputs_passthrough!$M:$M,[1]raw_inputs_passthrough!$A:$A,AD$1145)</f>
        <v>#VALUE!</v>
      </c>
      <c r="AE1147" s="295" t="e">
        <f>SUMIFS([1]raw_inputs_passthrough!$M:$M,[1]raw_inputs_passthrough!$A:$A,AE$1145)</f>
        <v>#VALUE!</v>
      </c>
      <c r="AF1147" s="295" t="e">
        <f>SUMIFS([1]raw_inputs_passthrough!$M:$M,[1]raw_inputs_passthrough!$A:$A,AF$1145)</f>
        <v>#VALUE!</v>
      </c>
      <c r="AG1147" s="295" t="e">
        <f>SUMIFS([1]raw_inputs_passthrough!$M:$M,[1]raw_inputs_passthrough!$A:$A,AG$1145)</f>
        <v>#VALUE!</v>
      </c>
      <c r="AH1147" s="295" t="e">
        <f>SUMIFS([1]raw_inputs_passthrough!$M:$M,[1]raw_inputs_passthrough!$A:$A,AH$1145)</f>
        <v>#VALUE!</v>
      </c>
      <c r="AI1147" s="295" t="e">
        <f>SUMIFS([1]raw_inputs_passthrough!$M:$M,[1]raw_inputs_passthrough!$A:$A,AI$1145)</f>
        <v>#VALUE!</v>
      </c>
      <c r="AJ1147" s="295" t="e">
        <f>SUMIFS([1]raw_inputs_passthrough!$M:$M,[1]raw_inputs_passthrough!$A:$A,AJ$1145)</f>
        <v>#VALUE!</v>
      </c>
      <c r="AK1147" s="295" t="e">
        <f>SUMIFS([1]raw_inputs_passthrough!$M:$M,[1]raw_inputs_passthrough!$A:$A,AK$1145)</f>
        <v>#VALUE!</v>
      </c>
      <c r="AL1147" s="295" t="e">
        <f>SUMIFS([1]raw_inputs_passthrough!$M:$M,[1]raw_inputs_passthrough!$A:$A,AL$1145)</f>
        <v>#VALUE!</v>
      </c>
      <c r="AM1147" s="295" t="e">
        <f>SUMIFS([1]raw_inputs_passthrough!$M:$M,[1]raw_inputs_passthrough!$A:$A,AM$1145)</f>
        <v>#VALUE!</v>
      </c>
      <c r="AN1147" s="296" t="e">
        <f>SUMIFS([1]raw_inputs_passthrough!$M:$M,[1]raw_inputs_passthrough!$A:$A,AN$1145)</f>
        <v>#VALUE!</v>
      </c>
      <c r="AO1147" s="17"/>
    </row>
    <row r="1148" spans="1:46" outlineLevel="1" x14ac:dyDescent="0.4">
      <c r="C1148" s="25" t="s">
        <v>334</v>
      </c>
      <c r="D1148" s="26" t="s">
        <v>36</v>
      </c>
      <c r="E1148" s="297">
        <v>0</v>
      </c>
      <c r="F1148" s="297">
        <v>0</v>
      </c>
      <c r="G1148" s="297">
        <v>0</v>
      </c>
      <c r="H1148" s="297">
        <v>0</v>
      </c>
      <c r="I1148" s="297">
        <v>0</v>
      </c>
      <c r="J1148" s="297">
        <v>0</v>
      </c>
      <c r="K1148" s="297">
        <v>0</v>
      </c>
      <c r="L1148" s="297">
        <v>0</v>
      </c>
      <c r="M1148" s="297">
        <v>0</v>
      </c>
      <c r="N1148" s="297">
        <v>0</v>
      </c>
      <c r="O1148" s="297">
        <v>0</v>
      </c>
      <c r="P1148" s="297">
        <v>0</v>
      </c>
      <c r="Q1148" s="297">
        <v>0</v>
      </c>
      <c r="R1148" s="297">
        <v>0</v>
      </c>
      <c r="S1148" s="297">
        <v>0</v>
      </c>
      <c r="T1148" s="297">
        <v>0</v>
      </c>
      <c r="U1148" s="297" t="e">
        <f t="shared" ref="U1148:AN1148" si="134">U1146*U1147</f>
        <v>#VALUE!</v>
      </c>
      <c r="V1148" s="297" t="e">
        <f t="shared" si="134"/>
        <v>#VALUE!</v>
      </c>
      <c r="W1148" s="297" t="e">
        <f t="shared" si="134"/>
        <v>#VALUE!</v>
      </c>
      <c r="X1148" s="297" t="e">
        <f t="shared" si="134"/>
        <v>#VALUE!</v>
      </c>
      <c r="Y1148" s="297" t="e">
        <f t="shared" si="134"/>
        <v>#VALUE!</v>
      </c>
      <c r="Z1148" s="297" t="e">
        <f t="shared" si="134"/>
        <v>#VALUE!</v>
      </c>
      <c r="AA1148" s="297" t="e">
        <f t="shared" si="134"/>
        <v>#VALUE!</v>
      </c>
      <c r="AB1148" s="297" t="e">
        <f t="shared" si="134"/>
        <v>#VALUE!</v>
      </c>
      <c r="AC1148" s="297" t="e">
        <f t="shared" si="134"/>
        <v>#VALUE!</v>
      </c>
      <c r="AD1148" s="297" t="e">
        <f t="shared" si="134"/>
        <v>#VALUE!</v>
      </c>
      <c r="AE1148" s="297" t="e">
        <f t="shared" si="134"/>
        <v>#VALUE!</v>
      </c>
      <c r="AF1148" s="297" t="e">
        <f t="shared" si="134"/>
        <v>#VALUE!</v>
      </c>
      <c r="AG1148" s="297" t="e">
        <f t="shared" si="134"/>
        <v>#VALUE!</v>
      </c>
      <c r="AH1148" s="297" t="e">
        <f t="shared" si="134"/>
        <v>#VALUE!</v>
      </c>
      <c r="AI1148" s="297" t="e">
        <f t="shared" si="134"/>
        <v>#VALUE!</v>
      </c>
      <c r="AJ1148" s="297" t="e">
        <f t="shared" si="134"/>
        <v>#VALUE!</v>
      </c>
      <c r="AK1148" s="297" t="e">
        <f t="shared" si="134"/>
        <v>#VALUE!</v>
      </c>
      <c r="AL1148" s="297" t="e">
        <f t="shared" si="134"/>
        <v>#VALUE!</v>
      </c>
      <c r="AM1148" s="297" t="e">
        <f t="shared" si="134"/>
        <v>#VALUE!</v>
      </c>
      <c r="AN1148" s="298" t="e">
        <f t="shared" si="134"/>
        <v>#VALUE!</v>
      </c>
      <c r="AO1148" s="17"/>
    </row>
    <row r="1149" spans="1:46" outlineLevel="1" collapsed="1" x14ac:dyDescent="0.4"/>
    <row r="1151" spans="1:46" s="92" customFormat="1" ht="15.75" x14ac:dyDescent="0.5">
      <c r="A1151" s="9"/>
      <c r="B1151" s="12" t="s">
        <v>335</v>
      </c>
      <c r="C1151" s="12"/>
      <c r="D1151" s="13"/>
      <c r="E1151" s="13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  <c r="AE1151" s="13"/>
      <c r="AF1151" s="13"/>
      <c r="AG1151" s="13"/>
      <c r="AH1151" s="13"/>
      <c r="AI1151" s="13"/>
      <c r="AJ1151" s="13"/>
      <c r="AK1151" s="13"/>
      <c r="AL1151" s="13"/>
      <c r="AM1151" s="13"/>
      <c r="AN1151" s="13"/>
      <c r="AO1151" s="13"/>
      <c r="AP1151" s="9"/>
      <c r="AQ1151" s="9"/>
      <c r="AR1151" s="9"/>
      <c r="AS1151" s="9"/>
      <c r="AT1151" s="9"/>
    </row>
    <row r="1152" spans="1:46" ht="14.25" outlineLevel="1" x14ac:dyDescent="0.45">
      <c r="A1152" s="92"/>
      <c r="B1152" s="92"/>
      <c r="C1152" s="92"/>
      <c r="D1152" s="92"/>
      <c r="E1152" s="92"/>
      <c r="F1152" s="92"/>
      <c r="G1152" s="92"/>
      <c r="H1152" s="92"/>
      <c r="I1152" s="92"/>
      <c r="J1152" s="92"/>
      <c r="K1152" s="92"/>
      <c r="L1152" s="92"/>
      <c r="M1152" s="92"/>
      <c r="N1152" s="92"/>
      <c r="O1152" s="92"/>
      <c r="P1152" s="92"/>
      <c r="Q1152" s="92"/>
      <c r="R1152" s="92"/>
      <c r="S1152" s="92"/>
      <c r="T1152" s="92"/>
      <c r="U1152" s="92"/>
      <c r="V1152" s="92"/>
      <c r="W1152" s="92"/>
      <c r="X1152" s="92"/>
      <c r="Y1152" s="92"/>
      <c r="Z1152" s="92"/>
      <c r="AA1152" s="92"/>
      <c r="AB1152" s="92"/>
      <c r="AC1152" s="92"/>
      <c r="AD1152" s="92"/>
      <c r="AE1152" s="92"/>
      <c r="AF1152" s="92"/>
      <c r="AG1152" s="92"/>
      <c r="AH1152" s="92"/>
      <c r="AI1152" s="92"/>
      <c r="AJ1152" s="92"/>
      <c r="AK1152" s="92"/>
      <c r="AL1152" s="92"/>
      <c r="AM1152" s="92"/>
      <c r="AN1152" s="92"/>
      <c r="AO1152" s="92"/>
      <c r="AP1152" s="92"/>
      <c r="AQ1152" s="92"/>
      <c r="AR1152" s="92"/>
      <c r="AS1152" s="92"/>
      <c r="AT1152" s="92"/>
    </row>
    <row r="1153" spans="3:41" outlineLevel="1" x14ac:dyDescent="0.4">
      <c r="C1153" s="99" t="s">
        <v>336</v>
      </c>
    </row>
    <row r="1154" spans="3:41" outlineLevel="1" x14ac:dyDescent="0.4">
      <c r="C1154" s="65" t="s">
        <v>269</v>
      </c>
      <c r="D1154" s="299" t="s">
        <v>34</v>
      </c>
      <c r="E1154" s="65">
        <v>2015</v>
      </c>
      <c r="F1154" s="67">
        <v>2016</v>
      </c>
      <c r="G1154" s="67">
        <v>2017</v>
      </c>
      <c r="H1154" s="67">
        <v>2018</v>
      </c>
      <c r="I1154" s="67">
        <v>2019</v>
      </c>
      <c r="J1154" s="67">
        <v>2020</v>
      </c>
      <c r="K1154" s="67">
        <v>2021</v>
      </c>
      <c r="L1154" s="67">
        <v>2022</v>
      </c>
      <c r="M1154" s="67">
        <v>2023</v>
      </c>
      <c r="N1154" s="67">
        <v>2024</v>
      </c>
      <c r="O1154" s="67">
        <v>2025</v>
      </c>
      <c r="P1154" s="67">
        <v>2026</v>
      </c>
      <c r="Q1154" s="67">
        <v>2027</v>
      </c>
      <c r="R1154" s="67">
        <v>2028</v>
      </c>
      <c r="S1154" s="67">
        <v>2029</v>
      </c>
      <c r="T1154" s="67">
        <v>2030</v>
      </c>
      <c r="U1154" s="67">
        <f t="shared" ref="U1154:AN1154" si="135">T1154+1</f>
        <v>2031</v>
      </c>
      <c r="V1154" s="67">
        <f t="shared" si="135"/>
        <v>2032</v>
      </c>
      <c r="W1154" s="67">
        <f t="shared" si="135"/>
        <v>2033</v>
      </c>
      <c r="X1154" s="67">
        <f t="shared" si="135"/>
        <v>2034</v>
      </c>
      <c r="Y1154" s="67">
        <f t="shared" si="135"/>
        <v>2035</v>
      </c>
      <c r="Z1154" s="67">
        <f t="shared" si="135"/>
        <v>2036</v>
      </c>
      <c r="AA1154" s="67">
        <f t="shared" si="135"/>
        <v>2037</v>
      </c>
      <c r="AB1154" s="67">
        <f t="shared" si="135"/>
        <v>2038</v>
      </c>
      <c r="AC1154" s="67">
        <f t="shared" si="135"/>
        <v>2039</v>
      </c>
      <c r="AD1154" s="67">
        <f t="shared" si="135"/>
        <v>2040</v>
      </c>
      <c r="AE1154" s="67">
        <f t="shared" si="135"/>
        <v>2041</v>
      </c>
      <c r="AF1154" s="67">
        <f t="shared" si="135"/>
        <v>2042</v>
      </c>
      <c r="AG1154" s="67">
        <f t="shared" si="135"/>
        <v>2043</v>
      </c>
      <c r="AH1154" s="67">
        <f t="shared" si="135"/>
        <v>2044</v>
      </c>
      <c r="AI1154" s="67">
        <f t="shared" si="135"/>
        <v>2045</v>
      </c>
      <c r="AJ1154" s="67">
        <f t="shared" si="135"/>
        <v>2046</v>
      </c>
      <c r="AK1154" s="67">
        <f t="shared" si="135"/>
        <v>2047</v>
      </c>
      <c r="AL1154" s="67">
        <f t="shared" si="135"/>
        <v>2048</v>
      </c>
      <c r="AM1154" s="67">
        <f t="shared" si="135"/>
        <v>2049</v>
      </c>
      <c r="AN1154" s="68">
        <f t="shared" si="135"/>
        <v>2050</v>
      </c>
      <c r="AO1154" s="17"/>
    </row>
    <row r="1155" spans="3:41" outlineLevel="1" x14ac:dyDescent="0.4">
      <c r="C1155" s="17" t="s">
        <v>337</v>
      </c>
      <c r="D1155" s="85" t="s">
        <v>185</v>
      </c>
      <c r="E1155" s="193">
        <v>0</v>
      </c>
      <c r="F1155" s="194">
        <v>0</v>
      </c>
      <c r="G1155" s="194">
        <v>0</v>
      </c>
      <c r="H1155" s="194">
        <v>0</v>
      </c>
      <c r="I1155" s="194">
        <v>0</v>
      </c>
      <c r="J1155" s="194">
        <v>338.57216023000001</v>
      </c>
      <c r="K1155" s="194">
        <v>327.40600490999998</v>
      </c>
      <c r="L1155" s="194">
        <v>327.40600490999998</v>
      </c>
      <c r="M1155" s="194">
        <v>327.40600490999998</v>
      </c>
      <c r="N1155" s="194">
        <v>301.96829799</v>
      </c>
      <c r="O1155" s="194">
        <v>0</v>
      </c>
      <c r="P1155" s="194">
        <v>301.96829799</v>
      </c>
      <c r="Q1155" s="194">
        <v>0</v>
      </c>
      <c r="R1155" s="194">
        <v>0</v>
      </c>
      <c r="S1155" s="194">
        <v>0</v>
      </c>
      <c r="T1155" s="194">
        <v>289.73320552000001</v>
      </c>
      <c r="U1155" s="194" t="e">
        <f t="shared" ref="U1155:AN1160" si="136">U987</f>
        <v>#VALUE!</v>
      </c>
      <c r="V1155" s="194" t="e">
        <f t="shared" si="136"/>
        <v>#VALUE!</v>
      </c>
      <c r="W1155" s="194" t="e">
        <f t="shared" si="136"/>
        <v>#VALUE!</v>
      </c>
      <c r="X1155" s="194" t="e">
        <f t="shared" si="136"/>
        <v>#VALUE!</v>
      </c>
      <c r="Y1155" s="194" t="e">
        <f t="shared" si="136"/>
        <v>#VALUE!</v>
      </c>
      <c r="Z1155" s="194" t="e">
        <f t="shared" si="136"/>
        <v>#VALUE!</v>
      </c>
      <c r="AA1155" s="194" t="e">
        <f t="shared" si="136"/>
        <v>#VALUE!</v>
      </c>
      <c r="AB1155" s="194" t="e">
        <f t="shared" si="136"/>
        <v>#VALUE!</v>
      </c>
      <c r="AC1155" s="194" t="e">
        <f t="shared" si="136"/>
        <v>#VALUE!</v>
      </c>
      <c r="AD1155" s="194" t="e">
        <f t="shared" si="136"/>
        <v>#VALUE!</v>
      </c>
      <c r="AE1155" s="194" t="e">
        <f t="shared" si="136"/>
        <v>#VALUE!</v>
      </c>
      <c r="AF1155" s="194" t="e">
        <f t="shared" si="136"/>
        <v>#VALUE!</v>
      </c>
      <c r="AG1155" s="194" t="e">
        <f t="shared" si="136"/>
        <v>#VALUE!</v>
      </c>
      <c r="AH1155" s="194" t="e">
        <f t="shared" si="136"/>
        <v>#VALUE!</v>
      </c>
      <c r="AI1155" s="194" t="e">
        <f t="shared" si="136"/>
        <v>#VALUE!</v>
      </c>
      <c r="AJ1155" s="194" t="e">
        <f t="shared" si="136"/>
        <v>#VALUE!</v>
      </c>
      <c r="AK1155" s="194" t="e">
        <f t="shared" si="136"/>
        <v>#VALUE!</v>
      </c>
      <c r="AL1155" s="194" t="e">
        <f t="shared" si="136"/>
        <v>#VALUE!</v>
      </c>
      <c r="AM1155" s="194" t="e">
        <f t="shared" si="136"/>
        <v>#VALUE!</v>
      </c>
      <c r="AN1155" s="195" t="e">
        <f t="shared" si="136"/>
        <v>#VALUE!</v>
      </c>
      <c r="AO1155" s="17"/>
    </row>
    <row r="1156" spans="3:41" outlineLevel="1" x14ac:dyDescent="0.4">
      <c r="C1156" s="17" t="s">
        <v>273</v>
      </c>
      <c r="D1156" s="85" t="s">
        <v>185</v>
      </c>
      <c r="E1156" s="193">
        <v>0</v>
      </c>
      <c r="F1156" s="194">
        <v>0</v>
      </c>
      <c r="G1156" s="194">
        <v>0</v>
      </c>
      <c r="H1156" s="194">
        <v>0</v>
      </c>
      <c r="I1156" s="194">
        <v>0</v>
      </c>
      <c r="J1156" s="194">
        <v>156.04869550000001</v>
      </c>
      <c r="K1156" s="194">
        <v>310.19618115999998</v>
      </c>
      <c r="L1156" s="194">
        <v>796.12487720000001</v>
      </c>
      <c r="M1156" s="194">
        <v>965.89961498999992</v>
      </c>
      <c r="N1156" s="194">
        <v>1283.1943585700001</v>
      </c>
      <c r="O1156" s="194">
        <v>0</v>
      </c>
      <c r="P1156" s="194">
        <v>1841.5466767199996</v>
      </c>
      <c r="Q1156" s="194">
        <v>0</v>
      </c>
      <c r="R1156" s="194">
        <v>0</v>
      </c>
      <c r="S1156" s="194">
        <v>0</v>
      </c>
      <c r="T1156" s="194">
        <v>3347.38621367</v>
      </c>
      <c r="U1156" s="194" t="e">
        <f t="shared" si="136"/>
        <v>#VALUE!</v>
      </c>
      <c r="V1156" s="194" t="e">
        <f t="shared" si="136"/>
        <v>#VALUE!</v>
      </c>
      <c r="W1156" s="194" t="e">
        <f t="shared" si="136"/>
        <v>#VALUE!</v>
      </c>
      <c r="X1156" s="194" t="e">
        <f t="shared" si="136"/>
        <v>#VALUE!</v>
      </c>
      <c r="Y1156" s="194" t="e">
        <f t="shared" si="136"/>
        <v>#VALUE!</v>
      </c>
      <c r="Z1156" s="194" t="e">
        <f t="shared" si="136"/>
        <v>#VALUE!</v>
      </c>
      <c r="AA1156" s="194" t="e">
        <f t="shared" si="136"/>
        <v>#VALUE!</v>
      </c>
      <c r="AB1156" s="194" t="e">
        <f t="shared" si="136"/>
        <v>#VALUE!</v>
      </c>
      <c r="AC1156" s="194" t="e">
        <f t="shared" si="136"/>
        <v>#VALUE!</v>
      </c>
      <c r="AD1156" s="194" t="e">
        <f t="shared" si="136"/>
        <v>#VALUE!</v>
      </c>
      <c r="AE1156" s="194" t="e">
        <f t="shared" si="136"/>
        <v>#VALUE!</v>
      </c>
      <c r="AF1156" s="194" t="e">
        <f t="shared" si="136"/>
        <v>#VALUE!</v>
      </c>
      <c r="AG1156" s="194" t="e">
        <f t="shared" si="136"/>
        <v>#VALUE!</v>
      </c>
      <c r="AH1156" s="194" t="e">
        <f t="shared" si="136"/>
        <v>#VALUE!</v>
      </c>
      <c r="AI1156" s="194" t="e">
        <f t="shared" si="136"/>
        <v>#VALUE!</v>
      </c>
      <c r="AJ1156" s="194" t="e">
        <f t="shared" si="136"/>
        <v>#VALUE!</v>
      </c>
      <c r="AK1156" s="194" t="e">
        <f t="shared" si="136"/>
        <v>#VALUE!</v>
      </c>
      <c r="AL1156" s="194" t="e">
        <f t="shared" si="136"/>
        <v>#VALUE!</v>
      </c>
      <c r="AM1156" s="194" t="e">
        <f t="shared" si="136"/>
        <v>#VALUE!</v>
      </c>
      <c r="AN1156" s="195" t="e">
        <f t="shared" si="136"/>
        <v>#VALUE!</v>
      </c>
      <c r="AO1156" s="17"/>
    </row>
    <row r="1157" spans="3:41" outlineLevel="1" x14ac:dyDescent="0.4">
      <c r="C1157" s="17" t="s">
        <v>274</v>
      </c>
      <c r="D1157" s="85" t="s">
        <v>185</v>
      </c>
      <c r="E1157" s="193">
        <v>0</v>
      </c>
      <c r="F1157" s="194">
        <v>0</v>
      </c>
      <c r="G1157" s="194">
        <v>0</v>
      </c>
      <c r="H1157" s="194">
        <v>0</v>
      </c>
      <c r="I1157" s="194">
        <v>0</v>
      </c>
      <c r="J1157" s="194">
        <v>445.52769592000004</v>
      </c>
      <c r="K1157" s="194">
        <v>604.23006782999994</v>
      </c>
      <c r="L1157" s="194">
        <v>604.23006782999994</v>
      </c>
      <c r="M1157" s="194">
        <v>644.57032401999993</v>
      </c>
      <c r="N1157" s="194">
        <v>1084.7261369099999</v>
      </c>
      <c r="O1157" s="194">
        <v>0</v>
      </c>
      <c r="P1157" s="194">
        <v>1406.8811008</v>
      </c>
      <c r="Q1157" s="194">
        <v>0</v>
      </c>
      <c r="R1157" s="194">
        <v>0</v>
      </c>
      <c r="S1157" s="194">
        <v>0</v>
      </c>
      <c r="T1157" s="194">
        <v>1784.1599517299999</v>
      </c>
      <c r="U1157" s="194" t="e">
        <f t="shared" si="136"/>
        <v>#VALUE!</v>
      </c>
      <c r="V1157" s="194" t="e">
        <f t="shared" si="136"/>
        <v>#VALUE!</v>
      </c>
      <c r="W1157" s="194" t="e">
        <f t="shared" si="136"/>
        <v>#VALUE!</v>
      </c>
      <c r="X1157" s="194" t="e">
        <f t="shared" si="136"/>
        <v>#VALUE!</v>
      </c>
      <c r="Y1157" s="194" t="e">
        <f t="shared" si="136"/>
        <v>#VALUE!</v>
      </c>
      <c r="Z1157" s="194" t="e">
        <f t="shared" si="136"/>
        <v>#VALUE!</v>
      </c>
      <c r="AA1157" s="194" t="e">
        <f t="shared" si="136"/>
        <v>#VALUE!</v>
      </c>
      <c r="AB1157" s="194" t="e">
        <f t="shared" si="136"/>
        <v>#VALUE!</v>
      </c>
      <c r="AC1157" s="194" t="e">
        <f t="shared" si="136"/>
        <v>#VALUE!</v>
      </c>
      <c r="AD1157" s="194" t="e">
        <f t="shared" si="136"/>
        <v>#VALUE!</v>
      </c>
      <c r="AE1157" s="194" t="e">
        <f t="shared" si="136"/>
        <v>#VALUE!</v>
      </c>
      <c r="AF1157" s="194" t="e">
        <f t="shared" si="136"/>
        <v>#VALUE!</v>
      </c>
      <c r="AG1157" s="194" t="e">
        <f t="shared" si="136"/>
        <v>#VALUE!</v>
      </c>
      <c r="AH1157" s="194" t="e">
        <f t="shared" si="136"/>
        <v>#VALUE!</v>
      </c>
      <c r="AI1157" s="194" t="e">
        <f t="shared" si="136"/>
        <v>#VALUE!</v>
      </c>
      <c r="AJ1157" s="194" t="e">
        <f t="shared" si="136"/>
        <v>#VALUE!</v>
      </c>
      <c r="AK1157" s="194" t="e">
        <f t="shared" si="136"/>
        <v>#VALUE!</v>
      </c>
      <c r="AL1157" s="194" t="e">
        <f t="shared" si="136"/>
        <v>#VALUE!</v>
      </c>
      <c r="AM1157" s="194" t="e">
        <f t="shared" si="136"/>
        <v>#VALUE!</v>
      </c>
      <c r="AN1157" s="195" t="e">
        <f t="shared" si="136"/>
        <v>#VALUE!</v>
      </c>
      <c r="AO1157" s="17"/>
    </row>
    <row r="1158" spans="3:41" outlineLevel="1" x14ac:dyDescent="0.4">
      <c r="C1158" s="17" t="s">
        <v>275</v>
      </c>
      <c r="D1158" s="85" t="s">
        <v>185</v>
      </c>
      <c r="E1158" s="193">
        <v>0</v>
      </c>
      <c r="F1158" s="194">
        <v>0</v>
      </c>
      <c r="G1158" s="194">
        <v>0</v>
      </c>
      <c r="H1158" s="194">
        <v>0</v>
      </c>
      <c r="I1158" s="194">
        <v>0</v>
      </c>
      <c r="J1158" s="194">
        <v>0</v>
      </c>
      <c r="K1158" s="194">
        <v>0</v>
      </c>
      <c r="L1158" s="194">
        <v>0</v>
      </c>
      <c r="M1158" s="194">
        <v>0</v>
      </c>
      <c r="N1158" s="194">
        <v>0</v>
      </c>
      <c r="O1158" s="194">
        <v>0</v>
      </c>
      <c r="P1158" s="194">
        <v>0</v>
      </c>
      <c r="Q1158" s="194">
        <v>0</v>
      </c>
      <c r="R1158" s="194">
        <v>0</v>
      </c>
      <c r="S1158" s="194">
        <v>0</v>
      </c>
      <c r="T1158" s="194">
        <v>0</v>
      </c>
      <c r="U1158" s="194" t="e">
        <f t="shared" si="136"/>
        <v>#VALUE!</v>
      </c>
      <c r="V1158" s="194" t="e">
        <f t="shared" si="136"/>
        <v>#VALUE!</v>
      </c>
      <c r="W1158" s="194" t="e">
        <f t="shared" si="136"/>
        <v>#VALUE!</v>
      </c>
      <c r="X1158" s="194" t="e">
        <f t="shared" si="136"/>
        <v>#VALUE!</v>
      </c>
      <c r="Y1158" s="194" t="e">
        <f t="shared" si="136"/>
        <v>#VALUE!</v>
      </c>
      <c r="Z1158" s="194" t="e">
        <f t="shared" si="136"/>
        <v>#VALUE!</v>
      </c>
      <c r="AA1158" s="194" t="e">
        <f t="shared" si="136"/>
        <v>#VALUE!</v>
      </c>
      <c r="AB1158" s="194" t="e">
        <f t="shared" si="136"/>
        <v>#VALUE!</v>
      </c>
      <c r="AC1158" s="194" t="e">
        <f t="shared" si="136"/>
        <v>#VALUE!</v>
      </c>
      <c r="AD1158" s="194" t="e">
        <f t="shared" si="136"/>
        <v>#VALUE!</v>
      </c>
      <c r="AE1158" s="194" t="e">
        <f t="shared" si="136"/>
        <v>#VALUE!</v>
      </c>
      <c r="AF1158" s="194" t="e">
        <f t="shared" si="136"/>
        <v>#VALUE!</v>
      </c>
      <c r="AG1158" s="194" t="e">
        <f t="shared" si="136"/>
        <v>#VALUE!</v>
      </c>
      <c r="AH1158" s="194" t="e">
        <f t="shared" si="136"/>
        <v>#VALUE!</v>
      </c>
      <c r="AI1158" s="194" t="e">
        <f t="shared" si="136"/>
        <v>#VALUE!</v>
      </c>
      <c r="AJ1158" s="194" t="e">
        <f t="shared" si="136"/>
        <v>#VALUE!</v>
      </c>
      <c r="AK1158" s="194" t="e">
        <f t="shared" si="136"/>
        <v>#VALUE!</v>
      </c>
      <c r="AL1158" s="194" t="e">
        <f t="shared" si="136"/>
        <v>#VALUE!</v>
      </c>
      <c r="AM1158" s="194" t="e">
        <f t="shared" si="136"/>
        <v>#VALUE!</v>
      </c>
      <c r="AN1158" s="195" t="e">
        <f t="shared" si="136"/>
        <v>#VALUE!</v>
      </c>
      <c r="AO1158" s="17"/>
    </row>
    <row r="1159" spans="3:41" outlineLevel="1" x14ac:dyDescent="0.4">
      <c r="C1159" s="17" t="s">
        <v>276</v>
      </c>
      <c r="D1159" s="85" t="s">
        <v>185</v>
      </c>
      <c r="E1159" s="193">
        <v>0</v>
      </c>
      <c r="F1159" s="194">
        <v>0</v>
      </c>
      <c r="G1159" s="194">
        <v>0</v>
      </c>
      <c r="H1159" s="194">
        <v>0</v>
      </c>
      <c r="I1159" s="194">
        <v>0</v>
      </c>
      <c r="J1159" s="194">
        <v>0</v>
      </c>
      <c r="K1159" s="194">
        <v>0</v>
      </c>
      <c r="L1159" s="194">
        <v>0</v>
      </c>
      <c r="M1159" s="194">
        <v>0</v>
      </c>
      <c r="N1159" s="194">
        <v>0</v>
      </c>
      <c r="O1159" s="194">
        <v>0</v>
      </c>
      <c r="P1159" s="194">
        <v>0</v>
      </c>
      <c r="Q1159" s="194">
        <v>0</v>
      </c>
      <c r="R1159" s="194">
        <v>0</v>
      </c>
      <c r="S1159" s="194">
        <v>0</v>
      </c>
      <c r="T1159" s="194">
        <v>0</v>
      </c>
      <c r="U1159" s="194" t="e">
        <f t="shared" si="136"/>
        <v>#VALUE!</v>
      </c>
      <c r="V1159" s="194" t="e">
        <f t="shared" si="136"/>
        <v>#VALUE!</v>
      </c>
      <c r="W1159" s="194" t="e">
        <f t="shared" si="136"/>
        <v>#VALUE!</v>
      </c>
      <c r="X1159" s="194" t="e">
        <f t="shared" si="136"/>
        <v>#VALUE!</v>
      </c>
      <c r="Y1159" s="194" t="e">
        <f t="shared" si="136"/>
        <v>#VALUE!</v>
      </c>
      <c r="Z1159" s="194" t="e">
        <f t="shared" si="136"/>
        <v>#VALUE!</v>
      </c>
      <c r="AA1159" s="194" t="e">
        <f t="shared" si="136"/>
        <v>#VALUE!</v>
      </c>
      <c r="AB1159" s="194" t="e">
        <f t="shared" si="136"/>
        <v>#VALUE!</v>
      </c>
      <c r="AC1159" s="194" t="e">
        <f t="shared" si="136"/>
        <v>#VALUE!</v>
      </c>
      <c r="AD1159" s="194" t="e">
        <f t="shared" si="136"/>
        <v>#VALUE!</v>
      </c>
      <c r="AE1159" s="194" t="e">
        <f t="shared" si="136"/>
        <v>#VALUE!</v>
      </c>
      <c r="AF1159" s="194" t="e">
        <f t="shared" si="136"/>
        <v>#VALUE!</v>
      </c>
      <c r="AG1159" s="194" t="e">
        <f t="shared" si="136"/>
        <v>#VALUE!</v>
      </c>
      <c r="AH1159" s="194" t="e">
        <f t="shared" si="136"/>
        <v>#VALUE!</v>
      </c>
      <c r="AI1159" s="194" t="e">
        <f t="shared" si="136"/>
        <v>#VALUE!</v>
      </c>
      <c r="AJ1159" s="194" t="e">
        <f t="shared" si="136"/>
        <v>#VALUE!</v>
      </c>
      <c r="AK1159" s="194" t="e">
        <f t="shared" si="136"/>
        <v>#VALUE!</v>
      </c>
      <c r="AL1159" s="194" t="e">
        <f t="shared" si="136"/>
        <v>#VALUE!</v>
      </c>
      <c r="AM1159" s="194" t="e">
        <f t="shared" si="136"/>
        <v>#VALUE!</v>
      </c>
      <c r="AN1159" s="195" t="e">
        <f t="shared" si="136"/>
        <v>#VALUE!</v>
      </c>
      <c r="AO1159" s="17"/>
    </row>
    <row r="1160" spans="3:41" outlineLevel="1" x14ac:dyDescent="0.4">
      <c r="C1160" s="28" t="s">
        <v>287</v>
      </c>
      <c r="D1160" s="85" t="s">
        <v>185</v>
      </c>
      <c r="E1160" s="193">
        <v>0</v>
      </c>
      <c r="F1160" s="194">
        <v>0</v>
      </c>
      <c r="G1160" s="194">
        <v>0</v>
      </c>
      <c r="H1160" s="194">
        <v>0</v>
      </c>
      <c r="I1160" s="194">
        <v>0</v>
      </c>
      <c r="J1160" s="194">
        <v>0</v>
      </c>
      <c r="K1160" s="194">
        <v>0</v>
      </c>
      <c r="L1160" s="194">
        <v>0</v>
      </c>
      <c r="M1160" s="194">
        <v>0</v>
      </c>
      <c r="N1160" s="194">
        <v>0</v>
      </c>
      <c r="O1160" s="194">
        <v>0</v>
      </c>
      <c r="P1160" s="194">
        <v>2.6583502699999997</v>
      </c>
      <c r="Q1160" s="194">
        <v>0</v>
      </c>
      <c r="R1160" s="194">
        <v>0</v>
      </c>
      <c r="S1160" s="194">
        <v>0</v>
      </c>
      <c r="T1160" s="194">
        <v>146.11790675</v>
      </c>
      <c r="U1160" s="194" t="e">
        <f t="shared" si="136"/>
        <v>#VALUE!</v>
      </c>
      <c r="V1160" s="194" t="e">
        <f t="shared" si="136"/>
        <v>#VALUE!</v>
      </c>
      <c r="W1160" s="194" t="e">
        <f t="shared" si="136"/>
        <v>#VALUE!</v>
      </c>
      <c r="X1160" s="194" t="e">
        <f t="shared" si="136"/>
        <v>#VALUE!</v>
      </c>
      <c r="Y1160" s="194" t="e">
        <f t="shared" si="136"/>
        <v>#VALUE!</v>
      </c>
      <c r="Z1160" s="194" t="e">
        <f t="shared" si="136"/>
        <v>#VALUE!</v>
      </c>
      <c r="AA1160" s="194" t="e">
        <f t="shared" si="136"/>
        <v>#VALUE!</v>
      </c>
      <c r="AB1160" s="194" t="e">
        <f t="shared" si="136"/>
        <v>#VALUE!</v>
      </c>
      <c r="AC1160" s="194" t="e">
        <f t="shared" si="136"/>
        <v>#VALUE!</v>
      </c>
      <c r="AD1160" s="194" t="e">
        <f t="shared" si="136"/>
        <v>#VALUE!</v>
      </c>
      <c r="AE1160" s="194" t="e">
        <f t="shared" si="136"/>
        <v>#VALUE!</v>
      </c>
      <c r="AF1160" s="194" t="e">
        <f t="shared" si="136"/>
        <v>#VALUE!</v>
      </c>
      <c r="AG1160" s="194" t="e">
        <f t="shared" si="136"/>
        <v>#VALUE!</v>
      </c>
      <c r="AH1160" s="194" t="e">
        <f t="shared" si="136"/>
        <v>#VALUE!</v>
      </c>
      <c r="AI1160" s="194" t="e">
        <f t="shared" si="136"/>
        <v>#VALUE!</v>
      </c>
      <c r="AJ1160" s="194" t="e">
        <f t="shared" si="136"/>
        <v>#VALUE!</v>
      </c>
      <c r="AK1160" s="194" t="e">
        <f t="shared" si="136"/>
        <v>#VALUE!</v>
      </c>
      <c r="AL1160" s="194" t="e">
        <f t="shared" si="136"/>
        <v>#VALUE!</v>
      </c>
      <c r="AM1160" s="194" t="e">
        <f t="shared" si="136"/>
        <v>#VALUE!</v>
      </c>
      <c r="AN1160" s="195" t="e">
        <f t="shared" si="136"/>
        <v>#VALUE!</v>
      </c>
      <c r="AO1160" s="17"/>
    </row>
    <row r="1161" spans="3:41" outlineLevel="1" x14ac:dyDescent="0.4">
      <c r="C1161" s="28" t="s">
        <v>288</v>
      </c>
      <c r="D1161" s="85" t="s">
        <v>185</v>
      </c>
      <c r="E1161" s="193">
        <v>0</v>
      </c>
      <c r="F1161" s="194">
        <v>0</v>
      </c>
      <c r="G1161" s="194">
        <v>0</v>
      </c>
      <c r="H1161" s="194">
        <v>0</v>
      </c>
      <c r="I1161" s="194">
        <v>0</v>
      </c>
      <c r="J1161" s="194">
        <v>8215.4360496541922</v>
      </c>
      <c r="K1161" s="194">
        <v>8270.8513710296411</v>
      </c>
      <c r="L1161" s="194">
        <v>8170.0314580676313</v>
      </c>
      <c r="M1161" s="194">
        <v>8205.1311258075602</v>
      </c>
      <c r="N1161" s="194">
        <v>8321.0699972540588</v>
      </c>
      <c r="O1161" s="194">
        <v>0</v>
      </c>
      <c r="P1161" s="194">
        <v>8457.6542640404787</v>
      </c>
      <c r="Q1161" s="194">
        <v>0</v>
      </c>
      <c r="R1161" s="194">
        <v>0</v>
      </c>
      <c r="S1161" s="194">
        <v>0</v>
      </c>
      <c r="T1161" s="194">
        <v>8348.5381080728912</v>
      </c>
      <c r="U1161" s="194" t="e">
        <f>(SUMIFS([1]raw_operational_costs!$E:$E,[1]raw_operational_costs!$D:$D,U$1154)+SUMIFS([1]raw_operational_costs!$F:$F,[1]raw_operational_costs!$D:$D,U$1154)+SUMIFS([1]raw_operational_costs!$G:$G,[1]raw_operational_costs!$D:$D,U$1154)+SUMIFS([1]raw_operational_costs!$H:$H,[1]raw_operational_costs!$D:$D,U$1154))/1000000</f>
        <v>#VALUE!</v>
      </c>
      <c r="V1161" s="194" t="e">
        <f>(SUMIFS([1]raw_operational_costs!$E:$E,[1]raw_operational_costs!$D:$D,V$1154)+SUMIFS([1]raw_operational_costs!$F:$F,[1]raw_operational_costs!$D:$D,V$1154)+SUMIFS([1]raw_operational_costs!$G:$G,[1]raw_operational_costs!$D:$D,V$1154)+SUMIFS([1]raw_operational_costs!$H:$H,[1]raw_operational_costs!$D:$D,V$1154))/1000000</f>
        <v>#VALUE!</v>
      </c>
      <c r="W1161" s="194" t="e">
        <f>(SUMIFS([1]raw_operational_costs!$E:$E,[1]raw_operational_costs!$D:$D,W$1154)+SUMIFS([1]raw_operational_costs!$F:$F,[1]raw_operational_costs!$D:$D,W$1154)+SUMIFS([1]raw_operational_costs!$G:$G,[1]raw_operational_costs!$D:$D,W$1154)+SUMIFS([1]raw_operational_costs!$H:$H,[1]raw_operational_costs!$D:$D,W$1154))/1000000</f>
        <v>#VALUE!</v>
      </c>
      <c r="X1161" s="194" t="e">
        <f>(SUMIFS([1]raw_operational_costs!$E:$E,[1]raw_operational_costs!$D:$D,X$1154)+SUMIFS([1]raw_operational_costs!$F:$F,[1]raw_operational_costs!$D:$D,X$1154)+SUMIFS([1]raw_operational_costs!$G:$G,[1]raw_operational_costs!$D:$D,X$1154)+SUMIFS([1]raw_operational_costs!$H:$H,[1]raw_operational_costs!$D:$D,X$1154))/1000000</f>
        <v>#VALUE!</v>
      </c>
      <c r="Y1161" s="194" t="e">
        <f>(SUMIFS([1]raw_operational_costs!$E:$E,[1]raw_operational_costs!$D:$D,Y$1154)+SUMIFS([1]raw_operational_costs!$F:$F,[1]raw_operational_costs!$D:$D,Y$1154)+SUMIFS([1]raw_operational_costs!$G:$G,[1]raw_operational_costs!$D:$D,Y$1154)+SUMIFS([1]raw_operational_costs!$H:$H,[1]raw_operational_costs!$D:$D,Y$1154))/1000000</f>
        <v>#VALUE!</v>
      </c>
      <c r="Z1161" s="194" t="e">
        <f>(SUMIFS([1]raw_operational_costs!$E:$E,[1]raw_operational_costs!$D:$D,Z$1154)+SUMIFS([1]raw_operational_costs!$F:$F,[1]raw_operational_costs!$D:$D,Z$1154)+SUMIFS([1]raw_operational_costs!$G:$G,[1]raw_operational_costs!$D:$D,Z$1154)+SUMIFS([1]raw_operational_costs!$H:$H,[1]raw_operational_costs!$D:$D,Z$1154))/1000000</f>
        <v>#VALUE!</v>
      </c>
      <c r="AA1161" s="194" t="e">
        <f>(SUMIFS([1]raw_operational_costs!$E:$E,[1]raw_operational_costs!$D:$D,AA$1154)+SUMIFS([1]raw_operational_costs!$F:$F,[1]raw_operational_costs!$D:$D,AA$1154)+SUMIFS([1]raw_operational_costs!$G:$G,[1]raw_operational_costs!$D:$D,AA$1154)+SUMIFS([1]raw_operational_costs!$H:$H,[1]raw_operational_costs!$D:$D,AA$1154))/1000000</f>
        <v>#VALUE!</v>
      </c>
      <c r="AB1161" s="194" t="e">
        <f>(SUMIFS([1]raw_operational_costs!$E:$E,[1]raw_operational_costs!$D:$D,AB$1154)+SUMIFS([1]raw_operational_costs!$F:$F,[1]raw_operational_costs!$D:$D,AB$1154)+SUMIFS([1]raw_operational_costs!$G:$G,[1]raw_operational_costs!$D:$D,AB$1154)+SUMIFS([1]raw_operational_costs!$H:$H,[1]raw_operational_costs!$D:$D,AB$1154))/1000000</f>
        <v>#VALUE!</v>
      </c>
      <c r="AC1161" s="194" t="e">
        <f>(SUMIFS([1]raw_operational_costs!$E:$E,[1]raw_operational_costs!$D:$D,AC$1154)+SUMIFS([1]raw_operational_costs!$F:$F,[1]raw_operational_costs!$D:$D,AC$1154)+SUMIFS([1]raw_operational_costs!$G:$G,[1]raw_operational_costs!$D:$D,AC$1154)+SUMIFS([1]raw_operational_costs!$H:$H,[1]raw_operational_costs!$D:$D,AC$1154))/1000000</f>
        <v>#VALUE!</v>
      </c>
      <c r="AD1161" s="194" t="e">
        <f>(SUMIFS([1]raw_operational_costs!$E:$E,[1]raw_operational_costs!$D:$D,AD$1154)+SUMIFS([1]raw_operational_costs!$F:$F,[1]raw_operational_costs!$D:$D,AD$1154)+SUMIFS([1]raw_operational_costs!$G:$G,[1]raw_operational_costs!$D:$D,AD$1154)+SUMIFS([1]raw_operational_costs!$H:$H,[1]raw_operational_costs!$D:$D,AD$1154))/1000000</f>
        <v>#VALUE!</v>
      </c>
      <c r="AE1161" s="194" t="e">
        <f>(SUMIFS([1]raw_operational_costs!$E:$E,[1]raw_operational_costs!$D:$D,AE$1154)+SUMIFS([1]raw_operational_costs!$F:$F,[1]raw_operational_costs!$D:$D,AE$1154)+SUMIFS([1]raw_operational_costs!$G:$G,[1]raw_operational_costs!$D:$D,AE$1154)+SUMIFS([1]raw_operational_costs!$H:$H,[1]raw_operational_costs!$D:$D,AE$1154))/1000000</f>
        <v>#VALUE!</v>
      </c>
      <c r="AF1161" s="194" t="e">
        <f>(SUMIFS([1]raw_operational_costs!$E:$E,[1]raw_operational_costs!$D:$D,AF$1154)+SUMIFS([1]raw_operational_costs!$F:$F,[1]raw_operational_costs!$D:$D,AF$1154)+SUMIFS([1]raw_operational_costs!$G:$G,[1]raw_operational_costs!$D:$D,AF$1154)+SUMIFS([1]raw_operational_costs!$H:$H,[1]raw_operational_costs!$D:$D,AF$1154))/1000000</f>
        <v>#VALUE!</v>
      </c>
      <c r="AG1161" s="194" t="e">
        <f>(SUMIFS([1]raw_operational_costs!$E:$E,[1]raw_operational_costs!$D:$D,AG$1154)+SUMIFS([1]raw_operational_costs!$F:$F,[1]raw_operational_costs!$D:$D,AG$1154)+SUMIFS([1]raw_operational_costs!$G:$G,[1]raw_operational_costs!$D:$D,AG$1154)+SUMIFS([1]raw_operational_costs!$H:$H,[1]raw_operational_costs!$D:$D,AG$1154))/1000000</f>
        <v>#VALUE!</v>
      </c>
      <c r="AH1161" s="194" t="e">
        <f>(SUMIFS([1]raw_operational_costs!$E:$E,[1]raw_operational_costs!$D:$D,AH$1154)+SUMIFS([1]raw_operational_costs!$F:$F,[1]raw_operational_costs!$D:$D,AH$1154)+SUMIFS([1]raw_operational_costs!$G:$G,[1]raw_operational_costs!$D:$D,AH$1154)+SUMIFS([1]raw_operational_costs!$H:$H,[1]raw_operational_costs!$D:$D,AH$1154))/1000000</f>
        <v>#VALUE!</v>
      </c>
      <c r="AI1161" s="194" t="e">
        <f>(SUMIFS([1]raw_operational_costs!$E:$E,[1]raw_operational_costs!$D:$D,AI$1154)+SUMIFS([1]raw_operational_costs!$F:$F,[1]raw_operational_costs!$D:$D,AI$1154)+SUMIFS([1]raw_operational_costs!$G:$G,[1]raw_operational_costs!$D:$D,AI$1154)+SUMIFS([1]raw_operational_costs!$H:$H,[1]raw_operational_costs!$D:$D,AI$1154))/1000000</f>
        <v>#VALUE!</v>
      </c>
      <c r="AJ1161" s="194" t="e">
        <f>(SUMIFS([1]raw_operational_costs!$E:$E,[1]raw_operational_costs!$D:$D,AJ$1154)+SUMIFS([1]raw_operational_costs!$F:$F,[1]raw_operational_costs!$D:$D,AJ$1154)+SUMIFS([1]raw_operational_costs!$G:$G,[1]raw_operational_costs!$D:$D,AJ$1154)+SUMIFS([1]raw_operational_costs!$H:$H,[1]raw_operational_costs!$D:$D,AJ$1154))/1000000</f>
        <v>#VALUE!</v>
      </c>
      <c r="AK1161" s="194" t="e">
        <f>(SUMIFS([1]raw_operational_costs!$E:$E,[1]raw_operational_costs!$D:$D,AK$1154)+SUMIFS([1]raw_operational_costs!$F:$F,[1]raw_operational_costs!$D:$D,AK$1154)+SUMIFS([1]raw_operational_costs!$G:$G,[1]raw_operational_costs!$D:$D,AK$1154)+SUMIFS([1]raw_operational_costs!$H:$H,[1]raw_operational_costs!$D:$D,AK$1154))/1000000</f>
        <v>#VALUE!</v>
      </c>
      <c r="AL1161" s="194" t="e">
        <f>(SUMIFS([1]raw_operational_costs!$E:$E,[1]raw_operational_costs!$D:$D,AL$1154)+SUMIFS([1]raw_operational_costs!$F:$F,[1]raw_operational_costs!$D:$D,AL$1154)+SUMIFS([1]raw_operational_costs!$G:$G,[1]raw_operational_costs!$D:$D,AL$1154)+SUMIFS([1]raw_operational_costs!$H:$H,[1]raw_operational_costs!$D:$D,AL$1154))/1000000</f>
        <v>#VALUE!</v>
      </c>
      <c r="AM1161" s="194" t="e">
        <f>(SUMIFS([1]raw_operational_costs!$E:$E,[1]raw_operational_costs!$D:$D,AM$1154)+SUMIFS([1]raw_operational_costs!$F:$F,[1]raw_operational_costs!$D:$D,AM$1154)+SUMIFS([1]raw_operational_costs!$G:$G,[1]raw_operational_costs!$D:$D,AM$1154)+SUMIFS([1]raw_operational_costs!$H:$H,[1]raw_operational_costs!$D:$D,AM$1154))/1000000</f>
        <v>#VALUE!</v>
      </c>
      <c r="AN1161" s="195" t="e">
        <f>(SUMIFS([1]raw_operational_costs!$E:$E,[1]raw_operational_costs!$D:$D,AN$1154)+SUMIFS([1]raw_operational_costs!$F:$F,[1]raw_operational_costs!$D:$D,AN$1154)+SUMIFS([1]raw_operational_costs!$G:$G,[1]raw_operational_costs!$D:$D,AN$1154)+SUMIFS([1]raw_operational_costs!$H:$H,[1]raw_operational_costs!$D:$D,AN$1154))/1000000</f>
        <v>#VALUE!</v>
      </c>
      <c r="AO1161" s="48"/>
    </row>
    <row r="1162" spans="3:41" outlineLevel="1" x14ac:dyDescent="0.4">
      <c r="C1162" s="30" t="s">
        <v>338</v>
      </c>
      <c r="D1162" s="104" t="s">
        <v>185</v>
      </c>
      <c r="E1162" s="196">
        <v>0</v>
      </c>
      <c r="F1162" s="197">
        <v>0</v>
      </c>
      <c r="G1162" s="197">
        <v>0</v>
      </c>
      <c r="H1162" s="197">
        <v>0</v>
      </c>
      <c r="I1162" s="197">
        <v>0</v>
      </c>
      <c r="J1162" s="197">
        <v>537.37961416024405</v>
      </c>
      <c r="K1162" s="197">
        <v>503.05246816824808</v>
      </c>
      <c r="L1162" s="197">
        <v>537.50009338917278</v>
      </c>
      <c r="M1162" s="197">
        <v>577.50587929432277</v>
      </c>
      <c r="N1162" s="197">
        <v>582.48753579323898</v>
      </c>
      <c r="O1162" s="197">
        <v>0</v>
      </c>
      <c r="P1162" s="197">
        <v>607.95515995839844</v>
      </c>
      <c r="Q1162" s="197">
        <v>0</v>
      </c>
      <c r="R1162" s="197">
        <v>0</v>
      </c>
      <c r="S1162" s="197">
        <v>0</v>
      </c>
      <c r="T1162" s="197">
        <v>645.70370610023201</v>
      </c>
      <c r="U1162" s="197" t="e">
        <f>SUMIFS([1]raw_transmission_flows!$R:$R,[1]raw_transmission_flows!$D:$D,U$1154)/1000000+SUMIFS([1]raw_transmission_flows!$S:$S,[1]raw_transmission_flows!$D:$D,U$1154)/1000000</f>
        <v>#VALUE!</v>
      </c>
      <c r="V1162" s="197" t="e">
        <f>SUMIFS([1]raw_transmission_flows!$R:$R,[1]raw_transmission_flows!$D:$D,V$1154)/1000000+SUMIFS([1]raw_transmission_flows!$S:$S,[1]raw_transmission_flows!$D:$D,V$1154)/1000000</f>
        <v>#VALUE!</v>
      </c>
      <c r="W1162" s="197" t="e">
        <f>SUMIFS([1]raw_transmission_flows!$R:$R,[1]raw_transmission_flows!$D:$D,W$1154)/1000000+SUMIFS([1]raw_transmission_flows!$S:$S,[1]raw_transmission_flows!$D:$D,W$1154)/1000000</f>
        <v>#VALUE!</v>
      </c>
      <c r="X1162" s="197" t="e">
        <f>SUMIFS([1]raw_transmission_flows!$R:$R,[1]raw_transmission_flows!$D:$D,X$1154)/1000000+SUMIFS([1]raw_transmission_flows!$S:$S,[1]raw_transmission_flows!$D:$D,X$1154)/1000000</f>
        <v>#VALUE!</v>
      </c>
      <c r="Y1162" s="197" t="e">
        <f>SUMIFS([1]raw_transmission_flows!$R:$R,[1]raw_transmission_flows!$D:$D,Y$1154)/1000000+SUMIFS([1]raw_transmission_flows!$S:$S,[1]raw_transmission_flows!$D:$D,Y$1154)/1000000</f>
        <v>#VALUE!</v>
      </c>
      <c r="Z1162" s="197" t="e">
        <f>SUMIFS([1]raw_transmission_flows!$R:$R,[1]raw_transmission_flows!$D:$D,Z$1154)/1000000+SUMIFS([1]raw_transmission_flows!$S:$S,[1]raw_transmission_flows!$D:$D,Z$1154)/1000000</f>
        <v>#VALUE!</v>
      </c>
      <c r="AA1162" s="197" t="e">
        <f>SUMIFS([1]raw_transmission_flows!$R:$R,[1]raw_transmission_flows!$D:$D,AA$1154)/1000000+SUMIFS([1]raw_transmission_flows!$S:$S,[1]raw_transmission_flows!$D:$D,AA$1154)/1000000</f>
        <v>#VALUE!</v>
      </c>
      <c r="AB1162" s="197" t="e">
        <f>SUMIFS([1]raw_transmission_flows!$R:$R,[1]raw_transmission_flows!$D:$D,AB$1154)/1000000+SUMIFS([1]raw_transmission_flows!$S:$S,[1]raw_transmission_flows!$D:$D,AB$1154)/1000000</f>
        <v>#VALUE!</v>
      </c>
      <c r="AC1162" s="197" t="e">
        <f>SUMIFS([1]raw_transmission_flows!$R:$R,[1]raw_transmission_flows!$D:$D,AC$1154)/1000000+SUMIFS([1]raw_transmission_flows!$S:$S,[1]raw_transmission_flows!$D:$D,AC$1154)/1000000</f>
        <v>#VALUE!</v>
      </c>
      <c r="AD1162" s="197" t="e">
        <f>SUMIFS([1]raw_transmission_flows!$R:$R,[1]raw_transmission_flows!$D:$D,AD$1154)/1000000+SUMIFS([1]raw_transmission_flows!$S:$S,[1]raw_transmission_flows!$D:$D,AD$1154)/1000000</f>
        <v>#VALUE!</v>
      </c>
      <c r="AE1162" s="197" t="e">
        <f>SUMIFS([1]raw_transmission_flows!$R:$R,[1]raw_transmission_flows!$D:$D,AE$1154)/1000000+SUMIFS([1]raw_transmission_flows!$S:$S,[1]raw_transmission_flows!$D:$D,AE$1154)/1000000</f>
        <v>#VALUE!</v>
      </c>
      <c r="AF1162" s="197" t="e">
        <f>SUMIFS([1]raw_transmission_flows!$R:$R,[1]raw_transmission_flows!$D:$D,AF$1154)/1000000+SUMIFS([1]raw_transmission_flows!$S:$S,[1]raw_transmission_flows!$D:$D,AF$1154)/1000000</f>
        <v>#VALUE!</v>
      </c>
      <c r="AG1162" s="197" t="e">
        <f>SUMIFS([1]raw_transmission_flows!$R:$R,[1]raw_transmission_flows!$D:$D,AG$1154)/1000000+SUMIFS([1]raw_transmission_flows!$S:$S,[1]raw_transmission_flows!$D:$D,AG$1154)/1000000</f>
        <v>#VALUE!</v>
      </c>
      <c r="AH1162" s="197" t="e">
        <f>SUMIFS([1]raw_transmission_flows!$R:$R,[1]raw_transmission_flows!$D:$D,AH$1154)/1000000+SUMIFS([1]raw_transmission_flows!$S:$S,[1]raw_transmission_flows!$D:$D,AH$1154)/1000000</f>
        <v>#VALUE!</v>
      </c>
      <c r="AI1162" s="197" t="e">
        <f>SUMIFS([1]raw_transmission_flows!$R:$R,[1]raw_transmission_flows!$D:$D,AI$1154)/1000000+SUMIFS([1]raw_transmission_flows!$S:$S,[1]raw_transmission_flows!$D:$D,AI$1154)/1000000</f>
        <v>#VALUE!</v>
      </c>
      <c r="AJ1162" s="197" t="e">
        <f>SUMIFS([1]raw_transmission_flows!$R:$R,[1]raw_transmission_flows!$D:$D,AJ$1154)/1000000+SUMIFS([1]raw_transmission_flows!$S:$S,[1]raw_transmission_flows!$D:$D,AJ$1154)/1000000</f>
        <v>#VALUE!</v>
      </c>
      <c r="AK1162" s="197" t="e">
        <f>SUMIFS([1]raw_transmission_flows!$R:$R,[1]raw_transmission_flows!$D:$D,AK$1154)/1000000+SUMIFS([1]raw_transmission_flows!$S:$S,[1]raw_transmission_flows!$D:$D,AK$1154)/1000000</f>
        <v>#VALUE!</v>
      </c>
      <c r="AL1162" s="197" t="e">
        <f>SUMIFS([1]raw_transmission_flows!$R:$R,[1]raw_transmission_flows!$D:$D,AL$1154)/1000000+SUMIFS([1]raw_transmission_flows!$S:$S,[1]raw_transmission_flows!$D:$D,AL$1154)/1000000</f>
        <v>#VALUE!</v>
      </c>
      <c r="AM1162" s="197" t="e">
        <f>SUMIFS([1]raw_transmission_flows!$R:$R,[1]raw_transmission_flows!$D:$D,AM$1154)/1000000+SUMIFS([1]raw_transmission_flows!$S:$S,[1]raw_transmission_flows!$D:$D,AM$1154)/1000000</f>
        <v>#VALUE!</v>
      </c>
      <c r="AN1162" s="198" t="e">
        <f>SUMIFS([1]raw_transmission_flows!$R:$R,[1]raw_transmission_flows!$D:$D,AN$1154)/1000000+SUMIFS([1]raw_transmission_flows!$S:$S,[1]raw_transmission_flows!$D:$D,AN$1154)/1000000</f>
        <v>#VALUE!</v>
      </c>
      <c r="AO1162" s="48"/>
    </row>
    <row r="1163" spans="3:41" outlineLevel="1" x14ac:dyDescent="0.4">
      <c r="C1163" s="247" t="s">
        <v>219</v>
      </c>
      <c r="D1163" s="300" t="s">
        <v>185</v>
      </c>
      <c r="E1163" s="263">
        <v>0</v>
      </c>
      <c r="F1163" s="264">
        <v>0</v>
      </c>
      <c r="G1163" s="264">
        <v>0</v>
      </c>
      <c r="H1163" s="264">
        <v>0</v>
      </c>
      <c r="I1163" s="264">
        <v>0</v>
      </c>
      <c r="J1163" s="264">
        <v>9692.9642154644353</v>
      </c>
      <c r="K1163" s="264">
        <v>10015.736093097888</v>
      </c>
      <c r="L1163" s="264">
        <v>10435.292501396803</v>
      </c>
      <c r="M1163" s="264">
        <v>10720.512949021882</v>
      </c>
      <c r="N1163" s="264">
        <v>11573.446326517298</v>
      </c>
      <c r="O1163" s="264">
        <v>0</v>
      </c>
      <c r="P1163" s="264">
        <v>12618.663849778877</v>
      </c>
      <c r="Q1163" s="264">
        <v>0</v>
      </c>
      <c r="R1163" s="264">
        <v>0</v>
      </c>
      <c r="S1163" s="264">
        <v>0</v>
      </c>
      <c r="T1163" s="264">
        <v>14561.639091843123</v>
      </c>
      <c r="U1163" s="264" t="e">
        <f t="shared" ref="U1163:AN1163" si="137">SUM(U1162,U1155:U1161)</f>
        <v>#VALUE!</v>
      </c>
      <c r="V1163" s="264" t="e">
        <f t="shared" si="137"/>
        <v>#VALUE!</v>
      </c>
      <c r="W1163" s="264" t="e">
        <f t="shared" si="137"/>
        <v>#VALUE!</v>
      </c>
      <c r="X1163" s="264" t="e">
        <f t="shared" si="137"/>
        <v>#VALUE!</v>
      </c>
      <c r="Y1163" s="264" t="e">
        <f t="shared" si="137"/>
        <v>#VALUE!</v>
      </c>
      <c r="Z1163" s="264" t="e">
        <f t="shared" si="137"/>
        <v>#VALUE!</v>
      </c>
      <c r="AA1163" s="264" t="e">
        <f t="shared" si="137"/>
        <v>#VALUE!</v>
      </c>
      <c r="AB1163" s="264" t="e">
        <f t="shared" si="137"/>
        <v>#VALUE!</v>
      </c>
      <c r="AC1163" s="264" t="e">
        <f t="shared" si="137"/>
        <v>#VALUE!</v>
      </c>
      <c r="AD1163" s="264" t="e">
        <f t="shared" si="137"/>
        <v>#VALUE!</v>
      </c>
      <c r="AE1163" s="264" t="e">
        <f t="shared" si="137"/>
        <v>#VALUE!</v>
      </c>
      <c r="AF1163" s="264" t="e">
        <f t="shared" si="137"/>
        <v>#VALUE!</v>
      </c>
      <c r="AG1163" s="264" t="e">
        <f t="shared" si="137"/>
        <v>#VALUE!</v>
      </c>
      <c r="AH1163" s="264" t="e">
        <f t="shared" si="137"/>
        <v>#VALUE!</v>
      </c>
      <c r="AI1163" s="264" t="e">
        <f t="shared" si="137"/>
        <v>#VALUE!</v>
      </c>
      <c r="AJ1163" s="264" t="e">
        <f t="shared" si="137"/>
        <v>#VALUE!</v>
      </c>
      <c r="AK1163" s="264" t="e">
        <f t="shared" si="137"/>
        <v>#VALUE!</v>
      </c>
      <c r="AL1163" s="264" t="e">
        <f t="shared" si="137"/>
        <v>#VALUE!</v>
      </c>
      <c r="AM1163" s="264" t="e">
        <f t="shared" si="137"/>
        <v>#VALUE!</v>
      </c>
      <c r="AN1163" s="265" t="e">
        <f t="shared" si="137"/>
        <v>#VALUE!</v>
      </c>
      <c r="AO1163" s="17"/>
    </row>
    <row r="1164" spans="3:41" outlineLevel="1" x14ac:dyDescent="0.4"/>
    <row r="1165" spans="3:41" outlineLevel="1" x14ac:dyDescent="0.4">
      <c r="C1165" s="225" t="s">
        <v>339</v>
      </c>
      <c r="D1165" s="226">
        <v>214304.38518825173</v>
      </c>
    </row>
    <row r="1166" spans="3:41" outlineLevel="1" x14ac:dyDescent="0.4">
      <c r="C1166" s="227" t="s">
        <v>272</v>
      </c>
      <c r="D1166" s="228">
        <v>4936.4901673400764</v>
      </c>
    </row>
    <row r="1167" spans="3:41" outlineLevel="1" x14ac:dyDescent="0.4">
      <c r="C1167" s="227" t="s">
        <v>273</v>
      </c>
      <c r="D1167" s="228">
        <v>38574.323425806244</v>
      </c>
    </row>
    <row r="1168" spans="3:41" outlineLevel="1" x14ac:dyDescent="0.4">
      <c r="C1168" s="227" t="s">
        <v>274</v>
      </c>
      <c r="D1168" s="228">
        <v>23025.699692539594</v>
      </c>
    </row>
    <row r="1169" spans="3:44" outlineLevel="1" x14ac:dyDescent="0.4">
      <c r="C1169" s="227" t="s">
        <v>275</v>
      </c>
      <c r="D1169" s="228">
        <v>0</v>
      </c>
    </row>
    <row r="1170" spans="3:44" outlineLevel="1" x14ac:dyDescent="0.4">
      <c r="C1170" s="227" t="s">
        <v>276</v>
      </c>
      <c r="D1170" s="228">
        <v>0</v>
      </c>
    </row>
    <row r="1171" spans="3:44" outlineLevel="1" x14ac:dyDescent="0.4">
      <c r="C1171" s="227" t="s">
        <v>287</v>
      </c>
      <c r="D1171" s="228">
        <v>1359.4321249248796</v>
      </c>
    </row>
    <row r="1172" spans="3:44" outlineLevel="1" x14ac:dyDescent="0.4">
      <c r="C1172" s="229" t="s">
        <v>288</v>
      </c>
      <c r="D1172" s="230">
        <v>146408.439777641</v>
      </c>
    </row>
    <row r="1173" spans="3:44" outlineLevel="1" x14ac:dyDescent="0.4">
      <c r="C1173" s="231"/>
      <c r="D1173" s="232"/>
    </row>
    <row r="1174" spans="3:44" outlineLevel="1" x14ac:dyDescent="0.4">
      <c r="C1174" s="225" t="s">
        <v>340</v>
      </c>
      <c r="D1174" s="226">
        <v>13089.328215816522</v>
      </c>
      <c r="AP1174" s="233"/>
      <c r="AQ1174" s="233"/>
      <c r="AR1174" s="233"/>
    </row>
    <row r="1175" spans="3:44" outlineLevel="1" x14ac:dyDescent="0.4">
      <c r="C1175" s="227" t="s">
        <v>337</v>
      </c>
      <c r="D1175" s="301">
        <v>301.51198249025623</v>
      </c>
      <c r="AP1175" s="233"/>
      <c r="AQ1175" s="233"/>
    </row>
    <row r="1176" spans="3:44" outlineLevel="1" x14ac:dyDescent="0.4">
      <c r="C1176" s="227" t="s">
        <v>273</v>
      </c>
      <c r="D1176" s="301">
        <v>2356.050622015538</v>
      </c>
      <c r="AP1176" s="233"/>
      <c r="AQ1176" s="233"/>
    </row>
    <row r="1177" spans="3:44" outlineLevel="1" x14ac:dyDescent="0.4">
      <c r="C1177" s="227" t="s">
        <v>274</v>
      </c>
      <c r="D1177" s="301">
        <v>1406.3685183563789</v>
      </c>
      <c r="AP1177" s="233"/>
      <c r="AQ1177" s="233"/>
    </row>
    <row r="1178" spans="3:44" outlineLevel="1" x14ac:dyDescent="0.4">
      <c r="C1178" s="227" t="s">
        <v>275</v>
      </c>
      <c r="D1178" s="301">
        <v>0</v>
      </c>
      <c r="AP1178" s="233"/>
      <c r="AQ1178" s="233"/>
    </row>
    <row r="1179" spans="3:44" outlineLevel="1" x14ac:dyDescent="0.4">
      <c r="C1179" s="227" t="s">
        <v>276</v>
      </c>
      <c r="D1179" s="301">
        <v>0</v>
      </c>
      <c r="AP1179" s="233"/>
      <c r="AQ1179" s="233"/>
    </row>
    <row r="1180" spans="3:44" outlineLevel="1" x14ac:dyDescent="0.4">
      <c r="C1180" s="227" t="s">
        <v>287</v>
      </c>
      <c r="D1180" s="301">
        <v>83.031680637966318</v>
      </c>
      <c r="AP1180" s="233"/>
      <c r="AQ1180" s="233"/>
    </row>
    <row r="1181" spans="3:44" outlineLevel="1" x14ac:dyDescent="0.4">
      <c r="C1181" s="229" t="s">
        <v>288</v>
      </c>
      <c r="D1181" s="302">
        <v>8942.3654123163869</v>
      </c>
      <c r="AP1181" s="233"/>
      <c r="AQ1181" s="233"/>
    </row>
    <row r="1182" spans="3:44" x14ac:dyDescent="0.4">
      <c r="C1182" s="231"/>
      <c r="D1182" s="23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>
                <anchor moveWithCells="1" sizeWithCells="1">
                  <from>
                    <xdr:col>2</xdr:col>
                    <xdr:colOff>2571750</xdr:colOff>
                    <xdr:row>1</xdr:row>
                    <xdr:rowOff>76200</xdr:rowOff>
                  </from>
                  <to>
                    <xdr:col>3</xdr:col>
                    <xdr:colOff>523875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5"/>
  <sheetViews>
    <sheetView workbookViewId="0">
      <selection activeCell="A5" sqref="A5:R5"/>
    </sheetView>
  </sheetViews>
  <sheetFormatPr defaultRowHeight="14.25" x14ac:dyDescent="0.45"/>
  <sheetData>
    <row r="4" spans="1:18" x14ac:dyDescent="0.45">
      <c r="A4" t="str">
        <f>'IRP modeling- Resolve output'!C214</f>
        <v>Curtailment</v>
      </c>
      <c r="B4" t="str">
        <f>'IRP modeling- Resolve output'!D214</f>
        <v>GWh</v>
      </c>
      <c r="C4">
        <f>'IRP modeling- Resolve output'!E214</f>
        <v>0</v>
      </c>
      <c r="D4">
        <f>'IRP modeling- Resolve output'!F214</f>
        <v>0</v>
      </c>
      <c r="E4">
        <f>'IRP modeling- Resolve output'!G214</f>
        <v>0</v>
      </c>
      <c r="F4">
        <f>'IRP modeling- Resolve output'!H214</f>
        <v>0</v>
      </c>
      <c r="G4">
        <f>'IRP modeling- Resolve output'!I214</f>
        <v>0</v>
      </c>
      <c r="H4">
        <f>'IRP modeling- Resolve output'!J214</f>
        <v>-289.32223104053651</v>
      </c>
      <c r="I4">
        <f>'IRP modeling- Resolve output'!K214</f>
        <v>-393.88809729277853</v>
      </c>
      <c r="J4">
        <f>'IRP modeling- Resolve output'!L214</f>
        <v>-757.49940674838763</v>
      </c>
      <c r="K4">
        <f>'IRP modeling- Resolve output'!M214</f>
        <v>-1198.6499661712162</v>
      </c>
      <c r="L4">
        <f>'IRP modeling- Resolve output'!N214</f>
        <v>-708.43596956588249</v>
      </c>
      <c r="M4">
        <f>'IRP modeling- Resolve output'!O214</f>
        <v>0</v>
      </c>
      <c r="N4">
        <f>'IRP modeling- Resolve output'!P214</f>
        <v>-1533.0655350538036</v>
      </c>
      <c r="O4">
        <f>'IRP modeling- Resolve output'!Q214</f>
        <v>0</v>
      </c>
      <c r="P4">
        <f>'IRP modeling- Resolve output'!R214</f>
        <v>0</v>
      </c>
      <c r="Q4">
        <f>'IRP modeling- Resolve output'!S214</f>
        <v>0</v>
      </c>
      <c r="R4">
        <f>'IRP modeling- Resolve output'!T214</f>
        <v>-5588.0641208442212</v>
      </c>
    </row>
    <row r="5" spans="1:18" x14ac:dyDescent="0.45">
      <c r="A5" t="str">
        <f>'IRP modeling- Resolve output'!C213</f>
        <v>Storage Losses</v>
      </c>
      <c r="B5" t="str">
        <f>'IRP modeling- Resolve output'!D213</f>
        <v>GWh</v>
      </c>
      <c r="C5">
        <f>'IRP modeling- Resolve output'!E213</f>
        <v>0</v>
      </c>
      <c r="D5">
        <f>'IRP modeling- Resolve output'!F213</f>
        <v>0</v>
      </c>
      <c r="E5">
        <f>'IRP modeling- Resolve output'!G213</f>
        <v>0</v>
      </c>
      <c r="F5">
        <f>'IRP modeling- Resolve output'!H213</f>
        <v>0</v>
      </c>
      <c r="G5">
        <f>'IRP modeling- Resolve output'!I213</f>
        <v>0</v>
      </c>
      <c r="H5">
        <f>'IRP modeling- Resolve output'!J213</f>
        <v>-694.07678961421971</v>
      </c>
      <c r="I5">
        <f>'IRP modeling- Resolve output'!K213</f>
        <v>-1036.2189675950544</v>
      </c>
      <c r="J5">
        <f>'IRP modeling- Resolve output'!L213</f>
        <v>-1175.4650424913643</v>
      </c>
      <c r="K5">
        <f>'IRP modeling- Resolve output'!M213</f>
        <v>-1395.8854813991586</v>
      </c>
      <c r="L5">
        <f>'IRP modeling- Resolve output'!N213</f>
        <v>-2202.6230512957131</v>
      </c>
      <c r="M5">
        <f>'IRP modeling- Resolve output'!O213</f>
        <v>0</v>
      </c>
      <c r="N5">
        <f>'IRP modeling- Resolve output'!P213</f>
        <v>-3369.9735796931941</v>
      </c>
      <c r="O5">
        <f>'IRP modeling- Resolve output'!Q213</f>
        <v>0</v>
      </c>
      <c r="P5">
        <f>'IRP modeling- Resolve output'!R213</f>
        <v>0</v>
      </c>
      <c r="Q5">
        <f>'IRP modeling- Resolve output'!S213</f>
        <v>0</v>
      </c>
      <c r="R5">
        <f>'IRP modeling- Resolve output'!T213</f>
        <v>-5377.3103266084936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FPCbS</vt:lpstr>
      <vt:lpstr>Curtailment shares calculations</vt:lpstr>
      <vt:lpstr>IRP modeling- Resolve output</vt:lpstr>
      <vt:lpstr>Sheet1</vt:lpstr>
      <vt:lpstr>'IRP modeling- Resolve output'!year_header_analytics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2018-07-31T20:06:47Z</dcterms:created>
  <dcterms:modified xsi:type="dcterms:W3CDTF">2020-04-12T17:52:06Z</dcterms:modified>
</cp:coreProperties>
</file>