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080" windowHeight="7440"/>
  </bookViews>
  <sheets>
    <sheet name="About" sheetId="1" r:id="rId1"/>
    <sheet name="CA diesel taxes" sheetId="16" r:id="rId2"/>
    <sheet name="California share calcs" sheetId="20" r:id="rId3"/>
    <sheet name="EIA data" sheetId="19" r:id="rId4"/>
    <sheet name="CA gasoline taxes" sheetId="14" r:id="rId5"/>
    <sheet name="AEO Table 59" sheetId="4" r:id="rId6"/>
    <sheet name="BSoFPtiT" sheetId="3" r:id="rId7"/>
  </sheets>
  <calcPr calcId="145621"/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4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G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G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G13" i="3"/>
  <c r="B13" i="3"/>
  <c r="C13" i="3"/>
  <c r="D13" i="3"/>
  <c r="E13" i="3"/>
  <c r="F13" i="3"/>
  <c r="B11" i="3"/>
  <c r="C11" i="3"/>
  <c r="D11" i="3"/>
  <c r="E11" i="3"/>
  <c r="F11" i="3"/>
  <c r="C30" i="20"/>
  <c r="D30" i="20"/>
  <c r="E30" i="20"/>
  <c r="F30" i="20"/>
  <c r="B30" i="20"/>
  <c r="F8" i="16"/>
  <c r="E8" i="16"/>
  <c r="E23" i="20" s="1"/>
  <c r="E24" i="20" s="1"/>
  <c r="E28" i="20" s="1"/>
  <c r="D8" i="16"/>
  <c r="C8" i="16"/>
  <c r="B8" i="16"/>
  <c r="B23" i="20" s="1"/>
  <c r="B24" i="20" s="1"/>
  <c r="B28" i="20" s="1"/>
  <c r="B26" i="20"/>
  <c r="C26" i="20"/>
  <c r="D26" i="20"/>
  <c r="E26" i="20"/>
  <c r="F26" i="20"/>
  <c r="A22" i="20"/>
  <c r="B22" i="20"/>
  <c r="C22" i="20"/>
  <c r="D22" i="20"/>
  <c r="E22" i="20"/>
  <c r="F22" i="20"/>
  <c r="A23" i="20"/>
  <c r="C23" i="20"/>
  <c r="C24" i="20" s="1"/>
  <c r="C28" i="20" s="1"/>
  <c r="D23" i="20"/>
  <c r="D24" i="20" s="1"/>
  <c r="D28" i="20" s="1"/>
  <c r="F23" i="20"/>
  <c r="F24" i="20" s="1"/>
  <c r="F28" i="20" s="1"/>
  <c r="C7" i="16"/>
  <c r="D7" i="16"/>
  <c r="E7" i="16"/>
  <c r="F7" i="16"/>
  <c r="B7" i="16"/>
  <c r="F19" i="20"/>
  <c r="B19" i="20"/>
  <c r="C19" i="20"/>
  <c r="D19" i="20"/>
  <c r="E19" i="20"/>
  <c r="F6" i="16"/>
  <c r="F5" i="16"/>
  <c r="E6" i="16"/>
  <c r="E5" i="16"/>
  <c r="D6" i="16"/>
  <c r="D5" i="16"/>
  <c r="C6" i="16"/>
  <c r="C5" i="16"/>
  <c r="B6" i="16"/>
  <c r="B5" i="16"/>
  <c r="C11" i="20"/>
  <c r="D11" i="20"/>
  <c r="E11" i="20"/>
  <c r="F11" i="20"/>
  <c r="B11" i="20"/>
  <c r="E4" i="20"/>
  <c r="F4" i="20" s="1"/>
  <c r="F10" i="20" s="1"/>
  <c r="D4" i="20"/>
  <c r="D10" i="20" s="1"/>
  <c r="C4" i="20"/>
  <c r="C10" i="20" s="1"/>
  <c r="B4" i="20"/>
  <c r="B10" i="20" s="1"/>
  <c r="B3" i="20"/>
  <c r="C3" i="20"/>
  <c r="D3" i="20"/>
  <c r="E3" i="20"/>
  <c r="F3" i="20"/>
  <c r="A7" i="20"/>
  <c r="B7" i="20"/>
  <c r="C7" i="20"/>
  <c r="D7" i="20"/>
  <c r="E7" i="20"/>
  <c r="F7" i="20"/>
  <c r="A9" i="20"/>
  <c r="F13" i="20" l="1"/>
  <c r="F15" i="20" s="1"/>
  <c r="F10" i="3" s="1"/>
  <c r="B13" i="20"/>
  <c r="B15" i="20" s="1"/>
  <c r="B10" i="3" s="1"/>
  <c r="B12" i="3" s="1"/>
  <c r="C13" i="20"/>
  <c r="C15" i="20" s="1"/>
  <c r="C10" i="3" s="1"/>
  <c r="C12" i="3" s="1"/>
  <c r="K10" i="3"/>
  <c r="O10" i="3"/>
  <c r="S10" i="3"/>
  <c r="W10" i="3"/>
  <c r="AA10" i="3"/>
  <c r="AE10" i="3"/>
  <c r="AI10" i="3"/>
  <c r="F12" i="3"/>
  <c r="H10" i="3"/>
  <c r="L10" i="3"/>
  <c r="P10" i="3"/>
  <c r="T10" i="3"/>
  <c r="X10" i="3"/>
  <c r="AB10" i="3"/>
  <c r="AF10" i="3"/>
  <c r="AJ10" i="3"/>
  <c r="I10" i="3"/>
  <c r="M10" i="3"/>
  <c r="Q10" i="3"/>
  <c r="U10" i="3"/>
  <c r="Y10" i="3"/>
  <c r="AC10" i="3"/>
  <c r="AG10" i="3"/>
  <c r="G10" i="3"/>
  <c r="J10" i="3"/>
  <c r="N10" i="3"/>
  <c r="R10" i="3"/>
  <c r="V10" i="3"/>
  <c r="Z10" i="3"/>
  <c r="AD10" i="3"/>
  <c r="AH10" i="3"/>
  <c r="D13" i="20"/>
  <c r="D15" i="20" s="1"/>
  <c r="D10" i="3" s="1"/>
  <c r="D12" i="3" s="1"/>
  <c r="E10" i="20"/>
  <c r="E13" i="20" s="1"/>
  <c r="E15" i="20" s="1"/>
  <c r="E10" i="3" s="1"/>
  <c r="E12" i="3" s="1"/>
  <c r="F5" i="14" l="1"/>
  <c r="E5" i="14"/>
  <c r="D5" i="14"/>
  <c r="C5" i="14"/>
  <c r="B5" i="14"/>
  <c r="Q17" i="3" l="1"/>
  <c r="R17" i="3"/>
  <c r="S17" i="3"/>
  <c r="T17" i="3"/>
  <c r="U17" i="3"/>
  <c r="V17" i="3"/>
  <c r="W17" i="3"/>
  <c r="X17" i="3"/>
  <c r="Y17" i="3"/>
  <c r="Z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B6" i="3"/>
  <c r="AC6" i="3"/>
  <c r="AD6" i="3"/>
  <c r="AE6" i="3"/>
  <c r="AF6" i="3"/>
  <c r="AG6" i="3"/>
  <c r="AH6" i="3"/>
  <c r="AI6" i="3"/>
  <c r="AJ6" i="3"/>
  <c r="AB7" i="3"/>
  <c r="AC7" i="3"/>
  <c r="AD7" i="3"/>
  <c r="AE7" i="3"/>
  <c r="AF7" i="3"/>
  <c r="AG7" i="3"/>
  <c r="AH7" i="3"/>
  <c r="AI7" i="3"/>
  <c r="AJ7" i="3"/>
  <c r="AB8" i="3"/>
  <c r="AC8" i="3"/>
  <c r="AD8" i="3"/>
  <c r="AE8" i="3"/>
  <c r="AF8" i="3"/>
  <c r="AG8" i="3"/>
  <c r="AH8" i="3"/>
  <c r="AI8" i="3"/>
  <c r="AJ8" i="3"/>
  <c r="AB16" i="3"/>
  <c r="AC16" i="3"/>
  <c r="AD16" i="3"/>
  <c r="AE16" i="3"/>
  <c r="AF16" i="3"/>
  <c r="AG16" i="3"/>
  <c r="AH16" i="3"/>
  <c r="AI16" i="3"/>
  <c r="AJ16" i="3"/>
  <c r="AA6" i="3"/>
  <c r="AA7" i="3"/>
  <c r="AA8" i="3"/>
  <c r="AA16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Q2" i="3"/>
  <c r="R2" i="3"/>
  <c r="S2" i="3"/>
  <c r="T2" i="3"/>
  <c r="U2" i="3"/>
  <c r="V2" i="3"/>
  <c r="W2" i="3"/>
  <c r="X2" i="3"/>
  <c r="Y2" i="3"/>
  <c r="Z2" i="3"/>
  <c r="Q3" i="3"/>
  <c r="R3" i="3"/>
  <c r="S3" i="3"/>
  <c r="T3" i="3"/>
  <c r="U3" i="3"/>
  <c r="V3" i="3"/>
  <c r="W3" i="3"/>
  <c r="X3" i="3"/>
  <c r="Y3" i="3"/>
  <c r="Z3" i="3"/>
  <c r="Q5" i="3"/>
  <c r="R5" i="3"/>
  <c r="S5" i="3"/>
  <c r="T5" i="3"/>
  <c r="U5" i="3"/>
  <c r="V5" i="3"/>
  <c r="W5" i="3"/>
  <c r="X5" i="3"/>
  <c r="Y5" i="3"/>
  <c r="Z5" i="3"/>
  <c r="Q9" i="3"/>
  <c r="R9" i="3"/>
  <c r="S9" i="3"/>
  <c r="T9" i="3"/>
  <c r="U9" i="3"/>
  <c r="V9" i="3"/>
  <c r="W9" i="3"/>
  <c r="X9" i="3"/>
  <c r="Y9" i="3"/>
  <c r="Z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D17" i="3" l="1"/>
  <c r="AF17" i="3"/>
  <c r="AE9" i="3"/>
  <c r="AE15" i="3"/>
  <c r="AB17" i="3"/>
  <c r="AE5" i="3"/>
  <c r="AB14" i="3"/>
  <c r="AH17" i="3"/>
  <c r="AJ17" i="3"/>
  <c r="AB3" i="3"/>
  <c r="AA2" i="3"/>
  <c r="AC2" i="3"/>
  <c r="AG17" i="3"/>
  <c r="AA15" i="3"/>
  <c r="AA9" i="3"/>
  <c r="AA5" i="3"/>
  <c r="AA14" i="3"/>
  <c r="AA3" i="3"/>
  <c r="AH15" i="3"/>
  <c r="AD15" i="3"/>
  <c r="AI14" i="3"/>
  <c r="AE14" i="3"/>
  <c r="AH9" i="3"/>
  <c r="AD9" i="3"/>
  <c r="AH5" i="3"/>
  <c r="AD5" i="3"/>
  <c r="AI3" i="3"/>
  <c r="AE3" i="3"/>
  <c r="AJ2" i="3"/>
  <c r="AF2" i="3"/>
  <c r="AB2" i="3"/>
  <c r="AA17" i="3"/>
  <c r="AE17" i="3"/>
  <c r="AI17" i="3"/>
  <c r="AG15" i="3"/>
  <c r="AC15" i="3"/>
  <c r="AH14" i="3"/>
  <c r="AD14" i="3"/>
  <c r="AG9" i="3"/>
  <c r="AC9" i="3"/>
  <c r="AG5" i="3"/>
  <c r="AC5" i="3"/>
  <c r="AH3" i="3"/>
  <c r="AD3" i="3"/>
  <c r="AI2" i="3"/>
  <c r="AE2" i="3"/>
  <c r="AJ15" i="3"/>
  <c r="AF15" i="3"/>
  <c r="AB15" i="3"/>
  <c r="AG14" i="3"/>
  <c r="AC14" i="3"/>
  <c r="AJ9" i="3"/>
  <c r="AF9" i="3"/>
  <c r="AB9" i="3"/>
  <c r="AJ5" i="3"/>
  <c r="AF5" i="3"/>
  <c r="AB5" i="3"/>
  <c r="AG3" i="3"/>
  <c r="AC3" i="3"/>
  <c r="AH2" i="3"/>
  <c r="AD2" i="3"/>
  <c r="AC17" i="3"/>
  <c r="AI15" i="3"/>
  <c r="AJ14" i="3"/>
  <c r="AF14" i="3"/>
  <c r="AI9" i="3"/>
  <c r="AI5" i="3"/>
  <c r="AJ3" i="3"/>
  <c r="AF3" i="3"/>
  <c r="AG2" i="3"/>
</calcChain>
</file>

<file path=xl/sharedStrings.xml><?xml version="1.0" encoding="utf-8"?>
<sst xmlns="http://schemas.openxmlformats.org/spreadsheetml/2006/main" count="220" uniqueCount="152">
  <si>
    <t>Source:</t>
  </si>
  <si>
    <t>Energy Information Administration</t>
  </si>
  <si>
    <t>United States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</si>
  <si>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</si>
  <si>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</si>
  <si>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</si>
  <si>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</si>
  <si>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</si>
  <si>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</si>
  <si>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</si>
  <si>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>- -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</si>
  <si>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</si>
  <si>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</si>
  <si>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</si>
  <si>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</si>
  <si>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</si>
  <si>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</si>
  <si>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</si>
  <si>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</si>
  <si>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</si>
  <si>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</si>
  <si>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</si>
  <si>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</si>
  <si>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</si>
  <si>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</si>
  <si>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</si>
  <si>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</si>
  <si>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</si>
  <si>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</si>
  <si>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</si>
  <si>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</si>
  <si>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</si>
  <si>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</si>
  <si>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</si>
  <si>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</si>
  <si>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We assume biofuel gasoline is taxed at the same rate as petroleum gasoline and biofuel diesel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</si>
  <si>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</si>
  <si>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</si>
  <si>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</si>
  <si>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</si>
  <si>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</si>
  <si>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</si>
  <si>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</si>
  <si>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geothermal (does not use fuel)</t>
  </si>
  <si>
    <t>Modeling System run ref2016.d032416a.  Projections:  EIA, AEO2016 National Energy Modeling System run ref2016.d032416a.</t>
  </si>
  <si>
    <t>estimated as the sum of the components.  2015:  EIA, Short-Term Energy Outlook, February 2016 and EIA, AEO2016 National Energy</t>
  </si>
  <si>
    <t>estimated from the State Energy Data System database, EIA, State Energy Data System 2013.  2014 end-user prices</t>
  </si>
  <si>
    <t>of United States Fuel Taxes, Inspection Fees, and Environmental Taxes and Fees", May 2011.  2014 data for price mark-ups</t>
  </si>
  <si>
    <t>Petroleum Product Sales Report".  2014 diesel, gasoline, and jet fuel taxes:  Defense Energy Support Center, "Compilation</t>
  </si>
  <si>
    <t>(EIA), Form EIA-782A, "Refiners'/Gas Plant Operators' Monthly Petroleum Product Sales Report" and EIA-782B, "Resellers'/Retailers' Monthly</t>
  </si>
  <si>
    <t xml:space="preserve">   Sources:  2014 distribution costs and wholesale prices estimated based on U.S. Energy Information Administration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</si>
  <si>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</si>
  <si>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</si>
  <si>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</si>
  <si>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</si>
  <si>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</si>
  <si>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</si>
  <si>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</si>
  <si>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</si>
  <si>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</si>
  <si>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</si>
  <si>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</si>
  <si>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</si>
  <si>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</si>
  <si>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</si>
  <si>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</si>
  <si>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</si>
  <si>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</si>
  <si>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</si>
  <si>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</si>
  <si>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</si>
  <si>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</si>
  <si>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</si>
  <si>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</si>
  <si>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</si>
  <si>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2015-</t>
  </si>
  <si>
    <t>(2015 dollars per gallon)</t>
  </si>
  <si>
    <t>PPC000</t>
  </si>
  <si>
    <t xml:space="preserve"> April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</si>
  <si>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</si>
  <si>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</si>
  <si>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</si>
  <si>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</si>
  <si>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</si>
  <si>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</si>
  <si>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</si>
  <si>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</si>
  <si>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</si>
  <si>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lignite</t>
  </si>
  <si>
    <t>BSoFPtiT BAU Share of Fuel Price that is Tax</t>
  </si>
  <si>
    <t>hard coal</t>
  </si>
  <si>
    <t>Since we are taking a ratio of dollar values, we do not need to convert for currency year.</t>
  </si>
  <si>
    <t>Motor Vehicle Fuel (Gasoline) Rates by Period</t>
  </si>
  <si>
    <t>Period</t>
  </si>
  <si>
    <t>Sales Tax Rate (plus applicable district taxes)</t>
  </si>
  <si>
    <t>Excludes Aviation Gasoline</t>
  </si>
  <si>
    <t>Prepayment of Sales Tax Rate (per gallon)</t>
  </si>
  <si>
    <t>Excise Tax Rate (per gallon)</t>
  </si>
  <si>
    <t>Excise Tax Rate for Aviation Gasoline (per gallon)</t>
  </si>
  <si>
    <t>07/2019–06/2020</t>
  </si>
  <si>
    <t>https://www.cdtfa.ca.gov/taxes-and-fees/sales-tax-rates-for-fuels.htm</t>
  </si>
  <si>
    <t>07/2018–06/2019</t>
  </si>
  <si>
    <t>11/2017–06/2018</t>
  </si>
  <si>
    <t>07/2017–10/2017</t>
  </si>
  <si>
    <t>07/2016–06/2017</t>
  </si>
  <si>
    <t>07/2015-06/2016</t>
  </si>
  <si>
    <t>04/2015-06/2015</t>
  </si>
  <si>
    <t>07/2014-03/2015</t>
  </si>
  <si>
    <t>plus 2.25%</t>
  </si>
  <si>
    <t>Use empirical data through 2020 and hold constant as a percentage of fuel price thereafter.</t>
  </si>
  <si>
    <t>California Department of Tax and Fee Administration</t>
  </si>
  <si>
    <t>Sales Tax Rates for Fuels</t>
  </si>
  <si>
    <t>Accessed 25 February 2020</t>
  </si>
  <si>
    <t>The California Department of Tax and Fee Administration source cited indicates this is the largely the case, i.e. it states:</t>
  </si>
  <si>
    <t>"Biodiesel, waste vegetable oil (wvo), and straight vegetable oil (svo) are taxed at the same rate as diesel fuel."</t>
  </si>
  <si>
    <t>Diesel Fuel (except Dyed Diesel) Rates by Period</t>
  </si>
  <si>
    <t>Sales Tax Rate Qualified Agricultural Use of Diesel (plus applicable district taxes)</t>
  </si>
  <si>
    <t>01/2017–06/2017</t>
  </si>
  <si>
    <t>07/2016–12/2016</t>
  </si>
  <si>
    <t>01/2016-06/2016</t>
  </si>
  <si>
    <t>07/2015-12/2015</t>
  </si>
  <si>
    <t>Prepayment</t>
  </si>
  <si>
    <t>% adder</t>
  </si>
  <si>
    <t>Excise</t>
  </si>
  <si>
    <t>Back to Contents</t>
  </si>
  <si>
    <t>Data 1: California All Grades All Formulations Retail Gasoline Prices (Dollars per Gallon)</t>
  </si>
  <si>
    <t>Sourcekey</t>
  </si>
  <si>
    <t>EMM_EPM0_PTE_SCA_DPG</t>
  </si>
  <si>
    <t>Date</t>
  </si>
  <si>
    <t>California All Grades All Formulations Retail Gasoline Prices (Dollars per Gallon)</t>
  </si>
  <si>
    <t>https://www.eia.gov/dnav/pet/hist/LeafHandler.ashx?n=PET&amp;s=EMM_EPM0_PTE_SCA_DPG&amp;f=A</t>
  </si>
  <si>
    <t xml:space="preserve">California specific tax rate data  have  been located for gasoline and diesel. </t>
  </si>
  <si>
    <t>For aviation fuel, we use the approach from the US EPS model</t>
  </si>
  <si>
    <t>For all other fuels, we assume the state average sales tax rate.</t>
  </si>
  <si>
    <t>California share calcs</t>
  </si>
  <si>
    <t>plus %</t>
  </si>
  <si>
    <t>Gasoline retail</t>
  </si>
  <si>
    <t>in $ terms</t>
  </si>
  <si>
    <t>Sum of gasoline</t>
  </si>
  <si>
    <t>Share of gasoline</t>
  </si>
  <si>
    <t>Gasoline sales and excise</t>
  </si>
  <si>
    <t>Diesel retail</t>
  </si>
  <si>
    <t>https://www.eia.gov/dnav/pet/pet_pri_gnd_dcus_sca_m.htm</t>
  </si>
  <si>
    <t>Prepayment + excise</t>
  </si>
  <si>
    <t>Federal taxes</t>
  </si>
  <si>
    <t>Sum of diesel</t>
  </si>
  <si>
    <t>Share of diesel</t>
  </si>
  <si>
    <t>https://www.salestaxhandbook.com/pdf/datasheets/CaliforniaSalesTax.pdf</t>
  </si>
  <si>
    <t>SalesTaxHandbook.com</t>
  </si>
  <si>
    <t>California sales tax info sheet</t>
  </si>
  <si>
    <t>State sales tax</t>
  </si>
  <si>
    <t>Annual Energy Outlook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</si>
</sst>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%"/>
    <numFmt numFmtId="167" formatCode="0.0000"/>
    <numFmt numFmtId="168" formatCode="yyyy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indexed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CFA"/>
        <bgColor indexed="64"/>
      </patternFill>
    </fill>
    <fill>
      <patternFill patternType="solid">
        <fgColor rgb="FFEBC1A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rgb="FF313A3C"/>
      </left>
      <right style="medium">
        <color rgb="FF313A3C"/>
      </right>
      <top style="medium">
        <color rgb="FF313A3C"/>
      </top>
      <bottom style="medium">
        <color rgb="FF313A3C"/>
      </bottom>
      <diagonal/>
    </border>
    <border>
      <left style="medium">
        <color rgb="FF313A3C"/>
      </left>
      <right style="medium">
        <color rgb="FF313A3C"/>
      </right>
      <top style="medium">
        <color rgb="FF313A3C"/>
      </top>
      <bottom/>
      <diagonal/>
    </border>
    <border>
      <left style="medium">
        <color rgb="FF313A3C"/>
      </left>
      <right style="medium">
        <color rgb="FF313A3C"/>
      </right>
      <top/>
      <bottom style="medium">
        <color rgb="FF313A3C"/>
      </bottom>
      <diagonal/>
    </border>
    <border>
      <left/>
      <right/>
      <top/>
      <bottom style="medium">
        <color rgb="FF313A3C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4" fillId="0" borderId="9" applyNumberFormat="0" applyProtection="0">
      <alignment horizontal="left" wrapText="1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10" applyNumberFormat="0" applyFont="0" applyFill="0" applyProtection="0">
      <alignment wrapText="1"/>
    </xf>
    <xf numFmtId="0" fontId="4" fillId="0" borderId="11" applyNumberFormat="0" applyFill="0" applyProtection="0">
      <alignment wrapText="1"/>
    </xf>
  </cellStyleXfs>
  <cellXfs count="6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3" borderId="0" xfId="0" applyFont="1" applyFill="1" applyAlignment="1">
      <alignment horizontal="right"/>
    </xf>
    <xf numFmtId="0" fontId="0" fillId="0" borderId="0" xfId="0" applyFont="1"/>
    <xf numFmtId="0" fontId="7" fillId="0" borderId="0" xfId="8"/>
    <xf numFmtId="0" fontId="9" fillId="0" borderId="0" xfId="8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0" fontId="10" fillId="0" borderId="0" xfId="8" applyFont="1"/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8" applyAlignment="1" applyProtection="1">
      <alignment horizontal="left"/>
    </xf>
    <xf numFmtId="0" fontId="0" fillId="0" borderId="0" xfId="13" applyFont="1"/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8" applyFont="1"/>
    <xf numFmtId="0" fontId="0" fillId="0" borderId="0" xfId="0" applyAlignment="1">
      <alignment wrapText="1"/>
    </xf>
    <xf numFmtId="0" fontId="0" fillId="0" borderId="0" xfId="0"/>
    <xf numFmtId="0" fontId="12" fillId="0" borderId="0" xfId="21"/>
    <xf numFmtId="167" fontId="0" fillId="0" borderId="0" xfId="0" applyNumberFormat="1"/>
    <xf numFmtId="8" fontId="0" fillId="0" borderId="0" xfId="0" applyNumberFormat="1"/>
    <xf numFmtId="0" fontId="0" fillId="0" borderId="0" xfId="0"/>
    <xf numFmtId="0" fontId="19" fillId="6" borderId="12" xfId="0" applyFont="1" applyFill="1" applyBorder="1" applyAlignment="1">
      <alignment vertical="center" wrapText="1"/>
    </xf>
    <xf numFmtId="10" fontId="19" fillId="6" borderId="12" xfId="0" applyNumberFormat="1" applyFont="1" applyFill="1" applyBorder="1" applyAlignment="1">
      <alignment vertical="center" wrapText="1"/>
    </xf>
    <xf numFmtId="8" fontId="19" fillId="6" borderId="12" xfId="0" applyNumberFormat="1" applyFont="1" applyFill="1" applyBorder="1" applyAlignment="1">
      <alignment vertical="center" wrapText="1"/>
    </xf>
    <xf numFmtId="10" fontId="19" fillId="6" borderId="0" xfId="0" applyNumberFormat="1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left" vertical="top" wrapText="1"/>
    </xf>
    <xf numFmtId="0" fontId="2" fillId="5" borderId="14" xfId="1" applyFont="1" applyFill="1" applyBorder="1" applyAlignment="1">
      <alignment horizontal="left" vertical="center" wrapText="1"/>
    </xf>
    <xf numFmtId="0" fontId="2" fillId="5" borderId="12" xfId="1" applyFont="1" applyFill="1" applyBorder="1" applyAlignment="1">
      <alignment horizontal="left" vertical="top" wrapText="1"/>
    </xf>
    <xf numFmtId="0" fontId="21" fillId="5" borderId="12" xfId="0" applyFont="1" applyFill="1" applyBorder="1" applyAlignment="1">
      <alignment horizontal="left" vertical="top" wrapText="1"/>
    </xf>
    <xf numFmtId="0" fontId="22" fillId="6" borderId="12" xfId="0" applyFont="1" applyFill="1" applyBorder="1" applyAlignment="1">
      <alignment vertical="center" wrapText="1"/>
    </xf>
    <xf numFmtId="10" fontId="22" fillId="6" borderId="12" xfId="0" applyNumberFormat="1" applyFont="1" applyFill="1" applyBorder="1" applyAlignment="1">
      <alignment vertical="center" wrapText="1"/>
    </xf>
    <xf numFmtId="8" fontId="22" fillId="6" borderId="12" xfId="0" applyNumberFormat="1" applyFont="1" applyFill="1" applyBorder="1" applyAlignment="1">
      <alignment vertical="center" wrapText="1"/>
    </xf>
    <xf numFmtId="0" fontId="2" fillId="4" borderId="0" xfId="1" applyFont="1" applyFill="1" applyAlignment="1">
      <alignment horizontal="center" vertical="center"/>
    </xf>
    <xf numFmtId="0" fontId="17" fillId="0" borderId="0" xfId="0" applyFont="1"/>
    <xf numFmtId="0" fontId="17" fillId="4" borderId="15" xfId="0" applyFont="1" applyFill="1" applyBorder="1" applyAlignment="1">
      <alignment horizontal="center" vertical="center" wrapText="1"/>
    </xf>
    <xf numFmtId="0" fontId="17" fillId="0" borderId="15" xfId="0" applyFont="1" applyBorder="1"/>
    <xf numFmtId="0" fontId="20" fillId="5" borderId="13" xfId="0" applyFont="1" applyFill="1" applyBorder="1" applyAlignment="1">
      <alignment horizontal="left" vertical="top" wrapText="1"/>
    </xf>
    <xf numFmtId="0" fontId="20" fillId="5" borderId="14" xfId="0" applyFont="1" applyFill="1" applyBorder="1" applyAlignment="1">
      <alignment horizontal="left" vertical="top" wrapText="1"/>
    </xf>
    <xf numFmtId="0" fontId="18" fillId="4" borderId="0" xfId="0" applyFont="1" applyFill="1" applyAlignment="1">
      <alignment horizontal="center" vertical="center"/>
    </xf>
    <xf numFmtId="0" fontId="0" fillId="0" borderId="0" xfId="0"/>
    <xf numFmtId="0" fontId="0" fillId="4" borderId="15" xfId="0" applyFill="1" applyBorder="1" applyAlignment="1">
      <alignment horizontal="center" vertical="center" wrapText="1"/>
    </xf>
    <xf numFmtId="0" fontId="0" fillId="0" borderId="15" xfId="0" applyBorder="1"/>
    <xf numFmtId="0" fontId="7" fillId="0" borderId="8" xfId="9" applyFont="1" applyFill="1" applyBorder="1" applyAlignment="1">
      <alignment wrapText="1"/>
    </xf>
    <xf numFmtId="0" fontId="13" fillId="0" borderId="0" xfId="19" quotePrefix="1" applyAlignment="1" applyProtection="1">
      <alignment horizontal="left"/>
    </xf>
    <xf numFmtId="0" fontId="23" fillId="0" borderId="0" xfId="21" applyFont="1"/>
    <xf numFmtId="0" fontId="24" fillId="0" borderId="0" xfId="21" applyFont="1" applyAlignment="1">
      <alignment horizontal="center" wrapText="1"/>
    </xf>
    <xf numFmtId="0" fontId="25" fillId="0" borderId="0" xfId="21" applyFont="1" applyAlignment="1">
      <alignment horizontal="center" wrapText="1"/>
    </xf>
    <xf numFmtId="168" fontId="12" fillId="0" borderId="0" xfId="21" applyNumberFormat="1"/>
    <xf numFmtId="4" fontId="0" fillId="0" borderId="0" xfId="0" applyNumberFormat="1"/>
    <xf numFmtId="10" fontId="0" fillId="0" borderId="0" xfId="0" applyNumberFormat="1"/>
    <xf numFmtId="0" fontId="12" fillId="0" borderId="0" xfId="21"/>
    <xf numFmtId="0" fontId="0" fillId="2" borderId="0" xfId="0" applyFill="1"/>
    <xf numFmtId="0" fontId="12" fillId="0" borderId="0" xfId="21"/>
  </cellXfs>
  <cellStyles count="24">
    <cellStyle name="Body: normal cell" xfId="5"/>
    <cellStyle name="Body: normal cell 2" xfId="11"/>
    <cellStyle name="Followed Hyperlink" xfId="15" builtinId="9" customBuiltin="1"/>
    <cellStyle name="Font: Calibri, 9pt regular" xfId="2"/>
    <cellStyle name="Font: Calibri, 9pt regular 2" xfId="13"/>
    <cellStyle name="Footnotes: all except top row" xfId="16"/>
    <cellStyle name="Footnotes: top row" xfId="7"/>
    <cellStyle name="Footnotes: top row 2" xfId="9"/>
    <cellStyle name="Header: bottom row" xfId="3"/>
    <cellStyle name="Header: bottom row 2" xfId="12"/>
    <cellStyle name="Header: top rows" xfId="17"/>
    <cellStyle name="Hyperlink" xfId="1" builtinId="8"/>
    <cellStyle name="Hyperlink 2" xfId="19"/>
    <cellStyle name="Hyperlink 3" xfId="20"/>
    <cellStyle name="Hyperlink 4" xfId="18"/>
    <cellStyle name="Normal" xfId="0" builtinId="0"/>
    <cellStyle name="Normal 2" xfId="8"/>
    <cellStyle name="Normal 3" xfId="21"/>
    <cellStyle name="Parent row" xfId="6"/>
    <cellStyle name="Parent row 2" xfId="10"/>
    <cellStyle name="Section Break" xfId="22"/>
    <cellStyle name="Section Break: parent row" xfId="23"/>
    <cellStyle name="Table title" xfId="4"/>
    <cellStyle name="Table title 2" xfId="14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alestaxhandbook.com/pdf/datasheets/CaliforniaSalesTax.pdf" TargetMode="External"/><Relationship Id="rId1" Type="http://schemas.openxmlformats.org/officeDocument/2006/relationships/hyperlink" Target="https://www.cdtfa.ca.gov/taxes-and-fees/sales-tax-rates-for-fuels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tfa.ca.gov/taxes-and-fees/sales-tax-rates-for-fuels.htm" TargetMode="External"/><Relationship Id="rId2" Type="http://schemas.openxmlformats.org/officeDocument/2006/relationships/hyperlink" Target="https://www.cdtfa.ca.gov/taxes-and-fees/sales-tax-rates-for-fuels.htm" TargetMode="External"/><Relationship Id="rId1" Type="http://schemas.openxmlformats.org/officeDocument/2006/relationships/hyperlink" Target="https://www.cdtfa.ca.gov/taxes-and-fees/sales-tax-rates-for-fuels.htm" TargetMode="External"/><Relationship Id="rId5" Type="http://schemas.openxmlformats.org/officeDocument/2006/relationships/hyperlink" Target="https://www.cdtfa.ca.gov/taxes-and-fees/sales-tax-rates-for-fuels.htm" TargetMode="External"/><Relationship Id="rId4" Type="http://schemas.openxmlformats.org/officeDocument/2006/relationships/hyperlink" Target="https://www.cdtfa.ca.gov/taxes-and-fees/sales-tax-rates-for-fuels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pet/pet_pri_gnd_dcus_sca_m.htm" TargetMode="External"/><Relationship Id="rId2" Type="http://schemas.openxmlformats.org/officeDocument/2006/relationships/hyperlink" Target="https://www.eia.gov/dnav/pet/hist/LeafHandler.ashx?n=PET&amp;s=EMM_EPM0_PTE_SCA_DPG&amp;f=A" TargetMode="External"/><Relationship Id="rId1" Type="http://schemas.openxmlformats.org/officeDocument/2006/relationships/hyperlink" Target="https://www.eia.gov/dnav/pet/hist/LeafHandler.ashx?n=PET&amp;s=EMM_EPM0_PTE_SCA_DPG&amp;f=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tfa.ca.gov/taxes-and-fees/sales-tax-rates-for-fuels.htm" TargetMode="External"/><Relationship Id="rId2" Type="http://schemas.openxmlformats.org/officeDocument/2006/relationships/hyperlink" Target="https://www.cdtfa.ca.gov/taxes-and-fees/sales-tax-rates-for-fuels.htm" TargetMode="External"/><Relationship Id="rId1" Type="http://schemas.openxmlformats.org/officeDocument/2006/relationships/hyperlink" Target="https://www.cdtfa.ca.gov/taxes-and-fees/sales-tax-rates-for-fuels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dtfa.ca.gov/taxes-and-fees/sales-tax-rates-for-fuel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31" workbookViewId="0">
      <selection activeCell="A41" sqref="A41:XFD45"/>
    </sheetView>
  </sheetViews>
  <sheetFormatPr defaultRowHeight="14.25" x14ac:dyDescent="0.45"/>
  <cols>
    <col min="2" max="2" width="79.59765625" customWidth="1"/>
    <col min="3" max="3" width="18.1328125" customWidth="1"/>
  </cols>
  <sheetData>
    <row r="1" spans="1:2" ht="15" x14ac:dyDescent="0.25">
      <c r="A1" s="1" t="s">
        <v>89</v>
      </c>
    </row>
    <row r="3" spans="1:2" ht="15" x14ac:dyDescent="0.25">
      <c r="A3" s="1" t="s">
        <v>0</v>
      </c>
      <c r="B3" s="2" t="s">
        <v>33</v>
      </c>
    </row>
    <row r="4" spans="1:2" ht="15" x14ac:dyDescent="0.25">
      <c r="B4" t="s">
        <v>1</v>
      </c>
    </row>
    <row r="5" spans="1:2" ht="15" x14ac:dyDescent="0.25">
      <c r="B5" s="3">
        <v>2016</v>
      </c>
    </row>
    <row r="6" spans="1:2" ht="15" x14ac:dyDescent="0.25">
      <c r="B6" t="s">
        <v>85</v>
      </c>
    </row>
    <row r="7" spans="1:2" ht="15" x14ac:dyDescent="0.25">
      <c r="B7" s="4" t="s">
        <v>41</v>
      </c>
    </row>
    <row r="8" spans="1:2" x14ac:dyDescent="0.45">
      <c r="B8" t="s">
        <v>40</v>
      </c>
    </row>
    <row r="10" spans="1:2" s="23" customFormat="1" x14ac:dyDescent="0.45">
      <c r="B10" s="23" t="s">
        <v>110</v>
      </c>
    </row>
    <row r="11" spans="1:2" s="23" customFormat="1" x14ac:dyDescent="0.45">
      <c r="B11" s="4" t="s">
        <v>100</v>
      </c>
    </row>
    <row r="12" spans="1:2" s="27" customFormat="1" x14ac:dyDescent="0.45">
      <c r="B12" s="23" t="s">
        <v>111</v>
      </c>
    </row>
    <row r="13" spans="1:2" s="27" customFormat="1" x14ac:dyDescent="0.45">
      <c r="B13" s="23" t="s">
        <v>112</v>
      </c>
    </row>
    <row r="14" spans="1:2" s="27" customFormat="1" x14ac:dyDescent="0.45">
      <c r="B14" s="4"/>
    </row>
    <row r="15" spans="1:2" s="27" customFormat="1" x14ac:dyDescent="0.45">
      <c r="B15" s="27" t="s">
        <v>1</v>
      </c>
    </row>
    <row r="16" spans="1:2" s="23" customFormat="1" x14ac:dyDescent="0.45">
      <c r="B16" s="3">
        <v>2018</v>
      </c>
    </row>
    <row r="17" spans="1:4" s="23" customFormat="1" x14ac:dyDescent="0.45">
      <c r="B17" s="27" t="s">
        <v>151</v>
      </c>
    </row>
    <row r="18" spans="1:4" s="23" customFormat="1" x14ac:dyDescent="0.45">
      <c r="B18" s="4" t="s">
        <v>41</v>
      </c>
    </row>
    <row r="19" spans="1:4" s="23" customFormat="1" x14ac:dyDescent="0.45">
      <c r="B19" s="27" t="s">
        <v>40</v>
      </c>
    </row>
    <row r="20" spans="1:4" s="27" customFormat="1" x14ac:dyDescent="0.45"/>
    <row r="21" spans="1:4" x14ac:dyDescent="0.45">
      <c r="B21" s="2" t="s">
        <v>150</v>
      </c>
    </row>
    <row r="22" spans="1:4" ht="15" x14ac:dyDescent="0.25">
      <c r="B22" t="s">
        <v>148</v>
      </c>
    </row>
    <row r="23" spans="1:4" x14ac:dyDescent="0.45">
      <c r="B23" t="s">
        <v>149</v>
      </c>
    </row>
    <row r="24" spans="1:4" x14ac:dyDescent="0.45">
      <c r="B24" s="4" t="s">
        <v>147</v>
      </c>
    </row>
    <row r="26" spans="1:4" ht="15" x14ac:dyDescent="0.25">
      <c r="A26" s="1" t="s">
        <v>34</v>
      </c>
    </row>
    <row r="27" spans="1:4" ht="15" x14ac:dyDescent="0.25">
      <c r="A27" t="s">
        <v>131</v>
      </c>
    </row>
    <row r="28" spans="1:4" x14ac:dyDescent="0.45">
      <c r="A28" t="s">
        <v>35</v>
      </c>
    </row>
    <row r="29" spans="1:4" s="23" customFormat="1" x14ac:dyDescent="0.45">
      <c r="A29" s="23" t="s">
        <v>113</v>
      </c>
    </row>
    <row r="30" spans="1:4" x14ac:dyDescent="0.45">
      <c r="A30" t="s">
        <v>114</v>
      </c>
    </row>
    <row r="31" spans="1:4" s="23" customFormat="1" x14ac:dyDescent="0.45"/>
    <row r="32" spans="1:4" s="27" customFormat="1" x14ac:dyDescent="0.45">
      <c r="A32" s="27" t="s">
        <v>132</v>
      </c>
      <c r="D32"/>
    </row>
    <row r="33" spans="1:3" s="27" customFormat="1" x14ac:dyDescent="0.45"/>
    <row r="34" spans="1:3" x14ac:dyDescent="0.45">
      <c r="A34" t="s">
        <v>133</v>
      </c>
    </row>
    <row r="35" spans="1:3" x14ac:dyDescent="0.45">
      <c r="A35" s="5" t="s">
        <v>36</v>
      </c>
    </row>
    <row r="36" spans="1:3" s="23" customFormat="1" x14ac:dyDescent="0.45">
      <c r="A36" s="6">
        <v>8.3729999999999999E-2</v>
      </c>
      <c r="C36" s="6"/>
    </row>
    <row r="37" spans="1:3" s="23" customFormat="1" x14ac:dyDescent="0.45">
      <c r="C37" s="6"/>
    </row>
    <row r="38" spans="1:3" ht="15" x14ac:dyDescent="0.25">
      <c r="A38" s="1" t="s">
        <v>42</v>
      </c>
    </row>
    <row r="39" spans="1:3" ht="15" x14ac:dyDescent="0.25">
      <c r="A39" t="s">
        <v>91</v>
      </c>
    </row>
    <row r="43" spans="1:3" x14ac:dyDescent="0.45">
      <c r="A43" s="23"/>
    </row>
    <row r="44" spans="1:3" ht="10.9" customHeight="1" x14ac:dyDescent="0.45"/>
  </sheetData>
  <hyperlinks>
    <hyperlink ref="B11" r:id="rId1"/>
    <hyperlink ref="B2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F9" sqref="F9"/>
    </sheetView>
  </sheetViews>
  <sheetFormatPr defaultRowHeight="14.25" x14ac:dyDescent="0.45"/>
  <sheetData>
    <row r="1" spans="1:36" x14ac:dyDescent="0.45">
      <c r="A1" s="4" t="s">
        <v>100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x14ac:dyDescent="0.45">
      <c r="A2" s="23" t="s">
        <v>109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 x14ac:dyDescent="0.4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36" x14ac:dyDescent="0.45">
      <c r="A4" s="23"/>
      <c r="B4" s="23">
        <v>2016</v>
      </c>
      <c r="C4" s="23">
        <v>2017</v>
      </c>
      <c r="D4" s="23">
        <v>2018</v>
      </c>
      <c r="E4" s="23">
        <v>2019</v>
      </c>
      <c r="F4" s="23">
        <v>2020</v>
      </c>
      <c r="G4" s="23">
        <v>2021</v>
      </c>
      <c r="H4" s="23">
        <v>2022</v>
      </c>
      <c r="I4" s="23">
        <v>2023</v>
      </c>
      <c r="J4" s="23">
        <v>2024</v>
      </c>
      <c r="K4" s="23">
        <v>2025</v>
      </c>
      <c r="L4" s="23">
        <v>2026</v>
      </c>
      <c r="M4" s="23">
        <v>2027</v>
      </c>
      <c r="N4" s="23">
        <v>2028</v>
      </c>
      <c r="O4" s="23">
        <v>2029</v>
      </c>
      <c r="P4" s="23">
        <v>2030</v>
      </c>
      <c r="Q4" s="23">
        <v>2031</v>
      </c>
      <c r="R4" s="23">
        <v>2032</v>
      </c>
      <c r="S4" s="23">
        <v>2033</v>
      </c>
      <c r="T4" s="23">
        <v>2034</v>
      </c>
      <c r="U4" s="23">
        <v>2035</v>
      </c>
      <c r="V4" s="23">
        <v>2036</v>
      </c>
      <c r="W4" s="23">
        <v>2037</v>
      </c>
      <c r="X4" s="23">
        <v>2038</v>
      </c>
      <c r="Y4" s="23">
        <v>2039</v>
      </c>
      <c r="Z4" s="23">
        <v>2040</v>
      </c>
      <c r="AA4" s="23">
        <v>2041</v>
      </c>
      <c r="AB4" s="23">
        <v>2042</v>
      </c>
      <c r="AC4" s="23">
        <v>2043</v>
      </c>
      <c r="AD4" s="23">
        <v>2044</v>
      </c>
      <c r="AE4" s="23">
        <v>2045</v>
      </c>
      <c r="AF4" s="23">
        <v>2046</v>
      </c>
      <c r="AG4" s="23">
        <v>2047</v>
      </c>
      <c r="AH4" s="23">
        <v>2048</v>
      </c>
      <c r="AI4" s="23">
        <v>2049</v>
      </c>
      <c r="AJ4" s="23">
        <v>2050</v>
      </c>
    </row>
    <row r="5" spans="1:36" x14ac:dyDescent="0.45">
      <c r="A5" t="s">
        <v>121</v>
      </c>
      <c r="B5" s="26">
        <f>D18</f>
        <v>0.17</v>
      </c>
      <c r="C5" s="26">
        <f>D16</f>
        <v>0.18</v>
      </c>
      <c r="D5" s="26">
        <f>D15</f>
        <v>0.25</v>
      </c>
      <c r="E5" s="26">
        <f>D14</f>
        <v>0.31</v>
      </c>
      <c r="F5" s="26">
        <f>D13</f>
        <v>0.32</v>
      </c>
    </row>
    <row r="6" spans="1:36" x14ac:dyDescent="0.45">
      <c r="A6" t="s">
        <v>123</v>
      </c>
      <c r="B6" s="26">
        <f>E18</f>
        <v>0.16</v>
      </c>
      <c r="C6" s="26">
        <f>E16</f>
        <v>0.16</v>
      </c>
      <c r="D6" s="26">
        <f>E15</f>
        <v>0.36</v>
      </c>
      <c r="E6" s="26">
        <f>E14</f>
        <v>0.36</v>
      </c>
      <c r="F6" s="26">
        <f>E13</f>
        <v>0.36</v>
      </c>
    </row>
    <row r="7" spans="1:36" s="27" customFormat="1" x14ac:dyDescent="0.45">
      <c r="A7" s="27" t="s">
        <v>143</v>
      </c>
      <c r="B7" s="26">
        <f>B5+B6</f>
        <v>0.33</v>
      </c>
      <c r="C7" s="26">
        <f t="shared" ref="C7:F7" si="0">C5+C6</f>
        <v>0.33999999999999997</v>
      </c>
      <c r="D7" s="26">
        <f t="shared" si="0"/>
        <v>0.61</v>
      </c>
      <c r="E7" s="26">
        <f t="shared" si="0"/>
        <v>0.66999999999999993</v>
      </c>
      <c r="F7" s="26">
        <f t="shared" si="0"/>
        <v>0.67999999999999994</v>
      </c>
    </row>
    <row r="8" spans="1:36" x14ac:dyDescent="0.45">
      <c r="A8" t="s">
        <v>122</v>
      </c>
      <c r="B8" s="56">
        <f>B19</f>
        <v>9.2499999999999999E-2</v>
      </c>
      <c r="C8" s="56">
        <f>B17</f>
        <v>0.09</v>
      </c>
      <c r="D8" s="56">
        <f>B15</f>
        <v>0.13</v>
      </c>
      <c r="E8" s="56">
        <f>B14</f>
        <v>0.13</v>
      </c>
      <c r="F8" s="56">
        <f>B13</f>
        <v>0.13</v>
      </c>
    </row>
    <row r="10" spans="1:36" x14ac:dyDescent="0.45">
      <c r="A10" s="39" t="s">
        <v>115</v>
      </c>
      <c r="B10" s="40"/>
      <c r="C10" s="40"/>
      <c r="D10" s="40"/>
      <c r="E10" s="40"/>
    </row>
    <row r="11" spans="1:36" ht="14.65" thickBot="1" x14ac:dyDescent="0.5">
      <c r="A11" s="41"/>
      <c r="B11" s="42"/>
      <c r="C11" s="42"/>
      <c r="D11" s="42"/>
      <c r="E11" s="42"/>
    </row>
    <row r="12" spans="1:36" ht="142.9" thickBot="1" x14ac:dyDescent="0.5">
      <c r="A12" s="35" t="s">
        <v>93</v>
      </c>
      <c r="B12" s="34" t="s">
        <v>94</v>
      </c>
      <c r="C12" s="34" t="s">
        <v>116</v>
      </c>
      <c r="D12" s="35" t="s">
        <v>96</v>
      </c>
      <c r="E12" s="34" t="s">
        <v>97</v>
      </c>
    </row>
    <row r="13" spans="1:36" ht="28.9" thickBot="1" x14ac:dyDescent="0.5">
      <c r="A13" s="36" t="s">
        <v>99</v>
      </c>
      <c r="B13" s="37">
        <v>0.13</v>
      </c>
      <c r="C13" s="37">
        <v>2.2499999999999999E-2</v>
      </c>
      <c r="D13" s="38">
        <v>0.32</v>
      </c>
      <c r="E13" s="38">
        <v>0.36</v>
      </c>
    </row>
    <row r="14" spans="1:36" ht="28.9" thickBot="1" x14ac:dyDescent="0.5">
      <c r="A14" s="36" t="s">
        <v>101</v>
      </c>
      <c r="B14" s="37">
        <v>0.13</v>
      </c>
      <c r="C14" s="37">
        <v>2.2499999999999999E-2</v>
      </c>
      <c r="D14" s="38">
        <v>0.31</v>
      </c>
      <c r="E14" s="38">
        <v>0.36</v>
      </c>
    </row>
    <row r="15" spans="1:36" ht="28.9" thickBot="1" x14ac:dyDescent="0.5">
      <c r="A15" s="36" t="s">
        <v>102</v>
      </c>
      <c r="B15" s="37">
        <v>0.13</v>
      </c>
      <c r="C15" s="37">
        <v>2.2499999999999999E-2</v>
      </c>
      <c r="D15" s="38">
        <v>0.25</v>
      </c>
      <c r="E15" s="38">
        <v>0.36</v>
      </c>
    </row>
    <row r="16" spans="1:36" ht="28.9" thickBot="1" x14ac:dyDescent="0.5">
      <c r="A16" s="36" t="s">
        <v>103</v>
      </c>
      <c r="B16" s="37">
        <v>0.09</v>
      </c>
      <c r="C16" s="37">
        <v>2.2499999999999999E-2</v>
      </c>
      <c r="D16" s="38">
        <v>0.18</v>
      </c>
      <c r="E16" s="38">
        <v>0.16</v>
      </c>
    </row>
    <row r="17" spans="1:5" ht="28.9" thickBot="1" x14ac:dyDescent="0.5">
      <c r="A17" s="36" t="s">
        <v>117</v>
      </c>
      <c r="B17" s="37">
        <v>0.09</v>
      </c>
      <c r="C17" s="37">
        <v>2.2499999999999999E-2</v>
      </c>
      <c r="D17" s="38">
        <v>0.17</v>
      </c>
      <c r="E17" s="38">
        <v>0.16</v>
      </c>
    </row>
    <row r="18" spans="1:5" ht="28.9" thickBot="1" x14ac:dyDescent="0.5">
      <c r="A18" s="36" t="s">
        <v>118</v>
      </c>
      <c r="B18" s="37">
        <v>9.2499999999999999E-2</v>
      </c>
      <c r="C18" s="37">
        <v>2.2499999999999999E-2</v>
      </c>
      <c r="D18" s="38">
        <v>0.17</v>
      </c>
      <c r="E18" s="38">
        <v>0.16</v>
      </c>
    </row>
    <row r="19" spans="1:5" ht="28.9" thickBot="1" x14ac:dyDescent="0.5">
      <c r="A19" s="36" t="s">
        <v>119</v>
      </c>
      <c r="B19" s="37">
        <v>9.2499999999999999E-2</v>
      </c>
      <c r="C19" s="37">
        <v>2.2499999999999999E-2</v>
      </c>
      <c r="D19" s="38">
        <v>0.22500000000000001</v>
      </c>
      <c r="E19" s="38">
        <v>0.13</v>
      </c>
    </row>
    <row r="20" spans="1:5" ht="28.9" thickBot="1" x14ac:dyDescent="0.5">
      <c r="A20" s="36" t="s">
        <v>120</v>
      </c>
      <c r="B20" s="37">
        <v>9.2499999999999999E-2</v>
      </c>
      <c r="C20" s="37">
        <v>0.02</v>
      </c>
      <c r="D20" s="38">
        <v>0.22500000000000001</v>
      </c>
      <c r="E20" s="38">
        <v>0.13</v>
      </c>
    </row>
  </sheetData>
  <mergeCells count="2">
    <mergeCell ref="A10:E10"/>
    <mergeCell ref="A11:E11"/>
  </mergeCells>
  <hyperlinks>
    <hyperlink ref="A1" r:id="rId1"/>
    <hyperlink ref="A10" r:id="rId2" location="note1-diesel" display="https://www.cdtfa.ca.gov/taxes-and-fees/sales-tax-rates-for-fuels.htm - note1-diesel"/>
    <hyperlink ref="B12" r:id="rId3" location="note2-diesel" display="https://www.cdtfa.ca.gov/taxes-and-fees/sales-tax-rates-for-fuels.htm - note2-diesel"/>
    <hyperlink ref="C12" r:id="rId4" location="note3-diesel" display="https://www.cdtfa.ca.gov/taxes-and-fees/sales-tax-rates-for-fuels.htm - note3-diesel"/>
    <hyperlink ref="E12" r:id="rId5" location="note2-diesel" display="https://www.cdtfa.ca.gov/taxes-and-fees/sales-tax-rates-for-fuels.htm - note2-diese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8" workbookViewId="0">
      <selection activeCell="B30" sqref="B30:F30"/>
    </sheetView>
  </sheetViews>
  <sheetFormatPr defaultRowHeight="14.25" x14ac:dyDescent="0.45"/>
  <cols>
    <col min="1" max="1" width="15.9296875" customWidth="1"/>
  </cols>
  <sheetData>
    <row r="1" spans="1:6" x14ac:dyDescent="0.45">
      <c r="A1" t="s">
        <v>134</v>
      </c>
    </row>
    <row r="3" spans="1:6" x14ac:dyDescent="0.45">
      <c r="B3">
        <f>'CA gasoline taxes'!B4</f>
        <v>2016</v>
      </c>
      <c r="C3">
        <f>'CA gasoline taxes'!C4</f>
        <v>2017</v>
      </c>
      <c r="D3">
        <f>'CA gasoline taxes'!D4</f>
        <v>2018</v>
      </c>
      <c r="E3">
        <f>'CA gasoline taxes'!E4</f>
        <v>2019</v>
      </c>
      <c r="F3">
        <f>'CA gasoline taxes'!F4</f>
        <v>2020</v>
      </c>
    </row>
    <row r="4" spans="1:6" s="27" customFormat="1" x14ac:dyDescent="0.45">
      <c r="A4" s="27" t="s">
        <v>136</v>
      </c>
      <c r="B4" s="27">
        <f>'EIA data'!B25</f>
        <v>2.782</v>
      </c>
      <c r="C4" s="27">
        <f>'EIA data'!B26</f>
        <v>3.08</v>
      </c>
      <c r="D4" s="27">
        <f>'EIA data'!B27</f>
        <v>3.5510000000000002</v>
      </c>
      <c r="E4" s="27">
        <f>'EIA data'!B28</f>
        <v>3.677</v>
      </c>
      <c r="F4" s="27">
        <f>E4</f>
        <v>3.677</v>
      </c>
    </row>
    <row r="5" spans="1:6" s="58" customFormat="1" x14ac:dyDescent="0.45"/>
    <row r="6" spans="1:6" s="27" customFormat="1" x14ac:dyDescent="0.45"/>
    <row r="7" spans="1:6" ht="28.5" x14ac:dyDescent="0.45">
      <c r="A7" s="22" t="str">
        <f>'CA gasoline taxes'!A5</f>
        <v>Gasoline sales and excise</v>
      </c>
      <c r="B7">
        <f>'CA gasoline taxes'!B5</f>
        <v>0.32800000000000001</v>
      </c>
      <c r="C7">
        <f>'CA gasoline taxes'!C5</f>
        <v>0.34699999999999998</v>
      </c>
      <c r="D7">
        <f>'CA gasoline taxes'!D5</f>
        <v>0.46699999999999997</v>
      </c>
      <c r="E7">
        <f>'CA gasoline taxes'!E5</f>
        <v>0.47699999999999998</v>
      </c>
      <c r="F7">
        <f>'CA gasoline taxes'!F5</f>
        <v>0.53299999999999992</v>
      </c>
    </row>
    <row r="8" spans="1:6" x14ac:dyDescent="0.45">
      <c r="A8" t="s">
        <v>135</v>
      </c>
      <c r="B8">
        <v>2.2499999999999999E-2</v>
      </c>
      <c r="C8" s="27">
        <v>2.2499999999999999E-2</v>
      </c>
      <c r="D8" s="27">
        <v>2.2499999999999999E-2</v>
      </c>
      <c r="E8" s="27">
        <v>2.2499999999999999E-2</v>
      </c>
      <c r="F8" s="27">
        <v>2.2499999999999999E-2</v>
      </c>
    </row>
    <row r="9" spans="1:6" x14ac:dyDescent="0.45">
      <c r="A9" t="str">
        <f>'CA gasoline taxes'!B6</f>
        <v>plus 2.25%</v>
      </c>
    </row>
    <row r="10" spans="1:6" x14ac:dyDescent="0.45">
      <c r="A10" t="s">
        <v>137</v>
      </c>
      <c r="B10">
        <f>B8*B4</f>
        <v>6.2594999999999998E-2</v>
      </c>
      <c r="C10" s="27">
        <f>C8*C4</f>
        <v>6.93E-2</v>
      </c>
      <c r="D10" s="27">
        <f>D8*D4</f>
        <v>7.9897499999999996E-2</v>
      </c>
      <c r="E10" s="27">
        <f>E8*E4</f>
        <v>8.27325E-2</v>
      </c>
      <c r="F10" s="27">
        <f>F8*F4</f>
        <v>8.27325E-2</v>
      </c>
    </row>
    <row r="11" spans="1:6" x14ac:dyDescent="0.45">
      <c r="A11" t="s">
        <v>144</v>
      </c>
      <c r="B11" s="55">
        <f>'AEO Table 59'!E25</f>
        <v>0.170237</v>
      </c>
      <c r="C11" s="55">
        <f>'AEO Table 59'!F25</f>
        <v>0.16673099999999999</v>
      </c>
      <c r="D11" s="55">
        <f>'AEO Table 59'!G25</f>
        <v>0.16351199999999999</v>
      </c>
      <c r="E11" s="55">
        <f>'AEO Table 59'!H25</f>
        <v>0.16031100000000001</v>
      </c>
      <c r="F11" s="55">
        <f>'AEO Table 59'!I25</f>
        <v>0.15694900000000001</v>
      </c>
    </row>
    <row r="12" spans="1:6" s="58" customFormat="1" x14ac:dyDescent="0.45"/>
    <row r="13" spans="1:6" x14ac:dyDescent="0.45">
      <c r="A13" t="s">
        <v>138</v>
      </c>
      <c r="B13" s="55">
        <f>B7+B10+B11</f>
        <v>0.560832</v>
      </c>
      <c r="C13" s="55">
        <f>C7+C10+C11</f>
        <v>0.58303099999999997</v>
      </c>
      <c r="D13" s="55">
        <f>D7+D10+D11</f>
        <v>0.71040949999999992</v>
      </c>
      <c r="E13" s="55">
        <f>E7+E10+E11</f>
        <v>0.72004349999999995</v>
      </c>
      <c r="F13" s="55">
        <f>F7+F10+F11</f>
        <v>0.77268149999999991</v>
      </c>
    </row>
    <row r="14" spans="1:6" s="58" customFormat="1" x14ac:dyDescent="0.45"/>
    <row r="15" spans="1:6" x14ac:dyDescent="0.45">
      <c r="A15" t="s">
        <v>139</v>
      </c>
      <c r="B15">
        <f>B13/B4</f>
        <v>0.20159309849029475</v>
      </c>
      <c r="C15" s="27">
        <f>C13/C4</f>
        <v>0.1892957792207792</v>
      </c>
      <c r="D15" s="27">
        <f>D13/D4</f>
        <v>0.20005899746550265</v>
      </c>
      <c r="E15" s="27">
        <f>E13/E4</f>
        <v>0.19582363339679085</v>
      </c>
      <c r="F15" s="27">
        <f>F13/F4</f>
        <v>0.2101391079684525</v>
      </c>
    </row>
    <row r="19" spans="1:6" ht="15" customHeight="1" x14ac:dyDescent="0.45">
      <c r="A19" t="s">
        <v>141</v>
      </c>
      <c r="B19">
        <f>'EIA data'!D25</f>
        <v>2.6539999999999999</v>
      </c>
      <c r="C19">
        <f>'EIA data'!D26</f>
        <v>3.0670000000000002</v>
      </c>
      <c r="D19">
        <f>'EIA data'!D27</f>
        <v>3.8740000000000001</v>
      </c>
      <c r="E19">
        <f>'EIA data'!D28</f>
        <v>3.923</v>
      </c>
      <c r="F19">
        <f>E19</f>
        <v>3.923</v>
      </c>
    </row>
    <row r="20" spans="1:6" s="58" customFormat="1" x14ac:dyDescent="0.45"/>
    <row r="22" spans="1:6" x14ac:dyDescent="0.45">
      <c r="A22" t="str">
        <f>'CA diesel taxes'!A7</f>
        <v>Prepayment + excise</v>
      </c>
      <c r="B22">
        <f>'CA diesel taxes'!B7</f>
        <v>0.33</v>
      </c>
      <c r="C22">
        <f>'CA diesel taxes'!C7</f>
        <v>0.33999999999999997</v>
      </c>
      <c r="D22">
        <f>'CA diesel taxes'!D7</f>
        <v>0.61</v>
      </c>
      <c r="E22">
        <f>'CA diesel taxes'!E7</f>
        <v>0.66999999999999993</v>
      </c>
      <c r="F22">
        <f>'CA diesel taxes'!F7</f>
        <v>0.67999999999999994</v>
      </c>
    </row>
    <row r="23" spans="1:6" x14ac:dyDescent="0.45">
      <c r="A23" t="str">
        <f>'CA diesel taxes'!A8</f>
        <v>% adder</v>
      </c>
      <c r="B23">
        <f>'CA diesel taxes'!B8</f>
        <v>9.2499999999999999E-2</v>
      </c>
      <c r="C23">
        <f>'CA diesel taxes'!C8</f>
        <v>0.09</v>
      </c>
      <c r="D23">
        <f>'CA diesel taxes'!D8</f>
        <v>0.13</v>
      </c>
      <c r="E23">
        <f>'CA diesel taxes'!E8</f>
        <v>0.13</v>
      </c>
      <c r="F23">
        <f>'CA diesel taxes'!F8</f>
        <v>0.13</v>
      </c>
    </row>
    <row r="24" spans="1:6" x14ac:dyDescent="0.45">
      <c r="A24" s="27" t="s">
        <v>137</v>
      </c>
      <c r="B24">
        <f>B23*B19</f>
        <v>0.24549499999999999</v>
      </c>
      <c r="C24" s="27">
        <f t="shared" ref="C24:F24" si="0">C23*C19</f>
        <v>0.27603</v>
      </c>
      <c r="D24" s="27">
        <f t="shared" si="0"/>
        <v>0.50362000000000007</v>
      </c>
      <c r="E24" s="27">
        <f t="shared" si="0"/>
        <v>0.50999000000000005</v>
      </c>
      <c r="F24" s="27">
        <f t="shared" si="0"/>
        <v>0.50999000000000005</v>
      </c>
    </row>
    <row r="26" spans="1:6" x14ac:dyDescent="0.45">
      <c r="A26" s="27" t="s">
        <v>144</v>
      </c>
      <c r="B26" s="55">
        <f>'AEO Table 59'!E17</f>
        <v>0.23755499999999999</v>
      </c>
      <c r="C26" s="55">
        <f>'AEO Table 59'!F17</f>
        <v>0.23264099999999999</v>
      </c>
      <c r="D26" s="55">
        <f>'AEO Table 59'!G17</f>
        <v>0.22809499999999999</v>
      </c>
      <c r="E26" s="55">
        <f>'AEO Table 59'!H17</f>
        <v>0.223603</v>
      </c>
      <c r="F26" s="55">
        <f>'AEO Table 59'!I17</f>
        <v>0.218886</v>
      </c>
    </row>
    <row r="28" spans="1:6" x14ac:dyDescent="0.45">
      <c r="A28" t="s">
        <v>145</v>
      </c>
      <c r="B28" s="55">
        <f>B26+B24+B22</f>
        <v>0.81305000000000005</v>
      </c>
      <c r="C28" s="55">
        <f t="shared" ref="C28:F28" si="1">C26+C24+C22</f>
        <v>0.84867099999999995</v>
      </c>
      <c r="D28" s="55">
        <f t="shared" si="1"/>
        <v>1.3417150000000002</v>
      </c>
      <c r="E28" s="55">
        <f t="shared" si="1"/>
        <v>1.4035929999999999</v>
      </c>
      <c r="F28" s="55">
        <f t="shared" si="1"/>
        <v>1.408876</v>
      </c>
    </row>
    <row r="30" spans="1:6" x14ac:dyDescent="0.45">
      <c r="A30" t="s">
        <v>146</v>
      </c>
      <c r="B30">
        <f>B28/B19</f>
        <v>0.3063489073097212</v>
      </c>
      <c r="C30" s="27">
        <f t="shared" ref="C30:F30" si="2">C28/C19</f>
        <v>0.27671046625366807</v>
      </c>
      <c r="D30" s="27">
        <f t="shared" si="2"/>
        <v>0.34633840991223547</v>
      </c>
      <c r="E30" s="27">
        <f t="shared" si="2"/>
        <v>0.35778562324751462</v>
      </c>
      <c r="F30" s="27">
        <f t="shared" si="2"/>
        <v>0.35913229671170022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K29"/>
  <sheetViews>
    <sheetView workbookViewId="0">
      <pane xSplit="1" ySplit="8" topLeftCell="B21" activePane="bottomRight" state="frozen"/>
      <selection pane="topRight" activeCell="B1" sqref="B1"/>
      <selection pane="bottomLeft" activeCell="A4" sqref="A4"/>
      <selection pane="bottomRight" activeCell="D28" sqref="D25:D28"/>
    </sheetView>
  </sheetViews>
  <sheetFormatPr defaultColWidth="9.1328125" defaultRowHeight="12.75" x14ac:dyDescent="0.35"/>
  <cols>
    <col min="1" max="1" width="15.1328125" style="24" customWidth="1"/>
    <col min="2" max="2" width="19" style="24" customWidth="1"/>
    <col min="3" max="256" width="9.1328125" style="24"/>
    <col min="257" max="257" width="15.1328125" style="24" customWidth="1"/>
    <col min="258" max="258" width="19" style="24" customWidth="1"/>
    <col min="259" max="512" width="9.1328125" style="24"/>
    <col min="513" max="513" width="15.1328125" style="24" customWidth="1"/>
    <col min="514" max="514" width="19" style="24" customWidth="1"/>
    <col min="515" max="768" width="9.1328125" style="24"/>
    <col min="769" max="769" width="15.1328125" style="24" customWidth="1"/>
    <col min="770" max="770" width="19" style="24" customWidth="1"/>
    <col min="771" max="1024" width="9.1328125" style="24"/>
    <col min="1025" max="1025" width="15.1328125" style="24" customWidth="1"/>
    <col min="1026" max="1026" width="19" style="24" customWidth="1"/>
    <col min="1027" max="1280" width="9.1328125" style="24"/>
    <col min="1281" max="1281" width="15.1328125" style="24" customWidth="1"/>
    <col min="1282" max="1282" width="19" style="24" customWidth="1"/>
    <col min="1283" max="1536" width="9.1328125" style="24"/>
    <col min="1537" max="1537" width="15.1328125" style="24" customWidth="1"/>
    <col min="1538" max="1538" width="19" style="24" customWidth="1"/>
    <col min="1539" max="1792" width="9.1328125" style="24"/>
    <col min="1793" max="1793" width="15.1328125" style="24" customWidth="1"/>
    <col min="1794" max="1794" width="19" style="24" customWidth="1"/>
    <col min="1795" max="2048" width="9.1328125" style="24"/>
    <col min="2049" max="2049" width="15.1328125" style="24" customWidth="1"/>
    <col min="2050" max="2050" width="19" style="24" customWidth="1"/>
    <col min="2051" max="2304" width="9.1328125" style="24"/>
    <col min="2305" max="2305" width="15.1328125" style="24" customWidth="1"/>
    <col min="2306" max="2306" width="19" style="24" customWidth="1"/>
    <col min="2307" max="2560" width="9.1328125" style="24"/>
    <col min="2561" max="2561" width="15.1328125" style="24" customWidth="1"/>
    <col min="2562" max="2562" width="19" style="24" customWidth="1"/>
    <col min="2563" max="2816" width="9.1328125" style="24"/>
    <col min="2817" max="2817" width="15.1328125" style="24" customWidth="1"/>
    <col min="2818" max="2818" width="19" style="24" customWidth="1"/>
    <col min="2819" max="3072" width="9.1328125" style="24"/>
    <col min="3073" max="3073" width="15.1328125" style="24" customWidth="1"/>
    <col min="3074" max="3074" width="19" style="24" customWidth="1"/>
    <col min="3075" max="3328" width="9.1328125" style="24"/>
    <col min="3329" max="3329" width="15.1328125" style="24" customWidth="1"/>
    <col min="3330" max="3330" width="19" style="24" customWidth="1"/>
    <col min="3331" max="3584" width="9.1328125" style="24"/>
    <col min="3585" max="3585" width="15.1328125" style="24" customWidth="1"/>
    <col min="3586" max="3586" width="19" style="24" customWidth="1"/>
    <col min="3587" max="3840" width="9.1328125" style="24"/>
    <col min="3841" max="3841" width="15.1328125" style="24" customWidth="1"/>
    <col min="3842" max="3842" width="19" style="24" customWidth="1"/>
    <col min="3843" max="4096" width="9.1328125" style="24"/>
    <col min="4097" max="4097" width="15.1328125" style="24" customWidth="1"/>
    <col min="4098" max="4098" width="19" style="24" customWidth="1"/>
    <col min="4099" max="4352" width="9.1328125" style="24"/>
    <col min="4353" max="4353" width="15.1328125" style="24" customWidth="1"/>
    <col min="4354" max="4354" width="19" style="24" customWidth="1"/>
    <col min="4355" max="4608" width="9.1328125" style="24"/>
    <col min="4609" max="4609" width="15.1328125" style="24" customWidth="1"/>
    <col min="4610" max="4610" width="19" style="24" customWidth="1"/>
    <col min="4611" max="4864" width="9.1328125" style="24"/>
    <col min="4865" max="4865" width="15.1328125" style="24" customWidth="1"/>
    <col min="4866" max="4866" width="19" style="24" customWidth="1"/>
    <col min="4867" max="5120" width="9.1328125" style="24"/>
    <col min="5121" max="5121" width="15.1328125" style="24" customWidth="1"/>
    <col min="5122" max="5122" width="19" style="24" customWidth="1"/>
    <col min="5123" max="5376" width="9.1328125" style="24"/>
    <col min="5377" max="5377" width="15.1328125" style="24" customWidth="1"/>
    <col min="5378" max="5378" width="19" style="24" customWidth="1"/>
    <col min="5379" max="5632" width="9.1328125" style="24"/>
    <col min="5633" max="5633" width="15.1328125" style="24" customWidth="1"/>
    <col min="5634" max="5634" width="19" style="24" customWidth="1"/>
    <col min="5635" max="5888" width="9.1328125" style="24"/>
    <col min="5889" max="5889" width="15.1328125" style="24" customWidth="1"/>
    <col min="5890" max="5890" width="19" style="24" customWidth="1"/>
    <col min="5891" max="6144" width="9.1328125" style="24"/>
    <col min="6145" max="6145" width="15.1328125" style="24" customWidth="1"/>
    <col min="6146" max="6146" width="19" style="24" customWidth="1"/>
    <col min="6147" max="6400" width="9.1328125" style="24"/>
    <col min="6401" max="6401" width="15.1328125" style="24" customWidth="1"/>
    <col min="6402" max="6402" width="19" style="24" customWidth="1"/>
    <col min="6403" max="6656" width="9.1328125" style="24"/>
    <col min="6657" max="6657" width="15.1328125" style="24" customWidth="1"/>
    <col min="6658" max="6658" width="19" style="24" customWidth="1"/>
    <col min="6659" max="6912" width="9.1328125" style="24"/>
    <col min="6913" max="6913" width="15.1328125" style="24" customWidth="1"/>
    <col min="6914" max="6914" width="19" style="24" customWidth="1"/>
    <col min="6915" max="7168" width="9.1328125" style="24"/>
    <col min="7169" max="7169" width="15.1328125" style="24" customWidth="1"/>
    <col min="7170" max="7170" width="19" style="24" customWidth="1"/>
    <col min="7171" max="7424" width="9.1328125" style="24"/>
    <col min="7425" max="7425" width="15.1328125" style="24" customWidth="1"/>
    <col min="7426" max="7426" width="19" style="24" customWidth="1"/>
    <col min="7427" max="7680" width="9.1328125" style="24"/>
    <col min="7681" max="7681" width="15.1328125" style="24" customWidth="1"/>
    <col min="7682" max="7682" width="19" style="24" customWidth="1"/>
    <col min="7683" max="7936" width="9.1328125" style="24"/>
    <col min="7937" max="7937" width="15.1328125" style="24" customWidth="1"/>
    <col min="7938" max="7938" width="19" style="24" customWidth="1"/>
    <col min="7939" max="8192" width="9.1328125" style="24"/>
    <col min="8193" max="8193" width="15.1328125" style="24" customWidth="1"/>
    <col min="8194" max="8194" width="19" style="24" customWidth="1"/>
    <col min="8195" max="8448" width="9.1328125" style="24"/>
    <col min="8449" max="8449" width="15.1328125" style="24" customWidth="1"/>
    <col min="8450" max="8450" width="19" style="24" customWidth="1"/>
    <col min="8451" max="8704" width="9.1328125" style="24"/>
    <col min="8705" max="8705" width="15.1328125" style="24" customWidth="1"/>
    <col min="8706" max="8706" width="19" style="24" customWidth="1"/>
    <col min="8707" max="8960" width="9.1328125" style="24"/>
    <col min="8961" max="8961" width="15.1328125" style="24" customWidth="1"/>
    <col min="8962" max="8962" width="19" style="24" customWidth="1"/>
    <col min="8963" max="9216" width="9.1328125" style="24"/>
    <col min="9217" max="9217" width="15.1328125" style="24" customWidth="1"/>
    <col min="9218" max="9218" width="19" style="24" customWidth="1"/>
    <col min="9219" max="9472" width="9.1328125" style="24"/>
    <col min="9473" max="9473" width="15.1328125" style="24" customWidth="1"/>
    <col min="9474" max="9474" width="19" style="24" customWidth="1"/>
    <col min="9475" max="9728" width="9.1328125" style="24"/>
    <col min="9729" max="9729" width="15.1328125" style="24" customWidth="1"/>
    <col min="9730" max="9730" width="19" style="24" customWidth="1"/>
    <col min="9731" max="9984" width="9.1328125" style="24"/>
    <col min="9985" max="9985" width="15.1328125" style="24" customWidth="1"/>
    <col min="9986" max="9986" width="19" style="24" customWidth="1"/>
    <col min="9987" max="10240" width="9.1328125" style="24"/>
    <col min="10241" max="10241" width="15.1328125" style="24" customWidth="1"/>
    <col min="10242" max="10242" width="19" style="24" customWidth="1"/>
    <col min="10243" max="10496" width="9.1328125" style="24"/>
    <col min="10497" max="10497" width="15.1328125" style="24" customWidth="1"/>
    <col min="10498" max="10498" width="19" style="24" customWidth="1"/>
    <col min="10499" max="10752" width="9.1328125" style="24"/>
    <col min="10753" max="10753" width="15.1328125" style="24" customWidth="1"/>
    <col min="10754" max="10754" width="19" style="24" customWidth="1"/>
    <col min="10755" max="11008" width="9.1328125" style="24"/>
    <col min="11009" max="11009" width="15.1328125" style="24" customWidth="1"/>
    <col min="11010" max="11010" width="19" style="24" customWidth="1"/>
    <col min="11011" max="11264" width="9.1328125" style="24"/>
    <col min="11265" max="11265" width="15.1328125" style="24" customWidth="1"/>
    <col min="11266" max="11266" width="19" style="24" customWidth="1"/>
    <col min="11267" max="11520" width="9.1328125" style="24"/>
    <col min="11521" max="11521" width="15.1328125" style="24" customWidth="1"/>
    <col min="11522" max="11522" width="19" style="24" customWidth="1"/>
    <col min="11523" max="11776" width="9.1328125" style="24"/>
    <col min="11777" max="11777" width="15.1328125" style="24" customWidth="1"/>
    <col min="11778" max="11778" width="19" style="24" customWidth="1"/>
    <col min="11779" max="12032" width="9.1328125" style="24"/>
    <col min="12033" max="12033" width="15.1328125" style="24" customWidth="1"/>
    <col min="12034" max="12034" width="19" style="24" customWidth="1"/>
    <col min="12035" max="12288" width="9.1328125" style="24"/>
    <col min="12289" max="12289" width="15.1328125" style="24" customWidth="1"/>
    <col min="12290" max="12290" width="19" style="24" customWidth="1"/>
    <col min="12291" max="12544" width="9.1328125" style="24"/>
    <col min="12545" max="12545" width="15.1328125" style="24" customWidth="1"/>
    <col min="12546" max="12546" width="19" style="24" customWidth="1"/>
    <col min="12547" max="12800" width="9.1328125" style="24"/>
    <col min="12801" max="12801" width="15.1328125" style="24" customWidth="1"/>
    <col min="12802" max="12802" width="19" style="24" customWidth="1"/>
    <col min="12803" max="13056" width="9.1328125" style="24"/>
    <col min="13057" max="13057" width="15.1328125" style="24" customWidth="1"/>
    <col min="13058" max="13058" width="19" style="24" customWidth="1"/>
    <col min="13059" max="13312" width="9.1328125" style="24"/>
    <col min="13313" max="13313" width="15.1328125" style="24" customWidth="1"/>
    <col min="13314" max="13314" width="19" style="24" customWidth="1"/>
    <col min="13315" max="13568" width="9.1328125" style="24"/>
    <col min="13569" max="13569" width="15.1328125" style="24" customWidth="1"/>
    <col min="13570" max="13570" width="19" style="24" customWidth="1"/>
    <col min="13571" max="13824" width="9.1328125" style="24"/>
    <col min="13825" max="13825" width="15.1328125" style="24" customWidth="1"/>
    <col min="13826" max="13826" width="19" style="24" customWidth="1"/>
    <col min="13827" max="14080" width="9.1328125" style="24"/>
    <col min="14081" max="14081" width="15.1328125" style="24" customWidth="1"/>
    <col min="14082" max="14082" width="19" style="24" customWidth="1"/>
    <col min="14083" max="14336" width="9.1328125" style="24"/>
    <col min="14337" max="14337" width="15.1328125" style="24" customWidth="1"/>
    <col min="14338" max="14338" width="19" style="24" customWidth="1"/>
    <col min="14339" max="14592" width="9.1328125" style="24"/>
    <col min="14593" max="14593" width="15.1328125" style="24" customWidth="1"/>
    <col min="14594" max="14594" width="19" style="24" customWidth="1"/>
    <col min="14595" max="14848" width="9.1328125" style="24"/>
    <col min="14849" max="14849" width="15.1328125" style="24" customWidth="1"/>
    <col min="14850" max="14850" width="19" style="24" customWidth="1"/>
    <col min="14851" max="15104" width="9.1328125" style="24"/>
    <col min="15105" max="15105" width="15.1328125" style="24" customWidth="1"/>
    <col min="15106" max="15106" width="19" style="24" customWidth="1"/>
    <col min="15107" max="15360" width="9.1328125" style="24"/>
    <col min="15361" max="15361" width="15.1328125" style="24" customWidth="1"/>
    <col min="15362" max="15362" width="19" style="24" customWidth="1"/>
    <col min="15363" max="15616" width="9.1328125" style="24"/>
    <col min="15617" max="15617" width="15.1328125" style="24" customWidth="1"/>
    <col min="15618" max="15618" width="19" style="24" customWidth="1"/>
    <col min="15619" max="15872" width="9.1328125" style="24"/>
    <col min="15873" max="15873" width="15.1328125" style="24" customWidth="1"/>
    <col min="15874" max="15874" width="19" style="24" customWidth="1"/>
    <col min="15875" max="16128" width="9.1328125" style="24"/>
    <col min="16129" max="16129" width="15.1328125" style="24" customWidth="1"/>
    <col min="16130" max="16130" width="19" style="24" customWidth="1"/>
    <col min="16131" max="16384" width="9.1328125" style="24"/>
  </cols>
  <sheetData>
    <row r="2" spans="1:11" ht="14.25" x14ac:dyDescent="0.45">
      <c r="A2" s="4" t="s">
        <v>130</v>
      </c>
    </row>
    <row r="3" spans="1:11" ht="14.25" x14ac:dyDescent="0.45">
      <c r="A3" s="4" t="s">
        <v>142</v>
      </c>
    </row>
    <row r="6" spans="1:11" ht="15" x14ac:dyDescent="0.4">
      <c r="A6" s="50" t="s">
        <v>124</v>
      </c>
      <c r="B6" s="51" t="s">
        <v>125</v>
      </c>
    </row>
    <row r="7" spans="1:11" ht="23.25" x14ac:dyDescent="0.35">
      <c r="A7" s="52" t="s">
        <v>126</v>
      </c>
      <c r="B7" s="52" t="s">
        <v>127</v>
      </c>
    </row>
    <row r="8" spans="1:11" ht="65.650000000000006" x14ac:dyDescent="0.4">
      <c r="A8" s="53" t="s">
        <v>128</v>
      </c>
      <c r="B8" s="53" t="s">
        <v>129</v>
      </c>
    </row>
    <row r="9" spans="1:11" x14ac:dyDescent="0.35">
      <c r="A9" s="54">
        <v>36707</v>
      </c>
    </row>
    <row r="10" spans="1:11" x14ac:dyDescent="0.35">
      <c r="A10" s="54">
        <v>37072</v>
      </c>
      <c r="B10" s="24">
        <v>1.677</v>
      </c>
    </row>
    <row r="11" spans="1:11" x14ac:dyDescent="0.35">
      <c r="A11" s="54">
        <v>37437</v>
      </c>
      <c r="B11" s="24">
        <v>1.5609999999999999</v>
      </c>
    </row>
    <row r="12" spans="1:11" x14ac:dyDescent="0.35">
      <c r="A12" s="54">
        <v>37802</v>
      </c>
      <c r="B12" s="24">
        <v>1.8779999999999999</v>
      </c>
    </row>
    <row r="13" spans="1:11" x14ac:dyDescent="0.35">
      <c r="A13" s="54">
        <v>38168</v>
      </c>
      <c r="B13" s="24">
        <v>2.1659999999999999</v>
      </c>
    </row>
    <row r="14" spans="1:11" x14ac:dyDescent="0.35">
      <c r="A14" s="54">
        <v>38533</v>
      </c>
      <c r="B14" s="24">
        <v>2.5169999999999999</v>
      </c>
    </row>
    <row r="15" spans="1:11" ht="14.25" x14ac:dyDescent="0.45">
      <c r="A15" s="54">
        <v>38898</v>
      </c>
      <c r="B15" s="24">
        <v>2.855</v>
      </c>
      <c r="D15" s="57"/>
      <c r="K15" s="4" t="s">
        <v>130</v>
      </c>
    </row>
    <row r="16" spans="1:11" x14ac:dyDescent="0.35">
      <c r="A16" s="54">
        <v>39263</v>
      </c>
      <c r="B16" s="24">
        <v>3.1240000000000001</v>
      </c>
      <c r="D16" s="57"/>
    </row>
    <row r="17" spans="1:4" x14ac:dyDescent="0.35">
      <c r="A17" s="54">
        <v>39629</v>
      </c>
      <c r="B17" s="24">
        <v>3.5609999999999999</v>
      </c>
      <c r="D17" s="57"/>
    </row>
    <row r="18" spans="1:4" x14ac:dyDescent="0.35">
      <c r="A18" s="54">
        <v>39994</v>
      </c>
      <c r="B18" s="24">
        <v>2.7250000000000001</v>
      </c>
      <c r="D18" s="57"/>
    </row>
    <row r="19" spans="1:4" x14ac:dyDescent="0.35">
      <c r="A19" s="54">
        <v>40359</v>
      </c>
      <c r="B19" s="24">
        <v>3.1379999999999999</v>
      </c>
      <c r="D19" s="59">
        <v>3.157</v>
      </c>
    </row>
    <row r="20" spans="1:4" x14ac:dyDescent="0.35">
      <c r="A20" s="54">
        <v>40724</v>
      </c>
      <c r="B20" s="24">
        <v>3.863</v>
      </c>
      <c r="D20" s="59">
        <v>4.0839999999999996</v>
      </c>
    </row>
    <row r="21" spans="1:4" x14ac:dyDescent="0.35">
      <c r="A21" s="54">
        <v>41090</v>
      </c>
      <c r="B21" s="24">
        <v>4.0810000000000004</v>
      </c>
      <c r="D21" s="59">
        <v>4.2300000000000004</v>
      </c>
    </row>
    <row r="22" spans="1:4" x14ac:dyDescent="0.35">
      <c r="A22" s="54">
        <v>41455</v>
      </c>
      <c r="B22" s="24">
        <v>3.9329999999999998</v>
      </c>
      <c r="D22" s="59">
        <v>4.1260000000000003</v>
      </c>
    </row>
    <row r="23" spans="1:4" x14ac:dyDescent="0.35">
      <c r="A23" s="54">
        <v>41820</v>
      </c>
      <c r="B23" s="24">
        <v>3.794</v>
      </c>
      <c r="D23" s="59">
        <v>4.0039999999999996</v>
      </c>
    </row>
    <row r="24" spans="1:4" x14ac:dyDescent="0.35">
      <c r="A24" s="54">
        <v>42185</v>
      </c>
      <c r="B24" s="24">
        <v>3.2210000000000001</v>
      </c>
      <c r="D24" s="59">
        <v>3.0150000000000001</v>
      </c>
    </row>
    <row r="25" spans="1:4" x14ac:dyDescent="0.35">
      <c r="A25" s="54">
        <v>42551</v>
      </c>
      <c r="B25" s="24">
        <v>2.782</v>
      </c>
      <c r="D25" s="59">
        <v>2.6539999999999999</v>
      </c>
    </row>
    <row r="26" spans="1:4" x14ac:dyDescent="0.35">
      <c r="A26" s="54">
        <v>42916</v>
      </c>
      <c r="B26" s="24">
        <v>3.08</v>
      </c>
      <c r="D26" s="59">
        <v>3.0670000000000002</v>
      </c>
    </row>
    <row r="27" spans="1:4" x14ac:dyDescent="0.35">
      <c r="A27" s="54">
        <v>43281</v>
      </c>
      <c r="B27" s="24">
        <v>3.5510000000000002</v>
      </c>
      <c r="D27" s="59">
        <v>3.8740000000000001</v>
      </c>
    </row>
    <row r="28" spans="1:4" x14ac:dyDescent="0.35">
      <c r="A28" s="54">
        <v>43646</v>
      </c>
      <c r="B28" s="24">
        <v>3.677</v>
      </c>
      <c r="D28" s="59">
        <v>3.923</v>
      </c>
    </row>
    <row r="29" spans="1:4" x14ac:dyDescent="0.35">
      <c r="A29" s="54"/>
    </row>
  </sheetData>
  <hyperlinks>
    <hyperlink ref="A6" location="Contents!A1" display="Back to Contents"/>
    <hyperlink ref="K15" r:id="rId1"/>
    <hyperlink ref="A2" r:id="rId2"/>
    <hyperlink ref="A3" r:id="rId3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A6" sqref="A6"/>
    </sheetView>
  </sheetViews>
  <sheetFormatPr defaultRowHeight="14.25" x14ac:dyDescent="0.45"/>
  <cols>
    <col min="2" max="2" width="23.33203125" customWidth="1"/>
    <col min="3" max="3" width="18.73046875" customWidth="1"/>
    <col min="5" max="5" width="26.73046875" customWidth="1"/>
    <col min="7" max="7" width="9.796875" bestFit="1" customWidth="1"/>
    <col min="8" max="8" width="9.265625" bestFit="1" customWidth="1"/>
  </cols>
  <sheetData>
    <row r="1" spans="1:36" x14ac:dyDescent="0.45">
      <c r="A1" s="4" t="s">
        <v>100</v>
      </c>
    </row>
    <row r="2" spans="1:36" s="23" customFormat="1" x14ac:dyDescent="0.45">
      <c r="A2" s="23" t="s">
        <v>109</v>
      </c>
    </row>
    <row r="3" spans="1:36" s="23" customFormat="1" x14ac:dyDescent="0.45"/>
    <row r="4" spans="1:36" s="23" customFormat="1" x14ac:dyDescent="0.45">
      <c r="B4" s="23">
        <v>2016</v>
      </c>
      <c r="C4" s="23">
        <v>2017</v>
      </c>
      <c r="D4" s="23">
        <v>2018</v>
      </c>
      <c r="E4" s="23">
        <v>2019</v>
      </c>
      <c r="F4" s="23">
        <v>2020</v>
      </c>
      <c r="G4" s="23">
        <v>2021</v>
      </c>
      <c r="H4" s="23">
        <v>2022</v>
      </c>
      <c r="I4" s="23">
        <v>2023</v>
      </c>
      <c r="J4" s="23">
        <v>2024</v>
      </c>
      <c r="K4" s="23">
        <v>2025</v>
      </c>
      <c r="L4" s="23">
        <v>2026</v>
      </c>
      <c r="M4" s="23">
        <v>2027</v>
      </c>
      <c r="N4" s="23">
        <v>2028</v>
      </c>
      <c r="O4" s="23">
        <v>2029</v>
      </c>
      <c r="P4" s="23">
        <v>2030</v>
      </c>
      <c r="Q4" s="23">
        <v>2031</v>
      </c>
      <c r="R4" s="23">
        <v>2032</v>
      </c>
      <c r="S4" s="23">
        <v>2033</v>
      </c>
      <c r="T4" s="23">
        <v>2034</v>
      </c>
      <c r="U4" s="23">
        <v>2035</v>
      </c>
      <c r="V4" s="23">
        <v>2036</v>
      </c>
      <c r="W4" s="23">
        <v>2037</v>
      </c>
      <c r="X4" s="23">
        <v>2038</v>
      </c>
      <c r="Y4" s="23">
        <v>2039</v>
      </c>
      <c r="Z4" s="23">
        <v>2040</v>
      </c>
      <c r="AA4" s="23">
        <v>2041</v>
      </c>
      <c r="AB4" s="23">
        <v>2042</v>
      </c>
      <c r="AC4" s="23">
        <v>2043</v>
      </c>
      <c r="AD4" s="23">
        <v>2044</v>
      </c>
      <c r="AE4" s="23">
        <v>2045</v>
      </c>
      <c r="AF4" s="23">
        <v>2046</v>
      </c>
      <c r="AG4" s="23">
        <v>2047</v>
      </c>
      <c r="AH4" s="23">
        <v>2048</v>
      </c>
      <c r="AI4" s="23">
        <v>2049</v>
      </c>
      <c r="AJ4" s="23">
        <v>2050</v>
      </c>
    </row>
    <row r="5" spans="1:36" s="23" customFormat="1" x14ac:dyDescent="0.45">
      <c r="A5" s="23" t="s">
        <v>140</v>
      </c>
      <c r="B5" s="26">
        <f>C18+D18</f>
        <v>0.32800000000000001</v>
      </c>
      <c r="C5" s="26">
        <f>C17+D17</f>
        <v>0.34699999999999998</v>
      </c>
      <c r="D5" s="26">
        <f>C16+D16</f>
        <v>0.46699999999999997</v>
      </c>
      <c r="E5" s="26">
        <f>C15+D15</f>
        <v>0.47699999999999998</v>
      </c>
      <c r="F5" s="26">
        <f>C14+D14</f>
        <v>0.53299999999999992</v>
      </c>
    </row>
    <row r="6" spans="1:36" s="23" customFormat="1" x14ac:dyDescent="0.45">
      <c r="B6" s="23" t="s">
        <v>108</v>
      </c>
      <c r="C6" s="23" t="s">
        <v>108</v>
      </c>
      <c r="D6" s="23" t="s">
        <v>108</v>
      </c>
      <c r="E6" s="23" t="s">
        <v>108</v>
      </c>
      <c r="F6" s="23" t="s">
        <v>108</v>
      </c>
    </row>
    <row r="7" spans="1:36" x14ac:dyDescent="0.45">
      <c r="B7" s="26"/>
      <c r="C7" s="26"/>
      <c r="D7" s="26"/>
      <c r="E7" s="26"/>
      <c r="F7" s="26"/>
    </row>
    <row r="9" spans="1:36" x14ac:dyDescent="0.45">
      <c r="B9" s="31"/>
    </row>
    <row r="10" spans="1:36" ht="22.15" x14ac:dyDescent="0.45">
      <c r="A10" s="45" t="s">
        <v>92</v>
      </c>
      <c r="B10" s="46"/>
      <c r="C10" s="46"/>
      <c r="D10" s="46"/>
      <c r="E10" s="46"/>
    </row>
    <row r="11" spans="1:36" ht="14.65" thickBot="1" x14ac:dyDescent="0.5">
      <c r="A11" s="47"/>
      <c r="B11" s="48"/>
      <c r="C11" s="48"/>
      <c r="D11" s="48"/>
      <c r="E11" s="48"/>
    </row>
    <row r="12" spans="1:36" ht="55.5" x14ac:dyDescent="0.45">
      <c r="A12" s="43" t="s">
        <v>93</v>
      </c>
      <c r="B12" s="32" t="s">
        <v>94</v>
      </c>
      <c r="C12" s="32" t="s">
        <v>96</v>
      </c>
      <c r="D12" s="32" t="s">
        <v>97</v>
      </c>
      <c r="E12" s="43" t="s">
        <v>98</v>
      </c>
    </row>
    <row r="13" spans="1:36" ht="43.15" thickBot="1" x14ac:dyDescent="0.5">
      <c r="A13" s="44"/>
      <c r="B13" s="33" t="s">
        <v>95</v>
      </c>
      <c r="C13" s="33" t="s">
        <v>95</v>
      </c>
      <c r="D13" s="33" t="s">
        <v>95</v>
      </c>
      <c r="E13" s="44"/>
    </row>
    <row r="14" spans="1:36" ht="27.4" thickBot="1" x14ac:dyDescent="0.5">
      <c r="A14" s="28" t="s">
        <v>99</v>
      </c>
      <c r="B14" s="29">
        <v>2.2499999999999999E-2</v>
      </c>
      <c r="C14" s="30">
        <v>0.06</v>
      </c>
      <c r="D14" s="30">
        <v>0.47299999999999998</v>
      </c>
      <c r="E14" s="30">
        <v>0.18</v>
      </c>
    </row>
    <row r="15" spans="1:36" ht="27.4" thickBot="1" x14ac:dyDescent="0.5">
      <c r="A15" s="28" t="s">
        <v>101</v>
      </c>
      <c r="B15" s="29">
        <v>2.2499999999999999E-2</v>
      </c>
      <c r="C15" s="30">
        <v>0.06</v>
      </c>
      <c r="D15" s="30">
        <v>0.41699999999999998</v>
      </c>
      <c r="E15" s="30">
        <v>0.18</v>
      </c>
    </row>
    <row r="16" spans="1:36" ht="27.4" thickBot="1" x14ac:dyDescent="0.5">
      <c r="A16" s="28" t="s">
        <v>102</v>
      </c>
      <c r="B16" s="29">
        <v>2.2499999999999999E-2</v>
      </c>
      <c r="C16" s="30">
        <v>0.05</v>
      </c>
      <c r="D16" s="30">
        <v>0.41699999999999998</v>
      </c>
      <c r="E16" s="30">
        <v>0.18</v>
      </c>
    </row>
    <row r="17" spans="1:5" ht="27.4" thickBot="1" x14ac:dyDescent="0.5">
      <c r="A17" s="28" t="s">
        <v>103</v>
      </c>
      <c r="B17" s="29">
        <v>2.2499999999999999E-2</v>
      </c>
      <c r="C17" s="30">
        <v>0.05</v>
      </c>
      <c r="D17" s="30">
        <v>0.29699999999999999</v>
      </c>
      <c r="E17" s="30">
        <v>0.18</v>
      </c>
    </row>
    <row r="18" spans="1:5" ht="27.4" thickBot="1" x14ac:dyDescent="0.5">
      <c r="A18" s="28" t="s">
        <v>104</v>
      </c>
      <c r="B18" s="29">
        <v>2.2499999999999999E-2</v>
      </c>
      <c r="C18" s="30">
        <v>0.05</v>
      </c>
      <c r="D18" s="30">
        <v>0.27800000000000002</v>
      </c>
      <c r="E18" s="30">
        <v>0.18</v>
      </c>
    </row>
    <row r="19" spans="1:5" ht="27.4" thickBot="1" x14ac:dyDescent="0.5">
      <c r="A19" s="28" t="s">
        <v>105</v>
      </c>
      <c r="B19" s="29">
        <v>2.2499999999999999E-2</v>
      </c>
      <c r="C19" s="30">
        <v>0.05</v>
      </c>
      <c r="D19" s="30">
        <v>0.3</v>
      </c>
      <c r="E19" s="30">
        <v>0.18</v>
      </c>
    </row>
    <row r="20" spans="1:5" ht="27.4" thickBot="1" x14ac:dyDescent="0.5">
      <c r="A20" s="28" t="s">
        <v>106</v>
      </c>
      <c r="B20" s="29">
        <v>2.2499999999999999E-2</v>
      </c>
      <c r="C20" s="30">
        <v>0.05</v>
      </c>
      <c r="D20" s="30">
        <v>0.36</v>
      </c>
      <c r="E20" s="30">
        <v>0.18</v>
      </c>
    </row>
    <row r="21" spans="1:5" ht="27.4" thickBot="1" x14ac:dyDescent="0.5">
      <c r="A21" s="28" t="s">
        <v>107</v>
      </c>
      <c r="B21" s="29">
        <v>2.2499999999999999E-2</v>
      </c>
      <c r="C21" s="30">
        <v>6.5000000000000002E-2</v>
      </c>
      <c r="D21" s="30">
        <v>0.36</v>
      </c>
      <c r="E21" s="30">
        <v>0.18</v>
      </c>
    </row>
  </sheetData>
  <mergeCells count="4">
    <mergeCell ref="A12:A13"/>
    <mergeCell ref="E12:E13"/>
    <mergeCell ref="A10:E10"/>
    <mergeCell ref="A11:E11"/>
  </mergeCells>
  <hyperlinks>
    <hyperlink ref="A1" r:id="rId1"/>
    <hyperlink ref="B13" r:id="rId2" location="note1-motor" display="https://www.cdtfa.ca.gov/taxes-and-fees/sales-tax-rates-for-fuels.htm - note1-motor"/>
    <hyperlink ref="C13" r:id="rId3" location="note2-motor" display="https://www.cdtfa.ca.gov/taxes-and-fees/sales-tax-rates-for-fuels.htm - note2-motor"/>
    <hyperlink ref="D13" r:id="rId4" location="note2-motor" display="https://www.cdtfa.ca.gov/taxes-and-fees/sales-tax-rates-for-fuels.htm - note2-motor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E17" sqref="E17:I17"/>
    </sheetView>
  </sheetViews>
  <sheetFormatPr defaultColWidth="9" defaultRowHeight="15" customHeight="1" x14ac:dyDescent="0.35"/>
  <cols>
    <col min="1" max="1" width="18.265625" style="7" hidden="1" customWidth="1"/>
    <col min="2" max="2" width="40" style="7" customWidth="1"/>
    <col min="3" max="31" width="9" style="7"/>
    <col min="32" max="32" width="7" style="7" customWidth="1"/>
    <col min="33" max="16384" width="9" style="7"/>
  </cols>
  <sheetData>
    <row r="1" spans="1:30" ht="15" customHeight="1" thickBot="1" x14ac:dyDescent="0.25">
      <c r="B1" s="19" t="s">
        <v>87</v>
      </c>
      <c r="C1" s="16">
        <v>2014</v>
      </c>
      <c r="D1" s="16">
        <v>2015</v>
      </c>
      <c r="E1" s="16">
        <v>2016</v>
      </c>
      <c r="F1" s="16">
        <v>2017</v>
      </c>
      <c r="G1" s="16">
        <v>2018</v>
      </c>
      <c r="H1" s="16">
        <v>2019</v>
      </c>
      <c r="I1" s="16">
        <v>2020</v>
      </c>
      <c r="J1" s="16">
        <v>2021</v>
      </c>
      <c r="K1" s="16">
        <v>2022</v>
      </c>
      <c r="L1" s="16">
        <v>2023</v>
      </c>
      <c r="M1" s="16">
        <v>2024</v>
      </c>
      <c r="N1" s="16">
        <v>2025</v>
      </c>
      <c r="O1" s="16">
        <v>2026</v>
      </c>
      <c r="P1" s="16">
        <v>2027</v>
      </c>
      <c r="Q1" s="16">
        <v>2028</v>
      </c>
      <c r="R1" s="16">
        <v>2029</v>
      </c>
      <c r="S1" s="16">
        <v>2030</v>
      </c>
      <c r="T1" s="16">
        <v>2031</v>
      </c>
      <c r="U1" s="16">
        <v>2032</v>
      </c>
      <c r="V1" s="16">
        <v>2033</v>
      </c>
      <c r="W1" s="16">
        <v>2034</v>
      </c>
      <c r="X1" s="16">
        <v>2035</v>
      </c>
      <c r="Y1" s="16">
        <v>2036</v>
      </c>
      <c r="Z1" s="16">
        <v>2037</v>
      </c>
      <c r="AA1" s="16">
        <v>2038</v>
      </c>
      <c r="AB1" s="16">
        <v>2039</v>
      </c>
      <c r="AC1" s="16">
        <v>2040</v>
      </c>
    </row>
    <row r="2" spans="1:30" ht="15" customHeight="1" thickTop="1" x14ac:dyDescent="0.2"/>
    <row r="3" spans="1:30" ht="15" customHeight="1" x14ac:dyDescent="0.2">
      <c r="C3" s="21" t="s">
        <v>86</v>
      </c>
      <c r="D3" s="21" t="s">
        <v>85</v>
      </c>
      <c r="E3" s="21"/>
      <c r="F3" s="21"/>
      <c r="G3" s="21"/>
    </row>
    <row r="4" spans="1:30" ht="15" customHeight="1" x14ac:dyDescent="0.2">
      <c r="C4" s="21" t="s">
        <v>84</v>
      </c>
      <c r="D4" s="21" t="s">
        <v>83</v>
      </c>
      <c r="E4" s="21"/>
      <c r="F4" s="21"/>
      <c r="G4" s="21" t="s">
        <v>82</v>
      </c>
    </row>
    <row r="5" spans="1:30" ht="15" customHeight="1" x14ac:dyDescent="0.2">
      <c r="C5" s="21" t="s">
        <v>81</v>
      </c>
      <c r="D5" s="21" t="s">
        <v>80</v>
      </c>
      <c r="E5" s="21"/>
      <c r="F5" s="21"/>
      <c r="G5" s="21"/>
    </row>
    <row r="6" spans="1:30" ht="15" customHeight="1" x14ac:dyDescent="0.2">
      <c r="C6" s="21" t="s">
        <v>79</v>
      </c>
      <c r="D6" s="21"/>
      <c r="E6" s="21" t="s">
        <v>78</v>
      </c>
      <c r="F6" s="21"/>
      <c r="G6" s="21"/>
    </row>
    <row r="10" spans="1:30" ht="15" customHeight="1" x14ac:dyDescent="0.25">
      <c r="A10" s="12" t="s">
        <v>77</v>
      </c>
      <c r="B10" s="20" t="s">
        <v>38</v>
      </c>
    </row>
    <row r="11" spans="1:30" ht="15" customHeight="1" x14ac:dyDescent="0.2">
      <c r="B11" s="19" t="s">
        <v>76</v>
      </c>
    </row>
    <row r="12" spans="1:30" ht="15" customHeight="1" x14ac:dyDescent="0.25">
      <c r="B12" s="18" t="s">
        <v>2</v>
      </c>
      <c r="C12" s="17" t="s">
        <v>3</v>
      </c>
      <c r="D12" s="17" t="s">
        <v>3</v>
      </c>
      <c r="E12" s="17" t="s">
        <v>3</v>
      </c>
      <c r="F12" s="17" t="s">
        <v>3</v>
      </c>
      <c r="G12" s="17" t="s">
        <v>3</v>
      </c>
      <c r="H12" s="17" t="s">
        <v>3</v>
      </c>
      <c r="I12" s="17" t="s">
        <v>3</v>
      </c>
      <c r="J12" s="17" t="s">
        <v>3</v>
      </c>
      <c r="K12" s="17" t="s">
        <v>3</v>
      </c>
      <c r="L12" s="17" t="s">
        <v>3</v>
      </c>
      <c r="M12" s="17" t="s">
        <v>3</v>
      </c>
      <c r="N12" s="17" t="s">
        <v>3</v>
      </c>
      <c r="O12" s="17" t="s">
        <v>3</v>
      </c>
      <c r="P12" s="17" t="s">
        <v>3</v>
      </c>
      <c r="Q12" s="17" t="s">
        <v>3</v>
      </c>
      <c r="R12" s="17" t="s">
        <v>3</v>
      </c>
      <c r="S12" s="17" t="s">
        <v>3</v>
      </c>
      <c r="T12" s="17" t="s">
        <v>3</v>
      </c>
      <c r="U12" s="17" t="s">
        <v>3</v>
      </c>
      <c r="V12" s="17" t="s">
        <v>3</v>
      </c>
      <c r="W12" s="17" t="s">
        <v>3</v>
      </c>
      <c r="X12" s="17" t="s">
        <v>3</v>
      </c>
      <c r="Y12" s="17" t="s">
        <v>3</v>
      </c>
      <c r="Z12" s="17" t="s">
        <v>3</v>
      </c>
      <c r="AA12" s="17" t="s">
        <v>3</v>
      </c>
      <c r="AB12" s="17" t="s">
        <v>3</v>
      </c>
      <c r="AC12" s="17" t="s">
        <v>3</v>
      </c>
      <c r="AD12" s="17" t="s">
        <v>75</v>
      </c>
    </row>
    <row r="13" spans="1:30" ht="15" customHeight="1" thickBot="1" x14ac:dyDescent="0.25">
      <c r="B13" s="16" t="s">
        <v>4</v>
      </c>
      <c r="C13" s="16">
        <v>2014</v>
      </c>
      <c r="D13" s="16">
        <v>2015</v>
      </c>
      <c r="E13" s="16">
        <v>2016</v>
      </c>
      <c r="F13" s="16">
        <v>2017</v>
      </c>
      <c r="G13" s="16">
        <v>2018</v>
      </c>
      <c r="H13" s="16">
        <v>2019</v>
      </c>
      <c r="I13" s="16">
        <v>2020</v>
      </c>
      <c r="J13" s="16">
        <v>2021</v>
      </c>
      <c r="K13" s="16">
        <v>2022</v>
      </c>
      <c r="L13" s="16">
        <v>2023</v>
      </c>
      <c r="M13" s="16">
        <v>2024</v>
      </c>
      <c r="N13" s="16">
        <v>2025</v>
      </c>
      <c r="O13" s="16">
        <v>2026</v>
      </c>
      <c r="P13" s="16">
        <v>2027</v>
      </c>
      <c r="Q13" s="16">
        <v>2028</v>
      </c>
      <c r="R13" s="16">
        <v>2029</v>
      </c>
      <c r="S13" s="16">
        <v>2030</v>
      </c>
      <c r="T13" s="16">
        <v>2031</v>
      </c>
      <c r="U13" s="16">
        <v>2032</v>
      </c>
      <c r="V13" s="16">
        <v>2033</v>
      </c>
      <c r="W13" s="16">
        <v>2034</v>
      </c>
      <c r="X13" s="16">
        <v>2035</v>
      </c>
      <c r="Y13" s="16">
        <v>2036</v>
      </c>
      <c r="Z13" s="16">
        <v>2037</v>
      </c>
      <c r="AA13" s="16">
        <v>2038</v>
      </c>
      <c r="AB13" s="16">
        <v>2039</v>
      </c>
      <c r="AC13" s="16">
        <v>2040</v>
      </c>
      <c r="AD13" s="16">
        <v>2040</v>
      </c>
    </row>
    <row r="14" spans="1:30" ht="15" customHeight="1" thickTop="1" x14ac:dyDescent="0.2"/>
    <row r="15" spans="1:30" ht="15" customHeight="1" x14ac:dyDescent="0.2">
      <c r="B15" s="11" t="s">
        <v>5</v>
      </c>
    </row>
    <row r="16" spans="1:30" ht="15" customHeight="1" x14ac:dyDescent="0.25">
      <c r="A16" s="12" t="s">
        <v>74</v>
      </c>
      <c r="B16" s="15" t="s">
        <v>6</v>
      </c>
      <c r="C16" s="14">
        <v>3.8212090000000001</v>
      </c>
      <c r="D16" s="14">
        <v>2.7194790000000002</v>
      </c>
      <c r="E16" s="14">
        <v>2.1858810000000002</v>
      </c>
      <c r="F16" s="14">
        <v>2.4908709999999998</v>
      </c>
      <c r="G16" s="14">
        <v>2.7206480000000002</v>
      </c>
      <c r="H16" s="14">
        <v>3.044448</v>
      </c>
      <c r="I16" s="14">
        <v>3.1781419999999998</v>
      </c>
      <c r="J16" s="14">
        <v>3.286934</v>
      </c>
      <c r="K16" s="14">
        <v>3.3715549999999999</v>
      </c>
      <c r="L16" s="14">
        <v>3.4276749999999998</v>
      </c>
      <c r="M16" s="14">
        <v>3.4803820000000001</v>
      </c>
      <c r="N16" s="14">
        <v>3.5455559999999999</v>
      </c>
      <c r="O16" s="14">
        <v>3.6216430000000002</v>
      </c>
      <c r="P16" s="14">
        <v>3.685114</v>
      </c>
      <c r="Q16" s="14">
        <v>3.7344439999999999</v>
      </c>
      <c r="R16" s="14">
        <v>3.803553</v>
      </c>
      <c r="S16" s="14">
        <v>3.8505240000000001</v>
      </c>
      <c r="T16" s="14">
        <v>3.92977</v>
      </c>
      <c r="U16" s="14">
        <v>4.0158420000000001</v>
      </c>
      <c r="V16" s="14">
        <v>4.1013320000000002</v>
      </c>
      <c r="W16" s="14">
        <v>4.1878479999999998</v>
      </c>
      <c r="X16" s="14">
        <v>4.2548940000000002</v>
      </c>
      <c r="Y16" s="14">
        <v>4.34687</v>
      </c>
      <c r="Z16" s="14">
        <v>4.3993419999999999</v>
      </c>
      <c r="AA16" s="14">
        <v>4.4933430000000003</v>
      </c>
      <c r="AB16" s="14">
        <v>4.5723710000000004</v>
      </c>
      <c r="AC16" s="14">
        <v>4.6803819999999998</v>
      </c>
      <c r="AD16" s="13">
        <v>2.1954999999999999E-2</v>
      </c>
    </row>
    <row r="17" spans="1:30" ht="15" customHeight="1" x14ac:dyDescent="0.25">
      <c r="A17" s="12" t="s">
        <v>73</v>
      </c>
      <c r="B17" s="15" t="s">
        <v>7</v>
      </c>
      <c r="C17" s="14">
        <v>0.24451100000000001</v>
      </c>
      <c r="D17" s="14">
        <v>0.24197199999999999</v>
      </c>
      <c r="E17" s="14">
        <v>0.23755499999999999</v>
      </c>
      <c r="F17" s="14">
        <v>0.23264099999999999</v>
      </c>
      <c r="G17" s="14">
        <v>0.22809499999999999</v>
      </c>
      <c r="H17" s="14">
        <v>0.223603</v>
      </c>
      <c r="I17" s="14">
        <v>0.218886</v>
      </c>
      <c r="J17" s="14">
        <v>0.21379100000000001</v>
      </c>
      <c r="K17" s="14">
        <v>0.20905899999999999</v>
      </c>
      <c r="L17" s="14">
        <v>0.20499700000000001</v>
      </c>
      <c r="M17" s="14">
        <v>0.201261</v>
      </c>
      <c r="N17" s="14">
        <v>0.197494</v>
      </c>
      <c r="O17" s="14">
        <v>0.193716</v>
      </c>
      <c r="P17" s="14">
        <v>0.18997600000000001</v>
      </c>
      <c r="Q17" s="14">
        <v>0.186226</v>
      </c>
      <c r="R17" s="14">
        <v>0.18249799999999999</v>
      </c>
      <c r="S17" s="14">
        <v>0.17874000000000001</v>
      </c>
      <c r="T17" s="14">
        <v>0.17491200000000001</v>
      </c>
      <c r="U17" s="14">
        <v>0.17111100000000001</v>
      </c>
      <c r="V17" s="14">
        <v>0.16739299999999999</v>
      </c>
      <c r="W17" s="14">
        <v>0.163719</v>
      </c>
      <c r="X17" s="14">
        <v>0.16010199999999999</v>
      </c>
      <c r="Y17" s="14">
        <v>0.15663199999999999</v>
      </c>
      <c r="Z17" s="14">
        <v>0.153229</v>
      </c>
      <c r="AA17" s="14">
        <v>0.14991199999999999</v>
      </c>
      <c r="AB17" s="14">
        <v>0.14673800000000001</v>
      </c>
      <c r="AC17" s="14">
        <v>0.14366000000000001</v>
      </c>
      <c r="AD17" s="13">
        <v>-2.0639000000000001E-2</v>
      </c>
    </row>
    <row r="18" spans="1:30" ht="15" customHeight="1" x14ac:dyDescent="0.25">
      <c r="A18" s="12" t="s">
        <v>72</v>
      </c>
      <c r="B18" s="15" t="s">
        <v>8</v>
      </c>
      <c r="C18" s="14">
        <v>0.247609</v>
      </c>
      <c r="D18" s="14">
        <v>0.24759800000000001</v>
      </c>
      <c r="E18" s="14">
        <v>0.24756500000000001</v>
      </c>
      <c r="F18" s="14">
        <v>0.24754300000000001</v>
      </c>
      <c r="G18" s="14">
        <v>0.247616</v>
      </c>
      <c r="H18" s="14">
        <v>0.24757199999999999</v>
      </c>
      <c r="I18" s="14">
        <v>0.247248</v>
      </c>
      <c r="J18" s="14">
        <v>0.24720600000000001</v>
      </c>
      <c r="K18" s="14">
        <v>0.24718200000000001</v>
      </c>
      <c r="L18" s="14">
        <v>0.24717700000000001</v>
      </c>
      <c r="M18" s="14">
        <v>0.247257</v>
      </c>
      <c r="N18" s="14">
        <v>0.24727399999999999</v>
      </c>
      <c r="O18" s="14">
        <v>0.247361</v>
      </c>
      <c r="P18" s="14">
        <v>0.24743599999999999</v>
      </c>
      <c r="Q18" s="14">
        <v>0.24745300000000001</v>
      </c>
      <c r="R18" s="14">
        <v>0.247527</v>
      </c>
      <c r="S18" s="14">
        <v>0.247555</v>
      </c>
      <c r="T18" s="14">
        <v>0.24757599999999999</v>
      </c>
      <c r="U18" s="14">
        <v>0.24759300000000001</v>
      </c>
      <c r="V18" s="14">
        <v>0.24760299999999999</v>
      </c>
      <c r="W18" s="14">
        <v>0.24761900000000001</v>
      </c>
      <c r="X18" s="14">
        <v>0.24762700000000001</v>
      </c>
      <c r="Y18" s="14">
        <v>0.24764700000000001</v>
      </c>
      <c r="Z18" s="14">
        <v>0.247643</v>
      </c>
      <c r="AA18" s="14">
        <v>0.247637</v>
      </c>
      <c r="AB18" s="14">
        <v>0.24764800000000001</v>
      </c>
      <c r="AC18" s="14">
        <v>0.24765200000000001</v>
      </c>
      <c r="AD18" s="13">
        <v>9.0000000000000002E-6</v>
      </c>
    </row>
    <row r="19" spans="1:30" ht="15" customHeight="1" x14ac:dyDescent="0.25">
      <c r="A19" s="12" t="s">
        <v>71</v>
      </c>
      <c r="B19" s="15" t="s">
        <v>9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3" t="s">
        <v>10</v>
      </c>
    </row>
    <row r="20" spans="1:30" ht="15" customHeight="1" x14ac:dyDescent="0.25">
      <c r="A20" s="12" t="s">
        <v>70</v>
      </c>
      <c r="B20" s="15" t="s">
        <v>11</v>
      </c>
      <c r="C20" s="14">
        <v>0.55784</v>
      </c>
      <c r="D20" s="14">
        <v>0.55781499999999995</v>
      </c>
      <c r="E20" s="14">
        <v>0.55774199999999996</v>
      </c>
      <c r="F20" s="14">
        <v>0.55769100000000005</v>
      </c>
      <c r="G20" s="14">
        <v>0.55739700000000003</v>
      </c>
      <c r="H20" s="14">
        <v>0.55742700000000001</v>
      </c>
      <c r="I20" s="14">
        <v>0.55748399999999998</v>
      </c>
      <c r="J20" s="14">
        <v>0.55752999999999997</v>
      </c>
      <c r="K20" s="14">
        <v>0.55751099999999998</v>
      </c>
      <c r="L20" s="14">
        <v>0.55748799999999998</v>
      </c>
      <c r="M20" s="14">
        <v>0.55765200000000004</v>
      </c>
      <c r="N20" s="14">
        <v>0.55776000000000003</v>
      </c>
      <c r="O20" s="14">
        <v>0.55794299999999997</v>
      </c>
      <c r="P20" s="14">
        <v>0.55802600000000002</v>
      </c>
      <c r="Q20" s="14">
        <v>0.55798300000000001</v>
      </c>
      <c r="R20" s="14">
        <v>0.55815400000000004</v>
      </c>
      <c r="S20" s="14">
        <v>0.55820700000000001</v>
      </c>
      <c r="T20" s="14">
        <v>0.55825800000000003</v>
      </c>
      <c r="U20" s="14">
        <v>0.55832199999999998</v>
      </c>
      <c r="V20" s="14">
        <v>0.558396</v>
      </c>
      <c r="W20" s="14">
        <v>0.55847800000000003</v>
      </c>
      <c r="X20" s="14">
        <v>0.55856399999999995</v>
      </c>
      <c r="Y20" s="14">
        <v>0.55867699999999998</v>
      </c>
      <c r="Z20" s="14">
        <v>0.55876499999999996</v>
      </c>
      <c r="AA20" s="14">
        <v>0.55883499999999997</v>
      </c>
      <c r="AB20" s="14">
        <v>0.558971</v>
      </c>
      <c r="AC20" s="14">
        <v>0.55912899999999999</v>
      </c>
      <c r="AD20" s="13">
        <v>9.3999999999999994E-5</v>
      </c>
    </row>
    <row r="21" spans="1:30" ht="15" customHeight="1" x14ac:dyDescent="0.25">
      <c r="A21" s="12" t="s">
        <v>69</v>
      </c>
      <c r="B21" s="15" t="s">
        <v>12</v>
      </c>
      <c r="C21" s="14">
        <v>2.7712490000000001</v>
      </c>
      <c r="D21" s="14">
        <v>1.672094</v>
      </c>
      <c r="E21" s="14">
        <v>1.143019</v>
      </c>
      <c r="F21" s="14">
        <v>1.452995</v>
      </c>
      <c r="G21" s="14">
        <v>1.68754</v>
      </c>
      <c r="H21" s="14">
        <v>2.0158459999999998</v>
      </c>
      <c r="I21" s="14">
        <v>2.1545230000000002</v>
      </c>
      <c r="J21" s="14">
        <v>2.268408</v>
      </c>
      <c r="K21" s="14">
        <v>2.3578030000000001</v>
      </c>
      <c r="L21" s="14">
        <v>2.4180130000000002</v>
      </c>
      <c r="M21" s="14">
        <v>2.4742120000000001</v>
      </c>
      <c r="N21" s="14">
        <v>2.5430269999999999</v>
      </c>
      <c r="O21" s="14">
        <v>2.6226229999999999</v>
      </c>
      <c r="P21" s="14">
        <v>2.6896749999999998</v>
      </c>
      <c r="Q21" s="14">
        <v>2.7427820000000001</v>
      </c>
      <c r="R21" s="14">
        <v>2.8153739999999998</v>
      </c>
      <c r="S21" s="14">
        <v>2.8660220000000001</v>
      </c>
      <c r="T21" s="14">
        <v>2.9490229999999999</v>
      </c>
      <c r="U21" s="14">
        <v>3.0388160000000002</v>
      </c>
      <c r="V21" s="14">
        <v>3.1279400000000002</v>
      </c>
      <c r="W21" s="14">
        <v>3.2180309999999999</v>
      </c>
      <c r="X21" s="14">
        <v>3.288602</v>
      </c>
      <c r="Y21" s="14">
        <v>3.383915</v>
      </c>
      <c r="Z21" s="14">
        <v>3.439705</v>
      </c>
      <c r="AA21" s="14">
        <v>3.5369579999999998</v>
      </c>
      <c r="AB21" s="14">
        <v>3.619014</v>
      </c>
      <c r="AC21" s="14">
        <v>3.72994</v>
      </c>
      <c r="AD21" s="13">
        <v>3.2613000000000003E-2</v>
      </c>
    </row>
    <row r="23" spans="1:30" ht="15" customHeight="1" x14ac:dyDescent="0.2">
      <c r="B23" s="11" t="s">
        <v>13</v>
      </c>
    </row>
    <row r="24" spans="1:30" ht="15" customHeight="1" x14ac:dyDescent="0.45">
      <c r="A24" s="12" t="s">
        <v>68</v>
      </c>
      <c r="B24" s="15" t="s">
        <v>6</v>
      </c>
      <c r="C24" s="14">
        <v>3.4169119999999999</v>
      </c>
      <c r="D24" s="14">
        <v>2.515415</v>
      </c>
      <c r="E24" s="14">
        <v>2.0228039999999998</v>
      </c>
      <c r="F24" s="14">
        <v>2.2027230000000002</v>
      </c>
      <c r="G24" s="14">
        <v>2.3639939999999999</v>
      </c>
      <c r="H24" s="14">
        <v>2.6029879999999999</v>
      </c>
      <c r="I24" s="14">
        <v>2.7350660000000002</v>
      </c>
      <c r="J24" s="14">
        <v>2.8201649999999998</v>
      </c>
      <c r="K24" s="14">
        <v>2.863143</v>
      </c>
      <c r="L24" s="14">
        <v>2.9089999999999998</v>
      </c>
      <c r="M24" s="14">
        <v>2.9354490000000002</v>
      </c>
      <c r="N24" s="14">
        <v>2.9714580000000002</v>
      </c>
      <c r="O24" s="14">
        <v>3.0328710000000001</v>
      </c>
      <c r="P24" s="14">
        <v>3.0808990000000001</v>
      </c>
      <c r="Q24" s="14">
        <v>3.1137009999999998</v>
      </c>
      <c r="R24" s="14">
        <v>3.1604559999999999</v>
      </c>
      <c r="S24" s="14">
        <v>3.1917779999999998</v>
      </c>
      <c r="T24" s="14">
        <v>3.2494900000000002</v>
      </c>
      <c r="U24" s="14">
        <v>3.3155540000000001</v>
      </c>
      <c r="V24" s="14">
        <v>3.3830290000000001</v>
      </c>
      <c r="W24" s="14">
        <v>3.446437</v>
      </c>
      <c r="X24" s="14">
        <v>3.4730310000000002</v>
      </c>
      <c r="Y24" s="14">
        <v>3.5416289999999999</v>
      </c>
      <c r="Z24" s="14">
        <v>3.5798800000000002</v>
      </c>
      <c r="AA24" s="14">
        <v>3.657035</v>
      </c>
      <c r="AB24" s="14">
        <v>3.7210610000000002</v>
      </c>
      <c r="AC24" s="14">
        <v>3.8050609999999998</v>
      </c>
      <c r="AD24" s="13">
        <v>1.6694000000000001E-2</v>
      </c>
    </row>
    <row r="25" spans="1:30" ht="15" customHeight="1" x14ac:dyDescent="0.45">
      <c r="A25" s="12" t="s">
        <v>67</v>
      </c>
      <c r="B25" s="15" t="s">
        <v>7</v>
      </c>
      <c r="C25" s="14">
        <v>0.17519000000000001</v>
      </c>
      <c r="D25" s="14">
        <v>0.17337900000000001</v>
      </c>
      <c r="E25" s="14">
        <v>0.170237</v>
      </c>
      <c r="F25" s="14">
        <v>0.16673099999999999</v>
      </c>
      <c r="G25" s="14">
        <v>0.16351199999999999</v>
      </c>
      <c r="H25" s="14">
        <v>0.16031100000000001</v>
      </c>
      <c r="I25" s="14">
        <v>0.15694900000000001</v>
      </c>
      <c r="J25" s="14">
        <v>0.15331500000000001</v>
      </c>
      <c r="K25" s="14">
        <v>0.149946</v>
      </c>
      <c r="L25" s="14">
        <v>0.14705699999999999</v>
      </c>
      <c r="M25" s="14">
        <v>0.14435400000000001</v>
      </c>
      <c r="N25" s="14">
        <v>0.14161599999999999</v>
      </c>
      <c r="O25" s="14">
        <v>0.13883799999999999</v>
      </c>
      <c r="P25" s="14">
        <v>0.136103</v>
      </c>
      <c r="Q25" s="14">
        <v>0.133413</v>
      </c>
      <c r="R25" s="14">
        <v>0.13069700000000001</v>
      </c>
      <c r="S25" s="14">
        <v>0.12797900000000001</v>
      </c>
      <c r="T25" s="14">
        <v>0.12520999999999999</v>
      </c>
      <c r="U25" s="14">
        <v>0.122456</v>
      </c>
      <c r="V25" s="14">
        <v>0.119758</v>
      </c>
      <c r="W25" s="14">
        <v>0.11708499999999999</v>
      </c>
      <c r="X25" s="14">
        <v>0.11444799999999999</v>
      </c>
      <c r="Y25" s="14">
        <v>0.111905</v>
      </c>
      <c r="Z25" s="14">
        <v>0.10940900000000001</v>
      </c>
      <c r="AA25" s="14">
        <v>0.10696799999999999</v>
      </c>
      <c r="AB25" s="14">
        <v>0.10460800000000001</v>
      </c>
      <c r="AC25" s="14">
        <v>0.10230599999999999</v>
      </c>
      <c r="AD25" s="13">
        <v>-2.0879999999999999E-2</v>
      </c>
    </row>
    <row r="26" spans="1:30" ht="15" customHeight="1" x14ac:dyDescent="0.45">
      <c r="A26" s="12" t="s">
        <v>66</v>
      </c>
      <c r="B26" s="15" t="s">
        <v>14</v>
      </c>
      <c r="C26" s="14">
        <v>0.25385600000000003</v>
      </c>
      <c r="D26" s="14">
        <v>0.24484900000000001</v>
      </c>
      <c r="E26" s="14">
        <v>0.23991599999999999</v>
      </c>
      <c r="F26" s="14">
        <v>0.24172099999999999</v>
      </c>
      <c r="G26" s="14">
        <v>0.243199</v>
      </c>
      <c r="H26" s="14">
        <v>0.24549399999999999</v>
      </c>
      <c r="I26" s="14">
        <v>0.24674699999999999</v>
      </c>
      <c r="J26" s="14">
        <v>0.24754200000000001</v>
      </c>
      <c r="K26" s="14">
        <v>0.24793699999999999</v>
      </c>
      <c r="L26" s="14">
        <v>0.24837100000000001</v>
      </c>
      <c r="M26" s="14">
        <v>0.248616</v>
      </c>
      <c r="N26" s="14">
        <v>0.24889700000000001</v>
      </c>
      <c r="O26" s="14">
        <v>0.24942500000000001</v>
      </c>
      <c r="P26" s="14">
        <v>0.249809</v>
      </c>
      <c r="Q26" s="14">
        <v>0.25007200000000002</v>
      </c>
      <c r="R26" s="14">
        <v>0.25046499999999999</v>
      </c>
      <c r="S26" s="14">
        <v>0.250689</v>
      </c>
      <c r="T26" s="14">
        <v>0.25116699999999997</v>
      </c>
      <c r="U26" s="14">
        <v>0.25170599999999999</v>
      </c>
      <c r="V26" s="14">
        <v>0.25224800000000003</v>
      </c>
      <c r="W26" s="14">
        <v>0.25279099999999999</v>
      </c>
      <c r="X26" s="14">
        <v>0.25286599999999998</v>
      </c>
      <c r="Y26" s="14">
        <v>0.25337700000000002</v>
      </c>
      <c r="Z26" s="14">
        <v>0.25357000000000002</v>
      </c>
      <c r="AA26" s="14">
        <v>0.25412299999999999</v>
      </c>
      <c r="AB26" s="14">
        <v>0.25455699999999998</v>
      </c>
      <c r="AC26" s="14">
        <v>0.25503999999999999</v>
      </c>
      <c r="AD26" s="13">
        <v>1.6329999999999999E-3</v>
      </c>
    </row>
    <row r="27" spans="1:30" ht="15" customHeight="1" x14ac:dyDescent="0.45">
      <c r="A27" s="12" t="s">
        <v>65</v>
      </c>
      <c r="B27" s="15" t="s">
        <v>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3" t="s">
        <v>10</v>
      </c>
    </row>
    <row r="28" spans="1:30" ht="15" customHeight="1" x14ac:dyDescent="0.45">
      <c r="A28" s="12" t="s">
        <v>64</v>
      </c>
      <c r="B28" s="15" t="s">
        <v>11</v>
      </c>
      <c r="C28" s="14">
        <v>0.16696800000000001</v>
      </c>
      <c r="D28" s="14">
        <v>0.166988</v>
      </c>
      <c r="E28" s="14">
        <v>0.16698299999999999</v>
      </c>
      <c r="F28" s="14">
        <v>0.16697899999999999</v>
      </c>
      <c r="G28" s="14">
        <v>0.166933</v>
      </c>
      <c r="H28" s="14">
        <v>0.166879</v>
      </c>
      <c r="I28" s="14">
        <v>0.16686699999999999</v>
      </c>
      <c r="J28" s="14">
        <v>0.16684299999999999</v>
      </c>
      <c r="K28" s="14">
        <v>0.16681299999999999</v>
      </c>
      <c r="L28" s="14">
        <v>0.16680500000000001</v>
      </c>
      <c r="M28" s="14">
        <v>0.16678799999999999</v>
      </c>
      <c r="N28" s="14">
        <v>0.16672600000000001</v>
      </c>
      <c r="O28" s="14">
        <v>0.16666900000000001</v>
      </c>
      <c r="P28" s="14">
        <v>0.16661200000000001</v>
      </c>
      <c r="Q28" s="14">
        <v>0.16658500000000001</v>
      </c>
      <c r="R28" s="14">
        <v>0.166547</v>
      </c>
      <c r="S28" s="14">
        <v>0.16650699999999999</v>
      </c>
      <c r="T28" s="14">
        <v>0.166459</v>
      </c>
      <c r="U28" s="14">
        <v>0.166404</v>
      </c>
      <c r="V28" s="14">
        <v>0.16633700000000001</v>
      </c>
      <c r="W28" s="14">
        <v>0.16626299999999999</v>
      </c>
      <c r="X28" s="14">
        <v>0.16617299999999999</v>
      </c>
      <c r="Y28" s="14">
        <v>0.166072</v>
      </c>
      <c r="Z28" s="14">
        <v>0.16595499999999999</v>
      </c>
      <c r="AA28" s="14">
        <v>0.16582</v>
      </c>
      <c r="AB28" s="14">
        <v>0.16566400000000001</v>
      </c>
      <c r="AC28" s="14">
        <v>0.16547999999999999</v>
      </c>
      <c r="AD28" s="13">
        <v>-3.6299999999999999E-4</v>
      </c>
    </row>
    <row r="29" spans="1:30" ht="15" customHeight="1" x14ac:dyDescent="0.45">
      <c r="A29" s="12" t="s">
        <v>63</v>
      </c>
      <c r="B29" s="15" t="s">
        <v>12</v>
      </c>
      <c r="C29" s="14">
        <v>2.8208980000000001</v>
      </c>
      <c r="D29" s="14">
        <v>1.930199</v>
      </c>
      <c r="E29" s="14">
        <v>1.4456690000000001</v>
      </c>
      <c r="F29" s="14">
        <v>1.6272930000000001</v>
      </c>
      <c r="G29" s="14">
        <v>1.790351</v>
      </c>
      <c r="H29" s="14">
        <v>2.0303049999999998</v>
      </c>
      <c r="I29" s="14">
        <v>2.1645029999999998</v>
      </c>
      <c r="J29" s="14">
        <v>2.2524649999999999</v>
      </c>
      <c r="K29" s="14">
        <v>2.2984469999999999</v>
      </c>
      <c r="L29" s="14">
        <v>2.3467660000000001</v>
      </c>
      <c r="M29" s="14">
        <v>2.3756910000000002</v>
      </c>
      <c r="N29" s="14">
        <v>2.4142190000000001</v>
      </c>
      <c r="O29" s="14">
        <v>2.477938</v>
      </c>
      <c r="P29" s="14">
        <v>2.528375</v>
      </c>
      <c r="Q29" s="14">
        <v>2.563631</v>
      </c>
      <c r="R29" s="14">
        <v>2.6127479999999998</v>
      </c>
      <c r="S29" s="14">
        <v>2.6466029999999998</v>
      </c>
      <c r="T29" s="14">
        <v>2.7066539999999999</v>
      </c>
      <c r="U29" s="14">
        <v>2.774988</v>
      </c>
      <c r="V29" s="14">
        <v>2.8446859999999998</v>
      </c>
      <c r="W29" s="14">
        <v>2.9102980000000001</v>
      </c>
      <c r="X29" s="14">
        <v>2.939543</v>
      </c>
      <c r="Y29" s="14">
        <v>3.0102760000000002</v>
      </c>
      <c r="Z29" s="14">
        <v>3.050948</v>
      </c>
      <c r="AA29" s="14">
        <v>3.1301239999999999</v>
      </c>
      <c r="AB29" s="14">
        <v>3.1962329999999999</v>
      </c>
      <c r="AC29" s="14">
        <v>3.282235</v>
      </c>
      <c r="AD29" s="13">
        <v>2.1462999999999999E-2</v>
      </c>
    </row>
    <row r="31" spans="1:30" ht="15" customHeight="1" x14ac:dyDescent="0.35">
      <c r="B31" s="11" t="s">
        <v>15</v>
      </c>
    </row>
    <row r="32" spans="1:30" ht="15" customHeight="1" x14ac:dyDescent="0.45">
      <c r="A32" s="12" t="s">
        <v>62</v>
      </c>
      <c r="B32" s="15" t="s">
        <v>6</v>
      </c>
      <c r="C32" s="14">
        <v>2.8106930000000001</v>
      </c>
      <c r="D32" s="14">
        <v>1.6163510000000001</v>
      </c>
      <c r="E32" s="14">
        <v>1.1848190000000001</v>
      </c>
      <c r="F32" s="14">
        <v>1.4950410000000001</v>
      </c>
      <c r="G32" s="14">
        <v>1.695403</v>
      </c>
      <c r="H32" s="14">
        <v>2.0257839999999998</v>
      </c>
      <c r="I32" s="14">
        <v>2.1841789999999999</v>
      </c>
      <c r="J32" s="14">
        <v>2.3040120000000002</v>
      </c>
      <c r="K32" s="14">
        <v>2.3928590000000001</v>
      </c>
      <c r="L32" s="14">
        <v>2.4484659999999998</v>
      </c>
      <c r="M32" s="14">
        <v>2.4991240000000001</v>
      </c>
      <c r="N32" s="14">
        <v>2.5619420000000002</v>
      </c>
      <c r="O32" s="14">
        <v>2.642026</v>
      </c>
      <c r="P32" s="14">
        <v>2.7042380000000001</v>
      </c>
      <c r="Q32" s="14">
        <v>2.7567910000000002</v>
      </c>
      <c r="R32" s="14">
        <v>2.8223760000000002</v>
      </c>
      <c r="S32" s="14">
        <v>2.8745690000000002</v>
      </c>
      <c r="T32" s="14">
        <v>2.960143</v>
      </c>
      <c r="U32" s="14">
        <v>3.0505849999999999</v>
      </c>
      <c r="V32" s="14">
        <v>3.1349109999999998</v>
      </c>
      <c r="W32" s="14">
        <v>3.2384300000000001</v>
      </c>
      <c r="X32" s="14">
        <v>3.3042760000000002</v>
      </c>
      <c r="Y32" s="14">
        <v>3.3920180000000002</v>
      </c>
      <c r="Z32" s="14">
        <v>3.4537209999999998</v>
      </c>
      <c r="AA32" s="14">
        <v>3.5502950000000002</v>
      </c>
      <c r="AB32" s="14">
        <v>3.6396109999999999</v>
      </c>
      <c r="AC32" s="14">
        <v>3.7390889999999999</v>
      </c>
      <c r="AD32" s="13">
        <v>3.4116E-2</v>
      </c>
    </row>
    <row r="33" spans="1:30" ht="15" customHeight="1" x14ac:dyDescent="0.45">
      <c r="A33" s="12" t="s">
        <v>61</v>
      </c>
      <c r="B33" s="15" t="s">
        <v>7</v>
      </c>
      <c r="C33" s="14">
        <v>4.3651000000000002E-2</v>
      </c>
      <c r="D33" s="14">
        <v>4.3200000000000002E-2</v>
      </c>
      <c r="E33" s="14">
        <v>4.2417000000000003E-2</v>
      </c>
      <c r="F33" s="14">
        <v>4.1542999999999997E-2</v>
      </c>
      <c r="G33" s="14">
        <v>4.0742E-2</v>
      </c>
      <c r="H33" s="14">
        <v>3.9944E-2</v>
      </c>
      <c r="I33" s="14">
        <v>3.9106000000000002E-2</v>
      </c>
      <c r="J33" s="14">
        <v>3.8200999999999999E-2</v>
      </c>
      <c r="K33" s="14">
        <v>3.7360999999999998E-2</v>
      </c>
      <c r="L33" s="14">
        <v>3.6641E-2</v>
      </c>
      <c r="M33" s="14">
        <v>3.5968E-2</v>
      </c>
      <c r="N33" s="14">
        <v>3.5295E-2</v>
      </c>
      <c r="O33" s="14">
        <v>3.4612999999999998E-2</v>
      </c>
      <c r="P33" s="14">
        <v>3.3940999999999999E-2</v>
      </c>
      <c r="Q33" s="14">
        <v>3.3276E-2</v>
      </c>
      <c r="R33" s="14">
        <v>3.2604000000000001E-2</v>
      </c>
      <c r="S33" s="14">
        <v>3.1933000000000003E-2</v>
      </c>
      <c r="T33" s="14">
        <v>3.1248999999999999E-2</v>
      </c>
      <c r="U33" s="14">
        <v>3.0571000000000001E-2</v>
      </c>
      <c r="V33" s="14">
        <v>2.9908000000000001E-2</v>
      </c>
      <c r="W33" s="14">
        <v>2.9252E-2</v>
      </c>
      <c r="X33" s="14">
        <v>2.8605999999999999E-2</v>
      </c>
      <c r="Y33" s="14">
        <v>2.7986E-2</v>
      </c>
      <c r="Z33" s="14">
        <v>2.7379000000000001E-2</v>
      </c>
      <c r="AA33" s="14">
        <v>2.6789E-2</v>
      </c>
      <c r="AB33" s="14">
        <v>2.6221000000000001E-2</v>
      </c>
      <c r="AC33" s="14">
        <v>2.5670999999999999E-2</v>
      </c>
      <c r="AD33" s="13">
        <v>-2.0604000000000001E-2</v>
      </c>
    </row>
    <row r="34" spans="1:30" ht="15" customHeight="1" x14ac:dyDescent="0.45">
      <c r="A34" s="12" t="s">
        <v>60</v>
      </c>
      <c r="B34" s="15" t="s">
        <v>8</v>
      </c>
      <c r="C34" s="14">
        <v>4.4433E-2</v>
      </c>
      <c r="D34" s="14">
        <v>4.4433E-2</v>
      </c>
      <c r="E34" s="14">
        <v>4.4433E-2</v>
      </c>
      <c r="F34" s="14">
        <v>4.4433E-2</v>
      </c>
      <c r="G34" s="14">
        <v>4.4436999999999997E-2</v>
      </c>
      <c r="H34" s="14">
        <v>4.4443000000000003E-2</v>
      </c>
      <c r="I34" s="14">
        <v>4.4442000000000002E-2</v>
      </c>
      <c r="J34" s="14">
        <v>4.4437999999999998E-2</v>
      </c>
      <c r="K34" s="14">
        <v>4.4438999999999999E-2</v>
      </c>
      <c r="L34" s="14">
        <v>4.4442000000000002E-2</v>
      </c>
      <c r="M34" s="14">
        <v>4.4448000000000001E-2</v>
      </c>
      <c r="N34" s="14">
        <v>4.4452999999999999E-2</v>
      </c>
      <c r="O34" s="14">
        <v>4.4462000000000002E-2</v>
      </c>
      <c r="P34" s="14">
        <v>4.4472999999999999E-2</v>
      </c>
      <c r="Q34" s="14">
        <v>4.4482000000000001E-2</v>
      </c>
      <c r="R34" s="14">
        <v>4.4491000000000003E-2</v>
      </c>
      <c r="S34" s="14">
        <v>4.4502E-2</v>
      </c>
      <c r="T34" s="14">
        <v>4.4516E-2</v>
      </c>
      <c r="U34" s="14">
        <v>4.4532000000000002E-2</v>
      </c>
      <c r="V34" s="14">
        <v>4.4547999999999997E-2</v>
      </c>
      <c r="W34" s="14">
        <v>4.4559000000000001E-2</v>
      </c>
      <c r="X34" s="14">
        <v>4.4567000000000002E-2</v>
      </c>
      <c r="Y34" s="14">
        <v>4.4575999999999998E-2</v>
      </c>
      <c r="Z34" s="14">
        <v>4.4582999999999998E-2</v>
      </c>
      <c r="AA34" s="14">
        <v>4.4592E-2</v>
      </c>
      <c r="AB34" s="14">
        <v>4.4602999999999997E-2</v>
      </c>
      <c r="AC34" s="14">
        <v>4.4617999999999998E-2</v>
      </c>
      <c r="AD34" s="13">
        <v>1.66E-4</v>
      </c>
    </row>
    <row r="35" spans="1:30" ht="15" customHeight="1" x14ac:dyDescent="0.45">
      <c r="A35" s="12" t="s">
        <v>59</v>
      </c>
      <c r="B35" s="15" t="s">
        <v>9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3" t="s">
        <v>10</v>
      </c>
    </row>
    <row r="36" spans="1:30" ht="15" customHeight="1" x14ac:dyDescent="0.45">
      <c r="A36" s="12" t="s">
        <v>58</v>
      </c>
      <c r="B36" s="15" t="s">
        <v>11</v>
      </c>
      <c r="C36" s="14">
        <v>6.1927999999999997E-2</v>
      </c>
      <c r="D36" s="14">
        <v>6.1927999999999997E-2</v>
      </c>
      <c r="E36" s="14">
        <v>6.1927999999999997E-2</v>
      </c>
      <c r="F36" s="14">
        <v>6.1927999999999997E-2</v>
      </c>
      <c r="G36" s="14">
        <v>6.1964999999999999E-2</v>
      </c>
      <c r="H36" s="14">
        <v>6.2009000000000002E-2</v>
      </c>
      <c r="I36" s="14">
        <v>6.2037000000000002E-2</v>
      </c>
      <c r="J36" s="14">
        <v>6.2053999999999998E-2</v>
      </c>
      <c r="K36" s="14">
        <v>6.2067999999999998E-2</v>
      </c>
      <c r="L36" s="14">
        <v>6.2085000000000001E-2</v>
      </c>
      <c r="M36" s="14">
        <v>6.2094000000000003E-2</v>
      </c>
      <c r="N36" s="14">
        <v>6.2102999999999998E-2</v>
      </c>
      <c r="O36" s="14">
        <v>6.2119000000000001E-2</v>
      </c>
      <c r="P36" s="14">
        <v>6.2136999999999998E-2</v>
      </c>
      <c r="Q36" s="14">
        <v>6.2162000000000002E-2</v>
      </c>
      <c r="R36" s="14">
        <v>6.2186999999999999E-2</v>
      </c>
      <c r="S36" s="14">
        <v>6.2212999999999997E-2</v>
      </c>
      <c r="T36" s="14">
        <v>6.2232000000000003E-2</v>
      </c>
      <c r="U36" s="14">
        <v>6.2252000000000002E-2</v>
      </c>
      <c r="V36" s="14">
        <v>6.2268999999999998E-2</v>
      </c>
      <c r="W36" s="14">
        <v>6.2282999999999998E-2</v>
      </c>
      <c r="X36" s="14">
        <v>6.2295999999999997E-2</v>
      </c>
      <c r="Y36" s="14">
        <v>6.2313E-2</v>
      </c>
      <c r="Z36" s="14">
        <v>6.2331999999999999E-2</v>
      </c>
      <c r="AA36" s="14">
        <v>6.2343000000000003E-2</v>
      </c>
      <c r="AB36" s="14">
        <v>6.2349000000000002E-2</v>
      </c>
      <c r="AC36" s="14">
        <v>6.2350999999999997E-2</v>
      </c>
      <c r="AD36" s="13">
        <v>2.7300000000000002E-4</v>
      </c>
    </row>
    <row r="37" spans="1:30" ht="15" customHeight="1" x14ac:dyDescent="0.45">
      <c r="A37" s="12" t="s">
        <v>57</v>
      </c>
      <c r="B37" s="15" t="s">
        <v>12</v>
      </c>
      <c r="C37" s="14">
        <v>2.6606800000000002</v>
      </c>
      <c r="D37" s="14">
        <v>1.46679</v>
      </c>
      <c r="E37" s="14">
        <v>1.036041</v>
      </c>
      <c r="F37" s="14">
        <v>1.3471359999999999</v>
      </c>
      <c r="G37" s="14">
        <v>1.5482590000000001</v>
      </c>
      <c r="H37" s="14">
        <v>1.879389</v>
      </c>
      <c r="I37" s="14">
        <v>2.0385939999999998</v>
      </c>
      <c r="J37" s="14">
        <v>2.1593200000000001</v>
      </c>
      <c r="K37" s="14">
        <v>2.2489910000000002</v>
      </c>
      <c r="L37" s="14">
        <v>2.3052969999999999</v>
      </c>
      <c r="M37" s="14">
        <v>2.3566150000000001</v>
      </c>
      <c r="N37" s="14">
        <v>2.4200910000000002</v>
      </c>
      <c r="O37" s="14">
        <v>2.5008319999999999</v>
      </c>
      <c r="P37" s="14">
        <v>2.5636860000000001</v>
      </c>
      <c r="Q37" s="14">
        <v>2.6168719999999999</v>
      </c>
      <c r="R37" s="14">
        <v>2.6830940000000001</v>
      </c>
      <c r="S37" s="14">
        <v>2.7359209999999998</v>
      </c>
      <c r="T37" s="14">
        <v>2.8221449999999999</v>
      </c>
      <c r="U37" s="14">
        <v>2.9132289999999998</v>
      </c>
      <c r="V37" s="14">
        <v>2.9981849999999999</v>
      </c>
      <c r="W37" s="14">
        <v>3.1023360000000002</v>
      </c>
      <c r="X37" s="14">
        <v>3.1688070000000002</v>
      </c>
      <c r="Y37" s="14">
        <v>3.2571430000000001</v>
      </c>
      <c r="Z37" s="14">
        <v>3.3194270000000001</v>
      </c>
      <c r="AA37" s="14">
        <v>3.4165709999999998</v>
      </c>
      <c r="AB37" s="14">
        <v>3.506437</v>
      </c>
      <c r="AC37" s="14">
        <v>3.6064479999999999</v>
      </c>
      <c r="AD37" s="13">
        <v>3.6641E-2</v>
      </c>
    </row>
    <row r="39" spans="1:30" ht="15" customHeight="1" x14ac:dyDescent="0.35">
      <c r="B39" s="11" t="s">
        <v>16</v>
      </c>
    </row>
    <row r="40" spans="1:30" ht="15" customHeight="1" x14ac:dyDescent="0.45">
      <c r="A40" s="12" t="s">
        <v>56</v>
      </c>
      <c r="B40" s="15" t="s">
        <v>6</v>
      </c>
      <c r="C40" s="14">
        <v>3.706842</v>
      </c>
      <c r="D40" s="14">
        <v>2.661664</v>
      </c>
      <c r="E40" s="14">
        <v>2.051034</v>
      </c>
      <c r="F40" s="14">
        <v>2.3222239999999998</v>
      </c>
      <c r="G40" s="14">
        <v>2.5547240000000002</v>
      </c>
      <c r="H40" s="14">
        <v>2.9004120000000002</v>
      </c>
      <c r="I40" s="14">
        <v>3.077944</v>
      </c>
      <c r="J40" s="14">
        <v>3.216717</v>
      </c>
      <c r="K40" s="14">
        <v>3.3326259999999999</v>
      </c>
      <c r="L40" s="14">
        <v>3.3905859999999999</v>
      </c>
      <c r="M40" s="14">
        <v>3.443009</v>
      </c>
      <c r="N40" s="14">
        <v>3.5070899999999998</v>
      </c>
      <c r="O40" s="14">
        <v>3.5831780000000002</v>
      </c>
      <c r="P40" s="14">
        <v>3.6466970000000001</v>
      </c>
      <c r="Q40" s="14">
        <v>3.694823</v>
      </c>
      <c r="R40" s="14">
        <v>3.7687390000000001</v>
      </c>
      <c r="S40" s="14">
        <v>3.8170139999999999</v>
      </c>
      <c r="T40" s="14">
        <v>3.8977200000000001</v>
      </c>
      <c r="U40" s="14">
        <v>3.9837030000000002</v>
      </c>
      <c r="V40" s="14">
        <v>4.0690730000000004</v>
      </c>
      <c r="W40" s="14">
        <v>4.1654109999999998</v>
      </c>
      <c r="X40" s="14">
        <v>4.2287869999999996</v>
      </c>
      <c r="Y40" s="14">
        <v>4.3186429999999998</v>
      </c>
      <c r="Z40" s="14">
        <v>4.372045</v>
      </c>
      <c r="AA40" s="14">
        <v>4.4661739999999996</v>
      </c>
      <c r="AB40" s="14">
        <v>4.5502190000000002</v>
      </c>
      <c r="AC40" s="14">
        <v>4.6507379999999996</v>
      </c>
      <c r="AD40" s="13">
        <v>2.2574E-2</v>
      </c>
    </row>
    <row r="41" spans="1:30" ht="15" customHeight="1" x14ac:dyDescent="0.45">
      <c r="A41" s="12" t="s">
        <v>55</v>
      </c>
      <c r="B41" s="15" t="s">
        <v>9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3" t="s">
        <v>10</v>
      </c>
    </row>
    <row r="42" spans="1:30" ht="15" customHeight="1" x14ac:dyDescent="0.45">
      <c r="A42" s="12" t="s">
        <v>54</v>
      </c>
      <c r="B42" s="15" t="s">
        <v>11</v>
      </c>
      <c r="C42" s="14">
        <v>0.82867100000000005</v>
      </c>
      <c r="D42" s="14">
        <v>0.830202</v>
      </c>
      <c r="E42" s="14">
        <v>0.82930499999999996</v>
      </c>
      <c r="F42" s="14">
        <v>0.82877999999999996</v>
      </c>
      <c r="G42" s="14">
        <v>0.82850400000000002</v>
      </c>
      <c r="H42" s="14">
        <v>0.82849399999999995</v>
      </c>
      <c r="I42" s="14">
        <v>0.82841799999999999</v>
      </c>
      <c r="J42" s="14">
        <v>0.82824399999999998</v>
      </c>
      <c r="K42" s="14">
        <v>0.82804</v>
      </c>
      <c r="L42" s="14">
        <v>0.82789299999999999</v>
      </c>
      <c r="M42" s="14">
        <v>0.82807600000000003</v>
      </c>
      <c r="N42" s="14">
        <v>0.828125</v>
      </c>
      <c r="O42" s="14">
        <v>0.82833599999999996</v>
      </c>
      <c r="P42" s="14">
        <v>0.82845800000000003</v>
      </c>
      <c r="Q42" s="14">
        <v>0.82838400000000001</v>
      </c>
      <c r="R42" s="14">
        <v>0.82856700000000005</v>
      </c>
      <c r="S42" s="14">
        <v>0.82859099999999997</v>
      </c>
      <c r="T42" s="14">
        <v>0.82860400000000001</v>
      </c>
      <c r="U42" s="14">
        <v>0.82863900000000001</v>
      </c>
      <c r="V42" s="14">
        <v>0.82864800000000005</v>
      </c>
      <c r="W42" s="14">
        <v>0.82867400000000002</v>
      </c>
      <c r="X42" s="14">
        <v>0.828681</v>
      </c>
      <c r="Y42" s="14">
        <v>0.82872699999999999</v>
      </c>
      <c r="Z42" s="14">
        <v>0.82872599999999996</v>
      </c>
      <c r="AA42" s="14">
        <v>0.82869899999999996</v>
      </c>
      <c r="AB42" s="14">
        <v>0.82877400000000001</v>
      </c>
      <c r="AC42" s="14">
        <v>0.82884599999999997</v>
      </c>
      <c r="AD42" s="13">
        <v>-6.4999999999999994E-5</v>
      </c>
    </row>
    <row r="43" spans="1:30" ht="15" customHeight="1" x14ac:dyDescent="0.45">
      <c r="A43" s="12" t="s">
        <v>53</v>
      </c>
      <c r="B43" s="15" t="s">
        <v>12</v>
      </c>
      <c r="C43" s="14">
        <v>2.8781720000000002</v>
      </c>
      <c r="D43" s="14">
        <v>1.831461</v>
      </c>
      <c r="E43" s="14">
        <v>1.22173</v>
      </c>
      <c r="F43" s="14">
        <v>1.493444</v>
      </c>
      <c r="G43" s="14">
        <v>1.7262189999999999</v>
      </c>
      <c r="H43" s="14">
        <v>2.0719180000000001</v>
      </c>
      <c r="I43" s="14">
        <v>2.2495259999999999</v>
      </c>
      <c r="J43" s="14">
        <v>2.3884729999999998</v>
      </c>
      <c r="K43" s="14">
        <v>2.5045860000000002</v>
      </c>
      <c r="L43" s="14">
        <v>2.5626929999999999</v>
      </c>
      <c r="M43" s="14">
        <v>2.6149330000000002</v>
      </c>
      <c r="N43" s="14">
        <v>2.678966</v>
      </c>
      <c r="O43" s="14">
        <v>2.7548430000000002</v>
      </c>
      <c r="P43" s="14">
        <v>2.8182390000000002</v>
      </c>
      <c r="Q43" s="14">
        <v>2.8664390000000002</v>
      </c>
      <c r="R43" s="14">
        <v>2.9401730000000001</v>
      </c>
      <c r="S43" s="14">
        <v>2.9884240000000002</v>
      </c>
      <c r="T43" s="14">
        <v>3.0691160000000002</v>
      </c>
      <c r="U43" s="14">
        <v>3.1550639999999999</v>
      </c>
      <c r="V43" s="14">
        <v>3.240424</v>
      </c>
      <c r="W43" s="14">
        <v>3.3367369999999998</v>
      </c>
      <c r="X43" s="14">
        <v>3.4001060000000001</v>
      </c>
      <c r="Y43" s="14">
        <v>3.489916</v>
      </c>
      <c r="Z43" s="14">
        <v>3.5433189999999999</v>
      </c>
      <c r="AA43" s="14">
        <v>3.6374749999999998</v>
      </c>
      <c r="AB43" s="14">
        <v>3.721444</v>
      </c>
      <c r="AC43" s="14">
        <v>3.8218920000000001</v>
      </c>
      <c r="AD43" s="13">
        <v>2.9862E-2</v>
      </c>
    </row>
    <row r="45" spans="1:30" ht="15" customHeight="1" x14ac:dyDescent="0.35">
      <c r="A45" s="12" t="s">
        <v>52</v>
      </c>
      <c r="B45" s="11" t="s">
        <v>39</v>
      </c>
      <c r="C45" s="10">
        <v>2.379149</v>
      </c>
      <c r="D45" s="10">
        <v>1.2456670000000001</v>
      </c>
      <c r="E45" s="10">
        <v>0.87711899999999998</v>
      </c>
      <c r="F45" s="10">
        <v>1.144827</v>
      </c>
      <c r="G45" s="10">
        <v>1.3574949999999999</v>
      </c>
      <c r="H45" s="10">
        <v>1.669376</v>
      </c>
      <c r="I45" s="10">
        <v>1.8230820000000001</v>
      </c>
      <c r="J45" s="10">
        <v>1.932353</v>
      </c>
      <c r="K45" s="10">
        <v>2.0155319999999999</v>
      </c>
      <c r="L45" s="10">
        <v>2.0739519999999998</v>
      </c>
      <c r="M45" s="10">
        <v>2.1225610000000001</v>
      </c>
      <c r="N45" s="10">
        <v>2.1807029999999998</v>
      </c>
      <c r="O45" s="10">
        <v>2.2531819999999998</v>
      </c>
      <c r="P45" s="10">
        <v>2.3138969999999999</v>
      </c>
      <c r="Q45" s="10">
        <v>2.365024</v>
      </c>
      <c r="R45" s="10">
        <v>2.4339369999999998</v>
      </c>
      <c r="S45" s="10">
        <v>2.476086</v>
      </c>
      <c r="T45" s="10">
        <v>2.552988</v>
      </c>
      <c r="U45" s="10">
        <v>2.6308349999999998</v>
      </c>
      <c r="V45" s="10">
        <v>2.7106140000000001</v>
      </c>
      <c r="W45" s="10">
        <v>2.7948930000000001</v>
      </c>
      <c r="X45" s="10">
        <v>2.8486410000000002</v>
      </c>
      <c r="Y45" s="10">
        <v>2.935451</v>
      </c>
      <c r="Z45" s="10">
        <v>2.988305</v>
      </c>
      <c r="AA45" s="10">
        <v>3.0764209999999999</v>
      </c>
      <c r="AB45" s="10">
        <v>3.1447949999999998</v>
      </c>
      <c r="AC45" s="10">
        <v>3.2431540000000001</v>
      </c>
      <c r="AD45" s="9">
        <v>3.9017000000000003E-2</v>
      </c>
    </row>
    <row r="46" spans="1:30" ht="15" customHeight="1" x14ac:dyDescent="0.35">
      <c r="A46" s="12" t="s">
        <v>51</v>
      </c>
      <c r="B46" s="11" t="s">
        <v>17</v>
      </c>
      <c r="C46" s="10">
        <v>2.2415590000000001</v>
      </c>
      <c r="D46" s="10">
        <v>1.158738</v>
      </c>
      <c r="E46" s="10">
        <v>0.87884899999999999</v>
      </c>
      <c r="F46" s="10">
        <v>1.144827</v>
      </c>
      <c r="G46" s="10">
        <v>1.2269829999999999</v>
      </c>
      <c r="H46" s="10">
        <v>1.529625</v>
      </c>
      <c r="I46" s="10">
        <v>1.6933750000000001</v>
      </c>
      <c r="J46" s="10">
        <v>1.7944100000000001</v>
      </c>
      <c r="K46" s="10">
        <v>1.8741650000000001</v>
      </c>
      <c r="L46" s="10">
        <v>1.9300360000000001</v>
      </c>
      <c r="M46" s="10">
        <v>1.9744550000000001</v>
      </c>
      <c r="N46" s="10">
        <v>2.0336099999999999</v>
      </c>
      <c r="O46" s="10">
        <v>2.1047169999999999</v>
      </c>
      <c r="P46" s="10">
        <v>2.1642250000000001</v>
      </c>
      <c r="Q46" s="10">
        <v>2.2132200000000002</v>
      </c>
      <c r="R46" s="10">
        <v>2.2697219999999998</v>
      </c>
      <c r="S46" s="10">
        <v>2.3108719999999998</v>
      </c>
      <c r="T46" s="10">
        <v>2.3877269999999999</v>
      </c>
      <c r="U46" s="10">
        <v>2.464343</v>
      </c>
      <c r="V46" s="10">
        <v>2.5432070000000002</v>
      </c>
      <c r="W46" s="10">
        <v>2.6265079999999998</v>
      </c>
      <c r="X46" s="10">
        <v>2.677327</v>
      </c>
      <c r="Y46" s="10">
        <v>2.7651650000000001</v>
      </c>
      <c r="Z46" s="10">
        <v>2.8178999999999998</v>
      </c>
      <c r="AA46" s="10">
        <v>2.9068160000000001</v>
      </c>
      <c r="AB46" s="10">
        <v>2.97498</v>
      </c>
      <c r="AC46" s="10">
        <v>3.0739679999999998</v>
      </c>
      <c r="AD46" s="9">
        <v>3.9796999999999999E-2</v>
      </c>
    </row>
    <row r="47" spans="1:30" ht="15" customHeight="1" thickBot="1" x14ac:dyDescent="0.4"/>
    <row r="48" spans="1:30" ht="15" customHeight="1" x14ac:dyDescent="0.35">
      <c r="B48" s="49" t="s">
        <v>18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2:2" ht="15" customHeight="1" x14ac:dyDescent="0.35">
      <c r="B49" s="8" t="s">
        <v>19</v>
      </c>
    </row>
    <row r="50" spans="2:2" ht="15" customHeight="1" x14ac:dyDescent="0.35">
      <c r="B50" s="8" t="s">
        <v>50</v>
      </c>
    </row>
    <row r="51" spans="2:2" ht="15" customHeight="1" x14ac:dyDescent="0.35">
      <c r="B51" s="8" t="s">
        <v>49</v>
      </c>
    </row>
    <row r="52" spans="2:2" ht="15" customHeight="1" x14ac:dyDescent="0.35">
      <c r="B52" s="8" t="s">
        <v>48</v>
      </c>
    </row>
    <row r="53" spans="2:2" ht="15" customHeight="1" x14ac:dyDescent="0.35">
      <c r="B53" s="8" t="s">
        <v>47</v>
      </c>
    </row>
    <row r="54" spans="2:2" ht="15" customHeight="1" x14ac:dyDescent="0.35">
      <c r="B54" s="8" t="s">
        <v>46</v>
      </c>
    </row>
    <row r="55" spans="2:2" ht="15" customHeight="1" x14ac:dyDescent="0.35">
      <c r="B55" s="8" t="s">
        <v>45</v>
      </c>
    </row>
    <row r="56" spans="2:2" ht="15" customHeight="1" x14ac:dyDescent="0.35">
      <c r="B56" s="8" t="s">
        <v>44</v>
      </c>
    </row>
  </sheetData>
  <mergeCells count="1">
    <mergeCell ref="B48:AD48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workbookViewId="0">
      <selection activeCell="F25" sqref="F25"/>
    </sheetView>
  </sheetViews>
  <sheetFormatPr defaultRowHeight="14.25" x14ac:dyDescent="0.45"/>
  <cols>
    <col min="1" max="1" width="34.73046875" customWidth="1"/>
  </cols>
  <sheetData>
    <row r="1" spans="1:36" x14ac:dyDescent="0.25">
      <c r="A1" s="1" t="s">
        <v>32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" t="s">
        <v>20</v>
      </c>
      <c r="B2" s="25">
        <f>About!$A$36</f>
        <v>8.3729999999999999E-2</v>
      </c>
      <c r="C2" s="25">
        <f>About!$A$36</f>
        <v>8.3729999999999999E-2</v>
      </c>
      <c r="D2" s="25">
        <f>About!$A$36</f>
        <v>8.3729999999999999E-2</v>
      </c>
      <c r="E2" s="25">
        <f>About!$A$36</f>
        <v>8.3729999999999999E-2</v>
      </c>
      <c r="F2" s="25">
        <f>About!$A$36</f>
        <v>8.3729999999999999E-2</v>
      </c>
      <c r="G2" s="25">
        <f>About!$A$36</f>
        <v>8.3729999999999999E-2</v>
      </c>
      <c r="H2" s="25">
        <f>About!$A$36</f>
        <v>8.3729999999999999E-2</v>
      </c>
      <c r="I2" s="25">
        <f>About!$A$36</f>
        <v>8.3729999999999999E-2</v>
      </c>
      <c r="J2" s="25">
        <f>About!$A$36</f>
        <v>8.3729999999999999E-2</v>
      </c>
      <c r="K2" s="25">
        <f>About!$A$36</f>
        <v>8.3729999999999999E-2</v>
      </c>
      <c r="L2" s="25">
        <f>About!$A$36</f>
        <v>8.3729999999999999E-2</v>
      </c>
      <c r="M2" s="25">
        <f>About!$A$36</f>
        <v>8.3729999999999999E-2</v>
      </c>
      <c r="N2" s="25">
        <f>About!$A$36</f>
        <v>8.3729999999999999E-2</v>
      </c>
      <c r="O2" s="25">
        <f>About!$A$36</f>
        <v>8.3729999999999999E-2</v>
      </c>
      <c r="P2" s="25">
        <f>About!$A$36</f>
        <v>8.3729999999999999E-2</v>
      </c>
      <c r="Q2" s="25">
        <f>About!$A$36</f>
        <v>8.3729999999999999E-2</v>
      </c>
      <c r="R2" s="25">
        <f>About!$A$36</f>
        <v>8.3729999999999999E-2</v>
      </c>
      <c r="S2" s="25">
        <f>About!$A$36</f>
        <v>8.3729999999999999E-2</v>
      </c>
      <c r="T2" s="25">
        <f>About!$A$36</f>
        <v>8.3729999999999999E-2</v>
      </c>
      <c r="U2" s="25">
        <f>About!$A$36</f>
        <v>8.3729999999999999E-2</v>
      </c>
      <c r="V2" s="25">
        <f>About!$A$36</f>
        <v>8.3729999999999999E-2</v>
      </c>
      <c r="W2" s="25">
        <f>About!$A$36</f>
        <v>8.3729999999999999E-2</v>
      </c>
      <c r="X2" s="25">
        <f>About!$A$36</f>
        <v>8.3729999999999999E-2</v>
      </c>
      <c r="Y2" s="25">
        <f>About!$A$36</f>
        <v>8.3729999999999999E-2</v>
      </c>
      <c r="Z2" s="25">
        <f>About!$A$36</f>
        <v>8.3729999999999999E-2</v>
      </c>
      <c r="AA2" s="25">
        <f>TREND($Q2:$Z2,$Q$1:$Z$1,AA$1)</f>
        <v>8.3729999999999985E-2</v>
      </c>
      <c r="AB2" s="25">
        <f t="shared" ref="AB2:AJ2" si="0">TREND($Q2:$Z2,$Q$1:$Z$1,AB$1)</f>
        <v>8.3729999999999985E-2</v>
      </c>
      <c r="AC2" s="25">
        <f t="shared" si="0"/>
        <v>8.3729999999999985E-2</v>
      </c>
      <c r="AD2" s="25">
        <f t="shared" si="0"/>
        <v>8.3729999999999985E-2</v>
      </c>
      <c r="AE2" s="25">
        <f t="shared" si="0"/>
        <v>8.3729999999999985E-2</v>
      </c>
      <c r="AF2" s="25">
        <f t="shared" si="0"/>
        <v>8.3729999999999985E-2</v>
      </c>
      <c r="AG2" s="25">
        <f t="shared" si="0"/>
        <v>8.3729999999999985E-2</v>
      </c>
      <c r="AH2" s="25">
        <f t="shared" si="0"/>
        <v>8.3729999999999985E-2</v>
      </c>
      <c r="AI2" s="25">
        <f t="shared" si="0"/>
        <v>8.3729999999999985E-2</v>
      </c>
      <c r="AJ2" s="25">
        <f t="shared" si="0"/>
        <v>8.3729999999999985E-2</v>
      </c>
    </row>
    <row r="3" spans="1:36" x14ac:dyDescent="0.25">
      <c r="A3" s="1" t="s">
        <v>90</v>
      </c>
      <c r="B3" s="25">
        <f>About!$A$36</f>
        <v>8.3729999999999999E-2</v>
      </c>
      <c r="C3" s="25">
        <f>About!$A$36</f>
        <v>8.3729999999999999E-2</v>
      </c>
      <c r="D3" s="25">
        <f>About!$A$36</f>
        <v>8.3729999999999999E-2</v>
      </c>
      <c r="E3" s="25">
        <f>About!$A$36</f>
        <v>8.3729999999999999E-2</v>
      </c>
      <c r="F3" s="25">
        <f>About!$A$36</f>
        <v>8.3729999999999999E-2</v>
      </c>
      <c r="G3" s="25">
        <f>About!$A$36</f>
        <v>8.3729999999999999E-2</v>
      </c>
      <c r="H3" s="25">
        <f>About!$A$36</f>
        <v>8.3729999999999999E-2</v>
      </c>
      <c r="I3" s="25">
        <f>About!$A$36</f>
        <v>8.3729999999999999E-2</v>
      </c>
      <c r="J3" s="25">
        <f>About!$A$36</f>
        <v>8.3729999999999999E-2</v>
      </c>
      <c r="K3" s="25">
        <f>About!$A$36</f>
        <v>8.3729999999999999E-2</v>
      </c>
      <c r="L3" s="25">
        <f>About!$A$36</f>
        <v>8.3729999999999999E-2</v>
      </c>
      <c r="M3" s="25">
        <f>About!$A$36</f>
        <v>8.3729999999999999E-2</v>
      </c>
      <c r="N3" s="25">
        <f>About!$A$36</f>
        <v>8.3729999999999999E-2</v>
      </c>
      <c r="O3" s="25">
        <f>About!$A$36</f>
        <v>8.3729999999999999E-2</v>
      </c>
      <c r="P3" s="25">
        <f>About!$A$36</f>
        <v>8.3729999999999999E-2</v>
      </c>
      <c r="Q3" s="25">
        <f>About!$A$36</f>
        <v>8.3729999999999999E-2</v>
      </c>
      <c r="R3" s="25">
        <f>About!$A$36</f>
        <v>8.3729999999999999E-2</v>
      </c>
      <c r="S3" s="25">
        <f>About!$A$36</f>
        <v>8.3729999999999999E-2</v>
      </c>
      <c r="T3" s="25">
        <f>About!$A$36</f>
        <v>8.3729999999999999E-2</v>
      </c>
      <c r="U3" s="25">
        <f>About!$A$36</f>
        <v>8.3729999999999999E-2</v>
      </c>
      <c r="V3" s="25">
        <f>About!$A$36</f>
        <v>8.3729999999999999E-2</v>
      </c>
      <c r="W3" s="25">
        <f>About!$A$36</f>
        <v>8.3729999999999999E-2</v>
      </c>
      <c r="X3" s="25">
        <f>About!$A$36</f>
        <v>8.3729999999999999E-2</v>
      </c>
      <c r="Y3" s="25">
        <f>About!$A$36</f>
        <v>8.3729999999999999E-2</v>
      </c>
      <c r="Z3" s="25">
        <f>About!$A$36</f>
        <v>8.3729999999999999E-2</v>
      </c>
      <c r="AA3" s="25">
        <f>TREND($Q3:$Z3,$Q$1:$Z$1,AA$1)</f>
        <v>8.3729999999999985E-2</v>
      </c>
      <c r="AB3" s="25">
        <f t="shared" ref="AB3:AJ3" si="1">TREND($Q3:$Z3,$Q$1:$Z$1,AB$1)</f>
        <v>8.3729999999999985E-2</v>
      </c>
      <c r="AC3" s="25">
        <f t="shared" si="1"/>
        <v>8.3729999999999985E-2</v>
      </c>
      <c r="AD3" s="25">
        <f t="shared" si="1"/>
        <v>8.3729999999999985E-2</v>
      </c>
      <c r="AE3" s="25">
        <f t="shared" si="1"/>
        <v>8.3729999999999985E-2</v>
      </c>
      <c r="AF3" s="25">
        <f t="shared" si="1"/>
        <v>8.3729999999999985E-2</v>
      </c>
      <c r="AG3" s="25">
        <f t="shared" si="1"/>
        <v>8.3729999999999985E-2</v>
      </c>
      <c r="AH3" s="25">
        <f t="shared" si="1"/>
        <v>8.3729999999999985E-2</v>
      </c>
      <c r="AI3" s="25">
        <f t="shared" si="1"/>
        <v>8.3729999999999985E-2</v>
      </c>
      <c r="AJ3" s="25">
        <f t="shared" si="1"/>
        <v>8.3729999999999985E-2</v>
      </c>
    </row>
    <row r="4" spans="1:36" x14ac:dyDescent="0.25">
      <c r="A4" s="1" t="s">
        <v>21</v>
      </c>
      <c r="B4" s="25">
        <f>About!$A$36</f>
        <v>8.3729999999999999E-2</v>
      </c>
      <c r="C4" s="25">
        <f>About!$A$36</f>
        <v>8.3729999999999999E-2</v>
      </c>
      <c r="D4" s="25">
        <f>About!$A$36</f>
        <v>8.3729999999999999E-2</v>
      </c>
      <c r="E4" s="25">
        <f>About!$A$36</f>
        <v>8.3729999999999999E-2</v>
      </c>
      <c r="F4" s="25">
        <f>About!$A$36</f>
        <v>8.3729999999999999E-2</v>
      </c>
      <c r="G4" s="25">
        <f>About!$A$36</f>
        <v>8.3729999999999999E-2</v>
      </c>
      <c r="H4" s="25">
        <f>About!$A$36</f>
        <v>8.3729999999999999E-2</v>
      </c>
      <c r="I4" s="25">
        <f>About!$A$36</f>
        <v>8.3729999999999999E-2</v>
      </c>
      <c r="J4" s="25">
        <f>About!$A$36</f>
        <v>8.3729999999999999E-2</v>
      </c>
      <c r="K4" s="25">
        <f>About!$A$36</f>
        <v>8.3729999999999999E-2</v>
      </c>
      <c r="L4" s="25">
        <f>About!$A$36</f>
        <v>8.3729999999999999E-2</v>
      </c>
      <c r="M4" s="25">
        <f>About!$A$36</f>
        <v>8.3729999999999999E-2</v>
      </c>
      <c r="N4" s="25">
        <f>About!$A$36</f>
        <v>8.3729999999999999E-2</v>
      </c>
      <c r="O4" s="25">
        <f>About!$A$36</f>
        <v>8.3729999999999999E-2</v>
      </c>
      <c r="P4" s="25">
        <f>About!$A$36</f>
        <v>8.3729999999999999E-2</v>
      </c>
      <c r="Q4" s="25">
        <f>About!$A$36</f>
        <v>8.3729999999999999E-2</v>
      </c>
      <c r="R4" s="25">
        <f>About!$A$36</f>
        <v>8.3729999999999999E-2</v>
      </c>
      <c r="S4" s="25">
        <f>About!$A$36</f>
        <v>8.3729999999999999E-2</v>
      </c>
      <c r="T4" s="25">
        <f>About!$A$36</f>
        <v>8.3729999999999999E-2</v>
      </c>
      <c r="U4" s="25">
        <f>About!$A$36</f>
        <v>8.3729999999999999E-2</v>
      </c>
      <c r="V4" s="25">
        <f>About!$A$36</f>
        <v>8.3729999999999999E-2</v>
      </c>
      <c r="W4" s="25">
        <f>About!$A$36</f>
        <v>8.3729999999999999E-2</v>
      </c>
      <c r="X4" s="25">
        <f>About!$A$36</f>
        <v>8.3729999999999999E-2</v>
      </c>
      <c r="Y4" s="25">
        <f>About!$A$36</f>
        <v>8.3729999999999999E-2</v>
      </c>
      <c r="Z4" s="25">
        <f>About!$A$36</f>
        <v>8.3729999999999999E-2</v>
      </c>
      <c r="AA4" s="25">
        <f>About!$A$36</f>
        <v>8.3729999999999999E-2</v>
      </c>
      <c r="AB4" s="25">
        <f>About!$A$36</f>
        <v>8.3729999999999999E-2</v>
      </c>
      <c r="AC4" s="25">
        <f>About!$A$36</f>
        <v>8.3729999999999999E-2</v>
      </c>
      <c r="AD4" s="25">
        <f>About!$A$36</f>
        <v>8.3729999999999999E-2</v>
      </c>
      <c r="AE4" s="25">
        <f>About!$A$36</f>
        <v>8.3729999999999999E-2</v>
      </c>
      <c r="AF4" s="25">
        <f>About!$A$36</f>
        <v>8.3729999999999999E-2</v>
      </c>
      <c r="AG4" s="25">
        <f>About!$A$36</f>
        <v>8.3729999999999999E-2</v>
      </c>
      <c r="AH4" s="25">
        <f>About!$A$36</f>
        <v>8.3729999999999999E-2</v>
      </c>
      <c r="AI4" s="25">
        <f>About!$A$36</f>
        <v>8.3729999999999999E-2</v>
      </c>
      <c r="AJ4" s="25">
        <f>About!$A$36</f>
        <v>8.3729999999999999E-2</v>
      </c>
    </row>
    <row r="5" spans="1:36" x14ac:dyDescent="0.25">
      <c r="A5" s="1" t="s">
        <v>22</v>
      </c>
      <c r="B5" s="25">
        <f>About!$A$36</f>
        <v>8.3729999999999999E-2</v>
      </c>
      <c r="C5" s="25">
        <f>About!$A$36</f>
        <v>8.3729999999999999E-2</v>
      </c>
      <c r="D5" s="25">
        <f>About!$A$36</f>
        <v>8.3729999999999999E-2</v>
      </c>
      <c r="E5" s="25">
        <f>About!$A$36</f>
        <v>8.3729999999999999E-2</v>
      </c>
      <c r="F5" s="25">
        <f>About!$A$36</f>
        <v>8.3729999999999999E-2</v>
      </c>
      <c r="G5" s="25">
        <f>About!$A$36</f>
        <v>8.3729999999999999E-2</v>
      </c>
      <c r="H5" s="25">
        <f>About!$A$36</f>
        <v>8.3729999999999999E-2</v>
      </c>
      <c r="I5" s="25">
        <f>About!$A$36</f>
        <v>8.3729999999999999E-2</v>
      </c>
      <c r="J5" s="25">
        <f>About!$A$36</f>
        <v>8.3729999999999999E-2</v>
      </c>
      <c r="K5" s="25">
        <f>About!$A$36</f>
        <v>8.3729999999999999E-2</v>
      </c>
      <c r="L5" s="25">
        <f>About!$A$36</f>
        <v>8.3729999999999999E-2</v>
      </c>
      <c r="M5" s="25">
        <f>About!$A$36</f>
        <v>8.3729999999999999E-2</v>
      </c>
      <c r="N5" s="25">
        <f>About!$A$36</f>
        <v>8.3729999999999999E-2</v>
      </c>
      <c r="O5" s="25">
        <f>About!$A$36</f>
        <v>8.3729999999999999E-2</v>
      </c>
      <c r="P5" s="25">
        <f>About!$A$36</f>
        <v>8.3729999999999999E-2</v>
      </c>
      <c r="Q5" s="25">
        <f>About!$A$36</f>
        <v>8.3729999999999999E-2</v>
      </c>
      <c r="R5" s="25">
        <f>About!$A$36</f>
        <v>8.3729999999999999E-2</v>
      </c>
      <c r="S5" s="25">
        <f>About!$A$36</f>
        <v>8.3729999999999999E-2</v>
      </c>
      <c r="T5" s="25">
        <f>About!$A$36</f>
        <v>8.3729999999999999E-2</v>
      </c>
      <c r="U5" s="25">
        <f>About!$A$36</f>
        <v>8.3729999999999999E-2</v>
      </c>
      <c r="V5" s="25">
        <f>About!$A$36</f>
        <v>8.3729999999999999E-2</v>
      </c>
      <c r="W5" s="25">
        <f>About!$A$36</f>
        <v>8.3729999999999999E-2</v>
      </c>
      <c r="X5" s="25">
        <f>About!$A$36</f>
        <v>8.3729999999999999E-2</v>
      </c>
      <c r="Y5" s="25">
        <f>About!$A$36</f>
        <v>8.3729999999999999E-2</v>
      </c>
      <c r="Z5" s="25">
        <f>About!$A$36</f>
        <v>8.3729999999999999E-2</v>
      </c>
      <c r="AA5" s="25">
        <f t="shared" ref="AA5:AJ9" si="2">TREND($Q5:$Z5,$Q$1:$Z$1,AA$1)</f>
        <v>8.3729999999999985E-2</v>
      </c>
      <c r="AB5" s="25">
        <f t="shared" si="2"/>
        <v>8.3729999999999985E-2</v>
      </c>
      <c r="AC5" s="25">
        <f t="shared" si="2"/>
        <v>8.3729999999999985E-2</v>
      </c>
      <c r="AD5" s="25">
        <f t="shared" si="2"/>
        <v>8.3729999999999985E-2</v>
      </c>
      <c r="AE5" s="25">
        <f t="shared" si="2"/>
        <v>8.3729999999999985E-2</v>
      </c>
      <c r="AF5" s="25">
        <f t="shared" si="2"/>
        <v>8.3729999999999985E-2</v>
      </c>
      <c r="AG5" s="25">
        <f t="shared" si="2"/>
        <v>8.3729999999999985E-2</v>
      </c>
      <c r="AH5" s="25">
        <f t="shared" si="2"/>
        <v>8.3729999999999985E-2</v>
      </c>
      <c r="AI5" s="25">
        <f t="shared" si="2"/>
        <v>8.3729999999999985E-2</v>
      </c>
      <c r="AJ5" s="25">
        <f t="shared" si="2"/>
        <v>8.3729999999999985E-2</v>
      </c>
    </row>
    <row r="6" spans="1:36" x14ac:dyDescent="0.25">
      <c r="A6" s="1" t="s">
        <v>23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f t="shared" si="2"/>
        <v>0</v>
      </c>
      <c r="AB6" s="25">
        <f t="shared" si="2"/>
        <v>0</v>
      </c>
      <c r="AC6" s="25">
        <f t="shared" si="2"/>
        <v>0</v>
      </c>
      <c r="AD6" s="25">
        <f t="shared" si="2"/>
        <v>0</v>
      </c>
      <c r="AE6" s="25">
        <f t="shared" si="2"/>
        <v>0</v>
      </c>
      <c r="AF6" s="25">
        <f t="shared" si="2"/>
        <v>0</v>
      </c>
      <c r="AG6" s="25">
        <f t="shared" si="2"/>
        <v>0</v>
      </c>
      <c r="AH6" s="25">
        <f t="shared" si="2"/>
        <v>0</v>
      </c>
      <c r="AI6" s="25">
        <f t="shared" si="2"/>
        <v>0</v>
      </c>
      <c r="AJ6" s="25">
        <f t="shared" si="2"/>
        <v>0</v>
      </c>
    </row>
    <row r="7" spans="1:36" x14ac:dyDescent="0.25">
      <c r="A7" s="1" t="s">
        <v>24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f t="shared" si="2"/>
        <v>0</v>
      </c>
      <c r="AB7" s="25">
        <f t="shared" si="2"/>
        <v>0</v>
      </c>
      <c r="AC7" s="25">
        <f t="shared" si="2"/>
        <v>0</v>
      </c>
      <c r="AD7" s="25">
        <f t="shared" si="2"/>
        <v>0</v>
      </c>
      <c r="AE7" s="25">
        <f t="shared" si="2"/>
        <v>0</v>
      </c>
      <c r="AF7" s="25">
        <f t="shared" si="2"/>
        <v>0</v>
      </c>
      <c r="AG7" s="25">
        <f t="shared" si="2"/>
        <v>0</v>
      </c>
      <c r="AH7" s="25">
        <f t="shared" si="2"/>
        <v>0</v>
      </c>
      <c r="AI7" s="25">
        <f t="shared" si="2"/>
        <v>0</v>
      </c>
      <c r="AJ7" s="25">
        <f t="shared" si="2"/>
        <v>0</v>
      </c>
    </row>
    <row r="8" spans="1:36" x14ac:dyDescent="0.25">
      <c r="A8" s="1" t="s">
        <v>37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f t="shared" si="2"/>
        <v>0</v>
      </c>
      <c r="AB8" s="25">
        <f t="shared" si="2"/>
        <v>0</v>
      </c>
      <c r="AC8" s="25">
        <f t="shared" si="2"/>
        <v>0</v>
      </c>
      <c r="AD8" s="25">
        <f t="shared" si="2"/>
        <v>0</v>
      </c>
      <c r="AE8" s="25">
        <f t="shared" si="2"/>
        <v>0</v>
      </c>
      <c r="AF8" s="25">
        <f t="shared" si="2"/>
        <v>0</v>
      </c>
      <c r="AG8" s="25">
        <f t="shared" si="2"/>
        <v>0</v>
      </c>
      <c r="AH8" s="25">
        <f t="shared" si="2"/>
        <v>0</v>
      </c>
      <c r="AI8" s="25">
        <f t="shared" si="2"/>
        <v>0</v>
      </c>
      <c r="AJ8" s="25">
        <f t="shared" si="2"/>
        <v>0</v>
      </c>
    </row>
    <row r="9" spans="1:36" x14ac:dyDescent="0.25">
      <c r="A9" s="1" t="s">
        <v>25</v>
      </c>
      <c r="B9" s="25">
        <f>About!$A$36</f>
        <v>8.3729999999999999E-2</v>
      </c>
      <c r="C9" s="25">
        <f>About!$A$36</f>
        <v>8.3729999999999999E-2</v>
      </c>
      <c r="D9" s="25">
        <f>About!$A$36</f>
        <v>8.3729999999999999E-2</v>
      </c>
      <c r="E9" s="25">
        <f>About!$A$36</f>
        <v>8.3729999999999999E-2</v>
      </c>
      <c r="F9" s="25">
        <f>About!$A$36</f>
        <v>8.3729999999999999E-2</v>
      </c>
      <c r="G9" s="25">
        <f>About!$A$36</f>
        <v>8.3729999999999999E-2</v>
      </c>
      <c r="H9" s="25">
        <f>About!$A$36</f>
        <v>8.3729999999999999E-2</v>
      </c>
      <c r="I9" s="25">
        <f>About!$A$36</f>
        <v>8.3729999999999999E-2</v>
      </c>
      <c r="J9" s="25">
        <f>About!$A$36</f>
        <v>8.3729999999999999E-2</v>
      </c>
      <c r="K9" s="25">
        <f>About!$A$36</f>
        <v>8.3729999999999999E-2</v>
      </c>
      <c r="L9" s="25">
        <f>About!$A$36</f>
        <v>8.3729999999999999E-2</v>
      </c>
      <c r="M9" s="25">
        <f>About!$A$36</f>
        <v>8.3729999999999999E-2</v>
      </c>
      <c r="N9" s="25">
        <f>About!$A$36</f>
        <v>8.3729999999999999E-2</v>
      </c>
      <c r="O9" s="25">
        <f>About!$A$36</f>
        <v>8.3729999999999999E-2</v>
      </c>
      <c r="P9" s="25">
        <f>About!$A$36</f>
        <v>8.3729999999999999E-2</v>
      </c>
      <c r="Q9" s="25">
        <f>About!$A$36</f>
        <v>8.3729999999999999E-2</v>
      </c>
      <c r="R9" s="25">
        <f>About!$A$36</f>
        <v>8.3729999999999999E-2</v>
      </c>
      <c r="S9" s="25">
        <f>About!$A$36</f>
        <v>8.3729999999999999E-2</v>
      </c>
      <c r="T9" s="25">
        <f>About!$A$36</f>
        <v>8.3729999999999999E-2</v>
      </c>
      <c r="U9" s="25">
        <f>About!$A$36</f>
        <v>8.3729999999999999E-2</v>
      </c>
      <c r="V9" s="25">
        <f>About!$A$36</f>
        <v>8.3729999999999999E-2</v>
      </c>
      <c r="W9" s="25">
        <f>About!$A$36</f>
        <v>8.3729999999999999E-2</v>
      </c>
      <c r="X9" s="25">
        <f>About!$A$36</f>
        <v>8.3729999999999999E-2</v>
      </c>
      <c r="Y9" s="25">
        <f>About!$A$36</f>
        <v>8.3729999999999999E-2</v>
      </c>
      <c r="Z9" s="25">
        <f>About!$A$36</f>
        <v>8.3729999999999999E-2</v>
      </c>
      <c r="AA9" s="25">
        <f t="shared" si="2"/>
        <v>8.3729999999999985E-2</v>
      </c>
      <c r="AB9" s="25">
        <f t="shared" si="2"/>
        <v>8.3729999999999985E-2</v>
      </c>
      <c r="AC9" s="25">
        <f t="shared" si="2"/>
        <v>8.3729999999999985E-2</v>
      </c>
      <c r="AD9" s="25">
        <f t="shared" si="2"/>
        <v>8.3729999999999985E-2</v>
      </c>
      <c r="AE9" s="25">
        <f t="shared" si="2"/>
        <v>8.3729999999999985E-2</v>
      </c>
      <c r="AF9" s="25">
        <f t="shared" si="2"/>
        <v>8.3729999999999985E-2</v>
      </c>
      <c r="AG9" s="25">
        <f t="shared" si="2"/>
        <v>8.3729999999999985E-2</v>
      </c>
      <c r="AH9" s="25">
        <f t="shared" si="2"/>
        <v>8.3729999999999985E-2</v>
      </c>
      <c r="AI9" s="25">
        <f t="shared" si="2"/>
        <v>8.3729999999999985E-2</v>
      </c>
      <c r="AJ9" s="25">
        <f t="shared" si="2"/>
        <v>8.3729999999999985E-2</v>
      </c>
    </row>
    <row r="10" spans="1:36" x14ac:dyDescent="0.25">
      <c r="A10" s="1" t="s">
        <v>26</v>
      </c>
      <c r="B10" s="25">
        <f>'California share calcs'!B15</f>
        <v>0.20159309849029475</v>
      </c>
      <c r="C10" s="25">
        <f>'California share calcs'!C15</f>
        <v>0.1892957792207792</v>
      </c>
      <c r="D10" s="25">
        <f>'California share calcs'!D15</f>
        <v>0.20005899746550265</v>
      </c>
      <c r="E10" s="25">
        <f>'California share calcs'!E15</f>
        <v>0.19582363339679085</v>
      </c>
      <c r="F10" s="25">
        <f>'California share calcs'!F15</f>
        <v>0.2101391079684525</v>
      </c>
      <c r="G10" s="25">
        <f>$F$10</f>
        <v>0.2101391079684525</v>
      </c>
      <c r="H10" s="25">
        <f t="shared" ref="H10:AJ10" si="3">$F$10</f>
        <v>0.2101391079684525</v>
      </c>
      <c r="I10" s="25">
        <f t="shared" si="3"/>
        <v>0.2101391079684525</v>
      </c>
      <c r="J10" s="25">
        <f t="shared" si="3"/>
        <v>0.2101391079684525</v>
      </c>
      <c r="K10" s="25">
        <f t="shared" si="3"/>
        <v>0.2101391079684525</v>
      </c>
      <c r="L10" s="25">
        <f t="shared" si="3"/>
        <v>0.2101391079684525</v>
      </c>
      <c r="M10" s="25">
        <f t="shared" si="3"/>
        <v>0.2101391079684525</v>
      </c>
      <c r="N10" s="25">
        <f t="shared" si="3"/>
        <v>0.2101391079684525</v>
      </c>
      <c r="O10" s="25">
        <f t="shared" si="3"/>
        <v>0.2101391079684525</v>
      </c>
      <c r="P10" s="25">
        <f t="shared" si="3"/>
        <v>0.2101391079684525</v>
      </c>
      <c r="Q10" s="25">
        <f t="shared" si="3"/>
        <v>0.2101391079684525</v>
      </c>
      <c r="R10" s="25">
        <f t="shared" si="3"/>
        <v>0.2101391079684525</v>
      </c>
      <c r="S10" s="25">
        <f t="shared" si="3"/>
        <v>0.2101391079684525</v>
      </c>
      <c r="T10" s="25">
        <f t="shared" si="3"/>
        <v>0.2101391079684525</v>
      </c>
      <c r="U10" s="25">
        <f t="shared" si="3"/>
        <v>0.2101391079684525</v>
      </c>
      <c r="V10" s="25">
        <f t="shared" si="3"/>
        <v>0.2101391079684525</v>
      </c>
      <c r="W10" s="25">
        <f t="shared" si="3"/>
        <v>0.2101391079684525</v>
      </c>
      <c r="X10" s="25">
        <f t="shared" si="3"/>
        <v>0.2101391079684525</v>
      </c>
      <c r="Y10" s="25">
        <f t="shared" si="3"/>
        <v>0.2101391079684525</v>
      </c>
      <c r="Z10" s="25">
        <f t="shared" si="3"/>
        <v>0.2101391079684525</v>
      </c>
      <c r="AA10" s="25">
        <f t="shared" si="3"/>
        <v>0.2101391079684525</v>
      </c>
      <c r="AB10" s="25">
        <f t="shared" si="3"/>
        <v>0.2101391079684525</v>
      </c>
      <c r="AC10" s="25">
        <f t="shared" si="3"/>
        <v>0.2101391079684525</v>
      </c>
      <c r="AD10" s="25">
        <f t="shared" si="3"/>
        <v>0.2101391079684525</v>
      </c>
      <c r="AE10" s="25">
        <f t="shared" si="3"/>
        <v>0.2101391079684525</v>
      </c>
      <c r="AF10" s="25">
        <f t="shared" si="3"/>
        <v>0.2101391079684525</v>
      </c>
      <c r="AG10" s="25">
        <f t="shared" si="3"/>
        <v>0.2101391079684525</v>
      </c>
      <c r="AH10" s="25">
        <f t="shared" si="3"/>
        <v>0.2101391079684525</v>
      </c>
      <c r="AI10" s="25">
        <f t="shared" si="3"/>
        <v>0.2101391079684525</v>
      </c>
      <c r="AJ10" s="25">
        <f t="shared" si="3"/>
        <v>0.2101391079684525</v>
      </c>
    </row>
    <row r="11" spans="1:36" x14ac:dyDescent="0.25">
      <c r="A11" s="1" t="s">
        <v>27</v>
      </c>
      <c r="B11" s="25">
        <f>'California share calcs'!B30</f>
        <v>0.3063489073097212</v>
      </c>
      <c r="C11" s="25">
        <f>'California share calcs'!C30</f>
        <v>0.27671046625366807</v>
      </c>
      <c r="D11" s="25">
        <f>'California share calcs'!D30</f>
        <v>0.34633840991223547</v>
      </c>
      <c r="E11" s="25">
        <f>'California share calcs'!E30</f>
        <v>0.35778562324751462</v>
      </c>
      <c r="F11" s="25">
        <f>'California share calcs'!F30</f>
        <v>0.35913229671170022</v>
      </c>
      <c r="G11" s="25">
        <f>$F$11</f>
        <v>0.35913229671170022</v>
      </c>
      <c r="H11" s="25">
        <f t="shared" ref="H11:AJ11" si="4">$F$11</f>
        <v>0.35913229671170022</v>
      </c>
      <c r="I11" s="25">
        <f t="shared" si="4"/>
        <v>0.35913229671170022</v>
      </c>
      <c r="J11" s="25">
        <f t="shared" si="4"/>
        <v>0.35913229671170022</v>
      </c>
      <c r="K11" s="25">
        <f t="shared" si="4"/>
        <v>0.35913229671170022</v>
      </c>
      <c r="L11" s="25">
        <f t="shared" si="4"/>
        <v>0.35913229671170022</v>
      </c>
      <c r="M11" s="25">
        <f t="shared" si="4"/>
        <v>0.35913229671170022</v>
      </c>
      <c r="N11" s="25">
        <f t="shared" si="4"/>
        <v>0.35913229671170022</v>
      </c>
      <c r="O11" s="25">
        <f t="shared" si="4"/>
        <v>0.35913229671170022</v>
      </c>
      <c r="P11" s="25">
        <f t="shared" si="4"/>
        <v>0.35913229671170022</v>
      </c>
      <c r="Q11" s="25">
        <f t="shared" si="4"/>
        <v>0.35913229671170022</v>
      </c>
      <c r="R11" s="25">
        <f t="shared" si="4"/>
        <v>0.35913229671170022</v>
      </c>
      <c r="S11" s="25">
        <f t="shared" si="4"/>
        <v>0.35913229671170022</v>
      </c>
      <c r="T11" s="25">
        <f t="shared" si="4"/>
        <v>0.35913229671170022</v>
      </c>
      <c r="U11" s="25">
        <f t="shared" si="4"/>
        <v>0.35913229671170022</v>
      </c>
      <c r="V11" s="25">
        <f t="shared" si="4"/>
        <v>0.35913229671170022</v>
      </c>
      <c r="W11" s="25">
        <f t="shared" si="4"/>
        <v>0.35913229671170022</v>
      </c>
      <c r="X11" s="25">
        <f t="shared" si="4"/>
        <v>0.35913229671170022</v>
      </c>
      <c r="Y11" s="25">
        <f t="shared" si="4"/>
        <v>0.35913229671170022</v>
      </c>
      <c r="Z11" s="25">
        <f t="shared" si="4"/>
        <v>0.35913229671170022</v>
      </c>
      <c r="AA11" s="25">
        <f t="shared" si="4"/>
        <v>0.35913229671170022</v>
      </c>
      <c r="AB11" s="25">
        <f t="shared" si="4"/>
        <v>0.35913229671170022</v>
      </c>
      <c r="AC11" s="25">
        <f t="shared" si="4"/>
        <v>0.35913229671170022</v>
      </c>
      <c r="AD11" s="25">
        <f t="shared" si="4"/>
        <v>0.35913229671170022</v>
      </c>
      <c r="AE11" s="25">
        <f t="shared" si="4"/>
        <v>0.35913229671170022</v>
      </c>
      <c r="AF11" s="25">
        <f t="shared" si="4"/>
        <v>0.35913229671170022</v>
      </c>
      <c r="AG11" s="25">
        <f t="shared" si="4"/>
        <v>0.35913229671170022</v>
      </c>
      <c r="AH11" s="25">
        <f t="shared" si="4"/>
        <v>0.35913229671170022</v>
      </c>
      <c r="AI11" s="25">
        <f t="shared" si="4"/>
        <v>0.35913229671170022</v>
      </c>
      <c r="AJ11" s="25">
        <f t="shared" si="4"/>
        <v>0.35913229671170022</v>
      </c>
    </row>
    <row r="12" spans="1:36" x14ac:dyDescent="0.25">
      <c r="A12" s="1" t="s">
        <v>28</v>
      </c>
      <c r="B12" s="25">
        <f>B10</f>
        <v>0.20159309849029475</v>
      </c>
      <c r="C12" s="25">
        <f t="shared" ref="C12:AJ12" si="5">C10</f>
        <v>0.1892957792207792</v>
      </c>
      <c r="D12" s="25">
        <f t="shared" si="5"/>
        <v>0.20005899746550265</v>
      </c>
      <c r="E12" s="25">
        <f t="shared" si="5"/>
        <v>0.19582363339679085</v>
      </c>
      <c r="F12" s="25">
        <f t="shared" si="5"/>
        <v>0.2101391079684525</v>
      </c>
      <c r="G12" s="25">
        <f>$G$10</f>
        <v>0.2101391079684525</v>
      </c>
      <c r="H12" s="25">
        <f t="shared" ref="H12:AJ12" si="6">$G$10</f>
        <v>0.2101391079684525</v>
      </c>
      <c r="I12" s="25">
        <f t="shared" si="6"/>
        <v>0.2101391079684525</v>
      </c>
      <c r="J12" s="25">
        <f t="shared" si="6"/>
        <v>0.2101391079684525</v>
      </c>
      <c r="K12" s="25">
        <f t="shared" si="6"/>
        <v>0.2101391079684525</v>
      </c>
      <c r="L12" s="25">
        <f t="shared" si="6"/>
        <v>0.2101391079684525</v>
      </c>
      <c r="M12" s="25">
        <f t="shared" si="6"/>
        <v>0.2101391079684525</v>
      </c>
      <c r="N12" s="25">
        <f t="shared" si="6"/>
        <v>0.2101391079684525</v>
      </c>
      <c r="O12" s="25">
        <f t="shared" si="6"/>
        <v>0.2101391079684525</v>
      </c>
      <c r="P12" s="25">
        <f t="shared" si="6"/>
        <v>0.2101391079684525</v>
      </c>
      <c r="Q12" s="25">
        <f t="shared" si="6"/>
        <v>0.2101391079684525</v>
      </c>
      <c r="R12" s="25">
        <f t="shared" si="6"/>
        <v>0.2101391079684525</v>
      </c>
      <c r="S12" s="25">
        <f t="shared" si="6"/>
        <v>0.2101391079684525</v>
      </c>
      <c r="T12" s="25">
        <f t="shared" si="6"/>
        <v>0.2101391079684525</v>
      </c>
      <c r="U12" s="25">
        <f t="shared" si="6"/>
        <v>0.2101391079684525</v>
      </c>
      <c r="V12" s="25">
        <f t="shared" si="6"/>
        <v>0.2101391079684525</v>
      </c>
      <c r="W12" s="25">
        <f t="shared" si="6"/>
        <v>0.2101391079684525</v>
      </c>
      <c r="X12" s="25">
        <f t="shared" si="6"/>
        <v>0.2101391079684525</v>
      </c>
      <c r="Y12" s="25">
        <f t="shared" si="6"/>
        <v>0.2101391079684525</v>
      </c>
      <c r="Z12" s="25">
        <f t="shared" si="6"/>
        <v>0.2101391079684525</v>
      </c>
      <c r="AA12" s="25">
        <f t="shared" si="6"/>
        <v>0.2101391079684525</v>
      </c>
      <c r="AB12" s="25">
        <f t="shared" si="6"/>
        <v>0.2101391079684525</v>
      </c>
      <c r="AC12" s="25">
        <f t="shared" si="6"/>
        <v>0.2101391079684525</v>
      </c>
      <c r="AD12" s="25">
        <f t="shared" si="6"/>
        <v>0.2101391079684525</v>
      </c>
      <c r="AE12" s="25">
        <f t="shared" si="6"/>
        <v>0.2101391079684525</v>
      </c>
      <c r="AF12" s="25">
        <f t="shared" si="6"/>
        <v>0.2101391079684525</v>
      </c>
      <c r="AG12" s="25">
        <f t="shared" si="6"/>
        <v>0.2101391079684525</v>
      </c>
      <c r="AH12" s="25">
        <f t="shared" si="6"/>
        <v>0.2101391079684525</v>
      </c>
      <c r="AI12" s="25">
        <f t="shared" si="6"/>
        <v>0.2101391079684525</v>
      </c>
      <c r="AJ12" s="25">
        <f t="shared" si="6"/>
        <v>0.2101391079684525</v>
      </c>
    </row>
    <row r="13" spans="1:36" x14ac:dyDescent="0.25">
      <c r="A13" s="1" t="s">
        <v>29</v>
      </c>
      <c r="B13" s="25">
        <f>'California share calcs'!B30</f>
        <v>0.3063489073097212</v>
      </c>
      <c r="C13" s="25">
        <f>'California share calcs'!C30</f>
        <v>0.27671046625366807</v>
      </c>
      <c r="D13" s="25">
        <f>'California share calcs'!D30</f>
        <v>0.34633840991223547</v>
      </c>
      <c r="E13" s="25">
        <f>'California share calcs'!E30</f>
        <v>0.35778562324751462</v>
      </c>
      <c r="F13" s="25">
        <f>'California share calcs'!F30</f>
        <v>0.35913229671170022</v>
      </c>
      <c r="G13" s="25">
        <f>$F$13</f>
        <v>0.35913229671170022</v>
      </c>
      <c r="H13" s="25">
        <f t="shared" ref="H13:AJ13" si="7">$F$13</f>
        <v>0.35913229671170022</v>
      </c>
      <c r="I13" s="25">
        <f t="shared" si="7"/>
        <v>0.35913229671170022</v>
      </c>
      <c r="J13" s="25">
        <f t="shared" si="7"/>
        <v>0.35913229671170022</v>
      </c>
      <c r="K13" s="25">
        <f t="shared" si="7"/>
        <v>0.35913229671170022</v>
      </c>
      <c r="L13" s="25">
        <f t="shared" si="7"/>
        <v>0.35913229671170022</v>
      </c>
      <c r="M13" s="25">
        <f t="shared" si="7"/>
        <v>0.35913229671170022</v>
      </c>
      <c r="N13" s="25">
        <f t="shared" si="7"/>
        <v>0.35913229671170022</v>
      </c>
      <c r="O13" s="25">
        <f t="shared" si="7"/>
        <v>0.35913229671170022</v>
      </c>
      <c r="P13" s="25">
        <f t="shared" si="7"/>
        <v>0.35913229671170022</v>
      </c>
      <c r="Q13" s="25">
        <f t="shared" si="7"/>
        <v>0.35913229671170022</v>
      </c>
      <c r="R13" s="25">
        <f t="shared" si="7"/>
        <v>0.35913229671170022</v>
      </c>
      <c r="S13" s="25">
        <f t="shared" si="7"/>
        <v>0.35913229671170022</v>
      </c>
      <c r="T13" s="25">
        <f t="shared" si="7"/>
        <v>0.35913229671170022</v>
      </c>
      <c r="U13" s="25">
        <f t="shared" si="7"/>
        <v>0.35913229671170022</v>
      </c>
      <c r="V13" s="25">
        <f t="shared" si="7"/>
        <v>0.35913229671170022</v>
      </c>
      <c r="W13" s="25">
        <f t="shared" si="7"/>
        <v>0.35913229671170022</v>
      </c>
      <c r="X13" s="25">
        <f t="shared" si="7"/>
        <v>0.35913229671170022</v>
      </c>
      <c r="Y13" s="25">
        <f t="shared" si="7"/>
        <v>0.35913229671170022</v>
      </c>
      <c r="Z13" s="25">
        <f t="shared" si="7"/>
        <v>0.35913229671170022</v>
      </c>
      <c r="AA13" s="25">
        <f t="shared" si="7"/>
        <v>0.35913229671170022</v>
      </c>
      <c r="AB13" s="25">
        <f t="shared" si="7"/>
        <v>0.35913229671170022</v>
      </c>
      <c r="AC13" s="25">
        <f t="shared" si="7"/>
        <v>0.35913229671170022</v>
      </c>
      <c r="AD13" s="25">
        <f t="shared" si="7"/>
        <v>0.35913229671170022</v>
      </c>
      <c r="AE13" s="25">
        <f t="shared" si="7"/>
        <v>0.35913229671170022</v>
      </c>
      <c r="AF13" s="25">
        <f t="shared" si="7"/>
        <v>0.35913229671170022</v>
      </c>
      <c r="AG13" s="25">
        <f t="shared" si="7"/>
        <v>0.35913229671170022</v>
      </c>
      <c r="AH13" s="25">
        <f t="shared" si="7"/>
        <v>0.35913229671170022</v>
      </c>
      <c r="AI13" s="25">
        <f t="shared" si="7"/>
        <v>0.35913229671170022</v>
      </c>
      <c r="AJ13" s="25">
        <f t="shared" si="7"/>
        <v>0.35913229671170022</v>
      </c>
    </row>
    <row r="14" spans="1:36" x14ac:dyDescent="0.25">
      <c r="A14" s="1" t="s">
        <v>30</v>
      </c>
      <c r="B14" s="25">
        <f>SUM('AEO Table 59'!E33:E34)/('AEO Table 59'!E32-SUM('AEO Table 59'!E33:E34))</f>
        <v>7.9100593914764455E-2</v>
      </c>
      <c r="C14" s="25">
        <f>SUM('AEO Table 59'!F33:F34)/('AEO Table 59'!F32-SUM('AEO Table 59'!F33:F34))</f>
        <v>6.1016347719941945E-2</v>
      </c>
      <c r="D14" s="25">
        <f>SUM('AEO Table 59'!G33:G34)/('AEO Table 59'!G32-SUM('AEO Table 59'!G33:G34))</f>
        <v>5.2898851339937797E-2</v>
      </c>
      <c r="E14" s="25">
        <f>SUM('AEO Table 59'!H33:H34)/('AEO Table 59'!H32-SUM('AEO Table 59'!H33:H34))</f>
        <v>4.3467152777098145E-2</v>
      </c>
      <c r="F14" s="25">
        <f>SUM('AEO Table 59'!I33:I34)/('AEO Table 59'!I32-SUM('AEO Table 59'!I33:I34))</f>
        <v>3.977281112199145E-2</v>
      </c>
      <c r="G14" s="25">
        <f>SUM('AEO Table 59'!J33:J34)/('AEO Table 59'!J32-SUM('AEO Table 59'!J33:J34))</f>
        <v>3.7201766655127248E-2</v>
      </c>
      <c r="H14" s="25">
        <f>SUM('AEO Table 59'!K33:K34)/('AEO Table 59'!K32-SUM('AEO Table 59'!K33:K34))</f>
        <v>3.5395028859064176E-2</v>
      </c>
      <c r="I14" s="25">
        <f>SUM('AEO Table 59'!L33:L34)/('AEO Table 59'!L32-SUM('AEO Table 59'!L33:L34))</f>
        <v>3.4250055863373187E-2</v>
      </c>
      <c r="J14" s="25">
        <f>SUM('AEO Table 59'!M33:M34)/('AEO Table 59'!M32-SUM('AEO Table 59'!M33:M34))</f>
        <v>3.3247502385571136E-2</v>
      </c>
      <c r="K14" s="25">
        <f>SUM('AEO Table 59'!N33:N34)/('AEO Table 59'!N32-SUM('AEO Table 59'!N33:N34))</f>
        <v>3.2128028671409244E-2</v>
      </c>
      <c r="L14" s="25">
        <f>SUM('AEO Table 59'!O33:O34)/('AEO Table 59'!O32-SUM('AEO Table 59'!O33:O34))</f>
        <v>3.0853106438632656E-2</v>
      </c>
      <c r="M14" s="25">
        <f>SUM('AEO Table 59'!P33:P34)/('AEO Table 59'!P32-SUM('AEO Table 59'!P33:P34))</f>
        <v>2.9862625979502049E-2</v>
      </c>
      <c r="N14" s="25">
        <f>SUM('AEO Table 59'!Q33:Q34)/('AEO Table 59'!Q32-SUM('AEO Table 59'!Q33:Q34))</f>
        <v>2.9024651805334232E-2</v>
      </c>
      <c r="O14" s="25">
        <f>SUM('AEO Table 59'!R33:R34)/('AEO Table 59'!R32-SUM('AEO Table 59'!R33:R34))</f>
        <v>2.8082735428540825E-2</v>
      </c>
      <c r="P14" s="25">
        <f>SUM('AEO Table 59'!S33:S34)/('AEO Table 59'!S32-SUM('AEO Table 59'!S33:S34))</f>
        <v>2.7316418727623481E-2</v>
      </c>
      <c r="Q14" s="25">
        <f>SUM('AEO Table 59'!T33:T34)/('AEO Table 59'!T32-SUM('AEO Table 59'!T33:T34))</f>
        <v>2.6267361628746301E-2</v>
      </c>
      <c r="R14" s="25">
        <f>SUM('AEO Table 59'!U33:U34)/('AEO Table 59'!U32-SUM('AEO Table 59'!U33:U34))</f>
        <v>2.5240616478271419E-2</v>
      </c>
      <c r="S14" s="25">
        <f>SUM('AEO Table 59'!V33:V34)/('AEO Table 59'!V32-SUM('AEO Table 59'!V33:V34))</f>
        <v>2.4328408684329617E-2</v>
      </c>
      <c r="T14" s="25">
        <f>SUM('AEO Table 59'!W33:W34)/('AEO Table 59'!W32-SUM('AEO Table 59'!W33:W34))</f>
        <v>2.3323818759857031E-2</v>
      </c>
      <c r="U14" s="25">
        <f>SUM('AEO Table 59'!X33:X34)/('AEO Table 59'!X32-SUM('AEO Table 59'!X33:X34))</f>
        <v>2.2646446120721003E-2</v>
      </c>
      <c r="V14" s="25">
        <f>SUM('AEO Table 59'!Y33:Y34)/('AEO Table 59'!Y32-SUM('AEO Table 59'!Y33:Y34))</f>
        <v>2.1859605911330047E-2</v>
      </c>
      <c r="W14" s="25">
        <f>SUM('AEO Table 59'!Z33:Z34)/('AEO Table 59'!Z32-SUM('AEO Table 59'!Z33:Z34))</f>
        <v>2.1279458412027587E-2</v>
      </c>
      <c r="X14" s="25">
        <f>SUM('AEO Table 59'!AA33:AA34)/('AEO Table 59'!AA32-SUM('AEO Table 59'!AA33:AA34))</f>
        <v>2.0518184697868359E-2</v>
      </c>
      <c r="Y14" s="25">
        <f>SUM('AEO Table 59'!AB33:AB34)/('AEO Table 59'!AB32-SUM('AEO Table 59'!AB33:AB34))</f>
        <v>1.9845398450509935E-2</v>
      </c>
      <c r="Z14" s="25">
        <f>SUM('AEO Table 59'!AC33:AC34)/('AEO Table 59'!AC32-SUM('AEO Table 59'!AC33:AC34))</f>
        <v>1.9158580462276489E-2</v>
      </c>
      <c r="AA14" s="25">
        <f t="shared" ref="AA14:AJ17" si="8">TREND($Q14:$Z14,$Q$1:$Z$1,AA$1)</f>
        <v>1.8189568031335757E-2</v>
      </c>
      <c r="AB14" s="25">
        <f t="shared" si="8"/>
        <v>1.7415528044197881E-2</v>
      </c>
      <c r="AC14" s="25">
        <f t="shared" si="8"/>
        <v>1.6641488057060005E-2</v>
      </c>
      <c r="AD14" s="25">
        <f t="shared" si="8"/>
        <v>1.586744806992213E-2</v>
      </c>
      <c r="AE14" s="25">
        <f t="shared" si="8"/>
        <v>1.5093408082784476E-2</v>
      </c>
      <c r="AF14" s="25">
        <f t="shared" si="8"/>
        <v>1.4319368095646601E-2</v>
      </c>
      <c r="AG14" s="25">
        <f t="shared" si="8"/>
        <v>1.3545328108508725E-2</v>
      </c>
      <c r="AH14" s="25">
        <f t="shared" si="8"/>
        <v>1.277128812137085E-2</v>
      </c>
      <c r="AI14" s="25">
        <f t="shared" si="8"/>
        <v>1.1997248134232974E-2</v>
      </c>
      <c r="AJ14" s="25">
        <f t="shared" si="8"/>
        <v>1.1223208147095098E-2</v>
      </c>
    </row>
    <row r="15" spans="1:36" x14ac:dyDescent="0.25">
      <c r="A15" s="1" t="s">
        <v>31</v>
      </c>
      <c r="B15" s="25">
        <f>About!$A$36</f>
        <v>8.3729999999999999E-2</v>
      </c>
      <c r="C15" s="25">
        <f>About!$A$36</f>
        <v>8.3729999999999999E-2</v>
      </c>
      <c r="D15" s="25">
        <f>About!$A$36</f>
        <v>8.3729999999999999E-2</v>
      </c>
      <c r="E15" s="25">
        <f>About!$A$36</f>
        <v>8.3729999999999999E-2</v>
      </c>
      <c r="F15" s="25">
        <f>About!$A$36</f>
        <v>8.3729999999999999E-2</v>
      </c>
      <c r="G15" s="25">
        <f>About!$A$36</f>
        <v>8.3729999999999999E-2</v>
      </c>
      <c r="H15" s="25">
        <f>About!$A$36</f>
        <v>8.3729999999999999E-2</v>
      </c>
      <c r="I15" s="25">
        <f>About!$A$36</f>
        <v>8.3729999999999999E-2</v>
      </c>
      <c r="J15" s="25">
        <f>About!$A$36</f>
        <v>8.3729999999999999E-2</v>
      </c>
      <c r="K15" s="25">
        <f>About!$A$36</f>
        <v>8.3729999999999999E-2</v>
      </c>
      <c r="L15" s="25">
        <f>About!$A$36</f>
        <v>8.3729999999999999E-2</v>
      </c>
      <c r="M15" s="25">
        <f>About!$A$36</f>
        <v>8.3729999999999999E-2</v>
      </c>
      <c r="N15" s="25">
        <f>About!$A$36</f>
        <v>8.3729999999999999E-2</v>
      </c>
      <c r="O15" s="25">
        <f>About!$A$36</f>
        <v>8.3729999999999999E-2</v>
      </c>
      <c r="P15" s="25">
        <f>About!$A$36</f>
        <v>8.3729999999999999E-2</v>
      </c>
      <c r="Q15" s="25">
        <f>About!$A$36</f>
        <v>8.3729999999999999E-2</v>
      </c>
      <c r="R15" s="25">
        <f>About!$A$36</f>
        <v>8.3729999999999999E-2</v>
      </c>
      <c r="S15" s="25">
        <f>About!$A$36</f>
        <v>8.3729999999999999E-2</v>
      </c>
      <c r="T15" s="25">
        <f>About!$A$36</f>
        <v>8.3729999999999999E-2</v>
      </c>
      <c r="U15" s="25">
        <f>About!$A$36</f>
        <v>8.3729999999999999E-2</v>
      </c>
      <c r="V15" s="25">
        <f>About!$A$36</f>
        <v>8.3729999999999999E-2</v>
      </c>
      <c r="W15" s="25">
        <f>About!$A$36</f>
        <v>8.3729999999999999E-2</v>
      </c>
      <c r="X15" s="25">
        <f>About!$A$36</f>
        <v>8.3729999999999999E-2</v>
      </c>
      <c r="Y15" s="25">
        <f>About!$A$36</f>
        <v>8.3729999999999999E-2</v>
      </c>
      <c r="Z15" s="25">
        <f>About!$A$36</f>
        <v>8.3729999999999999E-2</v>
      </c>
      <c r="AA15" s="25">
        <f t="shared" si="8"/>
        <v>8.3729999999999985E-2</v>
      </c>
      <c r="AB15" s="25">
        <f t="shared" si="8"/>
        <v>8.3729999999999985E-2</v>
      </c>
      <c r="AC15" s="25">
        <f t="shared" si="8"/>
        <v>8.3729999999999985E-2</v>
      </c>
      <c r="AD15" s="25">
        <f t="shared" si="8"/>
        <v>8.3729999999999985E-2</v>
      </c>
      <c r="AE15" s="25">
        <f t="shared" si="8"/>
        <v>8.3729999999999985E-2</v>
      </c>
      <c r="AF15" s="25">
        <f t="shared" si="8"/>
        <v>8.3729999999999985E-2</v>
      </c>
      <c r="AG15" s="25">
        <f t="shared" si="8"/>
        <v>8.3729999999999985E-2</v>
      </c>
      <c r="AH15" s="25">
        <f t="shared" si="8"/>
        <v>8.3729999999999985E-2</v>
      </c>
      <c r="AI15" s="25">
        <f t="shared" si="8"/>
        <v>8.3729999999999985E-2</v>
      </c>
      <c r="AJ15" s="25">
        <f t="shared" si="8"/>
        <v>8.3729999999999985E-2</v>
      </c>
    </row>
    <row r="16" spans="1:36" x14ac:dyDescent="0.25">
      <c r="A16" s="1" t="s">
        <v>43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f t="shared" si="8"/>
        <v>0</v>
      </c>
      <c r="AB16" s="25">
        <f t="shared" si="8"/>
        <v>0</v>
      </c>
      <c r="AC16" s="25">
        <f t="shared" si="8"/>
        <v>0</v>
      </c>
      <c r="AD16" s="25">
        <f t="shared" si="8"/>
        <v>0</v>
      </c>
      <c r="AE16" s="25">
        <f t="shared" si="8"/>
        <v>0</v>
      </c>
      <c r="AF16" s="25">
        <f t="shared" si="8"/>
        <v>0</v>
      </c>
      <c r="AG16" s="25">
        <f t="shared" si="8"/>
        <v>0</v>
      </c>
      <c r="AH16" s="25">
        <f t="shared" si="8"/>
        <v>0</v>
      </c>
      <c r="AI16" s="25">
        <f t="shared" si="8"/>
        <v>0</v>
      </c>
      <c r="AJ16" s="25">
        <f t="shared" si="8"/>
        <v>0</v>
      </c>
    </row>
    <row r="17" spans="1:36" x14ac:dyDescent="0.25">
      <c r="A17" s="1" t="s">
        <v>88</v>
      </c>
      <c r="B17" s="25">
        <f>About!$A$36</f>
        <v>8.3729999999999999E-2</v>
      </c>
      <c r="C17" s="25">
        <f>About!$A$36</f>
        <v>8.3729999999999999E-2</v>
      </c>
      <c r="D17" s="25">
        <f>About!$A$36</f>
        <v>8.3729999999999999E-2</v>
      </c>
      <c r="E17" s="25">
        <f>About!$A$36</f>
        <v>8.3729999999999999E-2</v>
      </c>
      <c r="F17" s="25">
        <f>About!$A$36</f>
        <v>8.3729999999999999E-2</v>
      </c>
      <c r="G17" s="25">
        <f>About!$A$36</f>
        <v>8.3729999999999999E-2</v>
      </c>
      <c r="H17" s="25">
        <f>About!$A$36</f>
        <v>8.3729999999999999E-2</v>
      </c>
      <c r="I17" s="25">
        <f>About!$A$36</f>
        <v>8.3729999999999999E-2</v>
      </c>
      <c r="J17" s="25">
        <f>About!$A$36</f>
        <v>8.3729999999999999E-2</v>
      </c>
      <c r="K17" s="25">
        <f>About!$A$36</f>
        <v>8.3729999999999999E-2</v>
      </c>
      <c r="L17" s="25">
        <f>About!$A$36</f>
        <v>8.3729999999999999E-2</v>
      </c>
      <c r="M17" s="25">
        <f>About!$A$36</f>
        <v>8.3729999999999999E-2</v>
      </c>
      <c r="N17" s="25">
        <f>About!$A$36</f>
        <v>8.3729999999999999E-2</v>
      </c>
      <c r="O17" s="25">
        <f>About!$A$36</f>
        <v>8.3729999999999999E-2</v>
      </c>
      <c r="P17" s="25">
        <f>About!$A$36</f>
        <v>8.3729999999999999E-2</v>
      </c>
      <c r="Q17" s="25">
        <f>About!$A$36</f>
        <v>8.3729999999999999E-2</v>
      </c>
      <c r="R17" s="25">
        <f>About!$A$36</f>
        <v>8.3729999999999999E-2</v>
      </c>
      <c r="S17" s="25">
        <f>About!$A$36</f>
        <v>8.3729999999999999E-2</v>
      </c>
      <c r="T17" s="25">
        <f>About!$A$36</f>
        <v>8.3729999999999999E-2</v>
      </c>
      <c r="U17" s="25">
        <f>About!$A$36</f>
        <v>8.3729999999999999E-2</v>
      </c>
      <c r="V17" s="25">
        <f>About!$A$36</f>
        <v>8.3729999999999999E-2</v>
      </c>
      <c r="W17" s="25">
        <f>About!$A$36</f>
        <v>8.3729999999999999E-2</v>
      </c>
      <c r="X17" s="25">
        <f>About!$A$36</f>
        <v>8.3729999999999999E-2</v>
      </c>
      <c r="Y17" s="25">
        <f>About!$A$36</f>
        <v>8.3729999999999999E-2</v>
      </c>
      <c r="Z17" s="25">
        <f>About!$A$36</f>
        <v>8.3729999999999999E-2</v>
      </c>
      <c r="AA17" s="25">
        <f t="shared" si="8"/>
        <v>8.3729999999999985E-2</v>
      </c>
      <c r="AB17" s="25">
        <f t="shared" si="8"/>
        <v>8.3729999999999985E-2</v>
      </c>
      <c r="AC17" s="25">
        <f t="shared" si="8"/>
        <v>8.3729999999999985E-2</v>
      </c>
      <c r="AD17" s="25">
        <f t="shared" si="8"/>
        <v>8.3729999999999985E-2</v>
      </c>
      <c r="AE17" s="25">
        <f t="shared" si="8"/>
        <v>8.3729999999999985E-2</v>
      </c>
      <c r="AF17" s="25">
        <f t="shared" si="8"/>
        <v>8.3729999999999985E-2</v>
      </c>
      <c r="AG17" s="25">
        <f t="shared" si="8"/>
        <v>8.3729999999999985E-2</v>
      </c>
      <c r="AH17" s="25">
        <f t="shared" si="8"/>
        <v>8.3729999999999985E-2</v>
      </c>
      <c r="AI17" s="25">
        <f t="shared" si="8"/>
        <v>8.3729999999999985E-2</v>
      </c>
      <c r="AJ17" s="25">
        <f t="shared" si="8"/>
        <v>8.3729999999999985E-2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 diesel taxes</vt:lpstr>
      <vt:lpstr>California share calcs</vt:lpstr>
      <vt:lpstr>EIA data</vt:lpstr>
      <vt:lpstr>CA gasoline taxes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2015-06-13T20:49:48Z</dcterms:created>
  <dcterms:modified xsi:type="dcterms:W3CDTF">2020-02-25T21:47:09Z</dcterms:modified>
</cp:coreProperties>
</file>