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ropbox (Energy Innovation)\EI-PlcyMdl\eps-1.4.2-canada-wipA\inputdata\fuels\BFCpUEbS\"/>
    </mc:Choice>
  </mc:AlternateContent>
  <bookViews>
    <workbookView xWindow="-1785" yWindow="465" windowWidth="18840" windowHeight="11670"/>
  </bookViews>
  <sheets>
    <sheet name="About" sheetId="4" r:id="rId1"/>
    <sheet name="Data Source Key" sheetId="26" r:id="rId2"/>
    <sheet name="NEB Data" sheetId="25" r:id="rId3"/>
    <sheet name="Other Fuels" sheetId="27" r:id="rId4"/>
    <sheet name="BFCpUEbS-electricity" sheetId="5" r:id="rId5"/>
    <sheet name="BFCpUEbS-coal" sheetId="6" r:id="rId6"/>
    <sheet name="BFCpUEbS-natural-gas" sheetId="7" r:id="rId7"/>
    <sheet name="BFCpUEbS-nuclear" sheetId="15" r:id="rId8"/>
    <sheet name="BFCpUEbS-hydro" sheetId="30" r:id="rId9"/>
    <sheet name="BFCpUEbS-wind" sheetId="28" r:id="rId10"/>
    <sheet name="BFCpUEbS-solar" sheetId="29" r:id="rId11"/>
    <sheet name="BFCpUEbS-biomass" sheetId="16" r:id="rId12"/>
    <sheet name="BFCpUEbS-petroleum-gasoline" sheetId="9" r:id="rId13"/>
    <sheet name="BFCpUEbS-petroleum-diesel" sheetId="10" r:id="rId14"/>
    <sheet name="BFCpUEbS-biofuel-gasoline" sheetId="11" r:id="rId15"/>
    <sheet name="BFCpUEbS-biofuel-diesel" sheetId="17" r:id="rId16"/>
    <sheet name="BFCpUEbS-jet-fuel" sheetId="12" r:id="rId17"/>
    <sheet name="BFCpUEbS-heat" sheetId="18" r:id="rId18"/>
    <sheet name="BFCpUEbS-lignite" sheetId="23" r:id="rId19"/>
    <sheet name="BFCpUEbS-geothermal" sheetId="31" r:id="rId20"/>
  </sheets>
  <definedNames>
    <definedName name="lignite_multiplier" localSheetId="19">#REF!</definedName>
    <definedName name="lignite_multiplier" localSheetId="8">#REF!</definedName>
    <definedName name="lignite_multiplier" localSheetId="10">#REF!</definedName>
    <definedName name="lignite_multiplier" localSheetId="9">#REF!</definedName>
    <definedName name="lignite_multiplier">#REF!</definedName>
    <definedName name="nonlignite_multiplier" localSheetId="19">#REF!</definedName>
    <definedName name="nonlignite_multiplier" localSheetId="8">#REF!</definedName>
    <definedName name="nonlignite_multiplier" localSheetId="10">#REF!</definedName>
    <definedName name="nonlignite_multiplier" localSheetId="9">#REF!</definedName>
    <definedName name="nonlignite_multiplier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8" i="31" l="1"/>
  <c r="AJ8" i="31"/>
  <c r="AI8" i="31"/>
  <c r="AH8" i="31"/>
  <c r="AG8" i="31"/>
  <c r="AF8" i="31"/>
  <c r="AE8" i="31"/>
  <c r="AD8" i="31"/>
  <c r="AC8" i="31"/>
  <c r="AB8" i="31"/>
  <c r="AK7" i="31"/>
  <c r="AJ7" i="31"/>
  <c r="AI7" i="31"/>
  <c r="AH7" i="31"/>
  <c r="AG7" i="31"/>
  <c r="AF7" i="31"/>
  <c r="AE7" i="31"/>
  <c r="AD7" i="31"/>
  <c r="AC7" i="31"/>
  <c r="AB7" i="31"/>
  <c r="AK6" i="31"/>
  <c r="AJ6" i="31"/>
  <c r="AI6" i="31"/>
  <c r="AH6" i="31"/>
  <c r="AG6" i="31"/>
  <c r="AF6" i="31"/>
  <c r="AE6" i="31"/>
  <c r="AD6" i="31"/>
  <c r="AC6" i="31"/>
  <c r="AB6" i="31"/>
  <c r="AK5" i="31"/>
  <c r="AJ5" i="31"/>
  <c r="AI5" i="31"/>
  <c r="AH5" i="31"/>
  <c r="AG5" i="31"/>
  <c r="AF5" i="31"/>
  <c r="AE5" i="31"/>
  <c r="AD5" i="31"/>
  <c r="AC5" i="31"/>
  <c r="AB5" i="31"/>
  <c r="AK4" i="31"/>
  <c r="AJ4" i="31"/>
  <c r="AI4" i="31"/>
  <c r="AH4" i="31"/>
  <c r="AG4" i="31"/>
  <c r="AF4" i="31"/>
  <c r="AE4" i="31"/>
  <c r="AD4" i="31"/>
  <c r="AC4" i="31"/>
  <c r="AB4" i="31"/>
  <c r="AK3" i="31"/>
  <c r="AJ3" i="31"/>
  <c r="AI3" i="31"/>
  <c r="AH3" i="31"/>
  <c r="AG3" i="31"/>
  <c r="AF3" i="31"/>
  <c r="AE3" i="31"/>
  <c r="AD3" i="31"/>
  <c r="AC3" i="31"/>
  <c r="AB3" i="31"/>
  <c r="AK2" i="31"/>
  <c r="AJ2" i="31"/>
  <c r="AI2" i="31"/>
  <c r="AH2" i="31"/>
  <c r="AG2" i="31"/>
  <c r="AF2" i="31"/>
  <c r="AE2" i="31"/>
  <c r="AD2" i="31"/>
  <c r="AC2" i="31"/>
  <c r="AB2" i="31"/>
  <c r="AK8" i="30"/>
  <c r="AJ8" i="30"/>
  <c r="AI8" i="30"/>
  <c r="AH8" i="30"/>
  <c r="AG8" i="30"/>
  <c r="AF8" i="30"/>
  <c r="AE8" i="30"/>
  <c r="AD8" i="30"/>
  <c r="AC8" i="30"/>
  <c r="AB8" i="30"/>
  <c r="AK7" i="30"/>
  <c r="AJ7" i="30"/>
  <c r="AI7" i="30"/>
  <c r="AH7" i="30"/>
  <c r="AG7" i="30"/>
  <c r="AF7" i="30"/>
  <c r="AE7" i="30"/>
  <c r="AD7" i="30"/>
  <c r="AC7" i="30"/>
  <c r="AB7" i="30"/>
  <c r="AK6" i="30"/>
  <c r="AJ6" i="30"/>
  <c r="AI6" i="30"/>
  <c r="AH6" i="30"/>
  <c r="AG6" i="30"/>
  <c r="AF6" i="30"/>
  <c r="AE6" i="30"/>
  <c r="AD6" i="30"/>
  <c r="AC6" i="30"/>
  <c r="AB6" i="30"/>
  <c r="AK5" i="30"/>
  <c r="AJ5" i="30"/>
  <c r="AI5" i="30"/>
  <c r="AH5" i="30"/>
  <c r="AG5" i="30"/>
  <c r="AF5" i="30"/>
  <c r="AE5" i="30"/>
  <c r="AD5" i="30"/>
  <c r="AC5" i="30"/>
  <c r="AB5" i="30"/>
  <c r="AK4" i="30"/>
  <c r="AJ4" i="30"/>
  <c r="AI4" i="30"/>
  <c r="AH4" i="30"/>
  <c r="AG4" i="30"/>
  <c r="AF4" i="30"/>
  <c r="AE4" i="30"/>
  <c r="AD4" i="30"/>
  <c r="AC4" i="30"/>
  <c r="AB4" i="30"/>
  <c r="AK3" i="30"/>
  <c r="AJ3" i="30"/>
  <c r="AI3" i="30"/>
  <c r="AH3" i="30"/>
  <c r="AG3" i="30"/>
  <c r="AF3" i="30"/>
  <c r="AE3" i="30"/>
  <c r="AD3" i="30"/>
  <c r="AC3" i="30"/>
  <c r="AB3" i="30"/>
  <c r="AK2" i="30"/>
  <c r="AJ2" i="30"/>
  <c r="AI2" i="30"/>
  <c r="AH2" i="30"/>
  <c r="AG2" i="30"/>
  <c r="AF2" i="30"/>
  <c r="AE2" i="30"/>
  <c r="AD2" i="30"/>
  <c r="AC2" i="30"/>
  <c r="AB2" i="30"/>
  <c r="AK8" i="29"/>
  <c r="AJ8" i="29"/>
  <c r="AI8" i="29"/>
  <c r="AH8" i="29"/>
  <c r="AG8" i="29"/>
  <c r="AF8" i="29"/>
  <c r="AE8" i="29"/>
  <c r="AD8" i="29"/>
  <c r="AC8" i="29"/>
  <c r="AB8" i="29"/>
  <c r="AK7" i="29"/>
  <c r="AJ7" i="29"/>
  <c r="AI7" i="29"/>
  <c r="AH7" i="29"/>
  <c r="AG7" i="29"/>
  <c r="AF7" i="29"/>
  <c r="AE7" i="29"/>
  <c r="AD7" i="29"/>
  <c r="AC7" i="29"/>
  <c r="AB7" i="29"/>
  <c r="AK6" i="29"/>
  <c r="AJ6" i="29"/>
  <c r="AI6" i="29"/>
  <c r="AH6" i="29"/>
  <c r="AG6" i="29"/>
  <c r="AF6" i="29"/>
  <c r="AE6" i="29"/>
  <c r="AD6" i="29"/>
  <c r="AC6" i="29"/>
  <c r="AB6" i="29"/>
  <c r="AK5" i="29"/>
  <c r="AJ5" i="29"/>
  <c r="AI5" i="29"/>
  <c r="AH5" i="29"/>
  <c r="AG5" i="29"/>
  <c r="AF5" i="29"/>
  <c r="AE5" i="29"/>
  <c r="AD5" i="29"/>
  <c r="AC5" i="29"/>
  <c r="AB5" i="29"/>
  <c r="AK4" i="29"/>
  <c r="AJ4" i="29"/>
  <c r="AI4" i="29"/>
  <c r="AH4" i="29"/>
  <c r="AG4" i="29"/>
  <c r="AF4" i="29"/>
  <c r="AE4" i="29"/>
  <c r="AD4" i="29"/>
  <c r="AC4" i="29"/>
  <c r="AB4" i="29"/>
  <c r="AK3" i="29"/>
  <c r="AJ3" i="29"/>
  <c r="AI3" i="29"/>
  <c r="AH3" i="29"/>
  <c r="AG3" i="29"/>
  <c r="AF3" i="29"/>
  <c r="AE3" i="29"/>
  <c r="AD3" i="29"/>
  <c r="AC3" i="29"/>
  <c r="AB3" i="29"/>
  <c r="AK2" i="29"/>
  <c r="AJ2" i="29"/>
  <c r="AI2" i="29"/>
  <c r="AH2" i="29"/>
  <c r="AG2" i="29"/>
  <c r="AF2" i="29"/>
  <c r="AE2" i="29"/>
  <c r="AD2" i="29"/>
  <c r="AC2" i="29"/>
  <c r="AB2" i="29"/>
  <c r="AK7" i="28"/>
  <c r="AJ7" i="28"/>
  <c r="AI7" i="28"/>
  <c r="AH7" i="28"/>
  <c r="AG7" i="28"/>
  <c r="AF7" i="28"/>
  <c r="AE7" i="28"/>
  <c r="AD7" i="28"/>
  <c r="AC7" i="28"/>
  <c r="AB7" i="28"/>
  <c r="AK6" i="28"/>
  <c r="AJ6" i="28"/>
  <c r="AI6" i="28"/>
  <c r="AH6" i="28"/>
  <c r="AG6" i="28"/>
  <c r="AF6" i="28"/>
  <c r="AE6" i="28"/>
  <c r="AD6" i="28"/>
  <c r="AC6" i="28"/>
  <c r="AB6" i="28"/>
  <c r="AK5" i="28"/>
  <c r="AJ5" i="28"/>
  <c r="AI5" i="28"/>
  <c r="AH5" i="28"/>
  <c r="AG5" i="28"/>
  <c r="AF5" i="28"/>
  <c r="AE5" i="28"/>
  <c r="AD5" i="28"/>
  <c r="AC5" i="28"/>
  <c r="AB5" i="28"/>
  <c r="AK4" i="28"/>
  <c r="AJ4" i="28"/>
  <c r="AI4" i="28"/>
  <c r="AH4" i="28"/>
  <c r="AG4" i="28"/>
  <c r="AF4" i="28"/>
  <c r="AE4" i="28"/>
  <c r="AD4" i="28"/>
  <c r="AC4" i="28"/>
  <c r="AB4" i="28"/>
  <c r="AK3" i="28"/>
  <c r="AJ3" i="28"/>
  <c r="AI3" i="28"/>
  <c r="AH3" i="28"/>
  <c r="AG3" i="28"/>
  <c r="AF3" i="28"/>
  <c r="AE3" i="28"/>
  <c r="AD3" i="28"/>
  <c r="AC3" i="28"/>
  <c r="AB3" i="28"/>
  <c r="AK2" i="28"/>
  <c r="AJ2" i="28"/>
  <c r="AI2" i="28"/>
  <c r="AH2" i="28"/>
  <c r="AG2" i="28"/>
  <c r="AF2" i="28"/>
  <c r="AE2" i="28"/>
  <c r="AD2" i="28"/>
  <c r="AC2" i="28"/>
  <c r="AB2" i="28"/>
  <c r="AK8" i="28"/>
  <c r="AJ8" i="28"/>
  <c r="AI8" i="28"/>
  <c r="AH8" i="28"/>
  <c r="AG8" i="28"/>
  <c r="AF8" i="28"/>
  <c r="AE8" i="28"/>
  <c r="AD8" i="28"/>
  <c r="AC8" i="28"/>
  <c r="AB8" i="28"/>
  <c r="AB8" i="23" l="1"/>
  <c r="AC8" i="23"/>
  <c r="AD8" i="23"/>
  <c r="AE8" i="23"/>
  <c r="AF8" i="23"/>
  <c r="AG8" i="23"/>
  <c r="AH8" i="23"/>
  <c r="AI8" i="23"/>
  <c r="AJ8" i="23"/>
  <c r="AK8" i="23"/>
  <c r="A41" i="4" l="1"/>
  <c r="AA3" i="6" l="1"/>
  <c r="AA6" i="6" s="1"/>
  <c r="F3" i="6"/>
  <c r="F7" i="6" s="1"/>
  <c r="G3" i="6"/>
  <c r="G6" i="6" s="1"/>
  <c r="H3" i="6"/>
  <c r="H7" i="6" s="1"/>
  <c r="I3" i="6"/>
  <c r="I7" i="6" s="1"/>
  <c r="J3" i="6"/>
  <c r="J7" i="6" s="1"/>
  <c r="K3" i="6"/>
  <c r="K6" i="6" s="1"/>
  <c r="L3" i="6"/>
  <c r="L7" i="6" s="1"/>
  <c r="M3" i="6"/>
  <c r="M7" i="6" s="1"/>
  <c r="N3" i="6"/>
  <c r="N7" i="6" s="1"/>
  <c r="O3" i="6"/>
  <c r="O6" i="6" s="1"/>
  <c r="P3" i="6"/>
  <c r="P7" i="6" s="1"/>
  <c r="Q3" i="6"/>
  <c r="Q7" i="6" s="1"/>
  <c r="R3" i="6"/>
  <c r="R7" i="6" s="1"/>
  <c r="S3" i="6"/>
  <c r="S6" i="6" s="1"/>
  <c r="T3" i="6"/>
  <c r="T7" i="6" s="1"/>
  <c r="U3" i="6"/>
  <c r="AC3" i="6" s="1"/>
  <c r="AC7" i="6" s="1"/>
  <c r="V3" i="6"/>
  <c r="V7" i="6" s="1"/>
  <c r="W3" i="6"/>
  <c r="W6" i="6" s="1"/>
  <c r="X3" i="6"/>
  <c r="X7" i="6" s="1"/>
  <c r="Y3" i="6"/>
  <c r="Y7" i="6" s="1"/>
  <c r="Z3" i="6"/>
  <c r="Z7" i="6" s="1"/>
  <c r="E3" i="6"/>
  <c r="E7" i="6" s="1"/>
  <c r="D3" i="6"/>
  <c r="D7" i="6" s="1"/>
  <c r="C3" i="6"/>
  <c r="C6" i="6" s="1"/>
  <c r="B3" i="6"/>
  <c r="B7" i="6" s="1"/>
  <c r="C10" i="27"/>
  <c r="D10" i="27"/>
  <c r="B10" i="27"/>
  <c r="B6" i="6" l="1"/>
  <c r="AA7" i="6"/>
  <c r="W7" i="6"/>
  <c r="S7" i="6"/>
  <c r="O7" i="6"/>
  <c r="K7" i="6"/>
  <c r="G7" i="6"/>
  <c r="C7" i="6"/>
  <c r="Z6" i="6"/>
  <c r="V6" i="6"/>
  <c r="R6" i="6"/>
  <c r="N6" i="6"/>
  <c r="J6" i="6"/>
  <c r="F6" i="6"/>
  <c r="AC6" i="6"/>
  <c r="Y6" i="6"/>
  <c r="U6" i="6"/>
  <c r="Q6" i="6"/>
  <c r="M6" i="6"/>
  <c r="I6" i="6"/>
  <c r="E6" i="6"/>
  <c r="U7" i="6"/>
  <c r="X6" i="6"/>
  <c r="T6" i="6"/>
  <c r="P6" i="6"/>
  <c r="L6" i="6"/>
  <c r="H6" i="6"/>
  <c r="D6" i="6"/>
  <c r="AK3" i="6"/>
  <c r="AB3" i="6"/>
  <c r="AG3" i="6"/>
  <c r="AD3" i="6"/>
  <c r="AF3" i="6"/>
  <c r="AI3" i="6"/>
  <c r="AE3" i="6"/>
  <c r="AJ3" i="6"/>
  <c r="AH3" i="6"/>
  <c r="B46" i="4"/>
  <c r="S7" i="7"/>
  <c r="S4" i="18" s="1"/>
  <c r="S5" i="18" s="1"/>
  <c r="S6" i="18" s="1"/>
  <c r="AA7" i="7"/>
  <c r="AA4" i="18" s="1"/>
  <c r="AA5" i="18" s="1"/>
  <c r="AA6" i="18" s="1"/>
  <c r="E7" i="18"/>
  <c r="B7" i="18" s="1"/>
  <c r="AA6" i="5"/>
  <c r="I6" i="5"/>
  <c r="F4" i="5"/>
  <c r="B52" i="27"/>
  <c r="B53" i="27" s="1"/>
  <c r="C53" i="27" s="1"/>
  <c r="E41" i="27"/>
  <c r="H6" i="16" s="1"/>
  <c r="D6" i="16"/>
  <c r="F6" i="16"/>
  <c r="J6" i="16"/>
  <c r="L6" i="16"/>
  <c r="M6" i="16"/>
  <c r="N6" i="16"/>
  <c r="R6" i="16"/>
  <c r="T6" i="16"/>
  <c r="V6" i="16"/>
  <c r="Z6" i="16"/>
  <c r="AB6" i="16"/>
  <c r="AC6" i="16"/>
  <c r="AD6" i="16"/>
  <c r="AH6" i="16"/>
  <c r="AJ6" i="16"/>
  <c r="AK6" i="16"/>
  <c r="B6" i="16"/>
  <c r="D3" i="16"/>
  <c r="F3" i="16"/>
  <c r="G3" i="16"/>
  <c r="G7" i="16" s="1"/>
  <c r="H3" i="16"/>
  <c r="L3" i="16"/>
  <c r="N3" i="16"/>
  <c r="O3" i="16"/>
  <c r="P3" i="16"/>
  <c r="P7" i="16" s="1"/>
  <c r="T3" i="16"/>
  <c r="V3" i="16"/>
  <c r="W3" i="16"/>
  <c r="W7" i="16" s="1"/>
  <c r="X3" i="16"/>
  <c r="X7" i="16" s="1"/>
  <c r="AB3" i="16"/>
  <c r="AD3" i="16"/>
  <c r="AE3" i="16"/>
  <c r="AF3" i="16"/>
  <c r="AJ3" i="16"/>
  <c r="D4" i="16"/>
  <c r="E4" i="16"/>
  <c r="F4" i="16"/>
  <c r="J4" i="16"/>
  <c r="L4" i="16"/>
  <c r="M4" i="16"/>
  <c r="N4" i="16"/>
  <c r="R4" i="16"/>
  <c r="T4" i="16"/>
  <c r="U4" i="16"/>
  <c r="V4" i="16"/>
  <c r="Z4" i="16"/>
  <c r="AB4" i="16"/>
  <c r="AC4" i="16"/>
  <c r="AD4" i="16"/>
  <c r="AH4" i="16"/>
  <c r="AJ4" i="16"/>
  <c r="AK4" i="16"/>
  <c r="D5" i="16"/>
  <c r="H5" i="16"/>
  <c r="J5" i="16"/>
  <c r="K5" i="16"/>
  <c r="L5" i="16"/>
  <c r="P5" i="16"/>
  <c r="R5" i="16"/>
  <c r="S5" i="16"/>
  <c r="T5" i="16"/>
  <c r="X5" i="16"/>
  <c r="Z5" i="16"/>
  <c r="AA5" i="16"/>
  <c r="AB5" i="16"/>
  <c r="AF5" i="16"/>
  <c r="AH5" i="16"/>
  <c r="AI5" i="16"/>
  <c r="AJ5" i="16"/>
  <c r="C3" i="16"/>
  <c r="C7" i="16" s="1"/>
  <c r="E28" i="27"/>
  <c r="C3" i="15" s="1"/>
  <c r="R3" i="15"/>
  <c r="W3" i="15"/>
  <c r="AC3" i="15"/>
  <c r="AH3" i="15"/>
  <c r="D9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C25" i="27"/>
  <c r="T20" i="27"/>
  <c r="U20" i="27"/>
  <c r="V20" i="27"/>
  <c r="W20" i="27"/>
  <c r="X20" i="27"/>
  <c r="Y20" i="27"/>
  <c r="Z20" i="27"/>
  <c r="AA20" i="27"/>
  <c r="AB20" i="27"/>
  <c r="C9" i="27"/>
  <c r="B9" i="27"/>
  <c r="E20" i="27"/>
  <c r="D20" i="27"/>
  <c r="C20" i="27"/>
  <c r="X2" i="10"/>
  <c r="X2" i="17" s="1"/>
  <c r="Y2" i="10"/>
  <c r="Y2" i="17" s="1"/>
  <c r="B2" i="9"/>
  <c r="B2" i="11" s="1"/>
  <c r="W7" i="10"/>
  <c r="R6" i="10"/>
  <c r="Y6" i="10"/>
  <c r="S5" i="7"/>
  <c r="T5" i="7"/>
  <c r="AA5" i="7"/>
  <c r="AJ8" i="7"/>
  <c r="O3" i="10"/>
  <c r="P3" i="10"/>
  <c r="J6" i="10"/>
  <c r="Q6" i="10"/>
  <c r="C7" i="10"/>
  <c r="H2" i="7"/>
  <c r="O2" i="7"/>
  <c r="P2" i="7"/>
  <c r="J5" i="7"/>
  <c r="Q5" i="7"/>
  <c r="C6" i="7"/>
  <c r="W2" i="5"/>
  <c r="O2" i="5"/>
  <c r="N2" i="5"/>
  <c r="AB4" i="6"/>
  <c r="AC4" i="6"/>
  <c r="AD4" i="6"/>
  <c r="AE4" i="6"/>
  <c r="AF4" i="6"/>
  <c r="AG4" i="6"/>
  <c r="AH4" i="6"/>
  <c r="AI4" i="6"/>
  <c r="AJ4" i="6"/>
  <c r="AK4" i="6"/>
  <c r="AB5" i="6"/>
  <c r="AC5" i="6"/>
  <c r="AD5" i="6"/>
  <c r="AE5" i="6"/>
  <c r="AF5" i="6"/>
  <c r="AG5" i="6"/>
  <c r="AH5" i="6"/>
  <c r="AI5" i="6"/>
  <c r="AJ5" i="6"/>
  <c r="AK5" i="6"/>
  <c r="AK8" i="18"/>
  <c r="AJ8" i="18"/>
  <c r="AI8" i="18"/>
  <c r="AH8" i="18"/>
  <c r="AG8" i="18"/>
  <c r="AF8" i="18"/>
  <c r="AE8" i="18"/>
  <c r="AD8" i="18"/>
  <c r="AC8" i="18"/>
  <c r="AB8" i="18"/>
  <c r="R7" i="18"/>
  <c r="S7" i="18"/>
  <c r="T7" i="18"/>
  <c r="U7" i="18"/>
  <c r="V7" i="18"/>
  <c r="W7" i="18"/>
  <c r="X7" i="18"/>
  <c r="Y7" i="18"/>
  <c r="Z7" i="18"/>
  <c r="AA7" i="18"/>
  <c r="AK3" i="18"/>
  <c r="AJ3" i="18"/>
  <c r="AI3" i="18"/>
  <c r="AH3" i="18"/>
  <c r="AG3" i="18"/>
  <c r="AF3" i="18"/>
  <c r="AE3" i="18"/>
  <c r="AD3" i="18"/>
  <c r="AC3" i="18"/>
  <c r="AB3" i="18"/>
  <c r="AK2" i="18"/>
  <c r="AJ2" i="18"/>
  <c r="AI2" i="18"/>
  <c r="AH2" i="18"/>
  <c r="AG2" i="18"/>
  <c r="AF2" i="18"/>
  <c r="AE2" i="18"/>
  <c r="AD2" i="18"/>
  <c r="AC2" i="18"/>
  <c r="AB2" i="18"/>
  <c r="T7" i="16"/>
  <c r="V7" i="16"/>
  <c r="AK8" i="12"/>
  <c r="AJ8" i="12"/>
  <c r="AI8" i="12"/>
  <c r="AH8" i="12"/>
  <c r="AG8" i="12"/>
  <c r="AF8" i="12"/>
  <c r="AE8" i="12"/>
  <c r="AD8" i="12"/>
  <c r="AC8" i="12"/>
  <c r="AB8" i="12"/>
  <c r="R7" i="12"/>
  <c r="S7" i="12"/>
  <c r="T7" i="12"/>
  <c r="U7" i="12"/>
  <c r="V7" i="12"/>
  <c r="W7" i="12"/>
  <c r="X7" i="12"/>
  <c r="Y7" i="12"/>
  <c r="Z7" i="12"/>
  <c r="AA7" i="12"/>
  <c r="AK6" i="12"/>
  <c r="AJ6" i="12"/>
  <c r="AI6" i="12"/>
  <c r="AH6" i="12"/>
  <c r="AG6" i="12"/>
  <c r="AF6" i="12"/>
  <c r="AE6" i="12"/>
  <c r="AD6" i="12"/>
  <c r="AC6" i="12"/>
  <c r="AB6" i="12"/>
  <c r="AK5" i="12"/>
  <c r="AJ5" i="12"/>
  <c r="AI5" i="12"/>
  <c r="AH5" i="12"/>
  <c r="AG5" i="12"/>
  <c r="AF5" i="12"/>
  <c r="AE5" i="12"/>
  <c r="AD5" i="12"/>
  <c r="AC5" i="12"/>
  <c r="AB5" i="12"/>
  <c r="AK4" i="12"/>
  <c r="AJ4" i="12"/>
  <c r="AI4" i="12"/>
  <c r="AH4" i="12"/>
  <c r="AG4" i="12"/>
  <c r="AF4" i="12"/>
  <c r="AE4" i="12"/>
  <c r="AD4" i="12"/>
  <c r="AC4" i="12"/>
  <c r="AB4" i="12"/>
  <c r="AK3" i="12"/>
  <c r="AJ3" i="12"/>
  <c r="AI3" i="12"/>
  <c r="AH3" i="12"/>
  <c r="AG3" i="12"/>
  <c r="AF3" i="12"/>
  <c r="AE3" i="12"/>
  <c r="AD3" i="12"/>
  <c r="AC3" i="12"/>
  <c r="AB3" i="12"/>
  <c r="AK8" i="17"/>
  <c r="AJ8" i="17"/>
  <c r="AI8" i="17"/>
  <c r="AH8" i="17"/>
  <c r="AG8" i="17"/>
  <c r="AF8" i="17"/>
  <c r="AE8" i="17"/>
  <c r="AD8" i="17"/>
  <c r="AC8" i="17"/>
  <c r="AB8" i="17"/>
  <c r="R7" i="17"/>
  <c r="AK7" i="17" s="1"/>
  <c r="S7" i="17"/>
  <c r="T7" i="17"/>
  <c r="U7" i="17"/>
  <c r="V7" i="17"/>
  <c r="W7" i="17"/>
  <c r="X7" i="17"/>
  <c r="Y7" i="17"/>
  <c r="Z7" i="17"/>
  <c r="AA7" i="17"/>
  <c r="AK6" i="17"/>
  <c r="AJ6" i="17"/>
  <c r="AI6" i="17"/>
  <c r="AH6" i="17"/>
  <c r="AG6" i="17"/>
  <c r="AF6" i="17"/>
  <c r="AE6" i="17"/>
  <c r="AD6" i="17"/>
  <c r="AC6" i="17"/>
  <c r="AB6" i="17"/>
  <c r="AK5" i="17"/>
  <c r="AJ5" i="17"/>
  <c r="AI5" i="17"/>
  <c r="AH5" i="17"/>
  <c r="AG5" i="17"/>
  <c r="AF5" i="17"/>
  <c r="AE5" i="17"/>
  <c r="AD5" i="17"/>
  <c r="AC5" i="17"/>
  <c r="AB5" i="17"/>
  <c r="AK4" i="17"/>
  <c r="AJ4" i="17"/>
  <c r="AI4" i="17"/>
  <c r="AH4" i="17"/>
  <c r="AG4" i="17"/>
  <c r="AF4" i="17"/>
  <c r="AE4" i="17"/>
  <c r="AD4" i="17"/>
  <c r="AC4" i="17"/>
  <c r="AB4" i="17"/>
  <c r="AK3" i="17"/>
  <c r="AJ3" i="17"/>
  <c r="AI3" i="17"/>
  <c r="AH3" i="17"/>
  <c r="AG3" i="17"/>
  <c r="AF3" i="17"/>
  <c r="AE3" i="17"/>
  <c r="AD3" i="17"/>
  <c r="AC3" i="17"/>
  <c r="AB3" i="17"/>
  <c r="AK8" i="11"/>
  <c r="AJ8" i="11"/>
  <c r="AI8" i="11"/>
  <c r="AH8" i="11"/>
  <c r="AG8" i="11"/>
  <c r="AF8" i="11"/>
  <c r="AE8" i="11"/>
  <c r="AD8" i="11"/>
  <c r="AC8" i="11"/>
  <c r="AB8" i="11"/>
  <c r="R7" i="11"/>
  <c r="S7" i="11"/>
  <c r="T7" i="11"/>
  <c r="U7" i="11"/>
  <c r="V7" i="11"/>
  <c r="W7" i="11"/>
  <c r="X7" i="11"/>
  <c r="Y7" i="11"/>
  <c r="Z7" i="11"/>
  <c r="AA7" i="11"/>
  <c r="AK6" i="11"/>
  <c r="AJ6" i="11"/>
  <c r="AI6" i="11"/>
  <c r="AH6" i="11"/>
  <c r="AG6" i="11"/>
  <c r="AF6" i="11"/>
  <c r="AE6" i="11"/>
  <c r="AD6" i="11"/>
  <c r="AC6" i="11"/>
  <c r="AB6" i="11"/>
  <c r="AK5" i="11"/>
  <c r="AJ5" i="11"/>
  <c r="AI5" i="11"/>
  <c r="AH5" i="11"/>
  <c r="AG5" i="11"/>
  <c r="AF5" i="11"/>
  <c r="AE5" i="11"/>
  <c r="AD5" i="11"/>
  <c r="AC5" i="11"/>
  <c r="AB5" i="11"/>
  <c r="AK4" i="11"/>
  <c r="AJ4" i="11"/>
  <c r="AI4" i="11"/>
  <c r="AH4" i="11"/>
  <c r="AG4" i="11"/>
  <c r="AF4" i="11"/>
  <c r="AE4" i="11"/>
  <c r="AD4" i="11"/>
  <c r="AC4" i="11"/>
  <c r="AB4" i="11"/>
  <c r="AK3" i="11"/>
  <c r="AJ3" i="11"/>
  <c r="AI3" i="11"/>
  <c r="AH3" i="11"/>
  <c r="AG3" i="11"/>
  <c r="AF3" i="11"/>
  <c r="AE3" i="11"/>
  <c r="AD3" i="11"/>
  <c r="AC3" i="11"/>
  <c r="AB3" i="11"/>
  <c r="AK8" i="10"/>
  <c r="AJ8" i="10"/>
  <c r="AI8" i="10"/>
  <c r="AH8" i="10"/>
  <c r="AG8" i="10"/>
  <c r="AF8" i="10"/>
  <c r="AE8" i="10"/>
  <c r="AD8" i="10"/>
  <c r="AC8" i="10"/>
  <c r="AB8" i="10"/>
  <c r="AK8" i="9"/>
  <c r="AJ8" i="9"/>
  <c r="AI8" i="9"/>
  <c r="AH8" i="9"/>
  <c r="AG8" i="9"/>
  <c r="AF8" i="9"/>
  <c r="AE8" i="9"/>
  <c r="AD8" i="9"/>
  <c r="AC8" i="9"/>
  <c r="AB8" i="9"/>
  <c r="R7" i="9"/>
  <c r="AH7" i="9" s="1"/>
  <c r="S7" i="9"/>
  <c r="T7" i="9"/>
  <c r="U7" i="9"/>
  <c r="V7" i="9"/>
  <c r="W7" i="9"/>
  <c r="X7" i="9"/>
  <c r="Y7" i="9"/>
  <c r="Z7" i="9"/>
  <c r="AA7" i="9"/>
  <c r="AK6" i="9"/>
  <c r="AJ6" i="9"/>
  <c r="AI6" i="9"/>
  <c r="AH6" i="9"/>
  <c r="AG6" i="9"/>
  <c r="AF6" i="9"/>
  <c r="AE6" i="9"/>
  <c r="AD6" i="9"/>
  <c r="AC6" i="9"/>
  <c r="AB6" i="9"/>
  <c r="AK5" i="9"/>
  <c r="AJ5" i="9"/>
  <c r="AI5" i="9"/>
  <c r="AH5" i="9"/>
  <c r="AG5" i="9"/>
  <c r="AF5" i="9"/>
  <c r="AE5" i="9"/>
  <c r="AD5" i="9"/>
  <c r="AC5" i="9"/>
  <c r="AB5" i="9"/>
  <c r="AK4" i="9"/>
  <c r="AJ4" i="9"/>
  <c r="AI4" i="9"/>
  <c r="AH4" i="9"/>
  <c r="AG4" i="9"/>
  <c r="AF4" i="9"/>
  <c r="AE4" i="9"/>
  <c r="AD4" i="9"/>
  <c r="AC4" i="9"/>
  <c r="AB4" i="9"/>
  <c r="AK3" i="9"/>
  <c r="AJ3" i="9"/>
  <c r="AI3" i="9"/>
  <c r="AH3" i="9"/>
  <c r="AG3" i="9"/>
  <c r="AF3" i="9"/>
  <c r="AE3" i="9"/>
  <c r="AD3" i="9"/>
  <c r="AC3" i="9"/>
  <c r="AB3" i="9"/>
  <c r="AK8" i="16"/>
  <c r="AJ8" i="16"/>
  <c r="AI8" i="16"/>
  <c r="AH8" i="16"/>
  <c r="AG8" i="16"/>
  <c r="AF8" i="16"/>
  <c r="AE8" i="16"/>
  <c r="AD8" i="16"/>
  <c r="AC8" i="16"/>
  <c r="AB8" i="16"/>
  <c r="AK2" i="16"/>
  <c r="AJ2" i="16"/>
  <c r="AI2" i="16"/>
  <c r="AH2" i="16"/>
  <c r="AG2" i="16"/>
  <c r="AF2" i="16"/>
  <c r="AE2" i="16"/>
  <c r="AD2" i="16"/>
  <c r="AC2" i="16"/>
  <c r="AB2" i="16"/>
  <c r="AK8" i="15"/>
  <c r="AJ8" i="15"/>
  <c r="AI8" i="15"/>
  <c r="AH8" i="15"/>
  <c r="AG8" i="15"/>
  <c r="AF8" i="15"/>
  <c r="AE8" i="15"/>
  <c r="AD8" i="15"/>
  <c r="AC8" i="15"/>
  <c r="AB8" i="15"/>
  <c r="AK7" i="15"/>
  <c r="AJ7" i="15"/>
  <c r="AI7" i="15"/>
  <c r="AH7" i="15"/>
  <c r="AG7" i="15"/>
  <c r="AF7" i="15"/>
  <c r="AE7" i="15"/>
  <c r="AD7" i="15"/>
  <c r="AC7" i="15"/>
  <c r="AB7" i="15"/>
  <c r="AK6" i="15"/>
  <c r="AJ6" i="15"/>
  <c r="AI6" i="15"/>
  <c r="AH6" i="15"/>
  <c r="AG6" i="15"/>
  <c r="AF6" i="15"/>
  <c r="AE6" i="15"/>
  <c r="AD6" i="15"/>
  <c r="AC6" i="15"/>
  <c r="AB6" i="15"/>
  <c r="AK5" i="15"/>
  <c r="AJ5" i="15"/>
  <c r="AI5" i="15"/>
  <c r="AH5" i="15"/>
  <c r="AG5" i="15"/>
  <c r="AF5" i="15"/>
  <c r="AE5" i="15"/>
  <c r="AD5" i="15"/>
  <c r="AC5" i="15"/>
  <c r="AB5" i="15"/>
  <c r="AK4" i="15"/>
  <c r="AJ4" i="15"/>
  <c r="AI4" i="15"/>
  <c r="AH4" i="15"/>
  <c r="AG4" i="15"/>
  <c r="AF4" i="15"/>
  <c r="AE4" i="15"/>
  <c r="AD4" i="15"/>
  <c r="AC4" i="15"/>
  <c r="AB4" i="15"/>
  <c r="AK2" i="15"/>
  <c r="AJ2" i="15"/>
  <c r="AI2" i="15"/>
  <c r="AH2" i="15"/>
  <c r="AG2" i="15"/>
  <c r="AF2" i="15"/>
  <c r="AE2" i="15"/>
  <c r="AD2" i="15"/>
  <c r="AC2" i="15"/>
  <c r="AB2" i="15"/>
  <c r="AK8" i="7"/>
  <c r="AI8" i="7"/>
  <c r="AH8" i="7"/>
  <c r="AG8" i="7"/>
  <c r="AF8" i="7"/>
  <c r="AE8" i="7"/>
  <c r="AD8" i="7"/>
  <c r="AC8" i="7"/>
  <c r="AB8" i="7"/>
  <c r="AK8" i="6"/>
  <c r="AJ8" i="6"/>
  <c r="AI8" i="6"/>
  <c r="AH8" i="6"/>
  <c r="AG8" i="6"/>
  <c r="AF8" i="6"/>
  <c r="AE8" i="6"/>
  <c r="AD8" i="6"/>
  <c r="AC8" i="6"/>
  <c r="AB8" i="6"/>
  <c r="AK2" i="6"/>
  <c r="AJ2" i="6"/>
  <c r="AI2" i="6"/>
  <c r="AH2" i="6"/>
  <c r="AG2" i="6"/>
  <c r="AF2" i="6"/>
  <c r="AE2" i="6"/>
  <c r="AD2" i="6"/>
  <c r="AC2" i="6"/>
  <c r="AB2" i="6"/>
  <c r="AC3" i="5"/>
  <c r="AD3" i="5"/>
  <c r="AE3" i="5"/>
  <c r="AF3" i="5"/>
  <c r="AG3" i="5"/>
  <c r="AH3" i="5"/>
  <c r="AI3" i="5"/>
  <c r="AJ3" i="5"/>
  <c r="AK3" i="5"/>
  <c r="R7" i="5"/>
  <c r="AD7" i="5" s="1"/>
  <c r="S7" i="5"/>
  <c r="T7" i="5"/>
  <c r="U7" i="5"/>
  <c r="V7" i="5"/>
  <c r="W7" i="5"/>
  <c r="X7" i="5"/>
  <c r="Y7" i="5"/>
  <c r="Z7" i="5"/>
  <c r="AA7" i="5"/>
  <c r="AC8" i="5"/>
  <c r="AD8" i="5"/>
  <c r="AE8" i="5"/>
  <c r="AF8" i="5"/>
  <c r="AG8" i="5"/>
  <c r="AH8" i="5"/>
  <c r="AI8" i="5"/>
  <c r="AJ8" i="5"/>
  <c r="AK8" i="5"/>
  <c r="AB3" i="5"/>
  <c r="AB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Q7" i="18"/>
  <c r="P7" i="18"/>
  <c r="O7" i="18"/>
  <c r="N7" i="18"/>
  <c r="M7" i="18"/>
  <c r="L7" i="18"/>
  <c r="K7" i="18"/>
  <c r="J7" i="18"/>
  <c r="I7" i="18"/>
  <c r="H7" i="18"/>
  <c r="G7" i="18"/>
  <c r="F7" i="18"/>
  <c r="D7" i="18"/>
  <c r="C7" i="18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D7" i="16"/>
  <c r="L7" i="16"/>
  <c r="H7" i="16"/>
  <c r="O7" i="16"/>
  <c r="F7" i="16"/>
  <c r="N7" i="16"/>
  <c r="U7" i="7" l="1"/>
  <c r="U4" i="18" s="1"/>
  <c r="U5" i="18" s="1"/>
  <c r="U6" i="18" s="1"/>
  <c r="B2" i="23"/>
  <c r="AA2" i="23"/>
  <c r="M5" i="23"/>
  <c r="Y7" i="23"/>
  <c r="F4" i="23"/>
  <c r="Z3" i="23"/>
  <c r="L6" i="23"/>
  <c r="B4" i="23"/>
  <c r="E2" i="23"/>
  <c r="Q4" i="23"/>
  <c r="C7" i="23"/>
  <c r="D7" i="23"/>
  <c r="W2" i="23"/>
  <c r="I5" i="23"/>
  <c r="U7" i="23"/>
  <c r="H3" i="23"/>
  <c r="V3" i="23"/>
  <c r="H6" i="23"/>
  <c r="G3" i="23"/>
  <c r="O7" i="23"/>
  <c r="W4" i="23"/>
  <c r="G2" i="23"/>
  <c r="I2" i="23"/>
  <c r="Q7" i="23"/>
  <c r="I4" i="23"/>
  <c r="M7" i="23"/>
  <c r="X3" i="23"/>
  <c r="I3" i="23"/>
  <c r="U5" i="23"/>
  <c r="N2" i="23"/>
  <c r="B6" i="23"/>
  <c r="H4" i="23"/>
  <c r="T6" i="23"/>
  <c r="Z4" i="23"/>
  <c r="M2" i="23"/>
  <c r="Y4" i="23"/>
  <c r="K7" i="23"/>
  <c r="Z2" i="23"/>
  <c r="E3" i="23"/>
  <c r="Q5" i="23"/>
  <c r="Q2" i="23"/>
  <c r="T5" i="23"/>
  <c r="D4" i="23"/>
  <c r="P6" i="23"/>
  <c r="O3" i="23"/>
  <c r="W7" i="23"/>
  <c r="I7" i="23"/>
  <c r="R5" i="23"/>
  <c r="D6" i="23"/>
  <c r="Y2" i="23"/>
  <c r="N4" i="23"/>
  <c r="Q3" i="23"/>
  <c r="C6" i="23"/>
  <c r="L3" i="23"/>
  <c r="D2" i="23"/>
  <c r="P4" i="23"/>
  <c r="B7" i="23"/>
  <c r="X5" i="23"/>
  <c r="U2" i="23"/>
  <c r="G5" i="23"/>
  <c r="S7" i="23"/>
  <c r="L5" i="23"/>
  <c r="M3" i="23"/>
  <c r="Y5" i="23"/>
  <c r="W3" i="23"/>
  <c r="Z6" i="23"/>
  <c r="L4" i="23"/>
  <c r="X6" i="23"/>
  <c r="E4" i="23"/>
  <c r="P3" i="23"/>
  <c r="C5" i="23"/>
  <c r="J3" i="23"/>
  <c r="D5" i="23"/>
  <c r="R4" i="23"/>
  <c r="F3" i="23"/>
  <c r="S2" i="23"/>
  <c r="F6" i="23"/>
  <c r="Z5" i="23"/>
  <c r="J6" i="23"/>
  <c r="Y3" i="23"/>
  <c r="K6" i="23"/>
  <c r="J4" i="23"/>
  <c r="L2" i="23"/>
  <c r="X4" i="23"/>
  <c r="J7" i="23"/>
  <c r="V6" i="23"/>
  <c r="C3" i="23"/>
  <c r="O5" i="23"/>
  <c r="AA7" i="23"/>
  <c r="P7" i="23"/>
  <c r="U3" i="23"/>
  <c r="G6" i="23"/>
  <c r="U4" i="23"/>
  <c r="H2" i="23"/>
  <c r="T4" i="23"/>
  <c r="F7" i="23"/>
  <c r="M4" i="23"/>
  <c r="R6" i="23"/>
  <c r="N7" i="23"/>
  <c r="V5" i="23"/>
  <c r="S4" i="23"/>
  <c r="I6" i="23"/>
  <c r="J2" i="23"/>
  <c r="H7" i="23"/>
  <c r="AA4" i="23"/>
  <c r="Y6" i="23"/>
  <c r="X7" i="23"/>
  <c r="G4" i="23"/>
  <c r="S6" i="23"/>
  <c r="H5" i="23"/>
  <c r="T2" i="23"/>
  <c r="F5" i="23"/>
  <c r="R7" i="23"/>
  <c r="T7" i="23"/>
  <c r="K3" i="23"/>
  <c r="W5" i="23"/>
  <c r="F2" i="23"/>
  <c r="P5" i="23"/>
  <c r="C4" i="23"/>
  <c r="O6" i="23"/>
  <c r="K5" i="23"/>
  <c r="P2" i="23"/>
  <c r="B5" i="23"/>
  <c r="L7" i="23"/>
  <c r="AA3" i="23"/>
  <c r="E7" i="23"/>
  <c r="R3" i="23"/>
  <c r="D3" i="23"/>
  <c r="O2" i="23"/>
  <c r="G7" i="23"/>
  <c r="C2" i="23"/>
  <c r="O4" i="23"/>
  <c r="AA6" i="23"/>
  <c r="N6" i="23"/>
  <c r="B3" i="23"/>
  <c r="N5" i="23"/>
  <c r="Z7" i="23"/>
  <c r="R2" i="23"/>
  <c r="S3" i="23"/>
  <c r="E6" i="23"/>
  <c r="T3" i="23"/>
  <c r="V4" i="23"/>
  <c r="K4" i="23"/>
  <c r="W6" i="23"/>
  <c r="AA5" i="23"/>
  <c r="X2" i="23"/>
  <c r="J5" i="23"/>
  <c r="V7" i="23"/>
  <c r="S5" i="23"/>
  <c r="K2" i="23"/>
  <c r="V2" i="23"/>
  <c r="M6" i="23"/>
  <c r="Q6" i="23"/>
  <c r="E5" i="23"/>
  <c r="U6" i="23"/>
  <c r="N3" i="23"/>
  <c r="V2" i="5"/>
  <c r="I5" i="7"/>
  <c r="G2" i="7"/>
  <c r="I6" i="10"/>
  <c r="G3" i="10"/>
  <c r="V4" i="7"/>
  <c r="T5" i="10"/>
  <c r="L2" i="9"/>
  <c r="L2" i="11" s="1"/>
  <c r="P2" i="10"/>
  <c r="P2" i="17" s="1"/>
  <c r="M4" i="5"/>
  <c r="S6" i="5"/>
  <c r="AA5" i="10"/>
  <c r="Q2" i="10"/>
  <c r="Q2" i="17" s="1"/>
  <c r="B5" i="7"/>
  <c r="Q4" i="7"/>
  <c r="B6" i="10"/>
  <c r="Q5" i="10"/>
  <c r="U4" i="7"/>
  <c r="S5" i="10"/>
  <c r="E2" i="9"/>
  <c r="E2" i="11" s="1"/>
  <c r="I2" i="10"/>
  <c r="I2" i="17" s="1"/>
  <c r="F5" i="5"/>
  <c r="N4" i="10"/>
  <c r="E4" i="5"/>
  <c r="B6" i="7"/>
  <c r="P4" i="7"/>
  <c r="B7" i="10"/>
  <c r="P5" i="10"/>
  <c r="Z6" i="7"/>
  <c r="X2" i="7"/>
  <c r="V3" i="10"/>
  <c r="D2" i="9"/>
  <c r="D2" i="11" s="1"/>
  <c r="H2" i="10"/>
  <c r="H2" i="17" s="1"/>
  <c r="X4" i="5"/>
  <c r="G4" i="10"/>
  <c r="F2" i="5"/>
  <c r="K6" i="7"/>
  <c r="I4" i="7"/>
  <c r="K7" i="10"/>
  <c r="I5" i="10"/>
  <c r="Y6" i="7"/>
  <c r="W2" i="7"/>
  <c r="U3" i="10"/>
  <c r="V2" i="9"/>
  <c r="V2" i="11" s="1"/>
  <c r="W4" i="5"/>
  <c r="F4" i="10"/>
  <c r="H3" i="10"/>
  <c r="M2" i="9"/>
  <c r="M2" i="11" s="1"/>
  <c r="Z6" i="5"/>
  <c r="G2" i="5"/>
  <c r="J6" i="7"/>
  <c r="H4" i="7"/>
  <c r="J7" i="10"/>
  <c r="H5" i="10"/>
  <c r="R6" i="7"/>
  <c r="Z6" i="10"/>
  <c r="X7" i="10"/>
  <c r="U2" i="9"/>
  <c r="U2" i="11" s="1"/>
  <c r="Z5" i="5"/>
  <c r="AD7" i="17"/>
  <c r="AD7" i="11"/>
  <c r="AC7" i="17"/>
  <c r="AD7" i="9"/>
  <c r="M3" i="15"/>
  <c r="L4" i="5"/>
  <c r="Y5" i="5"/>
  <c r="R6" i="5"/>
  <c r="C7" i="7"/>
  <c r="C4" i="18" s="1"/>
  <c r="C5" i="18" s="1"/>
  <c r="C6" i="18" s="1"/>
  <c r="G3" i="15"/>
  <c r="U6" i="16"/>
  <c r="E6" i="16"/>
  <c r="O5" i="5"/>
  <c r="R5" i="5"/>
  <c r="W4" i="10"/>
  <c r="D7" i="7"/>
  <c r="D4" i="18" s="1"/>
  <c r="D5" i="18" s="1"/>
  <c r="D6" i="18" s="1"/>
  <c r="AH7" i="11"/>
  <c r="N5" i="5"/>
  <c r="Q6" i="5"/>
  <c r="V4" i="10"/>
  <c r="K7" i="7"/>
  <c r="K4" i="18" s="1"/>
  <c r="K5" i="18" s="1"/>
  <c r="K6" i="18" s="1"/>
  <c r="AH7" i="5"/>
  <c r="E9" i="27"/>
  <c r="G5" i="5"/>
  <c r="J6" i="5"/>
  <c r="O4" i="10"/>
  <c r="L7" i="7"/>
  <c r="L4" i="18" s="1"/>
  <c r="L5" i="18" s="1"/>
  <c r="L6" i="18" s="1"/>
  <c r="AF7" i="5"/>
  <c r="E2" i="5"/>
  <c r="M2" i="5"/>
  <c r="X2" i="5"/>
  <c r="B4" i="7"/>
  <c r="L6" i="7"/>
  <c r="D6" i="7"/>
  <c r="K5" i="7"/>
  <c r="C5" i="7"/>
  <c r="J4" i="7"/>
  <c r="Q2" i="7"/>
  <c r="I2" i="7"/>
  <c r="B5" i="10"/>
  <c r="L7" i="10"/>
  <c r="D7" i="10"/>
  <c r="K6" i="10"/>
  <c r="C6" i="10"/>
  <c r="J5" i="10"/>
  <c r="Q3" i="10"/>
  <c r="I3" i="10"/>
  <c r="AA6" i="7"/>
  <c r="S6" i="7"/>
  <c r="U5" i="7"/>
  <c r="W4" i="7"/>
  <c r="Y2" i="7"/>
  <c r="AA6" i="10"/>
  <c r="S6" i="10"/>
  <c r="U5" i="10"/>
  <c r="W3" i="10"/>
  <c r="Y7" i="10"/>
  <c r="B2" i="10"/>
  <c r="B2" i="17" s="1"/>
  <c r="N2" i="9"/>
  <c r="N2" i="11" s="1"/>
  <c r="F2" i="9"/>
  <c r="F2" i="11" s="1"/>
  <c r="W2" i="9"/>
  <c r="W2" i="11" s="1"/>
  <c r="R2" i="10"/>
  <c r="R2" i="17" s="1"/>
  <c r="J2" i="10"/>
  <c r="J2" i="17" s="1"/>
  <c r="AK5" i="16"/>
  <c r="AC5" i="16"/>
  <c r="U5" i="16"/>
  <c r="M5" i="16"/>
  <c r="E5" i="16"/>
  <c r="AE4" i="16"/>
  <c r="W4" i="16"/>
  <c r="O4" i="16"/>
  <c r="G4" i="16"/>
  <c r="AG3" i="16"/>
  <c r="Y3" i="16"/>
  <c r="Y7" i="16" s="1"/>
  <c r="Q3" i="16"/>
  <c r="Q7" i="16" s="1"/>
  <c r="I3" i="16"/>
  <c r="I7" i="16" s="1"/>
  <c r="B5" i="16"/>
  <c r="AE6" i="16"/>
  <c r="W6" i="16"/>
  <c r="O6" i="16"/>
  <c r="G6" i="16"/>
  <c r="G4" i="5"/>
  <c r="N4" i="5"/>
  <c r="P5" i="5"/>
  <c r="H5" i="5"/>
  <c r="Y4" i="5"/>
  <c r="AA5" i="5"/>
  <c r="S5" i="5"/>
  <c r="K6" i="5"/>
  <c r="C6" i="5"/>
  <c r="T6" i="5"/>
  <c r="X4" i="10"/>
  <c r="P4" i="10"/>
  <c r="H4" i="10"/>
  <c r="B7" i="7"/>
  <c r="B4" i="18" s="1"/>
  <c r="B5" i="18" s="1"/>
  <c r="B6" i="18" s="1"/>
  <c r="J7" i="7"/>
  <c r="J4" i="18" s="1"/>
  <c r="J5" i="18" s="1"/>
  <c r="J6" i="18" s="1"/>
  <c r="Y3" i="7"/>
  <c r="P3" i="7"/>
  <c r="Z3" i="7"/>
  <c r="G3" i="7"/>
  <c r="H3" i="7"/>
  <c r="O3" i="7"/>
  <c r="AA3" i="7"/>
  <c r="I3" i="7"/>
  <c r="Q3" i="7"/>
  <c r="T3" i="7"/>
  <c r="S3" i="7"/>
  <c r="B3" i="7"/>
  <c r="F3" i="7"/>
  <c r="K3" i="7"/>
  <c r="X3" i="7"/>
  <c r="C3" i="7"/>
  <c r="N3" i="7"/>
  <c r="U3" i="7"/>
  <c r="V3" i="7"/>
  <c r="W3" i="7"/>
  <c r="M3" i="7"/>
  <c r="L3" i="7"/>
  <c r="E3" i="7"/>
  <c r="D3" i="7"/>
  <c r="J3" i="7"/>
  <c r="R3" i="7"/>
  <c r="AI7" i="18"/>
  <c r="H2" i="5"/>
  <c r="P2" i="5"/>
  <c r="U2" i="5"/>
  <c r="Q6" i="7"/>
  <c r="I6" i="7"/>
  <c r="P5" i="7"/>
  <c r="H5" i="7"/>
  <c r="O4" i="7"/>
  <c r="G4" i="7"/>
  <c r="N2" i="7"/>
  <c r="F2" i="7"/>
  <c r="Q7" i="10"/>
  <c r="I7" i="10"/>
  <c r="P6" i="10"/>
  <c r="H6" i="10"/>
  <c r="O5" i="10"/>
  <c r="G5" i="10"/>
  <c r="N3" i="10"/>
  <c r="F3" i="10"/>
  <c r="X6" i="7"/>
  <c r="Z5" i="7"/>
  <c r="R5" i="7"/>
  <c r="T4" i="7"/>
  <c r="V2" i="7"/>
  <c r="X6" i="10"/>
  <c r="Z5" i="10"/>
  <c r="R5" i="10"/>
  <c r="T3" i="10"/>
  <c r="V7" i="10"/>
  <c r="K2" i="9"/>
  <c r="K2" i="11" s="1"/>
  <c r="C2" i="9"/>
  <c r="C2" i="11" s="1"/>
  <c r="T2" i="9"/>
  <c r="T2" i="11" s="1"/>
  <c r="W2" i="10"/>
  <c r="W2" i="17" s="1"/>
  <c r="O2" i="10"/>
  <c r="O2" i="17" s="1"/>
  <c r="G2" i="10"/>
  <c r="G2" i="17" s="1"/>
  <c r="D4" i="5"/>
  <c r="K4" i="5"/>
  <c r="M5" i="5"/>
  <c r="E5" i="5"/>
  <c r="V4" i="5"/>
  <c r="X5" i="5"/>
  <c r="P6" i="5"/>
  <c r="H6" i="5"/>
  <c r="Y6" i="5"/>
  <c r="B5" i="5"/>
  <c r="U4" i="10"/>
  <c r="M4" i="10"/>
  <c r="E4" i="10"/>
  <c r="E7" i="7"/>
  <c r="E4" i="18" s="1"/>
  <c r="E5" i="18" s="1"/>
  <c r="E6" i="18" s="1"/>
  <c r="M7" i="7"/>
  <c r="M4" i="18" s="1"/>
  <c r="M5" i="18" s="1"/>
  <c r="M6" i="18" s="1"/>
  <c r="Z7" i="7"/>
  <c r="Z4" i="18" s="1"/>
  <c r="Z5" i="18" s="1"/>
  <c r="Z6" i="18" s="1"/>
  <c r="AI7" i="9"/>
  <c r="AI7" i="11"/>
  <c r="B2" i="5"/>
  <c r="I2" i="5"/>
  <c r="Q2" i="5"/>
  <c r="T2" i="5"/>
  <c r="P6" i="7"/>
  <c r="H6" i="7"/>
  <c r="O5" i="7"/>
  <c r="G5" i="7"/>
  <c r="N4" i="7"/>
  <c r="F4" i="7"/>
  <c r="M2" i="7"/>
  <c r="E2" i="7"/>
  <c r="P7" i="10"/>
  <c r="H7" i="10"/>
  <c r="O6" i="10"/>
  <c r="G6" i="10"/>
  <c r="N5" i="10"/>
  <c r="F5" i="10"/>
  <c r="M3" i="10"/>
  <c r="E3" i="10"/>
  <c r="W6" i="7"/>
  <c r="Y5" i="7"/>
  <c r="AA4" i="7"/>
  <c r="S4" i="7"/>
  <c r="U2" i="7"/>
  <c r="W6" i="10"/>
  <c r="Y5" i="10"/>
  <c r="AA3" i="10"/>
  <c r="S3" i="10"/>
  <c r="U7" i="10"/>
  <c r="J2" i="9"/>
  <c r="J2" i="11" s="1"/>
  <c r="AA2" i="9"/>
  <c r="AA2" i="11" s="1"/>
  <c r="S2" i="9"/>
  <c r="S2" i="11" s="1"/>
  <c r="V2" i="10"/>
  <c r="V2" i="17" s="1"/>
  <c r="N2" i="10"/>
  <c r="N2" i="17" s="1"/>
  <c r="F2" i="10"/>
  <c r="F2" i="17" s="1"/>
  <c r="AG5" i="16"/>
  <c r="Y5" i="16"/>
  <c r="Q5" i="16"/>
  <c r="I5" i="16"/>
  <c r="AI4" i="16"/>
  <c r="AA4" i="16"/>
  <c r="S4" i="16"/>
  <c r="K4" i="16"/>
  <c r="AK3" i="16"/>
  <c r="AC3" i="16"/>
  <c r="U3" i="16"/>
  <c r="U7" i="16" s="1"/>
  <c r="M3" i="16"/>
  <c r="M7" i="16" s="1"/>
  <c r="E3" i="16"/>
  <c r="E7" i="16" s="1"/>
  <c r="AI6" i="16"/>
  <c r="AA6" i="16"/>
  <c r="S6" i="16"/>
  <c r="K6" i="16"/>
  <c r="C6" i="16"/>
  <c r="C4" i="5"/>
  <c r="J4" i="5"/>
  <c r="L5" i="5"/>
  <c r="D5" i="5"/>
  <c r="U4" i="5"/>
  <c r="W5" i="5"/>
  <c r="O6" i="5"/>
  <c r="G6" i="5"/>
  <c r="X6" i="5"/>
  <c r="B4" i="10"/>
  <c r="T4" i="10"/>
  <c r="L4" i="10"/>
  <c r="D4" i="10"/>
  <c r="F7" i="7"/>
  <c r="F4" i="18" s="1"/>
  <c r="F5" i="18" s="1"/>
  <c r="F6" i="18" s="1"/>
  <c r="N7" i="7"/>
  <c r="N4" i="18" s="1"/>
  <c r="N5" i="18" s="1"/>
  <c r="N6" i="18" s="1"/>
  <c r="Y7" i="7"/>
  <c r="Y4" i="18" s="1"/>
  <c r="Y5" i="18" s="1"/>
  <c r="Y6" i="18" s="1"/>
  <c r="B6" i="5"/>
  <c r="J2" i="5"/>
  <c r="AA2" i="5"/>
  <c r="S2" i="5"/>
  <c r="O6" i="7"/>
  <c r="G6" i="7"/>
  <c r="N5" i="7"/>
  <c r="F5" i="7"/>
  <c r="M4" i="7"/>
  <c r="E4" i="7"/>
  <c r="L2" i="7"/>
  <c r="D2" i="7"/>
  <c r="O7" i="10"/>
  <c r="G7" i="10"/>
  <c r="N6" i="10"/>
  <c r="F6" i="10"/>
  <c r="M5" i="10"/>
  <c r="E5" i="10"/>
  <c r="L3" i="10"/>
  <c r="D3" i="10"/>
  <c r="V6" i="7"/>
  <c r="X5" i="7"/>
  <c r="Z4" i="7"/>
  <c r="R4" i="7"/>
  <c r="T2" i="7"/>
  <c r="V6" i="10"/>
  <c r="X5" i="10"/>
  <c r="Z3" i="10"/>
  <c r="R3" i="10"/>
  <c r="T7" i="10"/>
  <c r="Q2" i="9"/>
  <c r="Q2" i="11" s="1"/>
  <c r="I2" i="9"/>
  <c r="I2" i="11" s="1"/>
  <c r="Z2" i="9"/>
  <c r="Z2" i="11" s="1"/>
  <c r="R2" i="9"/>
  <c r="U2" i="10"/>
  <c r="U2" i="17" s="1"/>
  <c r="M2" i="10"/>
  <c r="M2" i="17" s="1"/>
  <c r="E2" i="10"/>
  <c r="E2" i="17" s="1"/>
  <c r="F9" i="27"/>
  <c r="Q4" i="5"/>
  <c r="I4" i="5"/>
  <c r="K5" i="5"/>
  <c r="C5" i="5"/>
  <c r="T4" i="5"/>
  <c r="V5" i="5"/>
  <c r="N6" i="5"/>
  <c r="F6" i="5"/>
  <c r="W6" i="5"/>
  <c r="AA4" i="10"/>
  <c r="S4" i="10"/>
  <c r="K4" i="10"/>
  <c r="C4" i="10"/>
  <c r="G7" i="7"/>
  <c r="G4" i="18" s="1"/>
  <c r="G5" i="18" s="1"/>
  <c r="G6" i="18" s="1"/>
  <c r="O7" i="7"/>
  <c r="O4" i="18" s="1"/>
  <c r="O5" i="18" s="1"/>
  <c r="O6" i="18" s="1"/>
  <c r="X7" i="7"/>
  <c r="X4" i="18" s="1"/>
  <c r="X5" i="18" s="1"/>
  <c r="X6" i="18" s="1"/>
  <c r="AC7" i="5"/>
  <c r="C2" i="5"/>
  <c r="K2" i="5"/>
  <c r="Z2" i="5"/>
  <c r="R2" i="5"/>
  <c r="N6" i="7"/>
  <c r="F6" i="7"/>
  <c r="M5" i="7"/>
  <c r="E5" i="7"/>
  <c r="L4" i="7"/>
  <c r="D4" i="7"/>
  <c r="K2" i="7"/>
  <c r="C2" i="7"/>
  <c r="N7" i="10"/>
  <c r="F7" i="10"/>
  <c r="M6" i="10"/>
  <c r="E6" i="10"/>
  <c r="L5" i="10"/>
  <c r="D5" i="10"/>
  <c r="K3" i="10"/>
  <c r="C3" i="10"/>
  <c r="U6" i="7"/>
  <c r="W5" i="7"/>
  <c r="Y4" i="7"/>
  <c r="AA2" i="7"/>
  <c r="S2" i="7"/>
  <c r="U6" i="10"/>
  <c r="W5" i="10"/>
  <c r="Y3" i="10"/>
  <c r="AA7" i="10"/>
  <c r="S7" i="10"/>
  <c r="P2" i="9"/>
  <c r="P2" i="11" s="1"/>
  <c r="H2" i="9"/>
  <c r="H2" i="11" s="1"/>
  <c r="Y2" i="9"/>
  <c r="Y2" i="11" s="1"/>
  <c r="AA2" i="10"/>
  <c r="AA2" i="17" s="1"/>
  <c r="T2" i="10"/>
  <c r="T2" i="17" s="1"/>
  <c r="L2" i="10"/>
  <c r="L2" i="17" s="1"/>
  <c r="D2" i="10"/>
  <c r="D2" i="17" s="1"/>
  <c r="C5" i="16"/>
  <c r="AE5" i="16"/>
  <c r="W5" i="16"/>
  <c r="O5" i="16"/>
  <c r="G5" i="16"/>
  <c r="AG4" i="16"/>
  <c r="Y4" i="16"/>
  <c r="Q4" i="16"/>
  <c r="I4" i="16"/>
  <c r="AI3" i="16"/>
  <c r="AA3" i="16"/>
  <c r="AA7" i="16" s="1"/>
  <c r="S3" i="16"/>
  <c r="S7" i="16" s="1"/>
  <c r="K3" i="16"/>
  <c r="K7" i="16" s="1"/>
  <c r="B3" i="16"/>
  <c r="B7" i="16" s="1"/>
  <c r="AG6" i="16"/>
  <c r="Y6" i="16"/>
  <c r="Q6" i="16"/>
  <c r="I6" i="16"/>
  <c r="E53" i="27"/>
  <c r="M53" i="27"/>
  <c r="U53" i="27"/>
  <c r="D53" i="27"/>
  <c r="N53" i="27"/>
  <c r="V53" i="27"/>
  <c r="O53" i="27"/>
  <c r="W53" i="27"/>
  <c r="P53" i="27"/>
  <c r="I53" i="27"/>
  <c r="Y53" i="27"/>
  <c r="Z53" i="27"/>
  <c r="S53" i="27"/>
  <c r="AB53" i="27"/>
  <c r="F53" i="27"/>
  <c r="X53" i="27"/>
  <c r="Q53" i="27"/>
  <c r="J53" i="27"/>
  <c r="K53" i="27"/>
  <c r="T53" i="27"/>
  <c r="G53" i="27"/>
  <c r="AA53" i="27"/>
  <c r="H53" i="27"/>
  <c r="R53" i="27"/>
  <c r="L53" i="27"/>
  <c r="P4" i="5"/>
  <c r="H4" i="5"/>
  <c r="J5" i="5"/>
  <c r="AA4" i="5"/>
  <c r="S4" i="5"/>
  <c r="U5" i="5"/>
  <c r="M6" i="5"/>
  <c r="E6" i="5"/>
  <c r="V6" i="5"/>
  <c r="Z4" i="10"/>
  <c r="R4" i="10"/>
  <c r="J4" i="10"/>
  <c r="H7" i="7"/>
  <c r="H4" i="18" s="1"/>
  <c r="H5" i="18" s="1"/>
  <c r="H6" i="18" s="1"/>
  <c r="P7" i="7"/>
  <c r="P4" i="18" s="1"/>
  <c r="P5" i="18" s="1"/>
  <c r="P6" i="18" s="1"/>
  <c r="W7" i="7"/>
  <c r="W4" i="18" s="1"/>
  <c r="W5" i="18" s="1"/>
  <c r="W6" i="18" s="1"/>
  <c r="AI7" i="12"/>
  <c r="D2" i="5"/>
  <c r="L2" i="5"/>
  <c r="Y2" i="5"/>
  <c r="B2" i="7"/>
  <c r="M6" i="7"/>
  <c r="E6" i="7"/>
  <c r="L5" i="7"/>
  <c r="D5" i="7"/>
  <c r="K4" i="7"/>
  <c r="C4" i="7"/>
  <c r="J2" i="7"/>
  <c r="B3" i="10"/>
  <c r="M7" i="10"/>
  <c r="E7" i="10"/>
  <c r="L6" i="10"/>
  <c r="D6" i="10"/>
  <c r="K5" i="10"/>
  <c r="C5" i="10"/>
  <c r="J3" i="10"/>
  <c r="T6" i="7"/>
  <c r="V5" i="7"/>
  <c r="X4" i="7"/>
  <c r="Z2" i="7"/>
  <c r="R2" i="7"/>
  <c r="T6" i="10"/>
  <c r="V5" i="10"/>
  <c r="X3" i="10"/>
  <c r="Z7" i="10"/>
  <c r="R7" i="10"/>
  <c r="O2" i="9"/>
  <c r="O2" i="11" s="1"/>
  <c r="G2" i="9"/>
  <c r="G2" i="11" s="1"/>
  <c r="X2" i="9"/>
  <c r="X2" i="11" s="1"/>
  <c r="Z2" i="10"/>
  <c r="Z2" i="17" s="1"/>
  <c r="S2" i="10"/>
  <c r="S2" i="17" s="1"/>
  <c r="K2" i="10"/>
  <c r="K2" i="17" s="1"/>
  <c r="C2" i="10"/>
  <c r="C2" i="17" s="1"/>
  <c r="C4" i="16"/>
  <c r="AD5" i="16"/>
  <c r="V5" i="16"/>
  <c r="N5" i="16"/>
  <c r="F5" i="16"/>
  <c r="AF4" i="16"/>
  <c r="X4" i="16"/>
  <c r="P4" i="16"/>
  <c r="H4" i="16"/>
  <c r="AH3" i="16"/>
  <c r="Z3" i="16"/>
  <c r="Z7" i="16" s="1"/>
  <c r="R3" i="16"/>
  <c r="R7" i="16" s="1"/>
  <c r="AH7" i="16" s="1"/>
  <c r="J3" i="16"/>
  <c r="J7" i="16" s="1"/>
  <c r="B4" i="16"/>
  <c r="AF6" i="16"/>
  <c r="X6" i="16"/>
  <c r="P6" i="16"/>
  <c r="B4" i="5"/>
  <c r="O4" i="5"/>
  <c r="Q5" i="5"/>
  <c r="I5" i="5"/>
  <c r="Z4" i="5"/>
  <c r="R4" i="5"/>
  <c r="T5" i="5"/>
  <c r="L6" i="5"/>
  <c r="D6" i="5"/>
  <c r="U6" i="5"/>
  <c r="Y4" i="10"/>
  <c r="Q4" i="10"/>
  <c r="I4" i="10"/>
  <c r="I7" i="7"/>
  <c r="I4" i="18" s="1"/>
  <c r="I5" i="18" s="1"/>
  <c r="I6" i="18" s="1"/>
  <c r="Q7" i="7"/>
  <c r="Q4" i="18" s="1"/>
  <c r="Q5" i="18" s="1"/>
  <c r="Q6" i="18" s="1"/>
  <c r="V7" i="7"/>
  <c r="V4" i="18" s="1"/>
  <c r="V5" i="18" s="1"/>
  <c r="V6" i="18" s="1"/>
  <c r="B3" i="15"/>
  <c r="AG3" i="15"/>
  <c r="AA3" i="15"/>
  <c r="V3" i="15"/>
  <c r="Q3" i="15"/>
  <c r="K3" i="15"/>
  <c r="F3" i="15"/>
  <c r="AK3" i="15"/>
  <c r="AE3" i="15"/>
  <c r="Z3" i="15"/>
  <c r="U3" i="15"/>
  <c r="O3" i="15"/>
  <c r="J3" i="15"/>
  <c r="E3" i="15"/>
  <c r="AI3" i="15"/>
  <c r="AD3" i="15"/>
  <c r="Y3" i="15"/>
  <c r="S3" i="15"/>
  <c r="N3" i="15"/>
  <c r="I3" i="15"/>
  <c r="AI7" i="16"/>
  <c r="AJ7" i="6"/>
  <c r="AJ6" i="6"/>
  <c r="AD7" i="6"/>
  <c r="AD6" i="6"/>
  <c r="AE6" i="6"/>
  <c r="AE7" i="6"/>
  <c r="AG7" i="6"/>
  <c r="AG6" i="6"/>
  <c r="AI6" i="6"/>
  <c r="AI7" i="6"/>
  <c r="AB7" i="6"/>
  <c r="AB6" i="6"/>
  <c r="AH7" i="6"/>
  <c r="AH6" i="6"/>
  <c r="AF7" i="6"/>
  <c r="AF6" i="6"/>
  <c r="AK7" i="6"/>
  <c r="AK6" i="6"/>
  <c r="T7" i="7"/>
  <c r="T4" i="18" s="1"/>
  <c r="T5" i="18" s="1"/>
  <c r="T6" i="18" s="1"/>
  <c r="R7" i="7"/>
  <c r="AB7" i="5"/>
  <c r="AB7" i="9"/>
  <c r="AF7" i="9"/>
  <c r="AJ7" i="9"/>
  <c r="AB7" i="11"/>
  <c r="AF7" i="11"/>
  <c r="AJ7" i="11"/>
  <c r="AG7" i="17"/>
  <c r="AJ7" i="5"/>
  <c r="AI7" i="5"/>
  <c r="AE7" i="5"/>
  <c r="AC7" i="9"/>
  <c r="AG7" i="9"/>
  <c r="AK7" i="9"/>
  <c r="AC7" i="11"/>
  <c r="AG7" i="11"/>
  <c r="AK7" i="11"/>
  <c r="AH7" i="17"/>
  <c r="AH7" i="12"/>
  <c r="AD7" i="12"/>
  <c r="AK7" i="12"/>
  <c r="AG7" i="12"/>
  <c r="AC7" i="12"/>
  <c r="AJ7" i="12"/>
  <c r="AF7" i="12"/>
  <c r="AB7" i="12"/>
  <c r="AH7" i="18"/>
  <c r="AD7" i="18"/>
  <c r="AK7" i="18"/>
  <c r="AG7" i="18"/>
  <c r="AC7" i="18"/>
  <c r="AJ7" i="18"/>
  <c r="AF7" i="18"/>
  <c r="AB7" i="18"/>
  <c r="AK7" i="5"/>
  <c r="AG7" i="5"/>
  <c r="AE7" i="9"/>
  <c r="AE7" i="11"/>
  <c r="AJ7" i="17"/>
  <c r="AF7" i="17"/>
  <c r="AB7" i="17"/>
  <c r="AI7" i="17"/>
  <c r="AE7" i="17"/>
  <c r="AE7" i="12"/>
  <c r="AE7" i="18"/>
  <c r="G9" i="27"/>
  <c r="B2" i="12"/>
  <c r="D3" i="15"/>
  <c r="H3" i="15"/>
  <c r="L3" i="15"/>
  <c r="P3" i="15"/>
  <c r="T3" i="15"/>
  <c r="X3" i="15"/>
  <c r="AB3" i="15"/>
  <c r="AF3" i="15"/>
  <c r="AJ3" i="15"/>
  <c r="AB3" i="23" l="1"/>
  <c r="AF3" i="23"/>
  <c r="AI3" i="23"/>
  <c r="AD3" i="23"/>
  <c r="AH3" i="23"/>
  <c r="AK3" i="23"/>
  <c r="AC3" i="23"/>
  <c r="AJ3" i="23"/>
  <c r="AE3" i="23"/>
  <c r="AG3" i="23"/>
  <c r="AK5" i="23"/>
  <c r="AE6" i="23"/>
  <c r="AK2" i="23"/>
  <c r="AI2" i="23"/>
  <c r="AD2" i="23"/>
  <c r="AF2" i="23"/>
  <c r="AC2" i="23"/>
  <c r="AJ2" i="23"/>
  <c r="AH2" i="23"/>
  <c r="AB2" i="23"/>
  <c r="AG2" i="23"/>
  <c r="AE2" i="23"/>
  <c r="AD6" i="23"/>
  <c r="AK6" i="23"/>
  <c r="AH6" i="23"/>
  <c r="AC6" i="23"/>
  <c r="AJ6" i="23"/>
  <c r="AI6" i="23"/>
  <c r="AF6" i="23"/>
  <c r="AG6" i="23"/>
  <c r="AB6" i="23"/>
  <c r="AE4" i="23"/>
  <c r="AJ4" i="23"/>
  <c r="AG4" i="23"/>
  <c r="AC4" i="23"/>
  <c r="AB4" i="23"/>
  <c r="AF4" i="23"/>
  <c r="AH4" i="23"/>
  <c r="AD4" i="23"/>
  <c r="AK4" i="23"/>
  <c r="AI4" i="23"/>
  <c r="AK7" i="23"/>
  <c r="AJ7" i="23"/>
  <c r="AC7" i="23"/>
  <c r="AG7" i="23"/>
  <c r="AB7" i="23"/>
  <c r="AI7" i="23"/>
  <c r="AH7" i="23"/>
  <c r="AF7" i="23"/>
  <c r="AE7" i="23"/>
  <c r="AD7" i="23"/>
  <c r="AI5" i="23"/>
  <c r="AB5" i="23"/>
  <c r="AJ5" i="23"/>
  <c r="AD5" i="23"/>
  <c r="AH5" i="23"/>
  <c r="AG5" i="23"/>
  <c r="AC5" i="23"/>
  <c r="AF5" i="23"/>
  <c r="AE5" i="23"/>
  <c r="AG4" i="5"/>
  <c r="AG4" i="7"/>
  <c r="AD4" i="10"/>
  <c r="AH4" i="5"/>
  <c r="AC7" i="16"/>
  <c r="AK4" i="7"/>
  <c r="AC2" i="10"/>
  <c r="AC2" i="17" s="1"/>
  <c r="AI4" i="7"/>
  <c r="AH2" i="10"/>
  <c r="AH2" i="17" s="1"/>
  <c r="AJ7" i="16"/>
  <c r="AF4" i="5"/>
  <c r="AK6" i="10"/>
  <c r="AB7" i="16"/>
  <c r="AI2" i="9"/>
  <c r="AI2" i="11" s="1"/>
  <c r="AK2" i="10"/>
  <c r="AK2" i="17" s="1"/>
  <c r="AJ2" i="9"/>
  <c r="AJ2" i="11" s="1"/>
  <c r="AI2" i="10"/>
  <c r="AI2" i="17" s="1"/>
  <c r="AG2" i="10"/>
  <c r="AG2" i="17" s="1"/>
  <c r="AF2" i="9"/>
  <c r="AF2" i="11" s="1"/>
  <c r="R2" i="11"/>
  <c r="AF2" i="10"/>
  <c r="AF2" i="17" s="1"/>
  <c r="AC2" i="9"/>
  <c r="AC2" i="11" s="1"/>
  <c r="AB6" i="10"/>
  <c r="AH7" i="10"/>
  <c r="AF3" i="10"/>
  <c r="AE6" i="7"/>
  <c r="AH6" i="5"/>
  <c r="AJ7" i="7"/>
  <c r="AJ4" i="18" s="1"/>
  <c r="AJ5" i="18" s="1"/>
  <c r="AJ6" i="18" s="1"/>
  <c r="AI7" i="10"/>
  <c r="AK6" i="7"/>
  <c r="AD3" i="7"/>
  <c r="AF3" i="7"/>
  <c r="AE6" i="10"/>
  <c r="AE3" i="7"/>
  <c r="AD6" i="10"/>
  <c r="AC6" i="10"/>
  <c r="AH6" i="10"/>
  <c r="AJ6" i="10"/>
  <c r="AB6" i="5"/>
  <c r="AG6" i="10"/>
  <c r="AG6" i="5"/>
  <c r="AK3" i="7"/>
  <c r="AK6" i="5"/>
  <c r="AG2" i="7"/>
  <c r="AB2" i="5"/>
  <c r="AH2" i="5"/>
  <c r="AI5" i="10"/>
  <c r="AH2" i="7"/>
  <c r="AF5" i="7"/>
  <c r="AI5" i="5"/>
  <c r="AF2" i="7"/>
  <c r="AK2" i="5"/>
  <c r="AJ2" i="5"/>
  <c r="AJ5" i="5"/>
  <c r="AJ5" i="7"/>
  <c r="AK5" i="10"/>
  <c r="AB2" i="7"/>
  <c r="AC5" i="10"/>
  <c r="AD5" i="5"/>
  <c r="AD5" i="10"/>
  <c r="AE2" i="5"/>
  <c r="AE2" i="7"/>
  <c r="AG5" i="10"/>
  <c r="AI4" i="5"/>
  <c r="AE4" i="7"/>
  <c r="AD4" i="5"/>
  <c r="AB4" i="7"/>
  <c r="AG4" i="10"/>
  <c r="AH4" i="10"/>
  <c r="AE5" i="5"/>
  <c r="AC4" i="5"/>
  <c r="AJ7" i="10"/>
  <c r="AD2" i="7"/>
  <c r="AK5" i="7"/>
  <c r="AB3" i="7"/>
  <c r="AG6" i="7"/>
  <c r="AJ4" i="7"/>
  <c r="AK4" i="10"/>
  <c r="AF6" i="5"/>
  <c r="AF5" i="10"/>
  <c r="AB2" i="10"/>
  <c r="AB2" i="17" s="1"/>
  <c r="AH5" i="7"/>
  <c r="AJ3" i="7"/>
  <c r="AE5" i="10"/>
  <c r="AH2" i="9"/>
  <c r="AH2" i="11" s="1"/>
  <c r="AF7" i="16"/>
  <c r="AB5" i="10"/>
  <c r="AE2" i="9"/>
  <c r="AE2" i="11" s="1"/>
  <c r="AG3" i="7"/>
  <c r="AJ4" i="5"/>
  <c r="AG2" i="9"/>
  <c r="AG2" i="11" s="1"/>
  <c r="AD2" i="10"/>
  <c r="AD2" i="17" s="1"/>
  <c r="AC7" i="10"/>
  <c r="AK2" i="7"/>
  <c r="AG5" i="7"/>
  <c r="AI3" i="7"/>
  <c r="AC6" i="7"/>
  <c r="AF4" i="7"/>
  <c r="AF2" i="5"/>
  <c r="AE7" i="10"/>
  <c r="AF6" i="10"/>
  <c r="AD2" i="9"/>
  <c r="AD2" i="11" s="1"/>
  <c r="AD7" i="10"/>
  <c r="AH3" i="10"/>
  <c r="AC5" i="5"/>
  <c r="AI2" i="7"/>
  <c r="AK7" i="16"/>
  <c r="AJ4" i="10"/>
  <c r="AH5" i="10"/>
  <c r="AE5" i="7"/>
  <c r="AD3" i="10"/>
  <c r="AE4" i="5"/>
  <c r="AK5" i="5"/>
  <c r="AI6" i="5"/>
  <c r="AC5" i="7"/>
  <c r="AF5" i="5"/>
  <c r="AF7" i="10"/>
  <c r="AH4" i="7"/>
  <c r="AJ3" i="10"/>
  <c r="AH3" i="7"/>
  <c r="AG3" i="10"/>
  <c r="AB3" i="10"/>
  <c r="AC2" i="7"/>
  <c r="AB5" i="7"/>
  <c r="AD4" i="7"/>
  <c r="AF6" i="7"/>
  <c r="AG2" i="5"/>
  <c r="AH5" i="5"/>
  <c r="AE6" i="5"/>
  <c r="AK2" i="9"/>
  <c r="AK2" i="11" s="1"/>
  <c r="AD5" i="7"/>
  <c r="AE3" i="10"/>
  <c r="AC6" i="5"/>
  <c r="AC4" i="7"/>
  <c r="AC4" i="10"/>
  <c r="AB4" i="10"/>
  <c r="AE7" i="16"/>
  <c r="AD7" i="16"/>
  <c r="AG7" i="10"/>
  <c r="AJ6" i="7"/>
  <c r="AB4" i="5"/>
  <c r="AI3" i="10"/>
  <c r="AI5" i="7"/>
  <c r="AJ5" i="10"/>
  <c r="AK3" i="10"/>
  <c r="AB7" i="10"/>
  <c r="AJ2" i="7"/>
  <c r="AI6" i="7"/>
  <c r="AH6" i="7"/>
  <c r="AD2" i="5"/>
  <c r="AB5" i="5"/>
  <c r="AD6" i="5"/>
  <c r="AB2" i="9"/>
  <c r="AB2" i="11" s="1"/>
  <c r="AC3" i="10"/>
  <c r="AE4" i="10"/>
  <c r="AI6" i="10"/>
  <c r="AF4" i="10"/>
  <c r="AG7" i="16"/>
  <c r="AD6" i="7"/>
  <c r="AI2" i="5"/>
  <c r="AJ2" i="10"/>
  <c r="AJ2" i="17" s="1"/>
  <c r="AJ6" i="5"/>
  <c r="AI4" i="10"/>
  <c r="AK7" i="10"/>
  <c r="AG5" i="5"/>
  <c r="AE2" i="10"/>
  <c r="AE2" i="17" s="1"/>
  <c r="AK4" i="5"/>
  <c r="AC3" i="7"/>
  <c r="AB6" i="7"/>
  <c r="AC2" i="5"/>
  <c r="AD7" i="7"/>
  <c r="AD4" i="18" s="1"/>
  <c r="AD5" i="18" s="1"/>
  <c r="AD6" i="18" s="1"/>
  <c r="AB7" i="7"/>
  <c r="AB4" i="18" s="1"/>
  <c r="AB5" i="18" s="1"/>
  <c r="AB6" i="18" s="1"/>
  <c r="AH7" i="7"/>
  <c r="AH4" i="18" s="1"/>
  <c r="AH5" i="18" s="1"/>
  <c r="AH6" i="18" s="1"/>
  <c r="AK7" i="7"/>
  <c r="AK4" i="18" s="1"/>
  <c r="AK5" i="18" s="1"/>
  <c r="AK6" i="18" s="1"/>
  <c r="AC7" i="7"/>
  <c r="AC4" i="18" s="1"/>
  <c r="AC5" i="18" s="1"/>
  <c r="AC6" i="18" s="1"/>
  <c r="R4" i="18"/>
  <c r="R5" i="18" s="1"/>
  <c r="R6" i="18" s="1"/>
  <c r="AE7" i="7"/>
  <c r="AE4" i="18" s="1"/>
  <c r="AE5" i="18" s="1"/>
  <c r="AE6" i="18" s="1"/>
  <c r="AI7" i="7"/>
  <c r="AI4" i="18" s="1"/>
  <c r="AI5" i="18" s="1"/>
  <c r="AI6" i="18" s="1"/>
  <c r="AG7" i="7"/>
  <c r="AG4" i="18" s="1"/>
  <c r="AG5" i="18" s="1"/>
  <c r="AG6" i="18" s="1"/>
  <c r="AF7" i="7"/>
  <c r="AF4" i="18" s="1"/>
  <c r="AF5" i="18" s="1"/>
  <c r="AF6" i="18" s="1"/>
  <c r="C2" i="12"/>
  <c r="H9" i="27"/>
  <c r="I9" i="27" l="1"/>
  <c r="D2" i="12"/>
  <c r="J9" i="27" l="1"/>
  <c r="E2" i="12"/>
  <c r="K9" i="27" l="1"/>
  <c r="F2" i="12"/>
  <c r="L9" i="27" l="1"/>
  <c r="G2" i="12"/>
  <c r="H2" i="12" l="1"/>
  <c r="M9" i="27"/>
  <c r="N9" i="27" l="1"/>
  <c r="I2" i="12"/>
  <c r="O9" i="27" l="1"/>
  <c r="J2" i="12"/>
  <c r="P9" i="27" l="1"/>
  <c r="K2" i="12"/>
  <c r="L2" i="12" l="1"/>
  <c r="Q9" i="27"/>
  <c r="R9" i="27" l="1"/>
  <c r="M2" i="12"/>
  <c r="N2" i="12" l="1"/>
  <c r="S9" i="27"/>
  <c r="T9" i="27" l="1"/>
  <c r="O2" i="12"/>
  <c r="P2" i="12" l="1"/>
  <c r="U9" i="27"/>
  <c r="V9" i="27" l="1"/>
  <c r="Q2" i="12"/>
  <c r="W9" i="27" l="1"/>
  <c r="R2" i="12"/>
  <c r="X9" i="27" l="1"/>
  <c r="S2" i="12"/>
  <c r="T2" i="12" l="1"/>
  <c r="Y9" i="27"/>
  <c r="U2" i="12" l="1"/>
  <c r="Z9" i="27"/>
  <c r="AA9" i="27" l="1"/>
  <c r="V2" i="12"/>
  <c r="W2" i="12" l="1"/>
  <c r="X2" i="12" l="1"/>
  <c r="Y2" i="12" l="1"/>
  <c r="AA2" i="12" l="1"/>
  <c r="AH2" i="12" s="1"/>
  <c r="Z2" i="12"/>
  <c r="AG2" i="12" l="1"/>
  <c r="AD2" i="12"/>
  <c r="AB2" i="12"/>
  <c r="AE2" i="12"/>
  <c r="AI2" i="12"/>
  <c r="AJ2" i="12"/>
  <c r="AK2" i="12"/>
  <c r="AF2" i="12"/>
  <c r="AC2" i="12"/>
</calcChain>
</file>

<file path=xl/sharedStrings.xml><?xml version="1.0" encoding="utf-8"?>
<sst xmlns="http://schemas.openxmlformats.org/spreadsheetml/2006/main" count="389" uniqueCount="173">
  <si>
    <t>Year</t>
  </si>
  <si>
    <t>Transportation Sector Price ($/BTU)</t>
  </si>
  <si>
    <t>Electricity Sector Price ($/BTU)</t>
  </si>
  <si>
    <t>Industry Sector Price ($/BTU)</t>
  </si>
  <si>
    <t>Residential Buildings Sector Price ($/BTU)</t>
  </si>
  <si>
    <t>Commercial Buildings Sector Price ($/BTU)</t>
  </si>
  <si>
    <t>Notes</t>
  </si>
  <si>
    <t>sector has been split into two "sectors" for purposes of this variable and related calculations.</t>
  </si>
  <si>
    <t>Sources:</t>
  </si>
  <si>
    <t>Energy Information Administraton</t>
  </si>
  <si>
    <t>http://www.eia.gov/state/seds/sep_prices/total/pdf/pr_US.pdf</t>
  </si>
  <si>
    <t>biofuel diesel</t>
  </si>
  <si>
    <t>Since fuel pricing differs between residential and commercial buidlings, the buildings</t>
  </si>
  <si>
    <t>Hydro, wind, and solar do not have fuel cost.</t>
  </si>
  <si>
    <t>n/a</t>
  </si>
  <si>
    <t>heat</t>
  </si>
  <si>
    <t>Euroheat &amp; Power</t>
  </si>
  <si>
    <t>DHC &amp; Statistics: United States</t>
  </si>
  <si>
    <t>http://www.euroheat.org/United-States-156.aspx</t>
  </si>
  <si>
    <t>We assume the cost of nuclear fuel, biomass, and heat are constant during the model run in real dollars.</t>
  </si>
  <si>
    <t>"Average District Heating price in 2011" (using "Steam" rather than "Water" because most U.S. district heating systems use steam)</t>
  </si>
  <si>
    <t>BFCpUEbS BAU Fuel Cost per Unit Energy by Sector</t>
  </si>
  <si>
    <t>District Heating Sector Price ($/BTU)</t>
  </si>
  <si>
    <t>The LULUCF sector does not use fuel.  (Agriculture fuel use is handled as part of Industry.)</t>
  </si>
  <si>
    <t>LULUCF Sector Price ($/BTU)</t>
  </si>
  <si>
    <t>See "cpi.xlsx" in the InputData folder for source information.</t>
  </si>
  <si>
    <t>Currency Year Adjustment</t>
  </si>
  <si>
    <t>jet fuel</t>
  </si>
  <si>
    <t>State Energy Data System (SEDS): 1960-2014 (complete)</t>
  </si>
  <si>
    <t>Table ET1, Row "2014"</t>
  </si>
  <si>
    <t>We assume the price of jet fuel scales up or down by the same percentage as petroleum diesel in the Transportation Sector.</t>
  </si>
  <si>
    <t xml:space="preserve">electricity </t>
  </si>
  <si>
    <t>coal</t>
  </si>
  <si>
    <t xml:space="preserve">natural gas </t>
  </si>
  <si>
    <t>nuclear</t>
  </si>
  <si>
    <t>biomass</t>
  </si>
  <si>
    <t>gasoline</t>
  </si>
  <si>
    <t>diesel</t>
  </si>
  <si>
    <t>biofuel gas</t>
  </si>
  <si>
    <t xml:space="preserve">lignite </t>
  </si>
  <si>
    <t>NEB</t>
  </si>
  <si>
    <t>Use USA</t>
  </si>
  <si>
    <t>Assumptions:</t>
  </si>
  <si>
    <t xml:space="preserve">coal </t>
  </si>
  <si>
    <t>http://www.rbc.com/economics/economic-reports/pdf/other-reports/cpm.pdf</t>
  </si>
  <si>
    <t>natural gas</t>
  </si>
  <si>
    <t xml:space="preserve">No Canadian data so used USA data </t>
  </si>
  <si>
    <t xml:space="preserve">Have data for transporation, commercial and industry, so assumed electricity and district heating prices are the same as industry, and residential price is the same as commercial </t>
  </si>
  <si>
    <t xml:space="preserve">jet fuel </t>
  </si>
  <si>
    <t xml:space="preserve">heat </t>
  </si>
  <si>
    <t>Not used in Canada</t>
  </si>
  <si>
    <t>DATA SOURCES</t>
  </si>
  <si>
    <t>Select Appendices: End - Use Prices</t>
  </si>
  <si>
    <t>Select Case: Reference</t>
  </si>
  <si>
    <t>Select Sector: Residential</t>
  </si>
  <si>
    <t>Canada</t>
  </si>
  <si>
    <t>_</t>
  </si>
  <si>
    <t>Electricity</t>
  </si>
  <si>
    <t>Natural Gas</t>
  </si>
  <si>
    <t>Select Sector: Commercial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</si>
  <si>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</si>
  <si>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</si>
  <si>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</si>
  <si>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</si>
  <si>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</si>
  <si>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</si>
  <si>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</si>
  <si>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</si>
  <si>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</si>
  <si>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</si>
  <si>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</si>
  <si>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</si>
  <si>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</si>
  <si>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</si>
  <si>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</si>
  <si>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</si>
  <si>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</si>
  <si>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</si>
  <si>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</si>
  <si>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</si>
  <si>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</si>
  <si>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</si>
  <si>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</si>
  <si>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</si>
  <si>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</si>
  <si>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</si>
  <si>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Oil</t>
  </si>
  <si>
    <t>Select Sector: Industrial</t>
  </si>
  <si>
    <t>Select Sector: Transportation</t>
  </si>
  <si>
    <t>Gasoline</t>
  </si>
  <si>
    <t>Diesel</t>
  </si>
  <si>
    <t xml:space="preserve">Data for residential, commericial and industry, so assumed transport price is the same as commerical </t>
  </si>
  <si>
    <t>UNIT</t>
  </si>
  <si>
    <t>We adjust dollars of the following years to 2015 dollars using the following conversion factors:</t>
  </si>
  <si>
    <t xml:space="preserve">Unit Adjustment: </t>
  </si>
  <si>
    <t xml:space="preserve">GJ to BTU </t>
  </si>
  <si>
    <t xml:space="preserve">Used trend line from 2031-2040 to estimate 2041-2050 projections </t>
  </si>
  <si>
    <t>COAL</t>
  </si>
  <si>
    <t>coal (US$/tonne)</t>
  </si>
  <si>
    <t xml:space="preserve">Source: </t>
  </si>
  <si>
    <t>To get 2015 CAD from 2015 USA</t>
  </si>
  <si>
    <t>To get 2015 CAD from 2016 US</t>
  </si>
  <si>
    <t>(CAD$2015/tonne)</t>
  </si>
  <si>
    <t>To get 2015 CAD from 2017 US</t>
  </si>
  <si>
    <t xml:space="preserve">USA Coal price data </t>
  </si>
  <si>
    <t>(2015 US dollars per million Btu)</t>
  </si>
  <si>
    <t xml:space="preserve">Rate of change </t>
  </si>
  <si>
    <t xml:space="preserve">SOURCE: </t>
  </si>
  <si>
    <t xml:space="preserve">For Projection: </t>
  </si>
  <si>
    <t>Unit conversion:</t>
  </si>
  <si>
    <t>1 tonne of coal equivalent = 27778243.787841 Btus</t>
  </si>
  <si>
    <t xml:space="preserve">For tonne to BTU: </t>
  </si>
  <si>
    <t>We assume the price of biodiesel scales up or down by the same percentage as biofuel gasoline, since we assume these two technologies experience similar cost trends.</t>
  </si>
  <si>
    <t>USA$2014/BTU</t>
  </si>
  <si>
    <t>CAD$2015/BTU</t>
  </si>
  <si>
    <t>Conversion factor for 2014USA to 2015CAD</t>
  </si>
  <si>
    <t>BIOMASS</t>
  </si>
  <si>
    <t xml:space="preserve">JET FUEL </t>
  </si>
  <si>
    <t xml:space="preserve">Assume jet fuel starting price is the same as USA model starting price in lack of a Canadian data source </t>
  </si>
  <si>
    <t>US2014$/BTU</t>
  </si>
  <si>
    <t>US2014$/million BTU</t>
  </si>
  <si>
    <t>CAD2015$/BTU</t>
  </si>
  <si>
    <t>Convert 2014US to 2015CAD</t>
  </si>
  <si>
    <t xml:space="preserve">Use Canadian diesel price projection in the transport sector to scale jet fuel price over time </t>
  </si>
  <si>
    <t xml:space="preserve">National Energy Board </t>
  </si>
  <si>
    <t xml:space="preserve">Canada's Energy Future 2016 (Jan) </t>
  </si>
  <si>
    <t>End - Use Prices</t>
  </si>
  <si>
    <t xml:space="preserve">Reference case </t>
  </si>
  <si>
    <t xml:space="preserve">Transport, Commercial, Residential and Industry sectors </t>
  </si>
  <si>
    <t>https://apps.neb-one.gc.ca/ftrppndc/dflt.aspx?GoCTemplateCulture=en-CA</t>
  </si>
  <si>
    <t>CAD$2016/GJ</t>
  </si>
  <si>
    <t>Select Report Version: Canada’s Energy Future 2016</t>
  </si>
  <si>
    <t xml:space="preserve">No data for this in Canada </t>
  </si>
  <si>
    <t xml:space="preserve">Used cost of natural gas as a proxy, since most district heating facilities are run on natural gas in Canada </t>
  </si>
  <si>
    <t xml:space="preserve">Use natural gas price </t>
  </si>
  <si>
    <t>Use natural gas price</t>
  </si>
  <si>
    <t xml:space="preserve">Used price of natural gas for district heat as a proxy here since most district heat facilities in Canada use natural gas  </t>
  </si>
  <si>
    <t>LULUCF Sector</t>
  </si>
  <si>
    <t>District Heating Sector</t>
  </si>
  <si>
    <t>Industry Sector</t>
  </si>
  <si>
    <t>Commercial Buildings Sector</t>
  </si>
  <si>
    <t>Residential Buildings Sector</t>
  </si>
  <si>
    <t>Electricity Sector</t>
  </si>
  <si>
    <t>Transportation Sector</t>
  </si>
  <si>
    <t>NUCLEAR FUEL</t>
  </si>
  <si>
    <t>DISTRICT HEAT</t>
  </si>
  <si>
    <t xml:space="preserve">Use NEB industry value </t>
  </si>
  <si>
    <t>RBC bank, not sector-specific</t>
  </si>
  <si>
    <t xml:space="preserve">Use NEB comm. value </t>
  </si>
  <si>
    <t>Use NEB comm. value</t>
  </si>
  <si>
    <t>We have historical coal prices in Canada for 2015-2017.</t>
  </si>
  <si>
    <t>We convert to Canadian dollars, then extrapolate future prices based on the future trend in U.S. coal price data.</t>
  </si>
  <si>
    <t>(U.S. data is from the EIA Annual Energy Outlook 2016.)</t>
  </si>
  <si>
    <t>Canadian Coal Prices</t>
  </si>
  <si>
    <t>Currency conversion:</t>
  </si>
  <si>
    <t>Steam Coal, Electric Power Sector</t>
  </si>
  <si>
    <t>Annual Energy Outlook 2016, Reference case</t>
  </si>
  <si>
    <t>electricity, natural gas, gasoline, diesel</t>
  </si>
  <si>
    <t>use gasoline price</t>
  </si>
  <si>
    <t>use diesel price</t>
  </si>
  <si>
    <t>RBC only has one price for coal in Canada, so we use that price for all coal-using sectors.</t>
  </si>
  <si>
    <t>For assumptions guiding data assignment, see the "Data Source Key" tab.</t>
  </si>
  <si>
    <t>Have data for residential, commerical and industry, so assumed eletricity and district heating price are the same as the industry price and transport is the same as the commercial price</t>
  </si>
  <si>
    <t>We use the price of the common gasoline blend, which includes a little biofuel</t>
  </si>
  <si>
    <t>biofuel gasoline</t>
  </si>
  <si>
    <t>We use the gasoline price</t>
  </si>
  <si>
    <t>We use the diesel price</t>
  </si>
  <si>
    <t xml:space="preserve">No Canadian data of sufficient quality, so used USA data </t>
  </si>
  <si>
    <t>MMBtu/tce</t>
  </si>
  <si>
    <t>coal, nuclear fuel, biomass, jet fuel</t>
  </si>
  <si>
    <t>2017 to 2015; used NEB data</t>
  </si>
  <si>
    <t>NEB data is reported in CAD2017$</t>
  </si>
  <si>
    <t>For the lingnite -&gt; coal to gas conversion to work in the model, the file name must stay consistent as lignite, but we copy over natural gas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</si>
</sst>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00"/>
  </numFmts>
  <fonts count="21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333333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0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66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3" fillId="0" borderId="0" xfId="9" applyAlignment="1" applyProtection="1"/>
    <xf numFmtId="11" fontId="0" fillId="0" borderId="0" xfId="0" applyNumberFormat="1"/>
    <xf numFmtId="0" fontId="0" fillId="0" borderId="0" xfId="0" applyFill="1"/>
    <xf numFmtId="0" fontId="0" fillId="0" borderId="0" xfId="0"/>
    <xf numFmtId="0" fontId="6" fillId="0" borderId="0" xfId="0" applyFont="1"/>
    <xf numFmtId="0" fontId="6" fillId="0" borderId="0" xfId="0" applyFont="1" applyFill="1"/>
    <xf numFmtId="164" fontId="0" fillId="0" borderId="0" xfId="0" applyNumberFormat="1" applyFill="1"/>
    <xf numFmtId="0" fontId="10" fillId="0" borderId="0" xfId="9" applyFont="1" applyAlignment="1" applyProtection="1"/>
    <xf numFmtId="4" fontId="0" fillId="0" borderId="10" xfId="15" applyNumberFormat="1" applyFont="1" applyFill="1" applyAlignment="1">
      <alignment horizontal="right" wrapText="1"/>
    </xf>
    <xf numFmtId="0" fontId="0" fillId="0" borderId="0" xfId="0" applyAlignment="1"/>
    <xf numFmtId="0" fontId="0" fillId="0" borderId="0" xfId="0" applyFill="1" applyBorder="1" applyAlignment="1"/>
    <xf numFmtId="0" fontId="6" fillId="0" borderId="0" xfId="0" applyFont="1" applyAlignment="1"/>
    <xf numFmtId="0" fontId="6" fillId="2" borderId="0" xfId="0" applyFont="1" applyFill="1" applyAlignment="1"/>
    <xf numFmtId="0" fontId="0" fillId="0" borderId="0" xfId="0" applyFont="1" applyAlignment="1"/>
    <xf numFmtId="165" fontId="0" fillId="0" borderId="0" xfId="0" applyNumberFormat="1" applyAlignment="1"/>
    <xf numFmtId="11" fontId="0" fillId="0" borderId="0" xfId="0" applyNumberFormat="1" applyAlignment="1"/>
    <xf numFmtId="0" fontId="11" fillId="0" borderId="0" xfId="0" applyFont="1"/>
    <xf numFmtId="0" fontId="0" fillId="0" borderId="0" xfId="0" applyFont="1"/>
    <xf numFmtId="0" fontId="12" fillId="0" borderId="0" xfId="0" applyFont="1"/>
    <xf numFmtId="17" fontId="12" fillId="0" borderId="0" xfId="0" applyNumberFormat="1" applyFont="1" applyAlignment="1">
      <alignment horizontal="left"/>
    </xf>
    <xf numFmtId="0" fontId="0" fillId="0" borderId="0" xfId="0" applyNumberFormat="1" applyFill="1" applyAlignment="1" applyProtection="1"/>
    <xf numFmtId="0" fontId="0" fillId="0" borderId="0" xfId="0" applyAlignment="1">
      <alignment wrapText="1"/>
    </xf>
    <xf numFmtId="0" fontId="13" fillId="0" borderId="0" xfId="0" applyFont="1"/>
    <xf numFmtId="165" fontId="14" fillId="0" borderId="0" xfId="0" applyNumberFormat="1" applyFont="1"/>
    <xf numFmtId="0" fontId="11" fillId="0" borderId="0" xfId="0" applyNumberFormat="1" applyFont="1"/>
    <xf numFmtId="0" fontId="6" fillId="5" borderId="0" xfId="0" applyFont="1" applyFill="1"/>
    <xf numFmtId="0" fontId="6" fillId="0" borderId="10" xfId="15" applyFont="1" applyFill="1" applyBorder="1" applyAlignment="1">
      <alignment wrapText="1"/>
    </xf>
    <xf numFmtId="165" fontId="0" fillId="0" borderId="0" xfId="0" applyNumberFormat="1" applyFont="1" applyAlignment="1"/>
    <xf numFmtId="0" fontId="11" fillId="0" borderId="0" xfId="0" applyFont="1" applyAlignment="1">
      <alignment horizontal="left"/>
    </xf>
    <xf numFmtId="0" fontId="15" fillId="0" borderId="0" xfId="0" applyNumberFormat="1" applyFont="1" applyFill="1" applyAlignment="1" applyProtection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4" borderId="12" xfId="0" applyFont="1" applyFill="1" applyBorder="1"/>
    <xf numFmtId="0" fontId="18" fillId="4" borderId="13" xfId="0" applyFont="1" applyFill="1" applyBorder="1"/>
    <xf numFmtId="0" fontId="18" fillId="4" borderId="14" xfId="0" applyFont="1" applyFill="1" applyBorder="1"/>
    <xf numFmtId="0" fontId="16" fillId="0" borderId="12" xfId="0" applyFont="1" applyBorder="1"/>
    <xf numFmtId="0" fontId="16" fillId="0" borderId="15" xfId="0" applyFont="1" applyBorder="1"/>
    <xf numFmtId="0" fontId="17" fillId="0" borderId="0" xfId="0" applyNumberFormat="1" applyFont="1" applyFill="1" applyAlignment="1" applyProtection="1"/>
    <xf numFmtId="0" fontId="17" fillId="0" borderId="16" xfId="0" applyFont="1" applyBorder="1"/>
    <xf numFmtId="0" fontId="17" fillId="0" borderId="18" xfId="0" applyFont="1" applyBorder="1"/>
    <xf numFmtId="0" fontId="17" fillId="0" borderId="17" xfId="0" applyFont="1" applyBorder="1"/>
    <xf numFmtId="0" fontId="17" fillId="0" borderId="19" xfId="0" applyFont="1" applyBorder="1"/>
    <xf numFmtId="0" fontId="16" fillId="3" borderId="0" xfId="0" applyFont="1" applyFill="1"/>
    <xf numFmtId="0" fontId="19" fillId="0" borderId="0" xfId="0" applyFont="1"/>
    <xf numFmtId="0" fontId="6" fillId="0" borderId="0" xfId="0" applyFont="1" applyAlignment="1">
      <alignment wrapText="1"/>
    </xf>
    <xf numFmtId="0" fontId="0" fillId="0" borderId="0" xfId="0" applyFill="1" applyAlignment="1"/>
    <xf numFmtId="0" fontId="0" fillId="0" borderId="0" xfId="0" applyAlignment="1">
      <alignment horizontal="right" wrapText="1"/>
    </xf>
    <xf numFmtId="0" fontId="0" fillId="0" borderId="0" xfId="0" applyFill="1" applyAlignment="1">
      <alignment horizontal="right" wrapText="1"/>
    </xf>
    <xf numFmtId="2" fontId="0" fillId="0" borderId="0" xfId="0" applyNumberFormat="1" applyFill="1" applyAlignment="1">
      <alignment horizontal="right" wrapText="1"/>
    </xf>
    <xf numFmtId="0" fontId="0" fillId="0" borderId="0" xfId="0" applyNumberFormat="1" applyFill="1" applyAlignment="1">
      <alignment horizontal="right" wrapText="1"/>
    </xf>
    <xf numFmtId="0" fontId="6" fillId="0" borderId="0" xfId="0" applyFont="1" applyAlignment="1">
      <alignment horizontal="right"/>
    </xf>
    <xf numFmtId="0" fontId="15" fillId="7" borderId="0" xfId="0" applyFont="1" applyFill="1"/>
    <xf numFmtId="0" fontId="15" fillId="7" borderId="0" xfId="0" applyNumberFormat="1" applyFont="1" applyFill="1" applyAlignment="1" applyProtection="1"/>
    <xf numFmtId="0" fontId="17" fillId="7" borderId="0" xfId="0" applyNumberFormat="1" applyFont="1" applyFill="1" applyAlignment="1" applyProtection="1"/>
    <xf numFmtId="0" fontId="6" fillId="6" borderId="0" xfId="0" applyFont="1" applyFill="1"/>
    <xf numFmtId="0" fontId="0" fillId="0" borderId="0" xfId="0" applyFont="1" applyFill="1"/>
    <xf numFmtId="0" fontId="6" fillId="2" borderId="0" xfId="0" applyFont="1" applyFill="1"/>
    <xf numFmtId="0" fontId="20" fillId="0" borderId="0" xfId="13" applyFont="1" applyFill="1"/>
    <xf numFmtId="0" fontId="20" fillId="0" borderId="0" xfId="13" applyFont="1"/>
  </cellXfs>
  <cellStyles count="20">
    <cellStyle name="Body: normal cell" xfId="2"/>
    <cellStyle name="Body: normal cell 2" xfId="15"/>
    <cellStyle name="Followed Hyperlink" xfId="10" builtinId="9" customBuiltin="1"/>
    <cellStyle name="Font: Calibri, 9pt regular" xfId="8"/>
    <cellStyle name="Font: Calibri, 9pt regular 2" xfId="18"/>
    <cellStyle name="Footnotes: all except top row" xfId="11"/>
    <cellStyle name="Footnotes: top row" xfId="6"/>
    <cellStyle name="Footnotes: top row 2" xfId="14"/>
    <cellStyle name="Header: bottom row" xfId="1"/>
    <cellStyle name="Header: bottom row 2" xfId="17"/>
    <cellStyle name="Header: top rows" xfId="3"/>
    <cellStyle name="Hyperlink" xfId="9" builtinId="8" customBuiltin="1"/>
    <cellStyle name="Normal" xfId="0" builtinId="0"/>
    <cellStyle name="Normal 2" xfId="13"/>
    <cellStyle name="Parent row" xfId="5"/>
    <cellStyle name="Parent row 2" xfId="16"/>
    <cellStyle name="Section Break" xfId="7"/>
    <cellStyle name="Section Break: parent row" xfId="4"/>
    <cellStyle name="Table title" xfId="12"/>
    <cellStyle name="Table title 2" xfId="19"/>
  </cellStyles>
  <dxfs count="60"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>
      <tableStyleElement type="wholeTable" dxfId="59"/>
      <tableStyleElement type="headerRow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0:AA23" totalsRowShown="0" headerRowDxfId="57" dataDxfId="56">
  <tableColumns count="27">
    <tableColumn id="1" name="_" dataDxfId="55"/>
    <tableColumn id="12" name="2015" dataDxfId="54"/>
    <tableColumn id="13" name="2016" dataDxfId="53"/>
    <tableColumn id="14" name="2017" dataDxfId="52"/>
    <tableColumn id="15" name="2018" dataDxfId="51"/>
    <tableColumn id="16" name="2019" dataDxfId="50"/>
    <tableColumn id="17" name="2020" dataDxfId="49"/>
    <tableColumn id="18" name="2021" dataDxfId="48"/>
    <tableColumn id="19" name="2022" dataDxfId="47"/>
    <tableColumn id="20" name="2023" dataDxfId="46"/>
    <tableColumn id="21" name="2024" dataDxfId="45"/>
    <tableColumn id="22" name="2025" dataDxfId="44"/>
    <tableColumn id="23" name="2026" dataDxfId="43"/>
    <tableColumn id="24" name="2027" dataDxfId="42"/>
    <tableColumn id="25" name="2028" dataDxfId="41"/>
    <tableColumn id="26" name="2029" dataDxfId="40"/>
    <tableColumn id="27" name="2030" dataDxfId="39"/>
    <tableColumn id="28" name="2031" dataDxfId="38"/>
    <tableColumn id="29" name="2032" dataDxfId="37"/>
    <tableColumn id="30" name="2033" dataDxfId="36"/>
    <tableColumn id="31" name="2034" dataDxfId="35"/>
    <tableColumn id="32" name="2035" dataDxfId="34"/>
    <tableColumn id="33" name="2036" dataDxfId="33"/>
    <tableColumn id="34" name="2037" dataDxfId="32"/>
    <tableColumn id="35" name="2038" dataDxfId="31"/>
    <tableColumn id="36" name="2039" dataDxfId="30"/>
    <tableColumn id="37" name="2040" dataDxfId="2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33:AA36" totalsRowShown="0" headerRowDxfId="28" dataDxfId="27">
  <tableColumns count="27">
    <tableColumn id="1" name="_" dataDxfId="26"/>
    <tableColumn id="12" name="2015" dataDxfId="25"/>
    <tableColumn id="13" name="2016" dataDxfId="24"/>
    <tableColumn id="14" name="2017" dataDxfId="23"/>
    <tableColumn id="15" name="2018" dataDxfId="22"/>
    <tableColumn id="16" name="2019" dataDxfId="21"/>
    <tableColumn id="17" name="2020" dataDxfId="20"/>
    <tableColumn id="18" name="2021" dataDxfId="19"/>
    <tableColumn id="19" name="2022" dataDxfId="18"/>
    <tableColumn id="20" name="2023" dataDxfId="17"/>
    <tableColumn id="21" name="2024" dataDxfId="16"/>
    <tableColumn id="22" name="2025" dataDxfId="15"/>
    <tableColumn id="23" name="2026" dataDxfId="14"/>
    <tableColumn id="24" name="2027" dataDxfId="13"/>
    <tableColumn id="25" name="2028" dataDxfId="12"/>
    <tableColumn id="26" name="2029" dataDxfId="11"/>
    <tableColumn id="27" name="2030" dataDxfId="10"/>
    <tableColumn id="28" name="2031" dataDxfId="9"/>
    <tableColumn id="29" name="2032" dataDxfId="8"/>
    <tableColumn id="30" name="2033" dataDxfId="7"/>
    <tableColumn id="31" name="2034" dataDxfId="6"/>
    <tableColumn id="32" name="2035" dataDxfId="5"/>
    <tableColumn id="33" name="2036" dataDxfId="4"/>
    <tableColumn id="34" name="2037" dataDxfId="3"/>
    <tableColumn id="35" name="2038" dataDxfId="2"/>
    <tableColumn id="36" name="2039" dataDxfId="1"/>
    <tableColumn id="37" name="2040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uroheat.org/United-States-156.aspx" TargetMode="External"/><Relationship Id="rId1" Type="http://schemas.openxmlformats.org/officeDocument/2006/relationships/hyperlink" Target="http://www.eia.gov/state/seds/sep_prices/total/pdf/pr_US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state/seds/sep_prices/total/pdf/pr_US.pdf" TargetMode="External"/><Relationship Id="rId2" Type="http://schemas.openxmlformats.org/officeDocument/2006/relationships/hyperlink" Target="http://www.eia.gov/state/seds/sep_prices/total/pdf/pr_US.pdf" TargetMode="External"/><Relationship Id="rId1" Type="http://schemas.openxmlformats.org/officeDocument/2006/relationships/hyperlink" Target="http://www.eia.gov/state/seds/sep_prices/total/pdf/pr_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/>
  </sheetViews>
  <sheetFormatPr defaultColWidth="8.85546875" defaultRowHeight="15" x14ac:dyDescent="0.25"/>
  <cols>
    <col min="1" max="1" width="19.85546875" style="15" customWidth="1"/>
    <col min="2" max="2" width="91.5703125" style="15" customWidth="1"/>
    <col min="3" max="16384" width="8.85546875" style="15"/>
  </cols>
  <sheetData>
    <row r="1" spans="1:7" x14ac:dyDescent="0.25">
      <c r="A1" s="17" t="s">
        <v>21</v>
      </c>
    </row>
    <row r="3" spans="1:7" x14ac:dyDescent="0.25">
      <c r="A3" s="17" t="s">
        <v>8</v>
      </c>
      <c r="B3" s="18" t="s">
        <v>157</v>
      </c>
    </row>
    <row r="4" spans="1:7" x14ac:dyDescent="0.25">
      <c r="B4" t="s">
        <v>124</v>
      </c>
    </row>
    <row r="5" spans="1:7" x14ac:dyDescent="0.25">
      <c r="B5" t="s">
        <v>125</v>
      </c>
    </row>
    <row r="6" spans="1:7" x14ac:dyDescent="0.25">
      <c r="B6" s="50" t="s">
        <v>126</v>
      </c>
    </row>
    <row r="7" spans="1:7" x14ac:dyDescent="0.25">
      <c r="B7" t="s">
        <v>127</v>
      </c>
    </row>
    <row r="8" spans="1:7" x14ac:dyDescent="0.25">
      <c r="B8" t="s">
        <v>128</v>
      </c>
    </row>
    <row r="9" spans="1:7" x14ac:dyDescent="0.25">
      <c r="B9" s="15" t="s">
        <v>129</v>
      </c>
    </row>
    <row r="11" spans="1:7" x14ac:dyDescent="0.25">
      <c r="B11" s="18" t="s">
        <v>169</v>
      </c>
    </row>
    <row r="12" spans="1:7" x14ac:dyDescent="0.25">
      <c r="B12" s="15" t="s">
        <v>9</v>
      </c>
    </row>
    <row r="13" spans="1:7" x14ac:dyDescent="0.25">
      <c r="B13" s="3">
        <v>2016</v>
      </c>
    </row>
    <row r="14" spans="1:7" x14ac:dyDescent="0.25">
      <c r="B14" s="15" t="s">
        <v>28</v>
      </c>
    </row>
    <row r="15" spans="1:7" x14ac:dyDescent="0.25">
      <c r="B15" s="6" t="s">
        <v>10</v>
      </c>
      <c r="G15" s="6"/>
    </row>
    <row r="16" spans="1:7" x14ac:dyDescent="0.25">
      <c r="B16" s="15" t="s">
        <v>29</v>
      </c>
    </row>
    <row r="18" spans="1:2" x14ac:dyDescent="0.25">
      <c r="B18" s="18" t="s">
        <v>15</v>
      </c>
    </row>
    <row r="19" spans="1:2" x14ac:dyDescent="0.25">
      <c r="B19" s="15" t="s">
        <v>16</v>
      </c>
    </row>
    <row r="20" spans="1:2" x14ac:dyDescent="0.25">
      <c r="B20" s="15" t="s">
        <v>14</v>
      </c>
    </row>
    <row r="21" spans="1:2" x14ac:dyDescent="0.25">
      <c r="B21" s="15" t="s">
        <v>17</v>
      </c>
    </row>
    <row r="22" spans="1:2" x14ac:dyDescent="0.25">
      <c r="B22" s="13" t="s">
        <v>18</v>
      </c>
    </row>
    <row r="23" spans="1:2" x14ac:dyDescent="0.25">
      <c r="B23" s="16" t="s">
        <v>20</v>
      </c>
    </row>
    <row r="24" spans="1:2" x14ac:dyDescent="0.25">
      <c r="B24" s="16"/>
    </row>
    <row r="25" spans="1:2" x14ac:dyDescent="0.25">
      <c r="A25" s="17" t="s">
        <v>6</v>
      </c>
    </row>
    <row r="26" spans="1:2" x14ac:dyDescent="0.25">
      <c r="A26" s="15" t="s">
        <v>12</v>
      </c>
    </row>
    <row r="27" spans="1:2" x14ac:dyDescent="0.25">
      <c r="A27" s="15" t="s">
        <v>7</v>
      </c>
    </row>
    <row r="29" spans="1:2" x14ac:dyDescent="0.25">
      <c r="A29" s="15" t="s">
        <v>13</v>
      </c>
    </row>
    <row r="31" spans="1:2" x14ac:dyDescent="0.25">
      <c r="A31" s="15" t="s">
        <v>23</v>
      </c>
    </row>
    <row r="33" spans="1:2" x14ac:dyDescent="0.25">
      <c r="A33" s="15" t="s">
        <v>161</v>
      </c>
    </row>
    <row r="35" spans="1:2" x14ac:dyDescent="0.25">
      <c r="A35" s="15" t="s">
        <v>172</v>
      </c>
    </row>
    <row r="37" spans="1:2" x14ac:dyDescent="0.25">
      <c r="A37" s="17" t="s">
        <v>26</v>
      </c>
    </row>
    <row r="38" spans="1:2" x14ac:dyDescent="0.25">
      <c r="A38" s="19" t="s">
        <v>171</v>
      </c>
    </row>
    <row r="39" spans="1:2" x14ac:dyDescent="0.25">
      <c r="A39" s="19"/>
    </row>
    <row r="40" spans="1:2" x14ac:dyDescent="0.25">
      <c r="A40" s="15" t="s">
        <v>93</v>
      </c>
    </row>
    <row r="41" spans="1:2" x14ac:dyDescent="0.25">
      <c r="A41" s="20">
        <f>1.27/1.31</f>
        <v>0.96946564885496178</v>
      </c>
      <c r="B41" s="15" t="s">
        <v>170</v>
      </c>
    </row>
    <row r="43" spans="1:2" x14ac:dyDescent="0.25">
      <c r="A43" s="15" t="s">
        <v>25</v>
      </c>
    </row>
    <row r="45" spans="1:2" x14ac:dyDescent="0.25">
      <c r="A45" s="15" t="s">
        <v>94</v>
      </c>
    </row>
    <row r="46" spans="1:2" x14ac:dyDescent="0.25">
      <c r="A46" s="15" t="s">
        <v>95</v>
      </c>
      <c r="B46" s="3">
        <f>1/947817</f>
        <v>1.0550559865459262E-6</v>
      </c>
    </row>
    <row r="48" spans="1:2" x14ac:dyDescent="0.25">
      <c r="A48" s="15" t="s">
        <v>96</v>
      </c>
    </row>
  </sheetData>
  <hyperlinks>
    <hyperlink ref="B15" r:id="rId1"/>
    <hyperlink ref="B22" r:id="rId2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1.42578125" style="9" customWidth="1"/>
    <col min="2" max="4" width="10" style="9" customWidth="1"/>
    <col min="5" max="5" width="10" style="8" customWidth="1"/>
    <col min="6" max="27" width="10" style="9" customWidth="1"/>
    <col min="28" max="16384" width="9.140625" style="9"/>
  </cols>
  <sheetData>
    <row r="1" spans="1:37" x14ac:dyDescent="0.25">
      <c r="A1" s="10" t="s">
        <v>0</v>
      </c>
      <c r="B1" s="10">
        <v>2015</v>
      </c>
      <c r="C1" s="10">
        <v>2016</v>
      </c>
      <c r="D1" s="10">
        <v>2017</v>
      </c>
      <c r="E1" s="11">
        <v>2018</v>
      </c>
      <c r="F1" s="10">
        <v>2019</v>
      </c>
      <c r="G1" s="10">
        <v>2020</v>
      </c>
      <c r="H1" s="10">
        <v>2021</v>
      </c>
      <c r="I1" s="10">
        <v>2022</v>
      </c>
      <c r="J1" s="10">
        <v>2023</v>
      </c>
      <c r="K1" s="10">
        <v>2024</v>
      </c>
      <c r="L1" s="10">
        <v>2025</v>
      </c>
      <c r="M1" s="10">
        <v>2026</v>
      </c>
      <c r="N1" s="10">
        <v>2027</v>
      </c>
      <c r="O1" s="10">
        <v>2028</v>
      </c>
      <c r="P1" s="10">
        <v>2029</v>
      </c>
      <c r="Q1" s="10">
        <v>2030</v>
      </c>
      <c r="R1" s="10">
        <v>2031</v>
      </c>
      <c r="S1" s="10">
        <v>2032</v>
      </c>
      <c r="T1" s="10">
        <v>2033</v>
      </c>
      <c r="U1" s="10">
        <v>2034</v>
      </c>
      <c r="V1" s="10">
        <v>2035</v>
      </c>
      <c r="W1" s="10">
        <v>2036</v>
      </c>
      <c r="X1" s="10">
        <v>2037</v>
      </c>
      <c r="Y1" s="10">
        <v>2038</v>
      </c>
      <c r="Z1" s="10">
        <v>2039</v>
      </c>
      <c r="AA1" s="10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5">
      <c r="A2" s="10" t="s">
        <v>1</v>
      </c>
      <c r="B2" s="9">
        <v>0</v>
      </c>
      <c r="C2" s="9">
        <v>0</v>
      </c>
      <c r="D2" s="9">
        <v>0</v>
      </c>
      <c r="E2" s="8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f t="shared" ref="AB2:AK8" si="0">TREND($R2:$AA2,$R$1:$AA$1,AB$1)</f>
        <v>0</v>
      </c>
      <c r="AC2" s="9">
        <f t="shared" si="0"/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25">
      <c r="A3" s="10" t="s">
        <v>2</v>
      </c>
      <c r="B3" s="9">
        <v>0</v>
      </c>
      <c r="C3" s="9">
        <v>0</v>
      </c>
      <c r="D3" s="9">
        <v>0</v>
      </c>
      <c r="E3" s="8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  <c r="AJ3" s="9">
        <f t="shared" si="0"/>
        <v>0</v>
      </c>
      <c r="AK3" s="9">
        <f t="shared" si="0"/>
        <v>0</v>
      </c>
    </row>
    <row r="4" spans="1:37" x14ac:dyDescent="0.25">
      <c r="A4" s="10" t="s">
        <v>4</v>
      </c>
      <c r="B4" s="9">
        <v>0</v>
      </c>
      <c r="C4" s="9">
        <v>0</v>
      </c>
      <c r="D4" s="9">
        <v>0</v>
      </c>
      <c r="E4" s="8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f t="shared" si="0"/>
        <v>0</v>
      </c>
      <c r="AC4" s="9">
        <f t="shared" si="0"/>
        <v>0</v>
      </c>
      <c r="AD4" s="9">
        <f t="shared" si="0"/>
        <v>0</v>
      </c>
      <c r="AE4" s="9">
        <f t="shared" si="0"/>
        <v>0</v>
      </c>
      <c r="AF4" s="9">
        <f t="shared" si="0"/>
        <v>0</v>
      </c>
      <c r="AG4" s="9">
        <f t="shared" si="0"/>
        <v>0</v>
      </c>
      <c r="AH4" s="9">
        <f t="shared" si="0"/>
        <v>0</v>
      </c>
      <c r="AI4" s="9">
        <f t="shared" si="0"/>
        <v>0</v>
      </c>
      <c r="AJ4" s="9">
        <f t="shared" si="0"/>
        <v>0</v>
      </c>
      <c r="AK4" s="9">
        <f t="shared" si="0"/>
        <v>0</v>
      </c>
    </row>
    <row r="5" spans="1:37" x14ac:dyDescent="0.25">
      <c r="A5" s="10" t="s">
        <v>5</v>
      </c>
      <c r="B5" s="9">
        <v>0</v>
      </c>
      <c r="C5" s="9">
        <v>0</v>
      </c>
      <c r="D5" s="9">
        <v>0</v>
      </c>
      <c r="E5" s="8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  <c r="AJ5" s="9">
        <f t="shared" si="0"/>
        <v>0</v>
      </c>
      <c r="AK5" s="9">
        <f t="shared" si="0"/>
        <v>0</v>
      </c>
    </row>
    <row r="6" spans="1:37" x14ac:dyDescent="0.25">
      <c r="A6" s="10" t="s">
        <v>3</v>
      </c>
      <c r="B6" s="9">
        <v>0</v>
      </c>
      <c r="C6" s="9">
        <v>0</v>
      </c>
      <c r="D6" s="9">
        <v>0</v>
      </c>
      <c r="E6" s="8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f t="shared" si="0"/>
        <v>0</v>
      </c>
      <c r="AC6" s="9">
        <f t="shared" si="0"/>
        <v>0</v>
      </c>
      <c r="AD6" s="9">
        <f t="shared" si="0"/>
        <v>0</v>
      </c>
      <c r="AE6" s="9">
        <f t="shared" si="0"/>
        <v>0</v>
      </c>
      <c r="AF6" s="9">
        <f t="shared" si="0"/>
        <v>0</v>
      </c>
      <c r="AG6" s="9">
        <f t="shared" si="0"/>
        <v>0</v>
      </c>
      <c r="AH6" s="9">
        <f t="shared" si="0"/>
        <v>0</v>
      </c>
      <c r="AI6" s="9">
        <f t="shared" si="0"/>
        <v>0</v>
      </c>
      <c r="AJ6" s="9">
        <f t="shared" si="0"/>
        <v>0</v>
      </c>
      <c r="AK6" s="9">
        <f t="shared" si="0"/>
        <v>0</v>
      </c>
    </row>
    <row r="7" spans="1:37" x14ac:dyDescent="0.25">
      <c r="A7" s="10" t="s">
        <v>22</v>
      </c>
      <c r="B7" s="9">
        <v>0</v>
      </c>
      <c r="C7" s="9">
        <v>0</v>
      </c>
      <c r="D7" s="9">
        <v>0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f t="shared" si="0"/>
        <v>0</v>
      </c>
      <c r="AC7" s="9">
        <f t="shared" si="0"/>
        <v>0</v>
      </c>
      <c r="AD7" s="9">
        <f t="shared" si="0"/>
        <v>0</v>
      </c>
      <c r="AE7" s="9">
        <f t="shared" si="0"/>
        <v>0</v>
      </c>
      <c r="AF7" s="9">
        <f t="shared" si="0"/>
        <v>0</v>
      </c>
      <c r="AG7" s="9">
        <f t="shared" si="0"/>
        <v>0</v>
      </c>
      <c r="AH7" s="9">
        <f t="shared" si="0"/>
        <v>0</v>
      </c>
      <c r="AI7" s="9">
        <f t="shared" si="0"/>
        <v>0</v>
      </c>
      <c r="AJ7" s="9">
        <f t="shared" si="0"/>
        <v>0</v>
      </c>
      <c r="AK7" s="9">
        <f t="shared" si="0"/>
        <v>0</v>
      </c>
    </row>
    <row r="8" spans="1:37" x14ac:dyDescent="0.25">
      <c r="A8" s="10" t="s">
        <v>24</v>
      </c>
      <c r="B8" s="9">
        <v>0</v>
      </c>
      <c r="C8" s="9">
        <v>0</v>
      </c>
      <c r="D8" s="9">
        <v>0</v>
      </c>
      <c r="E8" s="8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9">
        <f>TREND($R8:$AA8,$R$1:$AA$1,AJ$1)</f>
        <v>0</v>
      </c>
      <c r="AK8" s="9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1.42578125" style="9" customWidth="1"/>
    <col min="2" max="4" width="10" style="9" customWidth="1"/>
    <col min="5" max="5" width="10" style="8" customWidth="1"/>
    <col min="6" max="27" width="10" style="9" customWidth="1"/>
    <col min="28" max="16384" width="9.140625" style="9"/>
  </cols>
  <sheetData>
    <row r="1" spans="1:37" x14ac:dyDescent="0.25">
      <c r="A1" s="10" t="s">
        <v>0</v>
      </c>
      <c r="B1" s="10">
        <v>2015</v>
      </c>
      <c r="C1" s="10">
        <v>2016</v>
      </c>
      <c r="D1" s="10">
        <v>2017</v>
      </c>
      <c r="E1" s="11">
        <v>2018</v>
      </c>
      <c r="F1" s="10">
        <v>2019</v>
      </c>
      <c r="G1" s="10">
        <v>2020</v>
      </c>
      <c r="H1" s="10">
        <v>2021</v>
      </c>
      <c r="I1" s="10">
        <v>2022</v>
      </c>
      <c r="J1" s="10">
        <v>2023</v>
      </c>
      <c r="K1" s="10">
        <v>2024</v>
      </c>
      <c r="L1" s="10">
        <v>2025</v>
      </c>
      <c r="M1" s="10">
        <v>2026</v>
      </c>
      <c r="N1" s="10">
        <v>2027</v>
      </c>
      <c r="O1" s="10">
        <v>2028</v>
      </c>
      <c r="P1" s="10">
        <v>2029</v>
      </c>
      <c r="Q1" s="10">
        <v>2030</v>
      </c>
      <c r="R1" s="10">
        <v>2031</v>
      </c>
      <c r="S1" s="10">
        <v>2032</v>
      </c>
      <c r="T1" s="10">
        <v>2033</v>
      </c>
      <c r="U1" s="10">
        <v>2034</v>
      </c>
      <c r="V1" s="10">
        <v>2035</v>
      </c>
      <c r="W1" s="10">
        <v>2036</v>
      </c>
      <c r="X1" s="10">
        <v>2037</v>
      </c>
      <c r="Y1" s="10">
        <v>2038</v>
      </c>
      <c r="Z1" s="10">
        <v>2039</v>
      </c>
      <c r="AA1" s="10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5">
      <c r="A2" s="10" t="s">
        <v>1</v>
      </c>
      <c r="B2" s="9">
        <v>0</v>
      </c>
      <c r="C2" s="9">
        <v>0</v>
      </c>
      <c r="D2" s="9">
        <v>0</v>
      </c>
      <c r="E2" s="8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f t="shared" ref="AB2:AK8" si="0">TREND($R2:$AA2,$R$1:$AA$1,AB$1)</f>
        <v>0</v>
      </c>
      <c r="AC2" s="9">
        <f t="shared" si="0"/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25">
      <c r="A3" s="10" t="s">
        <v>2</v>
      </c>
      <c r="B3" s="9">
        <v>0</v>
      </c>
      <c r="C3" s="9">
        <v>0</v>
      </c>
      <c r="D3" s="9">
        <v>0</v>
      </c>
      <c r="E3" s="8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  <c r="AJ3" s="9">
        <f t="shared" si="0"/>
        <v>0</v>
      </c>
      <c r="AK3" s="9">
        <f t="shared" si="0"/>
        <v>0</v>
      </c>
    </row>
    <row r="4" spans="1:37" x14ac:dyDescent="0.25">
      <c r="A4" s="10" t="s">
        <v>4</v>
      </c>
      <c r="B4" s="9">
        <v>0</v>
      </c>
      <c r="C4" s="9">
        <v>0</v>
      </c>
      <c r="D4" s="9">
        <v>0</v>
      </c>
      <c r="E4" s="8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f t="shared" si="0"/>
        <v>0</v>
      </c>
      <c r="AC4" s="9">
        <f t="shared" si="0"/>
        <v>0</v>
      </c>
      <c r="AD4" s="9">
        <f t="shared" si="0"/>
        <v>0</v>
      </c>
      <c r="AE4" s="9">
        <f t="shared" si="0"/>
        <v>0</v>
      </c>
      <c r="AF4" s="9">
        <f t="shared" si="0"/>
        <v>0</v>
      </c>
      <c r="AG4" s="9">
        <f t="shared" si="0"/>
        <v>0</v>
      </c>
      <c r="AH4" s="9">
        <f t="shared" si="0"/>
        <v>0</v>
      </c>
      <c r="AI4" s="9">
        <f t="shared" si="0"/>
        <v>0</v>
      </c>
      <c r="AJ4" s="9">
        <f t="shared" si="0"/>
        <v>0</v>
      </c>
      <c r="AK4" s="9">
        <f t="shared" si="0"/>
        <v>0</v>
      </c>
    </row>
    <row r="5" spans="1:37" x14ac:dyDescent="0.25">
      <c r="A5" s="10" t="s">
        <v>5</v>
      </c>
      <c r="B5" s="9">
        <v>0</v>
      </c>
      <c r="C5" s="9">
        <v>0</v>
      </c>
      <c r="D5" s="9">
        <v>0</v>
      </c>
      <c r="E5" s="8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  <c r="AJ5" s="9">
        <f t="shared" si="0"/>
        <v>0</v>
      </c>
      <c r="AK5" s="9">
        <f t="shared" si="0"/>
        <v>0</v>
      </c>
    </row>
    <row r="6" spans="1:37" x14ac:dyDescent="0.25">
      <c r="A6" s="10" t="s">
        <v>3</v>
      </c>
      <c r="B6" s="9">
        <v>0</v>
      </c>
      <c r="C6" s="9">
        <v>0</v>
      </c>
      <c r="D6" s="9">
        <v>0</v>
      </c>
      <c r="E6" s="8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f t="shared" si="0"/>
        <v>0</v>
      </c>
      <c r="AC6" s="9">
        <f t="shared" si="0"/>
        <v>0</v>
      </c>
      <c r="AD6" s="9">
        <f t="shared" si="0"/>
        <v>0</v>
      </c>
      <c r="AE6" s="9">
        <f t="shared" si="0"/>
        <v>0</v>
      </c>
      <c r="AF6" s="9">
        <f t="shared" si="0"/>
        <v>0</v>
      </c>
      <c r="AG6" s="9">
        <f t="shared" si="0"/>
        <v>0</v>
      </c>
      <c r="AH6" s="9">
        <f t="shared" si="0"/>
        <v>0</v>
      </c>
      <c r="AI6" s="9">
        <f t="shared" si="0"/>
        <v>0</v>
      </c>
      <c r="AJ6" s="9">
        <f t="shared" si="0"/>
        <v>0</v>
      </c>
      <c r="AK6" s="9">
        <f t="shared" si="0"/>
        <v>0</v>
      </c>
    </row>
    <row r="7" spans="1:37" x14ac:dyDescent="0.25">
      <c r="A7" s="10" t="s">
        <v>22</v>
      </c>
      <c r="B7" s="9">
        <v>0</v>
      </c>
      <c r="C7" s="9">
        <v>0</v>
      </c>
      <c r="D7" s="9">
        <v>0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f t="shared" si="0"/>
        <v>0</v>
      </c>
      <c r="AC7" s="9">
        <f t="shared" si="0"/>
        <v>0</v>
      </c>
      <c r="AD7" s="9">
        <f t="shared" si="0"/>
        <v>0</v>
      </c>
      <c r="AE7" s="9">
        <f t="shared" si="0"/>
        <v>0</v>
      </c>
      <c r="AF7" s="9">
        <f t="shared" si="0"/>
        <v>0</v>
      </c>
      <c r="AG7" s="9">
        <f t="shared" si="0"/>
        <v>0</v>
      </c>
      <c r="AH7" s="9">
        <f t="shared" si="0"/>
        <v>0</v>
      </c>
      <c r="AI7" s="9">
        <f t="shared" si="0"/>
        <v>0</v>
      </c>
      <c r="AJ7" s="9">
        <f t="shared" si="0"/>
        <v>0</v>
      </c>
      <c r="AK7" s="9">
        <f t="shared" si="0"/>
        <v>0</v>
      </c>
    </row>
    <row r="8" spans="1:37" x14ac:dyDescent="0.25">
      <c r="A8" s="10" t="s">
        <v>24</v>
      </c>
      <c r="B8" s="9">
        <v>0</v>
      </c>
      <c r="C8" s="9">
        <v>0</v>
      </c>
      <c r="D8" s="9">
        <v>0</v>
      </c>
      <c r="E8" s="8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9">
        <f>TREND($R8:$AA8,$R$1:$AA$1,AJ$1)</f>
        <v>0</v>
      </c>
      <c r="AK8" s="9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5">
      <c r="A2" s="2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9">
        <f>TREND($R2:$AA2,$R$1:$AA$1,AB$1)</f>
        <v>0</v>
      </c>
      <c r="AC2" s="9">
        <f t="shared" ref="AC2:AK2" si="0">TREND($R2:$AA2,$R$1:$AA$1,AC$1)</f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25">
      <c r="A3" s="2" t="s">
        <v>2</v>
      </c>
      <c r="B3" s="7">
        <f>'Other Fuels'!$E$41</f>
        <v>4.5567200000000005E-6</v>
      </c>
      <c r="C3" s="7">
        <f>'Other Fuels'!$E$41</f>
        <v>4.5567200000000005E-6</v>
      </c>
      <c r="D3" s="7">
        <f>'Other Fuels'!$E$41</f>
        <v>4.5567200000000005E-6</v>
      </c>
      <c r="E3" s="7">
        <f>'Other Fuels'!$E$41</f>
        <v>4.5567200000000005E-6</v>
      </c>
      <c r="F3" s="7">
        <f>'Other Fuels'!$E$41</f>
        <v>4.5567200000000005E-6</v>
      </c>
      <c r="G3" s="7">
        <f>'Other Fuels'!$E$41</f>
        <v>4.5567200000000005E-6</v>
      </c>
      <c r="H3" s="7">
        <f>'Other Fuels'!$E$41</f>
        <v>4.5567200000000005E-6</v>
      </c>
      <c r="I3" s="7">
        <f>'Other Fuels'!$E$41</f>
        <v>4.5567200000000005E-6</v>
      </c>
      <c r="J3" s="7">
        <f>'Other Fuels'!$E$41</f>
        <v>4.5567200000000005E-6</v>
      </c>
      <c r="K3" s="7">
        <f>'Other Fuels'!$E$41</f>
        <v>4.5567200000000005E-6</v>
      </c>
      <c r="L3" s="7">
        <f>'Other Fuels'!$E$41</f>
        <v>4.5567200000000005E-6</v>
      </c>
      <c r="M3" s="7">
        <f>'Other Fuels'!$E$41</f>
        <v>4.5567200000000005E-6</v>
      </c>
      <c r="N3" s="7">
        <f>'Other Fuels'!$E$41</f>
        <v>4.5567200000000005E-6</v>
      </c>
      <c r="O3" s="7">
        <f>'Other Fuels'!$E$41</f>
        <v>4.5567200000000005E-6</v>
      </c>
      <c r="P3" s="7">
        <f>'Other Fuels'!$E$41</f>
        <v>4.5567200000000005E-6</v>
      </c>
      <c r="Q3" s="7">
        <f>'Other Fuels'!$E$41</f>
        <v>4.5567200000000005E-6</v>
      </c>
      <c r="R3" s="7">
        <f>'Other Fuels'!$E$41</f>
        <v>4.5567200000000005E-6</v>
      </c>
      <c r="S3" s="7">
        <f>'Other Fuels'!$E$41</f>
        <v>4.5567200000000005E-6</v>
      </c>
      <c r="T3" s="7">
        <f>'Other Fuels'!$E$41</f>
        <v>4.5567200000000005E-6</v>
      </c>
      <c r="U3" s="7">
        <f>'Other Fuels'!$E$41</f>
        <v>4.5567200000000005E-6</v>
      </c>
      <c r="V3" s="7">
        <f>'Other Fuels'!$E$41</f>
        <v>4.5567200000000005E-6</v>
      </c>
      <c r="W3" s="7">
        <f>'Other Fuels'!$E$41</f>
        <v>4.5567200000000005E-6</v>
      </c>
      <c r="X3" s="7">
        <f>'Other Fuels'!$E$41</f>
        <v>4.5567200000000005E-6</v>
      </c>
      <c r="Y3" s="7">
        <f>'Other Fuels'!$E$41</f>
        <v>4.5567200000000005E-6</v>
      </c>
      <c r="Z3" s="7">
        <f>'Other Fuels'!$E$41</f>
        <v>4.5567200000000005E-6</v>
      </c>
      <c r="AA3" s="7">
        <f>'Other Fuels'!$E$41</f>
        <v>4.5567200000000005E-6</v>
      </c>
      <c r="AB3" s="7">
        <f>'Other Fuels'!$E$41</f>
        <v>4.5567200000000005E-6</v>
      </c>
      <c r="AC3" s="7">
        <f>'Other Fuels'!$E$41</f>
        <v>4.5567200000000005E-6</v>
      </c>
      <c r="AD3" s="7">
        <f>'Other Fuels'!$E$41</f>
        <v>4.5567200000000005E-6</v>
      </c>
      <c r="AE3" s="7">
        <f>'Other Fuels'!$E$41</f>
        <v>4.5567200000000005E-6</v>
      </c>
      <c r="AF3" s="7">
        <f>'Other Fuels'!$E$41</f>
        <v>4.5567200000000005E-6</v>
      </c>
      <c r="AG3" s="7">
        <f>'Other Fuels'!$E$41</f>
        <v>4.5567200000000005E-6</v>
      </c>
      <c r="AH3" s="7">
        <f>'Other Fuels'!$E$41</f>
        <v>4.5567200000000005E-6</v>
      </c>
      <c r="AI3" s="7">
        <f>'Other Fuels'!$E$41</f>
        <v>4.5567200000000005E-6</v>
      </c>
      <c r="AJ3" s="7">
        <f>'Other Fuels'!$E$41</f>
        <v>4.5567200000000005E-6</v>
      </c>
      <c r="AK3" s="7">
        <f>'Other Fuels'!$E$41</f>
        <v>4.5567200000000005E-6</v>
      </c>
    </row>
    <row r="4" spans="1:37" x14ac:dyDescent="0.25">
      <c r="A4" s="2" t="s">
        <v>4</v>
      </c>
      <c r="B4" s="7">
        <f>'Other Fuels'!$E$41</f>
        <v>4.5567200000000005E-6</v>
      </c>
      <c r="C4" s="7">
        <f>'Other Fuels'!$E$41</f>
        <v>4.5567200000000005E-6</v>
      </c>
      <c r="D4" s="7">
        <f>'Other Fuels'!$E$41</f>
        <v>4.5567200000000005E-6</v>
      </c>
      <c r="E4" s="7">
        <f>'Other Fuels'!$E$41</f>
        <v>4.5567200000000005E-6</v>
      </c>
      <c r="F4" s="7">
        <f>'Other Fuels'!$E$41</f>
        <v>4.5567200000000005E-6</v>
      </c>
      <c r="G4" s="7">
        <f>'Other Fuels'!$E$41</f>
        <v>4.5567200000000005E-6</v>
      </c>
      <c r="H4" s="7">
        <f>'Other Fuels'!$E$41</f>
        <v>4.5567200000000005E-6</v>
      </c>
      <c r="I4" s="7">
        <f>'Other Fuels'!$E$41</f>
        <v>4.5567200000000005E-6</v>
      </c>
      <c r="J4" s="7">
        <f>'Other Fuels'!$E$41</f>
        <v>4.5567200000000005E-6</v>
      </c>
      <c r="K4" s="7">
        <f>'Other Fuels'!$E$41</f>
        <v>4.5567200000000005E-6</v>
      </c>
      <c r="L4" s="7">
        <f>'Other Fuels'!$E$41</f>
        <v>4.5567200000000005E-6</v>
      </c>
      <c r="M4" s="7">
        <f>'Other Fuels'!$E$41</f>
        <v>4.5567200000000005E-6</v>
      </c>
      <c r="N4" s="7">
        <f>'Other Fuels'!$E$41</f>
        <v>4.5567200000000005E-6</v>
      </c>
      <c r="O4" s="7">
        <f>'Other Fuels'!$E$41</f>
        <v>4.5567200000000005E-6</v>
      </c>
      <c r="P4" s="7">
        <f>'Other Fuels'!$E$41</f>
        <v>4.5567200000000005E-6</v>
      </c>
      <c r="Q4" s="7">
        <f>'Other Fuels'!$E$41</f>
        <v>4.5567200000000005E-6</v>
      </c>
      <c r="R4" s="7">
        <f>'Other Fuels'!$E$41</f>
        <v>4.5567200000000005E-6</v>
      </c>
      <c r="S4" s="7">
        <f>'Other Fuels'!$E$41</f>
        <v>4.5567200000000005E-6</v>
      </c>
      <c r="T4" s="7">
        <f>'Other Fuels'!$E$41</f>
        <v>4.5567200000000005E-6</v>
      </c>
      <c r="U4" s="7">
        <f>'Other Fuels'!$E$41</f>
        <v>4.5567200000000005E-6</v>
      </c>
      <c r="V4" s="7">
        <f>'Other Fuels'!$E$41</f>
        <v>4.5567200000000005E-6</v>
      </c>
      <c r="W4" s="7">
        <f>'Other Fuels'!$E$41</f>
        <v>4.5567200000000005E-6</v>
      </c>
      <c r="X4" s="7">
        <f>'Other Fuels'!$E$41</f>
        <v>4.5567200000000005E-6</v>
      </c>
      <c r="Y4" s="7">
        <f>'Other Fuels'!$E$41</f>
        <v>4.5567200000000005E-6</v>
      </c>
      <c r="Z4" s="7">
        <f>'Other Fuels'!$E$41</f>
        <v>4.5567200000000005E-6</v>
      </c>
      <c r="AA4" s="7">
        <f>'Other Fuels'!$E$41</f>
        <v>4.5567200000000005E-6</v>
      </c>
      <c r="AB4" s="7">
        <f>'Other Fuels'!$E$41</f>
        <v>4.5567200000000005E-6</v>
      </c>
      <c r="AC4" s="7">
        <f>'Other Fuels'!$E$41</f>
        <v>4.5567200000000005E-6</v>
      </c>
      <c r="AD4" s="7">
        <f>'Other Fuels'!$E$41</f>
        <v>4.5567200000000005E-6</v>
      </c>
      <c r="AE4" s="7">
        <f>'Other Fuels'!$E$41</f>
        <v>4.5567200000000005E-6</v>
      </c>
      <c r="AF4" s="7">
        <f>'Other Fuels'!$E$41</f>
        <v>4.5567200000000005E-6</v>
      </c>
      <c r="AG4" s="7">
        <f>'Other Fuels'!$E$41</f>
        <v>4.5567200000000005E-6</v>
      </c>
      <c r="AH4" s="7">
        <f>'Other Fuels'!$E$41</f>
        <v>4.5567200000000005E-6</v>
      </c>
      <c r="AI4" s="7">
        <f>'Other Fuels'!$E$41</f>
        <v>4.5567200000000005E-6</v>
      </c>
      <c r="AJ4" s="7">
        <f>'Other Fuels'!$E$41</f>
        <v>4.5567200000000005E-6</v>
      </c>
      <c r="AK4" s="7">
        <f>'Other Fuels'!$E$41</f>
        <v>4.5567200000000005E-6</v>
      </c>
    </row>
    <row r="5" spans="1:37" x14ac:dyDescent="0.25">
      <c r="A5" s="2" t="s">
        <v>5</v>
      </c>
      <c r="B5" s="7">
        <f>'Other Fuels'!$E$41</f>
        <v>4.5567200000000005E-6</v>
      </c>
      <c r="C5" s="7">
        <f>'Other Fuels'!$E$41</f>
        <v>4.5567200000000005E-6</v>
      </c>
      <c r="D5" s="7">
        <f>'Other Fuels'!$E$41</f>
        <v>4.5567200000000005E-6</v>
      </c>
      <c r="E5" s="7">
        <f>'Other Fuels'!$E$41</f>
        <v>4.5567200000000005E-6</v>
      </c>
      <c r="F5" s="7">
        <f>'Other Fuels'!$E$41</f>
        <v>4.5567200000000005E-6</v>
      </c>
      <c r="G5" s="7">
        <f>'Other Fuels'!$E$41</f>
        <v>4.5567200000000005E-6</v>
      </c>
      <c r="H5" s="7">
        <f>'Other Fuels'!$E$41</f>
        <v>4.5567200000000005E-6</v>
      </c>
      <c r="I5" s="7">
        <f>'Other Fuels'!$E$41</f>
        <v>4.5567200000000005E-6</v>
      </c>
      <c r="J5" s="7">
        <f>'Other Fuels'!$E$41</f>
        <v>4.5567200000000005E-6</v>
      </c>
      <c r="K5" s="7">
        <f>'Other Fuels'!$E$41</f>
        <v>4.5567200000000005E-6</v>
      </c>
      <c r="L5" s="7">
        <f>'Other Fuels'!$E$41</f>
        <v>4.5567200000000005E-6</v>
      </c>
      <c r="M5" s="7">
        <f>'Other Fuels'!$E$41</f>
        <v>4.5567200000000005E-6</v>
      </c>
      <c r="N5" s="7">
        <f>'Other Fuels'!$E$41</f>
        <v>4.5567200000000005E-6</v>
      </c>
      <c r="O5" s="7">
        <f>'Other Fuels'!$E$41</f>
        <v>4.5567200000000005E-6</v>
      </c>
      <c r="P5" s="7">
        <f>'Other Fuels'!$E$41</f>
        <v>4.5567200000000005E-6</v>
      </c>
      <c r="Q5" s="7">
        <f>'Other Fuels'!$E$41</f>
        <v>4.5567200000000005E-6</v>
      </c>
      <c r="R5" s="7">
        <f>'Other Fuels'!$E$41</f>
        <v>4.5567200000000005E-6</v>
      </c>
      <c r="S5" s="7">
        <f>'Other Fuels'!$E$41</f>
        <v>4.5567200000000005E-6</v>
      </c>
      <c r="T5" s="7">
        <f>'Other Fuels'!$E$41</f>
        <v>4.5567200000000005E-6</v>
      </c>
      <c r="U5" s="7">
        <f>'Other Fuels'!$E$41</f>
        <v>4.5567200000000005E-6</v>
      </c>
      <c r="V5" s="7">
        <f>'Other Fuels'!$E$41</f>
        <v>4.5567200000000005E-6</v>
      </c>
      <c r="W5" s="7">
        <f>'Other Fuels'!$E$41</f>
        <v>4.5567200000000005E-6</v>
      </c>
      <c r="X5" s="7">
        <f>'Other Fuels'!$E$41</f>
        <v>4.5567200000000005E-6</v>
      </c>
      <c r="Y5" s="7">
        <f>'Other Fuels'!$E$41</f>
        <v>4.5567200000000005E-6</v>
      </c>
      <c r="Z5" s="7">
        <f>'Other Fuels'!$E$41</f>
        <v>4.5567200000000005E-6</v>
      </c>
      <c r="AA5" s="7">
        <f>'Other Fuels'!$E$41</f>
        <v>4.5567200000000005E-6</v>
      </c>
      <c r="AB5" s="7">
        <f>'Other Fuels'!$E$41</f>
        <v>4.5567200000000005E-6</v>
      </c>
      <c r="AC5" s="7">
        <f>'Other Fuels'!$E$41</f>
        <v>4.5567200000000005E-6</v>
      </c>
      <c r="AD5" s="7">
        <f>'Other Fuels'!$E$41</f>
        <v>4.5567200000000005E-6</v>
      </c>
      <c r="AE5" s="7">
        <f>'Other Fuels'!$E$41</f>
        <v>4.5567200000000005E-6</v>
      </c>
      <c r="AF5" s="7">
        <f>'Other Fuels'!$E$41</f>
        <v>4.5567200000000005E-6</v>
      </c>
      <c r="AG5" s="7">
        <f>'Other Fuels'!$E$41</f>
        <v>4.5567200000000005E-6</v>
      </c>
      <c r="AH5" s="7">
        <f>'Other Fuels'!$E$41</f>
        <v>4.5567200000000005E-6</v>
      </c>
      <c r="AI5" s="7">
        <f>'Other Fuels'!$E$41</f>
        <v>4.5567200000000005E-6</v>
      </c>
      <c r="AJ5" s="7">
        <f>'Other Fuels'!$E$41</f>
        <v>4.5567200000000005E-6</v>
      </c>
      <c r="AK5" s="7">
        <f>'Other Fuels'!$E$41</f>
        <v>4.5567200000000005E-6</v>
      </c>
    </row>
    <row r="6" spans="1:37" x14ac:dyDescent="0.25">
      <c r="A6" s="2" t="s">
        <v>3</v>
      </c>
      <c r="B6" s="7">
        <f>'Other Fuels'!$E$41</f>
        <v>4.5567200000000005E-6</v>
      </c>
      <c r="C6" s="7">
        <f>'Other Fuels'!$E$41</f>
        <v>4.5567200000000005E-6</v>
      </c>
      <c r="D6" s="7">
        <f>'Other Fuels'!$E$41</f>
        <v>4.5567200000000005E-6</v>
      </c>
      <c r="E6" s="7">
        <f>'Other Fuels'!$E$41</f>
        <v>4.5567200000000005E-6</v>
      </c>
      <c r="F6" s="7">
        <f>'Other Fuels'!$E$41</f>
        <v>4.5567200000000005E-6</v>
      </c>
      <c r="G6" s="7">
        <f>'Other Fuels'!$E$41</f>
        <v>4.5567200000000005E-6</v>
      </c>
      <c r="H6" s="7">
        <f>'Other Fuels'!$E$41</f>
        <v>4.5567200000000005E-6</v>
      </c>
      <c r="I6" s="7">
        <f>'Other Fuels'!$E$41</f>
        <v>4.5567200000000005E-6</v>
      </c>
      <c r="J6" s="7">
        <f>'Other Fuels'!$E$41</f>
        <v>4.5567200000000005E-6</v>
      </c>
      <c r="K6" s="7">
        <f>'Other Fuels'!$E$41</f>
        <v>4.5567200000000005E-6</v>
      </c>
      <c r="L6" s="7">
        <f>'Other Fuels'!$E$41</f>
        <v>4.5567200000000005E-6</v>
      </c>
      <c r="M6" s="7">
        <f>'Other Fuels'!$E$41</f>
        <v>4.5567200000000005E-6</v>
      </c>
      <c r="N6" s="7">
        <f>'Other Fuels'!$E$41</f>
        <v>4.5567200000000005E-6</v>
      </c>
      <c r="O6" s="7">
        <f>'Other Fuels'!$E$41</f>
        <v>4.5567200000000005E-6</v>
      </c>
      <c r="P6" s="7">
        <f>'Other Fuels'!$E$41</f>
        <v>4.5567200000000005E-6</v>
      </c>
      <c r="Q6" s="7">
        <f>'Other Fuels'!$E$41</f>
        <v>4.5567200000000005E-6</v>
      </c>
      <c r="R6" s="7">
        <f>'Other Fuels'!$E$41</f>
        <v>4.5567200000000005E-6</v>
      </c>
      <c r="S6" s="7">
        <f>'Other Fuels'!$E$41</f>
        <v>4.5567200000000005E-6</v>
      </c>
      <c r="T6" s="7">
        <f>'Other Fuels'!$E$41</f>
        <v>4.5567200000000005E-6</v>
      </c>
      <c r="U6" s="7">
        <f>'Other Fuels'!$E$41</f>
        <v>4.5567200000000005E-6</v>
      </c>
      <c r="V6" s="7">
        <f>'Other Fuels'!$E$41</f>
        <v>4.5567200000000005E-6</v>
      </c>
      <c r="W6" s="7">
        <f>'Other Fuels'!$E$41</f>
        <v>4.5567200000000005E-6</v>
      </c>
      <c r="X6" s="7">
        <f>'Other Fuels'!$E$41</f>
        <v>4.5567200000000005E-6</v>
      </c>
      <c r="Y6" s="7">
        <f>'Other Fuels'!$E$41</f>
        <v>4.5567200000000005E-6</v>
      </c>
      <c r="Z6" s="7">
        <f>'Other Fuels'!$E$41</f>
        <v>4.5567200000000005E-6</v>
      </c>
      <c r="AA6" s="7">
        <f>'Other Fuels'!$E$41</f>
        <v>4.5567200000000005E-6</v>
      </c>
      <c r="AB6" s="7">
        <f>'Other Fuels'!$E$41</f>
        <v>4.5567200000000005E-6</v>
      </c>
      <c r="AC6" s="7">
        <f>'Other Fuels'!$E$41</f>
        <v>4.5567200000000005E-6</v>
      </c>
      <c r="AD6" s="7">
        <f>'Other Fuels'!$E$41</f>
        <v>4.5567200000000005E-6</v>
      </c>
      <c r="AE6" s="7">
        <f>'Other Fuels'!$E$41</f>
        <v>4.5567200000000005E-6</v>
      </c>
      <c r="AF6" s="7">
        <f>'Other Fuels'!$E$41</f>
        <v>4.5567200000000005E-6</v>
      </c>
      <c r="AG6" s="7">
        <f>'Other Fuels'!$E$41</f>
        <v>4.5567200000000005E-6</v>
      </c>
      <c r="AH6" s="7">
        <f>'Other Fuels'!$E$41</f>
        <v>4.5567200000000005E-6</v>
      </c>
      <c r="AI6" s="7">
        <f>'Other Fuels'!$E$41</f>
        <v>4.5567200000000005E-6</v>
      </c>
      <c r="AJ6" s="7">
        <f>'Other Fuels'!$E$41</f>
        <v>4.5567200000000005E-6</v>
      </c>
      <c r="AK6" s="7">
        <f>'Other Fuels'!$E$41</f>
        <v>4.5567200000000005E-6</v>
      </c>
    </row>
    <row r="7" spans="1:37" x14ac:dyDescent="0.25">
      <c r="A7" s="2" t="s">
        <v>22</v>
      </c>
      <c r="B7" s="7">
        <f t="shared" ref="B7" si="1">B3</f>
        <v>4.5567200000000005E-6</v>
      </c>
      <c r="C7" s="7">
        <f t="shared" ref="C7:AA7" si="2">C3</f>
        <v>4.5567200000000005E-6</v>
      </c>
      <c r="D7" s="7">
        <f t="shared" si="2"/>
        <v>4.5567200000000005E-6</v>
      </c>
      <c r="E7" s="7">
        <f t="shared" si="2"/>
        <v>4.5567200000000005E-6</v>
      </c>
      <c r="F7" s="7">
        <f t="shared" si="2"/>
        <v>4.5567200000000005E-6</v>
      </c>
      <c r="G7" s="7">
        <f t="shared" si="2"/>
        <v>4.5567200000000005E-6</v>
      </c>
      <c r="H7" s="7">
        <f t="shared" si="2"/>
        <v>4.5567200000000005E-6</v>
      </c>
      <c r="I7" s="7">
        <f t="shared" si="2"/>
        <v>4.5567200000000005E-6</v>
      </c>
      <c r="J7" s="7">
        <f t="shared" si="2"/>
        <v>4.5567200000000005E-6</v>
      </c>
      <c r="K7" s="7">
        <f t="shared" si="2"/>
        <v>4.5567200000000005E-6</v>
      </c>
      <c r="L7" s="7">
        <f t="shared" si="2"/>
        <v>4.5567200000000005E-6</v>
      </c>
      <c r="M7" s="7">
        <f t="shared" si="2"/>
        <v>4.5567200000000005E-6</v>
      </c>
      <c r="N7" s="7">
        <f t="shared" si="2"/>
        <v>4.5567200000000005E-6</v>
      </c>
      <c r="O7" s="7">
        <f t="shared" si="2"/>
        <v>4.5567200000000005E-6</v>
      </c>
      <c r="P7" s="7">
        <f t="shared" si="2"/>
        <v>4.5567200000000005E-6</v>
      </c>
      <c r="Q7" s="7">
        <f t="shared" si="2"/>
        <v>4.5567200000000005E-6</v>
      </c>
      <c r="R7" s="7">
        <f t="shared" si="2"/>
        <v>4.5567200000000005E-6</v>
      </c>
      <c r="S7" s="7">
        <f t="shared" si="2"/>
        <v>4.5567200000000005E-6</v>
      </c>
      <c r="T7" s="7">
        <f t="shared" si="2"/>
        <v>4.5567200000000005E-6</v>
      </c>
      <c r="U7" s="7">
        <f t="shared" si="2"/>
        <v>4.5567200000000005E-6</v>
      </c>
      <c r="V7" s="7">
        <f t="shared" si="2"/>
        <v>4.5567200000000005E-6</v>
      </c>
      <c r="W7" s="7">
        <f t="shared" si="2"/>
        <v>4.5567200000000005E-6</v>
      </c>
      <c r="X7" s="7">
        <f t="shared" si="2"/>
        <v>4.5567200000000005E-6</v>
      </c>
      <c r="Y7" s="7">
        <f t="shared" si="2"/>
        <v>4.5567200000000005E-6</v>
      </c>
      <c r="Z7" s="7">
        <f t="shared" si="2"/>
        <v>4.5567200000000005E-6</v>
      </c>
      <c r="AA7" s="7">
        <f t="shared" si="2"/>
        <v>4.5567200000000005E-6</v>
      </c>
      <c r="AB7" s="9">
        <f t="shared" ref="AB7:AK8" si="3">TREND($R7:$AA7,$R$1:$AA$1,AB$1)</f>
        <v>4.5567199999999996E-6</v>
      </c>
      <c r="AC7" s="9">
        <f t="shared" si="3"/>
        <v>4.5567199999999996E-6</v>
      </c>
      <c r="AD7" s="9">
        <f t="shared" si="3"/>
        <v>4.5567199999999996E-6</v>
      </c>
      <c r="AE7" s="9">
        <f t="shared" si="3"/>
        <v>4.5567199999999996E-6</v>
      </c>
      <c r="AF7" s="9">
        <f t="shared" si="3"/>
        <v>4.5567199999999996E-6</v>
      </c>
      <c r="AG7" s="9">
        <f t="shared" si="3"/>
        <v>4.5567199999999996E-6</v>
      </c>
      <c r="AH7" s="9">
        <f t="shared" si="3"/>
        <v>4.5567199999999996E-6</v>
      </c>
      <c r="AI7" s="9">
        <f t="shared" si="3"/>
        <v>4.5567199999999996E-6</v>
      </c>
      <c r="AJ7" s="9">
        <f t="shared" si="3"/>
        <v>4.5567199999999996E-6</v>
      </c>
      <c r="AK7" s="9">
        <f t="shared" si="3"/>
        <v>4.5567199999999996E-6</v>
      </c>
    </row>
    <row r="8" spans="1:37" x14ac:dyDescent="0.25">
      <c r="A8" s="2" t="s">
        <v>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si="3"/>
        <v>0</v>
      </c>
      <c r="AC8" s="9">
        <f t="shared" si="3"/>
        <v>0</v>
      </c>
      <c r="AD8" s="9">
        <f t="shared" si="3"/>
        <v>0</v>
      </c>
      <c r="AE8" s="9">
        <f t="shared" si="3"/>
        <v>0</v>
      </c>
      <c r="AF8" s="9">
        <f t="shared" si="3"/>
        <v>0</v>
      </c>
      <c r="AG8" s="9">
        <f t="shared" si="3"/>
        <v>0</v>
      </c>
      <c r="AH8" s="9">
        <f t="shared" si="3"/>
        <v>0</v>
      </c>
      <c r="AI8" s="9">
        <f t="shared" si="3"/>
        <v>0</v>
      </c>
      <c r="AJ8" s="9">
        <f t="shared" si="3"/>
        <v>0</v>
      </c>
      <c r="AK8" s="9">
        <f t="shared" si="3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8" customWidth="1"/>
    <col min="6" max="27" width="10" style="1" customWidth="1"/>
    <col min="28" max="28" width="12.140625" style="1" bestFit="1" customWidth="1"/>
    <col min="29" max="36" width="9.140625" style="1"/>
    <col min="37" max="37" width="12.140625" style="1" bestFit="1" customWidth="1"/>
    <col min="3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11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5">
      <c r="A2" s="2" t="s">
        <v>1</v>
      </c>
      <c r="B2" s="4">
        <f>'NEB Data'!B48*About!$A$41*About!$B$46</f>
        <v>3.332414468161539E-5</v>
      </c>
      <c r="C2" s="4">
        <f>'NEB Data'!C48*About!$A$41*About!$B$46</f>
        <v>3.6014215292807797E-5</v>
      </c>
      <c r="D2" s="4">
        <f>'NEB Data'!D48*About!$A$41*About!$B$46</f>
        <v>3.739505001718413E-5</v>
      </c>
      <c r="E2" s="4">
        <f>'NEB Data'!E48*About!$A$41*About!$B$46</f>
        <v>3.8489489391319445E-5</v>
      </c>
      <c r="F2" s="4">
        <f>'NEB Data'!F48*About!$A$41*About!$B$46</f>
        <v>3.9021366470338462E-5</v>
      </c>
      <c r="G2" s="4">
        <f>'NEB Data'!G48*About!$A$41*About!$B$46</f>
        <v>3.9921466142524516E-5</v>
      </c>
      <c r="H2" s="4">
        <f>'NEB Data'!H48*About!$A$41*About!$B$46</f>
        <v>4.0698824950321564E-5</v>
      </c>
      <c r="I2" s="4">
        <f>'NEB Data'!I48*About!$A$41*About!$B$46</f>
        <v>4.1281844056169345E-5</v>
      </c>
      <c r="J2" s="4">
        <f>'NEB Data'!J48*About!$A$41*About!$B$46</f>
        <v>4.1793264324456872E-5</v>
      </c>
      <c r="K2" s="4">
        <f>'NEB Data'!K48*About!$A$41*About!$B$46</f>
        <v>4.2253542565915647E-5</v>
      </c>
      <c r="L2" s="4">
        <f>'NEB Data'!L48*About!$A$41*About!$B$46</f>
        <v>4.2724049212740185E-5</v>
      </c>
      <c r="M2" s="4">
        <f>'NEB Data'!M48*About!$A$41*About!$B$46</f>
        <v>4.3225241075661956E-5</v>
      </c>
      <c r="N2" s="4">
        <f>'NEB Data'!N48*About!$A$41*About!$B$46</f>
        <v>4.3736661343949489E-5</v>
      </c>
      <c r="O2" s="4">
        <f>'NEB Data'!O48*About!$A$41*About!$B$46</f>
        <v>4.4258310017602764E-5</v>
      </c>
      <c r="P2" s="4">
        <f>'NEB Data'!P48*About!$A$41*About!$B$46</f>
        <v>4.4810643907353299E-5</v>
      </c>
      <c r="Q2" s="4">
        <f>'NEB Data'!Q48*About!$A$41*About!$B$46</f>
        <v>4.5362977797103827E-5</v>
      </c>
      <c r="R2" s="4">
        <f>'NEB Data'!R48*About!$A$41*About!$B$46</f>
        <v>4.5618687931247594E-5</v>
      </c>
      <c r="S2" s="4">
        <f>'NEB Data'!S48*About!$A$41*About!$B$46</f>
        <v>4.5884626470757109E-5</v>
      </c>
      <c r="T2" s="4">
        <f>'NEB Data'!T48*About!$A$41*About!$B$46</f>
        <v>4.6150565010266618E-5</v>
      </c>
      <c r="U2" s="4">
        <f>'NEB Data'!U48*About!$A$41*About!$B$46</f>
        <v>4.641650354977614E-5</v>
      </c>
      <c r="V2" s="4">
        <f>'NEB Data'!V48*About!$A$41*About!$B$46</f>
        <v>4.6692670494651404E-5</v>
      </c>
      <c r="W2" s="4">
        <f>'NEB Data'!W48*About!$A$41*About!$B$46</f>
        <v>4.6979065844892417E-5</v>
      </c>
      <c r="X2" s="4">
        <f>'NEB Data'!X48*About!$A$41*About!$B$46</f>
        <v>4.7265461195133436E-5</v>
      </c>
      <c r="Y2" s="4">
        <f>'NEB Data'!Y48*About!$A$41*About!$B$46</f>
        <v>4.7551856545374456E-5</v>
      </c>
      <c r="Z2" s="4">
        <f>'NEB Data'!Z48*About!$A$41*About!$B$46</f>
        <v>4.7838251895615469E-5</v>
      </c>
      <c r="AA2" s="4">
        <f>'NEB Data'!AA48*About!$A$41*About!$B$46</f>
        <v>4.8134875651222244E-5</v>
      </c>
      <c r="AB2" s="9">
        <f>TREND($R2:$AA2,$R$1:$AA$1,AB$1)</f>
        <v>4.8391949572747965E-5</v>
      </c>
      <c r="AC2" s="9">
        <f t="shared" ref="AC2:AJ2" si="0">TREND($R2:$AA2,$R$1:$AA$1,AC$1)</f>
        <v>4.8671711957085214E-5</v>
      </c>
      <c r="AD2" s="9">
        <f t="shared" si="0"/>
        <v>4.8951474341422355E-5</v>
      </c>
      <c r="AE2" s="9">
        <f t="shared" si="0"/>
        <v>4.9231236725759495E-5</v>
      </c>
      <c r="AF2" s="9">
        <f t="shared" si="0"/>
        <v>4.9510999110096636E-5</v>
      </c>
      <c r="AG2" s="9">
        <f t="shared" si="0"/>
        <v>4.9790761494433885E-5</v>
      </c>
      <c r="AH2" s="9">
        <f t="shared" si="0"/>
        <v>5.0070523878771025E-5</v>
      </c>
      <c r="AI2" s="9">
        <f t="shared" si="0"/>
        <v>5.0350286263108166E-5</v>
      </c>
      <c r="AJ2" s="9">
        <f t="shared" si="0"/>
        <v>5.0630048647445306E-5</v>
      </c>
      <c r="AK2" s="9">
        <f>TREND($R2:$AA2,$R$1:$AA$1,AK$1)</f>
        <v>5.0909811031782447E-5</v>
      </c>
    </row>
    <row r="3" spans="1:37" x14ac:dyDescent="0.25">
      <c r="A3" s="2" t="s">
        <v>2</v>
      </c>
      <c r="B3" s="1">
        <v>0</v>
      </c>
      <c r="C3" s="1">
        <v>0</v>
      </c>
      <c r="D3" s="1">
        <v>0</v>
      </c>
      <c r="E3" s="8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9">
        <f t="shared" ref="AB3:AK8" si="1">TREND($R3:$AA3,$R$1:$AA$1,AB$1)</f>
        <v>0</v>
      </c>
      <c r="AC3" s="9">
        <f t="shared" si="1"/>
        <v>0</v>
      </c>
      <c r="AD3" s="9">
        <f t="shared" si="1"/>
        <v>0</v>
      </c>
      <c r="AE3" s="9">
        <f t="shared" si="1"/>
        <v>0</v>
      </c>
      <c r="AF3" s="9">
        <f t="shared" si="1"/>
        <v>0</v>
      </c>
      <c r="AG3" s="9">
        <f t="shared" si="1"/>
        <v>0</v>
      </c>
      <c r="AH3" s="9">
        <f t="shared" si="1"/>
        <v>0</v>
      </c>
      <c r="AI3" s="9">
        <f t="shared" si="1"/>
        <v>0</v>
      </c>
      <c r="AJ3" s="9">
        <f t="shared" si="1"/>
        <v>0</v>
      </c>
      <c r="AK3" s="9">
        <f t="shared" si="1"/>
        <v>0</v>
      </c>
    </row>
    <row r="4" spans="1:37" x14ac:dyDescent="0.25">
      <c r="A4" s="2" t="s">
        <v>4</v>
      </c>
      <c r="B4" s="1">
        <v>0</v>
      </c>
      <c r="C4" s="1">
        <v>0</v>
      </c>
      <c r="D4" s="1">
        <v>0</v>
      </c>
      <c r="E4" s="8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9">
        <f t="shared" si="1"/>
        <v>0</v>
      </c>
      <c r="AC4" s="9">
        <f t="shared" si="1"/>
        <v>0</v>
      </c>
      <c r="AD4" s="9">
        <f t="shared" si="1"/>
        <v>0</v>
      </c>
      <c r="AE4" s="9">
        <f t="shared" si="1"/>
        <v>0</v>
      </c>
      <c r="AF4" s="9">
        <f t="shared" si="1"/>
        <v>0</v>
      </c>
      <c r="AG4" s="9">
        <f t="shared" si="1"/>
        <v>0</v>
      </c>
      <c r="AH4" s="9">
        <f t="shared" si="1"/>
        <v>0</v>
      </c>
      <c r="AI4" s="9">
        <f t="shared" si="1"/>
        <v>0</v>
      </c>
      <c r="AJ4" s="9">
        <f t="shared" si="1"/>
        <v>0</v>
      </c>
      <c r="AK4" s="9">
        <f t="shared" si="1"/>
        <v>0</v>
      </c>
    </row>
    <row r="5" spans="1:37" x14ac:dyDescent="0.25">
      <c r="A5" s="2" t="s">
        <v>5</v>
      </c>
      <c r="B5" s="1">
        <v>0</v>
      </c>
      <c r="C5" s="1">
        <v>0</v>
      </c>
      <c r="D5" s="1">
        <v>0</v>
      </c>
      <c r="E5" s="8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9">
        <f t="shared" si="1"/>
        <v>0</v>
      </c>
      <c r="AC5" s="9">
        <f t="shared" si="1"/>
        <v>0</v>
      </c>
      <c r="AD5" s="9">
        <f t="shared" si="1"/>
        <v>0</v>
      </c>
      <c r="AE5" s="9">
        <f t="shared" si="1"/>
        <v>0</v>
      </c>
      <c r="AF5" s="9">
        <f t="shared" si="1"/>
        <v>0</v>
      </c>
      <c r="AG5" s="9">
        <f t="shared" si="1"/>
        <v>0</v>
      </c>
      <c r="AH5" s="9">
        <f t="shared" si="1"/>
        <v>0</v>
      </c>
      <c r="AI5" s="9">
        <f t="shared" si="1"/>
        <v>0</v>
      </c>
      <c r="AJ5" s="9">
        <f t="shared" si="1"/>
        <v>0</v>
      </c>
      <c r="AK5" s="9">
        <f t="shared" si="1"/>
        <v>0</v>
      </c>
    </row>
    <row r="6" spans="1:37" x14ac:dyDescent="0.25">
      <c r="A6" s="2" t="s">
        <v>3</v>
      </c>
      <c r="B6" s="1">
        <v>0</v>
      </c>
      <c r="C6" s="1">
        <v>0</v>
      </c>
      <c r="D6" s="1">
        <v>0</v>
      </c>
      <c r="E6" s="8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9">
        <f t="shared" si="1"/>
        <v>0</v>
      </c>
      <c r="AC6" s="9">
        <f t="shared" si="1"/>
        <v>0</v>
      </c>
      <c r="AD6" s="9">
        <f t="shared" si="1"/>
        <v>0</v>
      </c>
      <c r="AE6" s="9">
        <f t="shared" si="1"/>
        <v>0</v>
      </c>
      <c r="AF6" s="9">
        <f t="shared" si="1"/>
        <v>0</v>
      </c>
      <c r="AG6" s="9">
        <f t="shared" si="1"/>
        <v>0</v>
      </c>
      <c r="AH6" s="9">
        <f t="shared" si="1"/>
        <v>0</v>
      </c>
      <c r="AI6" s="9">
        <f t="shared" si="1"/>
        <v>0</v>
      </c>
      <c r="AJ6" s="9">
        <f t="shared" si="1"/>
        <v>0</v>
      </c>
      <c r="AK6" s="9">
        <f t="shared" si="1"/>
        <v>0</v>
      </c>
    </row>
    <row r="7" spans="1:37" x14ac:dyDescent="0.25">
      <c r="A7" s="2" t="s">
        <v>22</v>
      </c>
      <c r="B7" s="1">
        <f t="shared" ref="B7:AA7" si="2">B3</f>
        <v>0</v>
      </c>
      <c r="C7" s="1">
        <f t="shared" si="2"/>
        <v>0</v>
      </c>
      <c r="D7" s="1">
        <f t="shared" si="2"/>
        <v>0</v>
      </c>
      <c r="E7" s="8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  <c r="AJ7" s="9">
        <f t="shared" si="1"/>
        <v>0</v>
      </c>
      <c r="AK7" s="9">
        <f t="shared" si="1"/>
        <v>0</v>
      </c>
    </row>
    <row r="8" spans="1:37" x14ac:dyDescent="0.25">
      <c r="A8" s="2" t="s">
        <v>24</v>
      </c>
      <c r="B8" s="1">
        <v>0</v>
      </c>
      <c r="C8" s="1">
        <v>0</v>
      </c>
      <c r="D8" s="1">
        <v>0</v>
      </c>
      <c r="E8" s="8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9">
        <f t="shared" si="1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8" customWidth="1"/>
    <col min="6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11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5">
      <c r="A2" s="2" t="s">
        <v>1</v>
      </c>
      <c r="B2" s="4">
        <f>'NEB Data'!B49*About!$A$41*About!$B$46</f>
        <v>3.2301304145040331E-5</v>
      </c>
      <c r="C2" s="4">
        <f>'NEB Data'!C49*About!$A$41*About!$B$46</f>
        <v>3.4868633891843732E-5</v>
      </c>
      <c r="D2" s="4">
        <f>'NEB Data'!D49*About!$A$41*About!$B$46</f>
        <v>3.6096042535733793E-5</v>
      </c>
      <c r="E2" s="4">
        <f>'NEB Data'!E49*About!$A$41*About!$B$46</f>
        <v>3.7047284234748605E-5</v>
      </c>
      <c r="F2" s="4">
        <f>'NEB Data'!F49*About!$A$41*About!$B$46</f>
        <v>3.7476877260110134E-5</v>
      </c>
      <c r="G2" s="4">
        <f>'NEB Data'!G49*About!$A$41*About!$B$46</f>
        <v>3.8254236067907176E-5</v>
      </c>
      <c r="H2" s="4">
        <f>'NEB Data'!H49*About!$A$41*About!$B$46</f>
        <v>3.8919082416680961E-5</v>
      </c>
      <c r="I2" s="4">
        <f>'NEB Data'!I49*About!$A$41*About!$B$46</f>
        <v>3.9420274279602738E-5</v>
      </c>
      <c r="J2" s="4">
        <f>'NEB Data'!J49*About!$A$41*About!$B$46</f>
        <v>3.9849867304964261E-5</v>
      </c>
      <c r="K2" s="4">
        <f>'NEB Data'!K49*About!$A$41*About!$B$46</f>
        <v>4.0228318303497033E-5</v>
      </c>
      <c r="L2" s="4">
        <f>'NEB Data'!L49*About!$A$41*About!$B$46</f>
        <v>4.0637454518127058E-5</v>
      </c>
      <c r="M2" s="4">
        <f>'NEB Data'!M49*About!$A$41*About!$B$46</f>
        <v>4.1067047543488587E-5</v>
      </c>
      <c r="N2" s="4">
        <f>'NEB Data'!N49*About!$A$41*About!$B$46</f>
        <v>4.1506868974215852E-5</v>
      </c>
      <c r="O2" s="4">
        <f>'NEB Data'!O49*About!$A$41*About!$B$46</f>
        <v>4.1967147215674635E-5</v>
      </c>
      <c r="P2" s="4">
        <f>'NEB Data'!P49*About!$A$41*About!$B$46</f>
        <v>4.2447882267864915E-5</v>
      </c>
      <c r="Q2" s="4">
        <f>'NEB Data'!Q49*About!$A$41*About!$B$46</f>
        <v>4.2938845725420937E-5</v>
      </c>
      <c r="R2" s="4">
        <f>'NEB Data'!R49*About!$A$41*About!$B$46</f>
        <v>4.3153642238101701E-5</v>
      </c>
      <c r="S2" s="4">
        <f>'NEB Data'!S49*About!$A$41*About!$B$46</f>
        <v>4.3378667156148215E-5</v>
      </c>
      <c r="T2" s="4">
        <f>'NEB Data'!T49*About!$A$41*About!$B$46</f>
        <v>4.3603692074194728E-5</v>
      </c>
      <c r="U2" s="4">
        <f>'NEB Data'!U49*About!$A$41*About!$B$46</f>
        <v>4.38184885868755E-5</v>
      </c>
      <c r="V2" s="4">
        <f>'NEB Data'!V49*About!$A$41*About!$B$46</f>
        <v>4.4053741910287755E-5</v>
      </c>
      <c r="W2" s="4">
        <f>'NEB Data'!W49*About!$A$41*About!$B$46</f>
        <v>4.4299223639065773E-5</v>
      </c>
      <c r="X2" s="4">
        <f>'NEB Data'!X49*About!$A$41*About!$B$46</f>
        <v>4.4534476962478028E-5</v>
      </c>
      <c r="Y2" s="4">
        <f>'NEB Data'!Y49*About!$A$41*About!$B$46</f>
        <v>4.4779958691256046E-5</v>
      </c>
      <c r="Z2" s="4">
        <f>'NEB Data'!Z49*About!$A$41*About!$B$46</f>
        <v>4.5025440420034064E-5</v>
      </c>
      <c r="AA2" s="4">
        <f>'NEB Data'!AA49*About!$A$41*About!$B$46</f>
        <v>4.5281150554177824E-5</v>
      </c>
      <c r="AB2" s="4">
        <f>TREND($R2:$AA2,$R$1:$AA$1,AB$1)</f>
        <v>4.5491173811021174E-5</v>
      </c>
      <c r="AC2" s="4">
        <f t="shared" ref="AC2:AK2" si="0">TREND($R2:$AA2,$R$1:$AA$1,AC$1)</f>
        <v>4.5727233008795599E-5</v>
      </c>
      <c r="AD2" s="4">
        <f t="shared" si="0"/>
        <v>4.5963292206570023E-5</v>
      </c>
      <c r="AE2" s="4">
        <f t="shared" si="0"/>
        <v>4.6199351404344448E-5</v>
      </c>
      <c r="AF2" s="4">
        <f t="shared" si="0"/>
        <v>4.6435410602118873E-5</v>
      </c>
      <c r="AG2" s="4">
        <f t="shared" si="0"/>
        <v>4.6671469799893243E-5</v>
      </c>
      <c r="AH2" s="4">
        <f t="shared" si="0"/>
        <v>4.6907528997667668E-5</v>
      </c>
      <c r="AI2" s="4">
        <f t="shared" si="0"/>
        <v>4.7143588195442093E-5</v>
      </c>
      <c r="AJ2" s="4">
        <f t="shared" si="0"/>
        <v>4.7379647393216518E-5</v>
      </c>
      <c r="AK2" s="4">
        <f t="shared" si="0"/>
        <v>4.7615706590990942E-5</v>
      </c>
    </row>
    <row r="3" spans="1:37" x14ac:dyDescent="0.25">
      <c r="A3" s="2" t="s">
        <v>2</v>
      </c>
      <c r="B3" s="4">
        <f>'NEB Data'!B36*About!$A$41*About!$B$46</f>
        <v>2.0763662892473682E-5</v>
      </c>
      <c r="C3" s="4">
        <f>'NEB Data'!C36*About!$A$41*About!$B$46</f>
        <v>1.4882329807167095E-5</v>
      </c>
      <c r="D3" s="4">
        <f>'NEB Data'!D36*About!$A$41*About!$B$46</f>
        <v>1.5567632966672384E-5</v>
      </c>
      <c r="E3" s="4">
        <f>'NEB Data'!E36*About!$A$41*About!$B$46</f>
        <v>1.6130195261788665E-5</v>
      </c>
      <c r="F3" s="4">
        <f>'NEB Data'!F36*About!$A$41*About!$B$46</f>
        <v>1.6437047422761185E-5</v>
      </c>
      <c r="G3" s="4">
        <f>'NEB Data'!G36*About!$A$41*About!$B$46</f>
        <v>1.6917782474951462E-5</v>
      </c>
      <c r="H3" s="4">
        <f>'NEB Data'!H36*About!$A$41*About!$B$46</f>
        <v>1.7316690284215735E-5</v>
      </c>
      <c r="I3" s="4">
        <f>'NEB Data'!I36*About!$A$41*About!$B$46</f>
        <v>1.76133140398225E-5</v>
      </c>
      <c r="J3" s="4">
        <f>'NEB Data'!J36*About!$A$41*About!$B$46</f>
        <v>1.7889480984697764E-5</v>
      </c>
      <c r="K3" s="4">
        <f>'NEB Data'!K36*About!$A$41*About!$B$46</f>
        <v>1.8134962713475778E-5</v>
      </c>
      <c r="L3" s="4">
        <f>'NEB Data'!L36*About!$A$41*About!$B$46</f>
        <v>1.8380444442253793E-5</v>
      </c>
      <c r="M3" s="4">
        <f>'NEB Data'!M36*About!$A$41*About!$B$46</f>
        <v>1.8646382981763311E-5</v>
      </c>
      <c r="N3" s="4">
        <f>'NEB Data'!N36*About!$A$41*About!$B$46</f>
        <v>1.8912321521272823E-5</v>
      </c>
      <c r="O3" s="4">
        <f>'NEB Data'!O36*About!$A$41*About!$B$46</f>
        <v>1.9188488466148091E-5</v>
      </c>
      <c r="P3" s="4">
        <f>'NEB Data'!P36*About!$A$41*About!$B$46</f>
        <v>1.9464655411023355E-5</v>
      </c>
      <c r="Q3" s="4">
        <f>'NEB Data'!Q36*About!$A$41*About!$B$46</f>
        <v>1.9740822355898622E-5</v>
      </c>
      <c r="R3" s="4">
        <f>'NEB Data'!R36*About!$A$41*About!$B$46</f>
        <v>1.9894248436384881E-5</v>
      </c>
      <c r="S3" s="4">
        <f>'NEB Data'!S36*About!$A$41*About!$B$46</f>
        <v>2.0047674516871139E-5</v>
      </c>
      <c r="T3" s="4">
        <f>'NEB Data'!T36*About!$A$41*About!$B$46</f>
        <v>2.0201100597357398E-5</v>
      </c>
      <c r="U3" s="4">
        <f>'NEB Data'!U36*About!$A$41*About!$B$46</f>
        <v>2.0354526677843656E-5</v>
      </c>
      <c r="V3" s="4">
        <f>'NEB Data'!V36*About!$A$41*About!$B$46</f>
        <v>2.0507952758329915E-5</v>
      </c>
      <c r="W3" s="4">
        <f>'NEB Data'!W36*About!$A$41*About!$B$46</f>
        <v>2.0661378838816174E-5</v>
      </c>
      <c r="X3" s="4">
        <f>'NEB Data'!X36*About!$A$41*About!$B$46</f>
        <v>2.0825033324668184E-5</v>
      </c>
      <c r="Y3" s="4">
        <f>'NEB Data'!Y36*About!$A$41*About!$B$46</f>
        <v>2.0988687810520195E-5</v>
      </c>
      <c r="Z3" s="4">
        <f>'NEB Data'!Z36*About!$A$41*About!$B$46</f>
        <v>2.1152342296372202E-5</v>
      </c>
      <c r="AA3" s="4">
        <f>'NEB Data'!AA36*About!$A$41*About!$B$46</f>
        <v>2.1305768376858458E-5</v>
      </c>
      <c r="AB3" s="4">
        <f t="shared" ref="AB3:AK7" si="1">TREND($R3:$AA3,$R$1:$AA$1,AB$1)</f>
        <v>2.1458512563653654E-5</v>
      </c>
      <c r="AC3" s="4">
        <f t="shared" si="1"/>
        <v>2.1615720054608497E-5</v>
      </c>
      <c r="AD3" s="4">
        <f t="shared" si="1"/>
        <v>2.1772927545563286E-5</v>
      </c>
      <c r="AE3" s="4">
        <f t="shared" si="1"/>
        <v>2.1930135036518129E-5</v>
      </c>
      <c r="AF3" s="4">
        <f t="shared" si="1"/>
        <v>2.2087342527472918E-5</v>
      </c>
      <c r="AG3" s="4">
        <f t="shared" si="1"/>
        <v>2.2244550018427707E-5</v>
      </c>
      <c r="AH3" s="4">
        <f t="shared" si="1"/>
        <v>2.240175750938255E-5</v>
      </c>
      <c r="AI3" s="4">
        <f t="shared" si="1"/>
        <v>2.2558965000337339E-5</v>
      </c>
      <c r="AJ3" s="4">
        <f t="shared" si="1"/>
        <v>2.2716172491292128E-5</v>
      </c>
      <c r="AK3" s="4">
        <f t="shared" si="1"/>
        <v>2.2873379982246971E-5</v>
      </c>
    </row>
    <row r="4" spans="1:37" x14ac:dyDescent="0.25">
      <c r="A4" s="2" t="s">
        <v>4</v>
      </c>
      <c r="B4" s="4">
        <f>'NEB Data'!B11*About!$A$41*About!$B$46</f>
        <v>2.8434966916786614E-5</v>
      </c>
      <c r="C4" s="4">
        <f>'NEB Data'!C11*About!$A$41*About!$B$46</f>
        <v>2.7381441164114308E-5</v>
      </c>
      <c r="D4" s="4">
        <f>'NEB Data'!D11*About!$A$41*About!$B$46</f>
        <v>2.8199713593374351E-5</v>
      </c>
      <c r="E4" s="4">
        <f>'NEB Data'!E11*About!$A$41*About!$B$46</f>
        <v>2.8874788347513892E-5</v>
      </c>
      <c r="F4" s="4">
        <f>'NEB Data'!F11*About!$A$41*About!$B$46</f>
        <v>2.9253239346046664E-5</v>
      </c>
      <c r="G4" s="4">
        <f>'NEB Data'!G11*About!$A$41*About!$B$46</f>
        <v>2.9826030046528696E-5</v>
      </c>
      <c r="H4" s="4">
        <f>'NEB Data'!H11*About!$A$41*About!$B$46</f>
        <v>3.0265851477255968E-5</v>
      </c>
      <c r="I4" s="4">
        <f>'NEB Data'!I11*About!$A$41*About!$B$46</f>
        <v>3.0603388854325738E-5</v>
      </c>
      <c r="J4" s="4">
        <f>'NEB Data'!J11*About!$A$41*About!$B$46</f>
        <v>3.0910241015298255E-5</v>
      </c>
      <c r="K4" s="4">
        <f>'NEB Data'!K11*About!$A$41*About!$B$46</f>
        <v>3.117617955480777E-5</v>
      </c>
      <c r="L4" s="4">
        <f>'NEB Data'!L11*About!$A$41*About!$B$46</f>
        <v>3.1442118094317286E-5</v>
      </c>
      <c r="M4" s="4">
        <f>'NEB Data'!M11*About!$A$41*About!$B$46</f>
        <v>3.1728513444558305E-5</v>
      </c>
      <c r="N4" s="4">
        <f>'NEB Data'!N11*About!$A$41*About!$B$46</f>
        <v>3.2004680389433569E-5</v>
      </c>
      <c r="O4" s="4">
        <f>'NEB Data'!O11*About!$A$41*About!$B$46</f>
        <v>3.2291075739674589E-5</v>
      </c>
      <c r="P4" s="4">
        <f>'NEB Data'!P11*About!$A$41*About!$B$46</f>
        <v>3.2587699495281351E-5</v>
      </c>
      <c r="Q4" s="4">
        <f>'NEB Data'!Q11*About!$A$41*About!$B$46</f>
        <v>3.287409484552237E-5</v>
      </c>
      <c r="R4" s="4">
        <f>'NEB Data'!R11*About!$A$41*About!$B$46</f>
        <v>3.3027520926008629E-5</v>
      </c>
      <c r="S4" s="4">
        <f>'NEB Data'!S11*About!$A$41*About!$B$46</f>
        <v>3.3170718601129132E-5</v>
      </c>
      <c r="T4" s="4">
        <f>'NEB Data'!T11*About!$A$41*About!$B$46</f>
        <v>3.332414468161539E-5</v>
      </c>
      <c r="U4" s="4">
        <f>'NEB Data'!U11*About!$A$41*About!$B$46</f>
        <v>3.3477570762101649E-5</v>
      </c>
      <c r="V4" s="4">
        <f>'NEB Data'!V11*About!$A$41*About!$B$46</f>
        <v>3.3630996842587914E-5</v>
      </c>
      <c r="W4" s="4">
        <f>'NEB Data'!W11*About!$A$41*About!$B$46</f>
        <v>3.3794651328439915E-5</v>
      </c>
      <c r="X4" s="4">
        <f>'NEB Data'!X11*About!$A$41*About!$B$46</f>
        <v>3.3948077408926173E-5</v>
      </c>
      <c r="Y4" s="4">
        <f>'NEB Data'!Y11*About!$A$41*About!$B$46</f>
        <v>3.4111731894778188E-5</v>
      </c>
      <c r="Z4" s="4">
        <f>'NEB Data'!Z11*About!$A$41*About!$B$46</f>
        <v>3.4265157975264453E-5</v>
      </c>
      <c r="AA4" s="4">
        <f>'NEB Data'!AA11*About!$A$41*About!$B$46</f>
        <v>3.4428812461116453E-5</v>
      </c>
      <c r="AB4" s="4">
        <f t="shared" si="1"/>
        <v>3.4577465285765311E-5</v>
      </c>
      <c r="AC4" s="4">
        <f t="shared" si="1"/>
        <v>3.4733742921686905E-5</v>
      </c>
      <c r="AD4" s="4">
        <f t="shared" si="1"/>
        <v>3.4890020557608445E-5</v>
      </c>
      <c r="AE4" s="4">
        <f t="shared" si="1"/>
        <v>3.5046298193530038E-5</v>
      </c>
      <c r="AF4" s="4">
        <f t="shared" si="1"/>
        <v>3.5202575829451578E-5</v>
      </c>
      <c r="AG4" s="4">
        <f t="shared" si="1"/>
        <v>3.5358853465373118E-5</v>
      </c>
      <c r="AH4" s="4">
        <f t="shared" si="1"/>
        <v>3.5515131101294711E-5</v>
      </c>
      <c r="AI4" s="4">
        <f t="shared" si="1"/>
        <v>3.5671408737216251E-5</v>
      </c>
      <c r="AJ4" s="4">
        <f t="shared" si="1"/>
        <v>3.5827686373137791E-5</v>
      </c>
      <c r="AK4" s="4">
        <f t="shared" si="1"/>
        <v>3.5983964009059385E-5</v>
      </c>
    </row>
    <row r="5" spans="1:37" x14ac:dyDescent="0.25">
      <c r="A5" s="2" t="s">
        <v>5</v>
      </c>
      <c r="B5" s="4">
        <f>'NEB Data'!B23*About!$A$41*About!$B$46</f>
        <v>2.3965153771953611E-5</v>
      </c>
      <c r="C5" s="4">
        <f>'NEB Data'!C23*About!$A$41*About!$B$46</f>
        <v>2.470159895828765E-5</v>
      </c>
      <c r="D5" s="4">
        <f>'NEB Data'!D23*About!$A$41*About!$B$46</f>
        <v>2.5366445307061442E-5</v>
      </c>
      <c r="E5" s="4">
        <f>'NEB Data'!E23*About!$A$41*About!$B$46</f>
        <v>2.5908550791446218E-5</v>
      </c>
      <c r="F5" s="4">
        <f>'NEB Data'!F23*About!$A$41*About!$B$46</f>
        <v>2.6194946141687238E-5</v>
      </c>
      <c r="G5" s="4">
        <f>'NEB Data'!G23*About!$A$41*About!$B$46</f>
        <v>2.6665452788511766E-5</v>
      </c>
      <c r="H5" s="4">
        <f>'NEB Data'!H23*About!$A$41*About!$B$46</f>
        <v>2.7074589003141787E-5</v>
      </c>
      <c r="I5" s="4">
        <f>'NEB Data'!I23*About!$A$41*About!$B$46</f>
        <v>2.739166956948006E-5</v>
      </c>
      <c r="J5" s="4">
        <f>'NEB Data'!J23*About!$A$41*About!$B$46</f>
        <v>2.7678064919721073E-5</v>
      </c>
      <c r="K5" s="4">
        <f>'NEB Data'!K23*About!$A$41*About!$B$46</f>
        <v>2.7933775053864839E-5</v>
      </c>
      <c r="L5" s="4">
        <f>'NEB Data'!L23*About!$A$41*About!$B$46</f>
        <v>2.8189485188008599E-5</v>
      </c>
      <c r="M5" s="4">
        <f>'NEB Data'!M23*About!$A$41*About!$B$46</f>
        <v>2.8455423727518118E-5</v>
      </c>
      <c r="N5" s="4">
        <f>'NEB Data'!N23*About!$A$41*About!$B$46</f>
        <v>2.8731590672393382E-5</v>
      </c>
      <c r="O5" s="4">
        <f>'NEB Data'!O23*About!$A$41*About!$B$46</f>
        <v>2.9007757617268649E-5</v>
      </c>
      <c r="P5" s="4">
        <f>'NEB Data'!P23*About!$A$41*About!$B$46</f>
        <v>2.9294152967509666E-5</v>
      </c>
      <c r="Q5" s="4">
        <f>'NEB Data'!Q23*About!$A$41*About!$B$46</f>
        <v>2.957031991238493E-5</v>
      </c>
      <c r="R5" s="4">
        <f>'NEB Data'!R23*About!$A$41*About!$B$46</f>
        <v>2.973397439823694E-5</v>
      </c>
      <c r="S5" s="4">
        <f>'NEB Data'!S23*About!$A$41*About!$B$46</f>
        <v>2.9887400478723196E-5</v>
      </c>
      <c r="T5" s="4">
        <f>'NEB Data'!T23*About!$A$41*About!$B$46</f>
        <v>3.005105496457521E-5</v>
      </c>
      <c r="U5" s="4">
        <f>'NEB Data'!U23*About!$A$41*About!$B$46</f>
        <v>3.0214709450427217E-5</v>
      </c>
      <c r="V5" s="4">
        <f>'NEB Data'!V23*About!$A$41*About!$B$46</f>
        <v>3.0378363936279228E-5</v>
      </c>
      <c r="W5" s="4">
        <f>'NEB Data'!W23*About!$A$41*About!$B$46</f>
        <v>3.0542018422131239E-5</v>
      </c>
      <c r="X5" s="4">
        <f>'NEB Data'!X23*About!$A$41*About!$B$46</f>
        <v>3.0705672907983246E-5</v>
      </c>
      <c r="Y5" s="4">
        <f>'NEB Data'!Y23*About!$A$41*About!$B$46</f>
        <v>3.0879555799201009E-5</v>
      </c>
      <c r="Z5" s="4">
        <f>'NEB Data'!Z23*About!$A$41*About!$B$46</f>
        <v>3.1043210285053016E-5</v>
      </c>
      <c r="AA5" s="4">
        <f>'NEB Data'!AA23*About!$A$41*About!$B$46</f>
        <v>3.1206864770905023E-5</v>
      </c>
      <c r="AB5" s="4">
        <f t="shared" si="1"/>
        <v>3.1368473575683919E-5</v>
      </c>
      <c r="AC5" s="4">
        <f t="shared" si="1"/>
        <v>3.1532871945562488E-5</v>
      </c>
      <c r="AD5" s="4">
        <f t="shared" si="1"/>
        <v>3.1697270315441111E-5</v>
      </c>
      <c r="AE5" s="4">
        <f t="shared" si="1"/>
        <v>3.1861668685319734E-5</v>
      </c>
      <c r="AF5" s="4">
        <f t="shared" si="1"/>
        <v>3.2026067055198357E-5</v>
      </c>
      <c r="AG5" s="4">
        <f t="shared" si="1"/>
        <v>3.2190465425076926E-5</v>
      </c>
      <c r="AH5" s="4">
        <f t="shared" si="1"/>
        <v>3.2354863794955549E-5</v>
      </c>
      <c r="AI5" s="4">
        <f t="shared" si="1"/>
        <v>3.2519262164834172E-5</v>
      </c>
      <c r="AJ5" s="4">
        <f t="shared" si="1"/>
        <v>3.2683660534712795E-5</v>
      </c>
      <c r="AK5" s="4">
        <f t="shared" si="1"/>
        <v>3.2848058904591418E-5</v>
      </c>
    </row>
    <row r="6" spans="1:37" x14ac:dyDescent="0.25">
      <c r="A6" s="2" t="s">
        <v>3</v>
      </c>
      <c r="B6" s="4">
        <f>'NEB Data'!B36*About!$A$41*About!$B$46</f>
        <v>2.0763662892473682E-5</v>
      </c>
      <c r="C6" s="4">
        <f>'NEB Data'!C36*About!$A$41*About!$B$46</f>
        <v>1.4882329807167095E-5</v>
      </c>
      <c r="D6" s="4">
        <f>'NEB Data'!D36*About!$A$41*About!$B$46</f>
        <v>1.5567632966672384E-5</v>
      </c>
      <c r="E6" s="4">
        <f>'NEB Data'!E36*About!$A$41*About!$B$46</f>
        <v>1.6130195261788665E-5</v>
      </c>
      <c r="F6" s="4">
        <f>'NEB Data'!F36*About!$A$41*About!$B$46</f>
        <v>1.6437047422761185E-5</v>
      </c>
      <c r="G6" s="4">
        <f>'NEB Data'!G36*About!$A$41*About!$B$46</f>
        <v>1.6917782474951462E-5</v>
      </c>
      <c r="H6" s="4">
        <f>'NEB Data'!H36*About!$A$41*About!$B$46</f>
        <v>1.7316690284215735E-5</v>
      </c>
      <c r="I6" s="4">
        <f>'NEB Data'!I36*About!$A$41*About!$B$46</f>
        <v>1.76133140398225E-5</v>
      </c>
      <c r="J6" s="4">
        <f>'NEB Data'!J36*About!$A$41*About!$B$46</f>
        <v>1.7889480984697764E-5</v>
      </c>
      <c r="K6" s="4">
        <f>'NEB Data'!K36*About!$A$41*About!$B$46</f>
        <v>1.8134962713475778E-5</v>
      </c>
      <c r="L6" s="4">
        <f>'NEB Data'!L36*About!$A$41*About!$B$46</f>
        <v>1.8380444442253793E-5</v>
      </c>
      <c r="M6" s="4">
        <f>'NEB Data'!M36*About!$A$41*About!$B$46</f>
        <v>1.8646382981763311E-5</v>
      </c>
      <c r="N6" s="4">
        <f>'NEB Data'!N36*About!$A$41*About!$B$46</f>
        <v>1.8912321521272823E-5</v>
      </c>
      <c r="O6" s="4">
        <f>'NEB Data'!O36*About!$A$41*About!$B$46</f>
        <v>1.9188488466148091E-5</v>
      </c>
      <c r="P6" s="4">
        <f>'NEB Data'!P36*About!$A$41*About!$B$46</f>
        <v>1.9464655411023355E-5</v>
      </c>
      <c r="Q6" s="4">
        <f>'NEB Data'!Q36*About!$A$41*About!$B$46</f>
        <v>1.9740822355898622E-5</v>
      </c>
      <c r="R6" s="4">
        <f>'NEB Data'!R36*About!$A$41*About!$B$46</f>
        <v>1.9894248436384881E-5</v>
      </c>
      <c r="S6" s="4">
        <f>'NEB Data'!S36*About!$A$41*About!$B$46</f>
        <v>2.0047674516871139E-5</v>
      </c>
      <c r="T6" s="4">
        <f>'NEB Data'!T36*About!$A$41*About!$B$46</f>
        <v>2.0201100597357398E-5</v>
      </c>
      <c r="U6" s="4">
        <f>'NEB Data'!U36*About!$A$41*About!$B$46</f>
        <v>2.0354526677843656E-5</v>
      </c>
      <c r="V6" s="4">
        <f>'NEB Data'!V36*About!$A$41*About!$B$46</f>
        <v>2.0507952758329915E-5</v>
      </c>
      <c r="W6" s="4">
        <f>'NEB Data'!W36*About!$A$41*About!$B$46</f>
        <v>2.0661378838816174E-5</v>
      </c>
      <c r="X6" s="4">
        <f>'NEB Data'!X36*About!$A$41*About!$B$46</f>
        <v>2.0825033324668184E-5</v>
      </c>
      <c r="Y6" s="4">
        <f>'NEB Data'!Y36*About!$A$41*About!$B$46</f>
        <v>2.0988687810520195E-5</v>
      </c>
      <c r="Z6" s="4">
        <f>'NEB Data'!Z36*About!$A$41*About!$B$46</f>
        <v>2.1152342296372202E-5</v>
      </c>
      <c r="AA6" s="4">
        <f>'NEB Data'!AA36*About!$A$41*About!$B$46</f>
        <v>2.1305768376858458E-5</v>
      </c>
      <c r="AB6" s="4">
        <f t="shared" si="1"/>
        <v>2.1458512563653654E-5</v>
      </c>
      <c r="AC6" s="4">
        <f t="shared" si="1"/>
        <v>2.1615720054608497E-5</v>
      </c>
      <c r="AD6" s="4">
        <f t="shared" si="1"/>
        <v>2.1772927545563286E-5</v>
      </c>
      <c r="AE6" s="4">
        <f t="shared" si="1"/>
        <v>2.1930135036518129E-5</v>
      </c>
      <c r="AF6" s="4">
        <f t="shared" si="1"/>
        <v>2.2087342527472918E-5</v>
      </c>
      <c r="AG6" s="4">
        <f t="shared" si="1"/>
        <v>2.2244550018427707E-5</v>
      </c>
      <c r="AH6" s="4">
        <f t="shared" si="1"/>
        <v>2.240175750938255E-5</v>
      </c>
      <c r="AI6" s="4">
        <f t="shared" si="1"/>
        <v>2.2558965000337339E-5</v>
      </c>
      <c r="AJ6" s="4">
        <f t="shared" si="1"/>
        <v>2.2716172491292128E-5</v>
      </c>
      <c r="AK6" s="4">
        <f t="shared" si="1"/>
        <v>2.2873379982246971E-5</v>
      </c>
    </row>
    <row r="7" spans="1:37" x14ac:dyDescent="0.25">
      <c r="A7" s="2" t="s">
        <v>22</v>
      </c>
      <c r="B7" s="9">
        <f>'NEB Data'!B36*About!$A$41*About!$B$46</f>
        <v>2.0763662892473682E-5</v>
      </c>
      <c r="C7" s="9">
        <f>'NEB Data'!C36*About!$A$41*About!$B$46</f>
        <v>1.4882329807167095E-5</v>
      </c>
      <c r="D7" s="9">
        <f>'NEB Data'!D36*About!$A$41*About!$B$46</f>
        <v>1.5567632966672384E-5</v>
      </c>
      <c r="E7" s="9">
        <f>'NEB Data'!E36*About!$A$41*About!$B$46</f>
        <v>1.6130195261788665E-5</v>
      </c>
      <c r="F7" s="9">
        <f>'NEB Data'!F36*About!$A$41*About!$B$46</f>
        <v>1.6437047422761185E-5</v>
      </c>
      <c r="G7" s="9">
        <f>'NEB Data'!G36*About!$A$41*About!$B$46</f>
        <v>1.6917782474951462E-5</v>
      </c>
      <c r="H7" s="9">
        <f>'NEB Data'!H36*About!$A$41*About!$B$46</f>
        <v>1.7316690284215735E-5</v>
      </c>
      <c r="I7" s="9">
        <f>'NEB Data'!I36*About!$A$41*About!$B$46</f>
        <v>1.76133140398225E-5</v>
      </c>
      <c r="J7" s="9">
        <f>'NEB Data'!J36*About!$A$41*About!$B$46</f>
        <v>1.7889480984697764E-5</v>
      </c>
      <c r="K7" s="9">
        <f>'NEB Data'!K36*About!$A$41*About!$B$46</f>
        <v>1.8134962713475778E-5</v>
      </c>
      <c r="L7" s="9">
        <f>'NEB Data'!L36*About!$A$41*About!$B$46</f>
        <v>1.8380444442253793E-5</v>
      </c>
      <c r="M7" s="9">
        <f>'NEB Data'!M36*About!$A$41*About!$B$46</f>
        <v>1.8646382981763311E-5</v>
      </c>
      <c r="N7" s="9">
        <f>'NEB Data'!N36*About!$A$41*About!$B$46</f>
        <v>1.8912321521272823E-5</v>
      </c>
      <c r="O7" s="9">
        <f>'NEB Data'!O36*About!$A$41*About!$B$46</f>
        <v>1.9188488466148091E-5</v>
      </c>
      <c r="P7" s="9">
        <f>'NEB Data'!P36*About!$A$41*About!$B$46</f>
        <v>1.9464655411023355E-5</v>
      </c>
      <c r="Q7" s="9">
        <f>'NEB Data'!Q36*About!$A$41*About!$B$46</f>
        <v>1.9740822355898622E-5</v>
      </c>
      <c r="R7" s="9">
        <f>'NEB Data'!R36*About!$A$41*About!$B$46</f>
        <v>1.9894248436384881E-5</v>
      </c>
      <c r="S7" s="9">
        <f>'NEB Data'!S36*About!$A$41*About!$B$46</f>
        <v>2.0047674516871139E-5</v>
      </c>
      <c r="T7" s="9">
        <f>'NEB Data'!T36*About!$A$41*About!$B$46</f>
        <v>2.0201100597357398E-5</v>
      </c>
      <c r="U7" s="9">
        <f>'NEB Data'!U36*About!$A$41*About!$B$46</f>
        <v>2.0354526677843656E-5</v>
      </c>
      <c r="V7" s="9">
        <f>'NEB Data'!V36*About!$A$41*About!$B$46</f>
        <v>2.0507952758329915E-5</v>
      </c>
      <c r="W7" s="9">
        <f>'NEB Data'!W36*About!$A$41*About!$B$46</f>
        <v>2.0661378838816174E-5</v>
      </c>
      <c r="X7" s="9">
        <f>'NEB Data'!X36*About!$A$41*About!$B$46</f>
        <v>2.0825033324668184E-5</v>
      </c>
      <c r="Y7" s="9">
        <f>'NEB Data'!Y36*About!$A$41*About!$B$46</f>
        <v>2.0988687810520195E-5</v>
      </c>
      <c r="Z7" s="9">
        <f>'NEB Data'!Z36*About!$A$41*About!$B$46</f>
        <v>2.1152342296372202E-5</v>
      </c>
      <c r="AA7" s="9">
        <f>'NEB Data'!AA36*About!$A$41*About!$B$46</f>
        <v>2.1305768376858458E-5</v>
      </c>
      <c r="AB7" s="4">
        <f t="shared" si="1"/>
        <v>2.1458512563653654E-5</v>
      </c>
      <c r="AC7" s="4">
        <f t="shared" si="1"/>
        <v>2.1615720054608497E-5</v>
      </c>
      <c r="AD7" s="4">
        <f t="shared" si="1"/>
        <v>2.1772927545563286E-5</v>
      </c>
      <c r="AE7" s="4">
        <f t="shared" si="1"/>
        <v>2.1930135036518129E-5</v>
      </c>
      <c r="AF7" s="4">
        <f t="shared" si="1"/>
        <v>2.2087342527472918E-5</v>
      </c>
      <c r="AG7" s="4">
        <f t="shared" si="1"/>
        <v>2.2244550018427707E-5</v>
      </c>
      <c r="AH7" s="4">
        <f t="shared" si="1"/>
        <v>2.240175750938255E-5</v>
      </c>
      <c r="AI7" s="4">
        <f t="shared" si="1"/>
        <v>2.2558965000337339E-5</v>
      </c>
      <c r="AJ7" s="4">
        <f t="shared" si="1"/>
        <v>2.2716172491292128E-5</v>
      </c>
      <c r="AK7" s="4">
        <f>TREND($R7:$AA7,$R$1:$AA$1,AK$1)</f>
        <v>2.2873379982246971E-5</v>
      </c>
    </row>
    <row r="8" spans="1:37" x14ac:dyDescent="0.25">
      <c r="A8" s="2" t="s">
        <v>24</v>
      </c>
      <c r="B8" s="1">
        <v>0</v>
      </c>
      <c r="C8" s="1">
        <v>0</v>
      </c>
      <c r="D8" s="1">
        <v>0</v>
      </c>
      <c r="E8" s="8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ref="AB8:AK8" si="2">TREND($R8:$AA8,$R$1:$AA$1,AB$1)</f>
        <v>0</v>
      </c>
      <c r="AC8" s="9">
        <f t="shared" si="2"/>
        <v>0</v>
      </c>
      <c r="AD8" s="9">
        <f t="shared" si="2"/>
        <v>0</v>
      </c>
      <c r="AE8" s="9">
        <f t="shared" si="2"/>
        <v>0</v>
      </c>
      <c r="AF8" s="9">
        <f t="shared" si="2"/>
        <v>0</v>
      </c>
      <c r="AG8" s="9">
        <f t="shared" si="2"/>
        <v>0</v>
      </c>
      <c r="AH8" s="9">
        <f t="shared" si="2"/>
        <v>0</v>
      </c>
      <c r="AI8" s="9">
        <f t="shared" si="2"/>
        <v>0</v>
      </c>
      <c r="AJ8" s="9">
        <f t="shared" si="2"/>
        <v>0</v>
      </c>
      <c r="AK8" s="9">
        <f t="shared" si="2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35" width="9.140625" style="1"/>
    <col min="36" max="36" width="12.140625" style="1" bestFit="1" customWidth="1"/>
    <col min="37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5">
      <c r="A2" s="2" t="s">
        <v>1</v>
      </c>
      <c r="B2" s="4">
        <f>'BFCpUEbS-petroleum-gasoline'!B2</f>
        <v>3.332414468161539E-5</v>
      </c>
      <c r="C2" s="4">
        <f>'BFCpUEbS-petroleum-gasoline'!C2</f>
        <v>3.6014215292807797E-5</v>
      </c>
      <c r="D2" s="4">
        <f>'BFCpUEbS-petroleum-gasoline'!D2</f>
        <v>3.739505001718413E-5</v>
      </c>
      <c r="E2" s="4">
        <f>'BFCpUEbS-petroleum-gasoline'!E2</f>
        <v>3.8489489391319445E-5</v>
      </c>
      <c r="F2" s="4">
        <f>'BFCpUEbS-petroleum-gasoline'!F2</f>
        <v>3.9021366470338462E-5</v>
      </c>
      <c r="G2" s="4">
        <f>'BFCpUEbS-petroleum-gasoline'!G2</f>
        <v>3.9921466142524516E-5</v>
      </c>
      <c r="H2" s="4">
        <f>'BFCpUEbS-petroleum-gasoline'!H2</f>
        <v>4.0698824950321564E-5</v>
      </c>
      <c r="I2" s="4">
        <f>'BFCpUEbS-petroleum-gasoline'!I2</f>
        <v>4.1281844056169345E-5</v>
      </c>
      <c r="J2" s="4">
        <f>'BFCpUEbS-petroleum-gasoline'!J2</f>
        <v>4.1793264324456872E-5</v>
      </c>
      <c r="K2" s="4">
        <f>'BFCpUEbS-petroleum-gasoline'!K2</f>
        <v>4.2253542565915647E-5</v>
      </c>
      <c r="L2" s="4">
        <f>'BFCpUEbS-petroleum-gasoline'!L2</f>
        <v>4.2724049212740185E-5</v>
      </c>
      <c r="M2" s="4">
        <f>'BFCpUEbS-petroleum-gasoline'!M2</f>
        <v>4.3225241075661956E-5</v>
      </c>
      <c r="N2" s="4">
        <f>'BFCpUEbS-petroleum-gasoline'!N2</f>
        <v>4.3736661343949489E-5</v>
      </c>
      <c r="O2" s="4">
        <f>'BFCpUEbS-petroleum-gasoline'!O2</f>
        <v>4.4258310017602764E-5</v>
      </c>
      <c r="P2" s="4">
        <f>'BFCpUEbS-petroleum-gasoline'!P2</f>
        <v>4.4810643907353299E-5</v>
      </c>
      <c r="Q2" s="4">
        <f>'BFCpUEbS-petroleum-gasoline'!Q2</f>
        <v>4.5362977797103827E-5</v>
      </c>
      <c r="R2" s="4">
        <f>'BFCpUEbS-petroleum-gasoline'!R2</f>
        <v>4.5618687931247594E-5</v>
      </c>
      <c r="S2" s="4">
        <f>'BFCpUEbS-petroleum-gasoline'!S2</f>
        <v>4.5884626470757109E-5</v>
      </c>
      <c r="T2" s="4">
        <f>'BFCpUEbS-petroleum-gasoline'!T2</f>
        <v>4.6150565010266618E-5</v>
      </c>
      <c r="U2" s="4">
        <f>'BFCpUEbS-petroleum-gasoline'!U2</f>
        <v>4.641650354977614E-5</v>
      </c>
      <c r="V2" s="4">
        <f>'BFCpUEbS-petroleum-gasoline'!V2</f>
        <v>4.6692670494651404E-5</v>
      </c>
      <c r="W2" s="4">
        <f>'BFCpUEbS-petroleum-gasoline'!W2</f>
        <v>4.6979065844892417E-5</v>
      </c>
      <c r="X2" s="4">
        <f>'BFCpUEbS-petroleum-gasoline'!X2</f>
        <v>4.7265461195133436E-5</v>
      </c>
      <c r="Y2" s="4">
        <f>'BFCpUEbS-petroleum-gasoline'!Y2</f>
        <v>4.7551856545374456E-5</v>
      </c>
      <c r="Z2" s="4">
        <f>'BFCpUEbS-petroleum-gasoline'!Z2</f>
        <v>4.7838251895615469E-5</v>
      </c>
      <c r="AA2" s="4">
        <f>'BFCpUEbS-petroleum-gasoline'!AA2</f>
        <v>4.8134875651222244E-5</v>
      </c>
      <c r="AB2" s="4">
        <f>'BFCpUEbS-petroleum-gasoline'!AB2</f>
        <v>4.8391949572747965E-5</v>
      </c>
      <c r="AC2" s="4">
        <f>'BFCpUEbS-petroleum-gasoline'!AC2</f>
        <v>4.8671711957085214E-5</v>
      </c>
      <c r="AD2" s="4">
        <f>'BFCpUEbS-petroleum-gasoline'!AD2</f>
        <v>4.8951474341422355E-5</v>
      </c>
      <c r="AE2" s="4">
        <f>'BFCpUEbS-petroleum-gasoline'!AE2</f>
        <v>4.9231236725759495E-5</v>
      </c>
      <c r="AF2" s="4">
        <f>'BFCpUEbS-petroleum-gasoline'!AF2</f>
        <v>4.9510999110096636E-5</v>
      </c>
      <c r="AG2" s="4">
        <f>'BFCpUEbS-petroleum-gasoline'!AG2</f>
        <v>4.9790761494433885E-5</v>
      </c>
      <c r="AH2" s="4">
        <f>'BFCpUEbS-petroleum-gasoline'!AH2</f>
        <v>5.0070523878771025E-5</v>
      </c>
      <c r="AI2" s="4">
        <f>'BFCpUEbS-petroleum-gasoline'!AI2</f>
        <v>5.0350286263108166E-5</v>
      </c>
      <c r="AJ2" s="4">
        <f>'BFCpUEbS-petroleum-gasoline'!AJ2</f>
        <v>5.0630048647445306E-5</v>
      </c>
      <c r="AK2" s="4">
        <f>'BFCpUEbS-petroleum-gasoline'!AK2</f>
        <v>5.0909811031782447E-5</v>
      </c>
    </row>
    <row r="3" spans="1:37" x14ac:dyDescent="0.25">
      <c r="A3" s="2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9">
        <f t="shared" ref="AB3:AK8" si="0">TREND($R3:$AA3,$R$1:$AA$1,AB$1)</f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  <c r="AJ3" s="9">
        <f t="shared" si="0"/>
        <v>0</v>
      </c>
      <c r="AK3" s="9">
        <f t="shared" si="0"/>
        <v>0</v>
      </c>
    </row>
    <row r="4" spans="1:37" x14ac:dyDescent="0.25">
      <c r="A4" s="2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9">
        <f t="shared" si="0"/>
        <v>0</v>
      </c>
      <c r="AC4" s="9">
        <f t="shared" si="0"/>
        <v>0</v>
      </c>
      <c r="AD4" s="9">
        <f t="shared" si="0"/>
        <v>0</v>
      </c>
      <c r="AE4" s="9">
        <f t="shared" si="0"/>
        <v>0</v>
      </c>
      <c r="AF4" s="9">
        <f t="shared" si="0"/>
        <v>0</v>
      </c>
      <c r="AG4" s="9">
        <f t="shared" si="0"/>
        <v>0</v>
      </c>
      <c r="AH4" s="9">
        <f t="shared" si="0"/>
        <v>0</v>
      </c>
      <c r="AI4" s="9">
        <f t="shared" si="0"/>
        <v>0</v>
      </c>
      <c r="AJ4" s="9">
        <f t="shared" si="0"/>
        <v>0</v>
      </c>
      <c r="AK4" s="9">
        <f t="shared" si="0"/>
        <v>0</v>
      </c>
    </row>
    <row r="5" spans="1:37" x14ac:dyDescent="0.25">
      <c r="A5" s="2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  <c r="AJ5" s="9">
        <f t="shared" si="0"/>
        <v>0</v>
      </c>
      <c r="AK5" s="9">
        <f t="shared" si="0"/>
        <v>0</v>
      </c>
    </row>
    <row r="6" spans="1:37" x14ac:dyDescent="0.25">
      <c r="A6" s="2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9">
        <f t="shared" si="0"/>
        <v>0</v>
      </c>
      <c r="AC6" s="9">
        <f t="shared" si="0"/>
        <v>0</v>
      </c>
      <c r="AD6" s="9">
        <f t="shared" si="0"/>
        <v>0</v>
      </c>
      <c r="AE6" s="9">
        <f t="shared" si="0"/>
        <v>0</v>
      </c>
      <c r="AF6" s="9">
        <f t="shared" si="0"/>
        <v>0</v>
      </c>
      <c r="AG6" s="9">
        <f t="shared" si="0"/>
        <v>0</v>
      </c>
      <c r="AH6" s="9">
        <f t="shared" si="0"/>
        <v>0</v>
      </c>
      <c r="AI6" s="9">
        <f t="shared" si="0"/>
        <v>0</v>
      </c>
      <c r="AJ6" s="9">
        <f t="shared" si="0"/>
        <v>0</v>
      </c>
      <c r="AK6" s="9">
        <f t="shared" si="0"/>
        <v>0</v>
      </c>
    </row>
    <row r="7" spans="1:37" x14ac:dyDescent="0.25">
      <c r="A7" s="2" t="s">
        <v>22</v>
      </c>
      <c r="B7" s="1">
        <f t="shared" ref="B7:AA7" si="1">B3</f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">
        <f t="shared" si="1"/>
        <v>0</v>
      </c>
      <c r="Q7" s="1">
        <f t="shared" si="1"/>
        <v>0</v>
      </c>
      <c r="R7" s="1">
        <f t="shared" si="1"/>
        <v>0</v>
      </c>
      <c r="S7" s="1">
        <f t="shared" si="1"/>
        <v>0</v>
      </c>
      <c r="T7" s="1">
        <f t="shared" si="1"/>
        <v>0</v>
      </c>
      <c r="U7" s="1">
        <f t="shared" si="1"/>
        <v>0</v>
      </c>
      <c r="V7" s="1">
        <f t="shared" si="1"/>
        <v>0</v>
      </c>
      <c r="W7" s="1">
        <f t="shared" si="1"/>
        <v>0</v>
      </c>
      <c r="X7" s="1">
        <f t="shared" si="1"/>
        <v>0</v>
      </c>
      <c r="Y7" s="1">
        <f t="shared" si="1"/>
        <v>0</v>
      </c>
      <c r="Z7" s="1">
        <f t="shared" si="1"/>
        <v>0</v>
      </c>
      <c r="AA7" s="1">
        <f t="shared" si="1"/>
        <v>0</v>
      </c>
      <c r="AB7" s="9">
        <f t="shared" si="0"/>
        <v>0</v>
      </c>
      <c r="AC7" s="9">
        <f t="shared" si="0"/>
        <v>0</v>
      </c>
      <c r="AD7" s="9">
        <f t="shared" si="0"/>
        <v>0</v>
      </c>
      <c r="AE7" s="9">
        <f t="shared" si="0"/>
        <v>0</v>
      </c>
      <c r="AF7" s="9">
        <f t="shared" si="0"/>
        <v>0</v>
      </c>
      <c r="AG7" s="9">
        <f t="shared" si="0"/>
        <v>0</v>
      </c>
      <c r="AH7" s="9">
        <f t="shared" si="0"/>
        <v>0</v>
      </c>
      <c r="AI7" s="9">
        <f t="shared" si="0"/>
        <v>0</v>
      </c>
      <c r="AJ7" s="9">
        <f t="shared" si="0"/>
        <v>0</v>
      </c>
      <c r="AK7" s="9">
        <f t="shared" si="0"/>
        <v>0</v>
      </c>
    </row>
    <row r="8" spans="1:37" x14ac:dyDescent="0.25">
      <c r="A8" s="2" t="s">
        <v>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9">
        <f t="shared" si="0"/>
        <v>0</v>
      </c>
      <c r="AK8" s="9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AK2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5">
      <c r="A2" s="2" t="s">
        <v>1</v>
      </c>
      <c r="B2" s="4">
        <f>'BFCpUEbS-petroleum-diesel'!B2</f>
        <v>3.2301304145040331E-5</v>
      </c>
      <c r="C2" s="4">
        <f>'BFCpUEbS-petroleum-diesel'!C2</f>
        <v>3.4868633891843732E-5</v>
      </c>
      <c r="D2" s="4">
        <f>'BFCpUEbS-petroleum-diesel'!D2</f>
        <v>3.6096042535733793E-5</v>
      </c>
      <c r="E2" s="4">
        <f>'BFCpUEbS-petroleum-diesel'!E2</f>
        <v>3.7047284234748605E-5</v>
      </c>
      <c r="F2" s="4">
        <f>'BFCpUEbS-petroleum-diesel'!F2</f>
        <v>3.7476877260110134E-5</v>
      </c>
      <c r="G2" s="4">
        <f>'BFCpUEbS-petroleum-diesel'!G2</f>
        <v>3.8254236067907176E-5</v>
      </c>
      <c r="H2" s="4">
        <f>'BFCpUEbS-petroleum-diesel'!H2</f>
        <v>3.8919082416680961E-5</v>
      </c>
      <c r="I2" s="4">
        <f>'BFCpUEbS-petroleum-diesel'!I2</f>
        <v>3.9420274279602738E-5</v>
      </c>
      <c r="J2" s="4">
        <f>'BFCpUEbS-petroleum-diesel'!J2</f>
        <v>3.9849867304964261E-5</v>
      </c>
      <c r="K2" s="4">
        <f>'BFCpUEbS-petroleum-diesel'!K2</f>
        <v>4.0228318303497033E-5</v>
      </c>
      <c r="L2" s="4">
        <f>'BFCpUEbS-petroleum-diesel'!L2</f>
        <v>4.0637454518127058E-5</v>
      </c>
      <c r="M2" s="4">
        <f>'BFCpUEbS-petroleum-diesel'!M2</f>
        <v>4.1067047543488587E-5</v>
      </c>
      <c r="N2" s="4">
        <f>'BFCpUEbS-petroleum-diesel'!N2</f>
        <v>4.1506868974215852E-5</v>
      </c>
      <c r="O2" s="4">
        <f>'BFCpUEbS-petroleum-diesel'!O2</f>
        <v>4.1967147215674635E-5</v>
      </c>
      <c r="P2" s="4">
        <f>'BFCpUEbS-petroleum-diesel'!P2</f>
        <v>4.2447882267864915E-5</v>
      </c>
      <c r="Q2" s="4">
        <f>'BFCpUEbS-petroleum-diesel'!Q2</f>
        <v>4.2938845725420937E-5</v>
      </c>
      <c r="R2" s="4">
        <f>'BFCpUEbS-petroleum-diesel'!R2</f>
        <v>4.3153642238101701E-5</v>
      </c>
      <c r="S2" s="4">
        <f>'BFCpUEbS-petroleum-diesel'!S2</f>
        <v>4.3378667156148215E-5</v>
      </c>
      <c r="T2" s="4">
        <f>'BFCpUEbS-petroleum-diesel'!T2</f>
        <v>4.3603692074194728E-5</v>
      </c>
      <c r="U2" s="4">
        <f>'BFCpUEbS-petroleum-diesel'!U2</f>
        <v>4.38184885868755E-5</v>
      </c>
      <c r="V2" s="4">
        <f>'BFCpUEbS-petroleum-diesel'!V2</f>
        <v>4.4053741910287755E-5</v>
      </c>
      <c r="W2" s="4">
        <f>'BFCpUEbS-petroleum-diesel'!W2</f>
        <v>4.4299223639065773E-5</v>
      </c>
      <c r="X2" s="4">
        <f>'BFCpUEbS-petroleum-diesel'!X2</f>
        <v>4.4534476962478028E-5</v>
      </c>
      <c r="Y2" s="4">
        <f>'BFCpUEbS-petroleum-diesel'!Y2</f>
        <v>4.4779958691256046E-5</v>
      </c>
      <c r="Z2" s="4">
        <f>'BFCpUEbS-petroleum-diesel'!Z2</f>
        <v>4.5025440420034064E-5</v>
      </c>
      <c r="AA2" s="4">
        <f>'BFCpUEbS-petroleum-diesel'!AA2</f>
        <v>4.5281150554177824E-5</v>
      </c>
      <c r="AB2" s="4">
        <f>'BFCpUEbS-petroleum-diesel'!AB2</f>
        <v>4.5491173811021174E-5</v>
      </c>
      <c r="AC2" s="4">
        <f>'BFCpUEbS-petroleum-diesel'!AC2</f>
        <v>4.5727233008795599E-5</v>
      </c>
      <c r="AD2" s="4">
        <f>'BFCpUEbS-petroleum-diesel'!AD2</f>
        <v>4.5963292206570023E-5</v>
      </c>
      <c r="AE2" s="4">
        <f>'BFCpUEbS-petroleum-diesel'!AE2</f>
        <v>4.6199351404344448E-5</v>
      </c>
      <c r="AF2" s="4">
        <f>'BFCpUEbS-petroleum-diesel'!AF2</f>
        <v>4.6435410602118873E-5</v>
      </c>
      <c r="AG2" s="4">
        <f>'BFCpUEbS-petroleum-diesel'!AG2</f>
        <v>4.6671469799893243E-5</v>
      </c>
      <c r="AH2" s="4">
        <f>'BFCpUEbS-petroleum-diesel'!AH2</f>
        <v>4.6907528997667668E-5</v>
      </c>
      <c r="AI2" s="4">
        <f>'BFCpUEbS-petroleum-diesel'!AI2</f>
        <v>4.7143588195442093E-5</v>
      </c>
      <c r="AJ2" s="4">
        <f>'BFCpUEbS-petroleum-diesel'!AJ2</f>
        <v>4.7379647393216518E-5</v>
      </c>
      <c r="AK2" s="4">
        <f>'BFCpUEbS-petroleum-diesel'!AK2</f>
        <v>4.7615706590990942E-5</v>
      </c>
    </row>
    <row r="3" spans="1:37" x14ac:dyDescent="0.25">
      <c r="A3" s="2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9">
        <f t="shared" ref="AB3:AK8" si="0">TREND($R3:$AA3,$R$1:$AA$1,AB$1)</f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  <c r="AJ3" s="9">
        <f t="shared" si="0"/>
        <v>0</v>
      </c>
      <c r="AK3" s="9">
        <f t="shared" si="0"/>
        <v>0</v>
      </c>
    </row>
    <row r="4" spans="1:37" x14ac:dyDescent="0.25">
      <c r="A4" s="2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9">
        <f t="shared" si="0"/>
        <v>0</v>
      </c>
      <c r="AC4" s="9">
        <f t="shared" si="0"/>
        <v>0</v>
      </c>
      <c r="AD4" s="9">
        <f t="shared" si="0"/>
        <v>0</v>
      </c>
      <c r="AE4" s="9">
        <f t="shared" si="0"/>
        <v>0</v>
      </c>
      <c r="AF4" s="9">
        <f t="shared" si="0"/>
        <v>0</v>
      </c>
      <c r="AG4" s="9">
        <f t="shared" si="0"/>
        <v>0</v>
      </c>
      <c r="AH4" s="9">
        <f t="shared" si="0"/>
        <v>0</v>
      </c>
      <c r="AI4" s="9">
        <f t="shared" si="0"/>
        <v>0</v>
      </c>
      <c r="AJ4" s="9">
        <f t="shared" si="0"/>
        <v>0</v>
      </c>
      <c r="AK4" s="9">
        <f t="shared" si="0"/>
        <v>0</v>
      </c>
    </row>
    <row r="5" spans="1:37" x14ac:dyDescent="0.25">
      <c r="A5" s="2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  <c r="AJ5" s="9">
        <f t="shared" si="0"/>
        <v>0</v>
      </c>
      <c r="AK5" s="9">
        <f t="shared" si="0"/>
        <v>0</v>
      </c>
    </row>
    <row r="6" spans="1:37" x14ac:dyDescent="0.25">
      <c r="A6" s="2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9">
        <f t="shared" si="0"/>
        <v>0</v>
      </c>
      <c r="AC6" s="9">
        <f t="shared" si="0"/>
        <v>0</v>
      </c>
      <c r="AD6" s="9">
        <f t="shared" si="0"/>
        <v>0</v>
      </c>
      <c r="AE6" s="9">
        <f t="shared" si="0"/>
        <v>0</v>
      </c>
      <c r="AF6" s="9">
        <f t="shared" si="0"/>
        <v>0</v>
      </c>
      <c r="AG6" s="9">
        <f t="shared" si="0"/>
        <v>0</v>
      </c>
      <c r="AH6" s="9">
        <f t="shared" si="0"/>
        <v>0</v>
      </c>
      <c r="AI6" s="9">
        <f t="shared" si="0"/>
        <v>0</v>
      </c>
      <c r="AJ6" s="9">
        <f t="shared" si="0"/>
        <v>0</v>
      </c>
      <c r="AK6" s="9">
        <f t="shared" si="0"/>
        <v>0</v>
      </c>
    </row>
    <row r="7" spans="1:37" x14ac:dyDescent="0.25">
      <c r="A7" s="2" t="s">
        <v>22</v>
      </c>
      <c r="B7" s="1">
        <f t="shared" ref="B7:AA7" si="1">B3</f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">
        <f t="shared" si="1"/>
        <v>0</v>
      </c>
      <c r="Q7" s="1">
        <f t="shared" si="1"/>
        <v>0</v>
      </c>
      <c r="R7" s="1">
        <f t="shared" si="1"/>
        <v>0</v>
      </c>
      <c r="S7" s="1">
        <f t="shared" si="1"/>
        <v>0</v>
      </c>
      <c r="T7" s="1">
        <f t="shared" si="1"/>
        <v>0</v>
      </c>
      <c r="U7" s="1">
        <f t="shared" si="1"/>
        <v>0</v>
      </c>
      <c r="V7" s="1">
        <f t="shared" si="1"/>
        <v>0</v>
      </c>
      <c r="W7" s="1">
        <f t="shared" si="1"/>
        <v>0</v>
      </c>
      <c r="X7" s="1">
        <f t="shared" si="1"/>
        <v>0</v>
      </c>
      <c r="Y7" s="1">
        <f t="shared" si="1"/>
        <v>0</v>
      </c>
      <c r="Z7" s="1">
        <f t="shared" si="1"/>
        <v>0</v>
      </c>
      <c r="AA7" s="1">
        <f t="shared" si="1"/>
        <v>0</v>
      </c>
      <c r="AB7" s="9">
        <f t="shared" si="0"/>
        <v>0</v>
      </c>
      <c r="AC7" s="9">
        <f t="shared" si="0"/>
        <v>0</v>
      </c>
      <c r="AD7" s="9">
        <f t="shared" si="0"/>
        <v>0</v>
      </c>
      <c r="AE7" s="9">
        <f t="shared" si="0"/>
        <v>0</v>
      </c>
      <c r="AF7" s="9">
        <f t="shared" si="0"/>
        <v>0</v>
      </c>
      <c r="AG7" s="9">
        <f t="shared" si="0"/>
        <v>0</v>
      </c>
      <c r="AH7" s="9">
        <f t="shared" si="0"/>
        <v>0</v>
      </c>
      <c r="AI7" s="9">
        <f t="shared" si="0"/>
        <v>0</v>
      </c>
      <c r="AJ7" s="9">
        <f t="shared" si="0"/>
        <v>0</v>
      </c>
      <c r="AK7" s="9">
        <f t="shared" si="0"/>
        <v>0</v>
      </c>
    </row>
    <row r="8" spans="1:37" x14ac:dyDescent="0.25">
      <c r="A8" s="2" t="s">
        <v>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9">
        <f t="shared" si="0"/>
        <v>0</v>
      </c>
      <c r="AK8" s="9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8" customWidth="1"/>
    <col min="6" max="27" width="10" style="1" customWidth="1"/>
    <col min="28" max="28" width="12.140625" style="1" bestFit="1" customWidth="1"/>
    <col min="29" max="29" width="9.140625" style="1"/>
    <col min="30" max="30" width="12.140625" style="1" bestFit="1" customWidth="1"/>
    <col min="31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11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5">
      <c r="A2" s="2" t="s">
        <v>1</v>
      </c>
      <c r="B2" s="4">
        <f>'Other Fuels'!C53</f>
        <v>2.269512E-5</v>
      </c>
      <c r="C2" s="4">
        <f>'Other Fuels'!D53</f>
        <v>2.4498943660544652E-5</v>
      </c>
      <c r="D2" s="4">
        <f>'Other Fuels'!E53</f>
        <v>2.5361329474350854E-5</v>
      </c>
      <c r="E2" s="4">
        <f>'Other Fuels'!F53</f>
        <v>2.6029678480050667E-5</v>
      </c>
      <c r="F2" s="4">
        <f>'Other Fuels'!G53</f>
        <v>2.633151351488284E-5</v>
      </c>
      <c r="G2" s="4">
        <f>'Other Fuels'!H53</f>
        <v>2.6877691196960101E-5</v>
      </c>
      <c r="H2" s="4">
        <f>'Other Fuels'!I53</f>
        <v>2.7344816846105131E-5</v>
      </c>
      <c r="I2" s="4">
        <f>'Other Fuels'!J53</f>
        <v>2.7696957720075998E-5</v>
      </c>
      <c r="J2" s="4">
        <f>'Other Fuels'!K53</f>
        <v>2.7998792754908172E-5</v>
      </c>
      <c r="K2" s="4">
        <f>'Other Fuels'!L53</f>
        <v>2.826469504749842E-5</v>
      </c>
      <c r="L2" s="4">
        <f>'Other Fuels'!M53</f>
        <v>2.8552156985433818E-5</v>
      </c>
      <c r="M2" s="4">
        <f>'Other Fuels'!N53</f>
        <v>2.8853992020265992E-5</v>
      </c>
      <c r="N2" s="4">
        <f>'Other Fuels'!O53</f>
        <v>2.9163013603546551E-5</v>
      </c>
      <c r="O2" s="4">
        <f>'Other Fuels'!P53</f>
        <v>2.9486408283723879E-5</v>
      </c>
      <c r="P2" s="4">
        <f>'Other Fuels'!Q53</f>
        <v>2.9824176060797978E-5</v>
      </c>
      <c r="Q2" s="4">
        <f>'Other Fuels'!R53</f>
        <v>3.0169130386320456E-5</v>
      </c>
      <c r="R2" s="4">
        <f>'Other Fuels'!S53</f>
        <v>3.0320047903736544E-5</v>
      </c>
      <c r="S2" s="4">
        <f>'Other Fuels'!T53</f>
        <v>3.0478151969601015E-5</v>
      </c>
      <c r="T2" s="4">
        <f>'Other Fuels'!U53</f>
        <v>3.0636256035465489E-5</v>
      </c>
      <c r="U2" s="4">
        <f>'Other Fuels'!V53</f>
        <v>3.0787173552881574E-5</v>
      </c>
      <c r="V2" s="4">
        <f>'Other Fuels'!W53</f>
        <v>3.0952464167194424E-5</v>
      </c>
      <c r="W2" s="4">
        <f>'Other Fuels'!X53</f>
        <v>3.112494132995567E-5</v>
      </c>
      <c r="X2" s="4">
        <f>'Other Fuels'!Y53</f>
        <v>3.1290231944268527E-5</v>
      </c>
      <c r="Y2" s="4">
        <f>'Other Fuels'!Z53</f>
        <v>3.1462709107029766E-5</v>
      </c>
      <c r="Z2" s="4">
        <f>'Other Fuels'!AA53</f>
        <v>3.1635186269791012E-5</v>
      </c>
      <c r="AA2" s="4">
        <f>'Other Fuels'!AB53</f>
        <v>3.181484998100064E-5</v>
      </c>
      <c r="AB2" s="9">
        <f>TREND($R2:$AA2,$R$1:$AA$1,AB$1)</f>
        <v>3.1962413775807471E-5</v>
      </c>
      <c r="AC2" s="9">
        <f t="shared" ref="AC2:AK2" si="0">TREND($R2:$AA2,$R$1:$AA$1,AC$1)</f>
        <v>3.2128270603028349E-5</v>
      </c>
      <c r="AD2" s="9">
        <f>TREND($R2:$AA2,$R$1:$AA$1,AD$1)</f>
        <v>3.2294127430249281E-5</v>
      </c>
      <c r="AE2" s="9">
        <f t="shared" si="0"/>
        <v>3.2459984257470213E-5</v>
      </c>
      <c r="AF2" s="9">
        <f t="shared" si="0"/>
        <v>3.2625841084691091E-5</v>
      </c>
      <c r="AG2" s="9">
        <f t="shared" si="0"/>
        <v>3.2791697911912024E-5</v>
      </c>
      <c r="AH2" s="9">
        <f t="shared" si="0"/>
        <v>3.2957554739132902E-5</v>
      </c>
      <c r="AI2" s="9">
        <f t="shared" si="0"/>
        <v>3.3123411566353834E-5</v>
      </c>
      <c r="AJ2" s="9">
        <f t="shared" si="0"/>
        <v>3.3289268393574766E-5</v>
      </c>
      <c r="AK2" s="9">
        <f t="shared" si="0"/>
        <v>3.3455125220795644E-5</v>
      </c>
    </row>
    <row r="3" spans="1:37" x14ac:dyDescent="0.25">
      <c r="A3" s="2" t="s">
        <v>2</v>
      </c>
      <c r="B3" s="1">
        <v>0</v>
      </c>
      <c r="C3" s="1">
        <v>0</v>
      </c>
      <c r="D3" s="1">
        <v>0</v>
      </c>
      <c r="E3" s="8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9">
        <f t="shared" ref="AB3:AK8" si="1">TREND($R3:$AA3,$R$1:$AA$1,AB$1)</f>
        <v>0</v>
      </c>
      <c r="AC3" s="9">
        <f t="shared" si="1"/>
        <v>0</v>
      </c>
      <c r="AD3" s="9">
        <f t="shared" si="1"/>
        <v>0</v>
      </c>
      <c r="AE3" s="9">
        <f t="shared" si="1"/>
        <v>0</v>
      </c>
      <c r="AF3" s="9">
        <f t="shared" si="1"/>
        <v>0</v>
      </c>
      <c r="AG3" s="9">
        <f t="shared" si="1"/>
        <v>0</v>
      </c>
      <c r="AH3" s="9">
        <f t="shared" si="1"/>
        <v>0</v>
      </c>
      <c r="AI3" s="9">
        <f t="shared" si="1"/>
        <v>0</v>
      </c>
      <c r="AJ3" s="9">
        <f t="shared" si="1"/>
        <v>0</v>
      </c>
      <c r="AK3" s="9">
        <f t="shared" si="1"/>
        <v>0</v>
      </c>
    </row>
    <row r="4" spans="1:37" x14ac:dyDescent="0.25">
      <c r="A4" s="2" t="s">
        <v>4</v>
      </c>
      <c r="B4" s="1">
        <v>0</v>
      </c>
      <c r="C4" s="1">
        <v>0</v>
      </c>
      <c r="D4" s="1">
        <v>0</v>
      </c>
      <c r="E4" s="8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9">
        <f t="shared" si="1"/>
        <v>0</v>
      </c>
      <c r="AC4" s="9">
        <f t="shared" si="1"/>
        <v>0</v>
      </c>
      <c r="AD4" s="9">
        <f t="shared" si="1"/>
        <v>0</v>
      </c>
      <c r="AE4" s="9">
        <f t="shared" si="1"/>
        <v>0</v>
      </c>
      <c r="AF4" s="9">
        <f t="shared" si="1"/>
        <v>0</v>
      </c>
      <c r="AG4" s="9">
        <f t="shared" si="1"/>
        <v>0</v>
      </c>
      <c r="AH4" s="9">
        <f t="shared" si="1"/>
        <v>0</v>
      </c>
      <c r="AI4" s="9">
        <f t="shared" si="1"/>
        <v>0</v>
      </c>
      <c r="AJ4" s="9">
        <f t="shared" si="1"/>
        <v>0</v>
      </c>
      <c r="AK4" s="9">
        <f t="shared" si="1"/>
        <v>0</v>
      </c>
    </row>
    <row r="5" spans="1:37" x14ac:dyDescent="0.25">
      <c r="A5" s="2" t="s">
        <v>5</v>
      </c>
      <c r="B5" s="1">
        <v>0</v>
      </c>
      <c r="C5" s="1">
        <v>0</v>
      </c>
      <c r="D5" s="1">
        <v>0</v>
      </c>
      <c r="E5" s="8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9">
        <f t="shared" si="1"/>
        <v>0</v>
      </c>
      <c r="AC5" s="9">
        <f t="shared" si="1"/>
        <v>0</v>
      </c>
      <c r="AD5" s="9">
        <f t="shared" si="1"/>
        <v>0</v>
      </c>
      <c r="AE5" s="9">
        <f t="shared" si="1"/>
        <v>0</v>
      </c>
      <c r="AF5" s="9">
        <f t="shared" si="1"/>
        <v>0</v>
      </c>
      <c r="AG5" s="9">
        <f t="shared" si="1"/>
        <v>0</v>
      </c>
      <c r="AH5" s="9">
        <f t="shared" si="1"/>
        <v>0</v>
      </c>
      <c r="AI5" s="9">
        <f t="shared" si="1"/>
        <v>0</v>
      </c>
      <c r="AJ5" s="9">
        <f t="shared" si="1"/>
        <v>0</v>
      </c>
      <c r="AK5" s="9">
        <f t="shared" si="1"/>
        <v>0</v>
      </c>
    </row>
    <row r="6" spans="1:37" x14ac:dyDescent="0.25">
      <c r="A6" s="2" t="s">
        <v>3</v>
      </c>
      <c r="B6" s="1">
        <v>0</v>
      </c>
      <c r="C6" s="1">
        <v>0</v>
      </c>
      <c r="D6" s="1">
        <v>0</v>
      </c>
      <c r="E6" s="8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9">
        <f t="shared" si="1"/>
        <v>0</v>
      </c>
      <c r="AC6" s="9">
        <f t="shared" si="1"/>
        <v>0</v>
      </c>
      <c r="AD6" s="9">
        <f t="shared" si="1"/>
        <v>0</v>
      </c>
      <c r="AE6" s="9">
        <f t="shared" si="1"/>
        <v>0</v>
      </c>
      <c r="AF6" s="9">
        <f t="shared" si="1"/>
        <v>0</v>
      </c>
      <c r="AG6" s="9">
        <f t="shared" si="1"/>
        <v>0</v>
      </c>
      <c r="AH6" s="9">
        <f t="shared" si="1"/>
        <v>0</v>
      </c>
      <c r="AI6" s="9">
        <f t="shared" si="1"/>
        <v>0</v>
      </c>
      <c r="AJ6" s="9">
        <f t="shared" si="1"/>
        <v>0</v>
      </c>
      <c r="AK6" s="9">
        <f t="shared" si="1"/>
        <v>0</v>
      </c>
    </row>
    <row r="7" spans="1:37" x14ac:dyDescent="0.25">
      <c r="A7" s="2" t="s">
        <v>22</v>
      </c>
      <c r="B7" s="1">
        <f t="shared" ref="B7:AA7" si="2">B3</f>
        <v>0</v>
      </c>
      <c r="C7" s="1">
        <f t="shared" si="2"/>
        <v>0</v>
      </c>
      <c r="D7" s="1">
        <f t="shared" si="2"/>
        <v>0</v>
      </c>
      <c r="E7" s="8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  <c r="AJ7" s="9">
        <f t="shared" si="1"/>
        <v>0</v>
      </c>
      <c r="AK7" s="9">
        <f t="shared" si="1"/>
        <v>0</v>
      </c>
    </row>
    <row r="8" spans="1:37" x14ac:dyDescent="0.25">
      <c r="A8" s="2" t="s">
        <v>24</v>
      </c>
      <c r="B8" s="1">
        <v>0</v>
      </c>
      <c r="C8" s="1">
        <v>0</v>
      </c>
      <c r="D8" s="1">
        <v>0</v>
      </c>
      <c r="E8" s="8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9">
        <f t="shared" si="1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5">
      <c r="A2" s="2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9">
        <f>TREND($R2:$AA2,$R$1:$AA$1,AB$1)</f>
        <v>0</v>
      </c>
      <c r="AC2" s="9">
        <f t="shared" ref="AC2:AK2" si="0">TREND($R2:$AA2,$R$1:$AA$1,AC$1)</f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25">
      <c r="A3" s="2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9">
        <f t="shared" ref="AB3:AK8" si="1">TREND($R3:$AA3,$R$1:$AA$1,AB$1)</f>
        <v>0</v>
      </c>
      <c r="AC3" s="9">
        <f t="shared" si="1"/>
        <v>0</v>
      </c>
      <c r="AD3" s="9">
        <f t="shared" si="1"/>
        <v>0</v>
      </c>
      <c r="AE3" s="9">
        <f t="shared" si="1"/>
        <v>0</v>
      </c>
      <c r="AF3" s="9">
        <f t="shared" si="1"/>
        <v>0</v>
      </c>
      <c r="AG3" s="9">
        <f t="shared" si="1"/>
        <v>0</v>
      </c>
      <c r="AH3" s="9">
        <f t="shared" si="1"/>
        <v>0</v>
      </c>
      <c r="AI3" s="9">
        <f t="shared" si="1"/>
        <v>0</v>
      </c>
      <c r="AJ3" s="9">
        <f t="shared" si="1"/>
        <v>0</v>
      </c>
      <c r="AK3" s="9">
        <f t="shared" si="1"/>
        <v>0</v>
      </c>
    </row>
    <row r="4" spans="1:37" x14ac:dyDescent="0.25">
      <c r="A4" s="2" t="s">
        <v>4</v>
      </c>
      <c r="B4" s="7">
        <f>'BFCpUEbS-natural-gas'!B7</f>
        <v>3.3446885546004402E-6</v>
      </c>
      <c r="C4" s="7">
        <f>'BFCpUEbS-natural-gas'!C7</f>
        <v>3.6413123102072073E-6</v>
      </c>
      <c r="D4" s="7">
        <f>'BFCpUEbS-natural-gas'!D7</f>
        <v>3.9993064980084776E-6</v>
      </c>
      <c r="E4" s="7">
        <f>'BFCpUEbS-natural-gas'!E7</f>
        <v>4.1220473623974848E-6</v>
      </c>
      <c r="F4" s="7">
        <f>'BFCpUEbS-natural-gas'!F7</f>
        <v>4.2550166321522416E-6</v>
      </c>
      <c r="G4" s="7">
        <f>'BFCpUEbS-natural-gas'!G7</f>
        <v>4.3675290911754975E-6</v>
      </c>
      <c r="H4" s="7">
        <f>'BFCpUEbS-natural-gas'!H7</f>
        <v>4.4595847394672541E-6</v>
      </c>
      <c r="I4" s="7">
        <f>'BFCpUEbS-natural-gas'!I7</f>
        <v>4.5209551716617569E-6</v>
      </c>
      <c r="J4" s="7">
        <f>'BFCpUEbS-natural-gas'!J7</f>
        <v>4.57209719849051E-6</v>
      </c>
      <c r="K4" s="7">
        <f>'BFCpUEbS-natural-gas'!K7</f>
        <v>4.5925540092220118E-6</v>
      </c>
      <c r="L4" s="7">
        <f>'BFCpUEbS-natural-gas'!L7</f>
        <v>4.6232392253192623E-6</v>
      </c>
      <c r="M4" s="7">
        <f>'BFCpUEbS-natural-gas'!M7</f>
        <v>4.6436960360507641E-6</v>
      </c>
      <c r="N4" s="7">
        <f>'BFCpUEbS-natural-gas'!N7</f>
        <v>4.6743812521480163E-6</v>
      </c>
      <c r="O4" s="7">
        <f>'BFCpUEbS-natural-gas'!O7</f>
        <v>4.6948380628795164E-6</v>
      </c>
      <c r="P4" s="7">
        <f>'BFCpUEbS-natural-gas'!P7</f>
        <v>4.7255232789767686E-6</v>
      </c>
      <c r="Q4" s="7">
        <f>'BFCpUEbS-natural-gas'!Q7</f>
        <v>4.7459800897082695E-6</v>
      </c>
      <c r="R4" s="7">
        <f>'BFCpUEbS-natural-gas'!R7</f>
        <v>4.7766653058055217E-6</v>
      </c>
      <c r="S4" s="7">
        <f>'BFCpUEbS-natural-gas'!S7</f>
        <v>4.8073505219027731E-6</v>
      </c>
      <c r="T4" s="7">
        <f>'BFCpUEbS-natural-gas'!T7</f>
        <v>4.8380357380000253E-6</v>
      </c>
      <c r="U4" s="7">
        <f>'BFCpUEbS-natural-gas'!U7</f>
        <v>4.8687209540972767E-6</v>
      </c>
      <c r="V4" s="7">
        <f>'BFCpUEbS-natural-gas'!V7</f>
        <v>4.8994061701945281E-6</v>
      </c>
      <c r="W4" s="7">
        <f>'BFCpUEbS-natural-gas'!W7</f>
        <v>4.919862980926029E-6</v>
      </c>
      <c r="X4" s="7">
        <f>'BFCpUEbS-natural-gas'!X7</f>
        <v>4.9505481970232812E-6</v>
      </c>
      <c r="Y4" s="7">
        <f>'BFCpUEbS-natural-gas'!Y7</f>
        <v>4.9812334131205326E-6</v>
      </c>
      <c r="Z4" s="7">
        <f>'BFCpUEbS-natural-gas'!Z7</f>
        <v>5.0119186292177848E-6</v>
      </c>
      <c r="AA4" s="7">
        <f>'BFCpUEbS-natural-gas'!AA7</f>
        <v>5.0426038453150362E-6</v>
      </c>
      <c r="AB4" s="7">
        <f>'BFCpUEbS-natural-gas'!AB7</f>
        <v>5.0698795929570388E-6</v>
      </c>
      <c r="AC4" s="7">
        <f>'BFCpUEbS-natural-gas'!AC7</f>
        <v>5.0990150506655409E-6</v>
      </c>
      <c r="AD4" s="7">
        <f>'BFCpUEbS-natural-gas'!AD7</f>
        <v>5.1281505083740429E-6</v>
      </c>
      <c r="AE4" s="7">
        <f>'BFCpUEbS-natural-gas'!AE7</f>
        <v>5.1572859660825449E-6</v>
      </c>
      <c r="AF4" s="7">
        <f>'BFCpUEbS-natural-gas'!AF7</f>
        <v>5.1864214237910469E-6</v>
      </c>
      <c r="AG4" s="7">
        <f>'BFCpUEbS-natural-gas'!AG7</f>
        <v>5.215556881499549E-6</v>
      </c>
      <c r="AH4" s="7">
        <f>'BFCpUEbS-natural-gas'!AH7</f>
        <v>5.244692339208051E-6</v>
      </c>
      <c r="AI4" s="7">
        <f>'BFCpUEbS-natural-gas'!AI7</f>
        <v>5.273827796916553E-6</v>
      </c>
      <c r="AJ4" s="7">
        <f>'BFCpUEbS-natural-gas'!AJ7</f>
        <v>5.302963254625055E-6</v>
      </c>
      <c r="AK4" s="7">
        <f>'BFCpUEbS-natural-gas'!AK7</f>
        <v>5.3320987123335571E-6</v>
      </c>
    </row>
    <row r="5" spans="1:37" x14ac:dyDescent="0.25">
      <c r="A5" s="2" t="s">
        <v>5</v>
      </c>
      <c r="B5" s="7">
        <f>B4</f>
        <v>3.3446885546004402E-6</v>
      </c>
      <c r="C5" s="7">
        <f t="shared" ref="C5:AK6" si="2">C4</f>
        <v>3.6413123102072073E-6</v>
      </c>
      <c r="D5" s="7">
        <f t="shared" si="2"/>
        <v>3.9993064980084776E-6</v>
      </c>
      <c r="E5" s="7">
        <f t="shared" si="2"/>
        <v>4.1220473623974848E-6</v>
      </c>
      <c r="F5" s="7">
        <f t="shared" si="2"/>
        <v>4.2550166321522416E-6</v>
      </c>
      <c r="G5" s="7">
        <f t="shared" si="2"/>
        <v>4.3675290911754975E-6</v>
      </c>
      <c r="H5" s="7">
        <f t="shared" si="2"/>
        <v>4.4595847394672541E-6</v>
      </c>
      <c r="I5" s="7">
        <f t="shared" si="2"/>
        <v>4.5209551716617569E-6</v>
      </c>
      <c r="J5" s="7">
        <f t="shared" si="2"/>
        <v>4.57209719849051E-6</v>
      </c>
      <c r="K5" s="7">
        <f t="shared" si="2"/>
        <v>4.5925540092220118E-6</v>
      </c>
      <c r="L5" s="7">
        <f t="shared" si="2"/>
        <v>4.6232392253192623E-6</v>
      </c>
      <c r="M5" s="7">
        <f t="shared" si="2"/>
        <v>4.6436960360507641E-6</v>
      </c>
      <c r="N5" s="7">
        <f t="shared" si="2"/>
        <v>4.6743812521480163E-6</v>
      </c>
      <c r="O5" s="7">
        <f t="shared" si="2"/>
        <v>4.6948380628795164E-6</v>
      </c>
      <c r="P5" s="7">
        <f t="shared" si="2"/>
        <v>4.7255232789767686E-6</v>
      </c>
      <c r="Q5" s="7">
        <f t="shared" si="2"/>
        <v>4.7459800897082695E-6</v>
      </c>
      <c r="R5" s="7">
        <f t="shared" si="2"/>
        <v>4.7766653058055217E-6</v>
      </c>
      <c r="S5" s="7">
        <f t="shared" si="2"/>
        <v>4.8073505219027731E-6</v>
      </c>
      <c r="T5" s="7">
        <f t="shared" si="2"/>
        <v>4.8380357380000253E-6</v>
      </c>
      <c r="U5" s="7">
        <f t="shared" si="2"/>
        <v>4.8687209540972767E-6</v>
      </c>
      <c r="V5" s="7">
        <f t="shared" si="2"/>
        <v>4.8994061701945281E-6</v>
      </c>
      <c r="W5" s="7">
        <f t="shared" si="2"/>
        <v>4.919862980926029E-6</v>
      </c>
      <c r="X5" s="7">
        <f t="shared" si="2"/>
        <v>4.9505481970232812E-6</v>
      </c>
      <c r="Y5" s="7">
        <f t="shared" si="2"/>
        <v>4.9812334131205326E-6</v>
      </c>
      <c r="Z5" s="7">
        <f t="shared" si="2"/>
        <v>5.0119186292177848E-6</v>
      </c>
      <c r="AA5" s="7">
        <f t="shared" si="2"/>
        <v>5.0426038453150362E-6</v>
      </c>
      <c r="AB5" s="7">
        <f t="shared" si="2"/>
        <v>5.0698795929570388E-6</v>
      </c>
      <c r="AC5" s="7">
        <f t="shared" si="2"/>
        <v>5.0990150506655409E-6</v>
      </c>
      <c r="AD5" s="7">
        <f t="shared" si="2"/>
        <v>5.1281505083740429E-6</v>
      </c>
      <c r="AE5" s="7">
        <f t="shared" si="2"/>
        <v>5.1572859660825449E-6</v>
      </c>
      <c r="AF5" s="7">
        <f t="shared" si="2"/>
        <v>5.1864214237910469E-6</v>
      </c>
      <c r="AG5" s="7">
        <f t="shared" si="2"/>
        <v>5.215556881499549E-6</v>
      </c>
      <c r="AH5" s="7">
        <f t="shared" si="2"/>
        <v>5.244692339208051E-6</v>
      </c>
      <c r="AI5" s="7">
        <f t="shared" si="2"/>
        <v>5.273827796916553E-6</v>
      </c>
      <c r="AJ5" s="7">
        <f t="shared" si="2"/>
        <v>5.302963254625055E-6</v>
      </c>
      <c r="AK5" s="7">
        <f t="shared" si="2"/>
        <v>5.3320987123335571E-6</v>
      </c>
    </row>
    <row r="6" spans="1:37" x14ac:dyDescent="0.25">
      <c r="A6" s="2" t="s">
        <v>3</v>
      </c>
      <c r="B6" s="7">
        <f>B5</f>
        <v>3.3446885546004402E-6</v>
      </c>
      <c r="C6" s="7">
        <f t="shared" si="2"/>
        <v>3.6413123102072073E-6</v>
      </c>
      <c r="D6" s="7">
        <f t="shared" si="2"/>
        <v>3.9993064980084776E-6</v>
      </c>
      <c r="E6" s="7">
        <f t="shared" si="2"/>
        <v>4.1220473623974848E-6</v>
      </c>
      <c r="F6" s="7">
        <f t="shared" si="2"/>
        <v>4.2550166321522416E-6</v>
      </c>
      <c r="G6" s="7">
        <f t="shared" si="2"/>
        <v>4.3675290911754975E-6</v>
      </c>
      <c r="H6" s="7">
        <f t="shared" si="2"/>
        <v>4.4595847394672541E-6</v>
      </c>
      <c r="I6" s="7">
        <f t="shared" si="2"/>
        <v>4.5209551716617569E-6</v>
      </c>
      <c r="J6" s="7">
        <f t="shared" si="2"/>
        <v>4.57209719849051E-6</v>
      </c>
      <c r="K6" s="7">
        <f t="shared" si="2"/>
        <v>4.5925540092220118E-6</v>
      </c>
      <c r="L6" s="7">
        <f t="shared" si="2"/>
        <v>4.6232392253192623E-6</v>
      </c>
      <c r="M6" s="7">
        <f t="shared" si="2"/>
        <v>4.6436960360507641E-6</v>
      </c>
      <c r="N6" s="7">
        <f t="shared" si="2"/>
        <v>4.6743812521480163E-6</v>
      </c>
      <c r="O6" s="7">
        <f t="shared" si="2"/>
        <v>4.6948380628795164E-6</v>
      </c>
      <c r="P6" s="7">
        <f t="shared" si="2"/>
        <v>4.7255232789767686E-6</v>
      </c>
      <c r="Q6" s="7">
        <f t="shared" si="2"/>
        <v>4.7459800897082695E-6</v>
      </c>
      <c r="R6" s="7">
        <f t="shared" si="2"/>
        <v>4.7766653058055217E-6</v>
      </c>
      <c r="S6" s="7">
        <f t="shared" si="2"/>
        <v>4.8073505219027731E-6</v>
      </c>
      <c r="T6" s="7">
        <f t="shared" si="2"/>
        <v>4.8380357380000253E-6</v>
      </c>
      <c r="U6" s="7">
        <f t="shared" si="2"/>
        <v>4.8687209540972767E-6</v>
      </c>
      <c r="V6" s="7">
        <f t="shared" si="2"/>
        <v>4.8994061701945281E-6</v>
      </c>
      <c r="W6" s="7">
        <f t="shared" si="2"/>
        <v>4.919862980926029E-6</v>
      </c>
      <c r="X6" s="7">
        <f t="shared" si="2"/>
        <v>4.9505481970232812E-6</v>
      </c>
      <c r="Y6" s="7">
        <f t="shared" si="2"/>
        <v>4.9812334131205326E-6</v>
      </c>
      <c r="Z6" s="7">
        <f t="shared" si="2"/>
        <v>5.0119186292177848E-6</v>
      </c>
      <c r="AA6" s="7">
        <f t="shared" si="2"/>
        <v>5.0426038453150362E-6</v>
      </c>
      <c r="AB6" s="7">
        <f t="shared" si="2"/>
        <v>5.0698795929570388E-6</v>
      </c>
      <c r="AC6" s="7">
        <f t="shared" si="2"/>
        <v>5.0990150506655409E-6</v>
      </c>
      <c r="AD6" s="7">
        <f t="shared" si="2"/>
        <v>5.1281505083740429E-6</v>
      </c>
      <c r="AE6" s="7">
        <f t="shared" si="2"/>
        <v>5.1572859660825449E-6</v>
      </c>
      <c r="AF6" s="7">
        <f t="shared" si="2"/>
        <v>5.1864214237910469E-6</v>
      </c>
      <c r="AG6" s="7">
        <f t="shared" si="2"/>
        <v>5.215556881499549E-6</v>
      </c>
      <c r="AH6" s="7">
        <f t="shared" si="2"/>
        <v>5.244692339208051E-6</v>
      </c>
      <c r="AI6" s="7">
        <f t="shared" si="2"/>
        <v>5.273827796916553E-6</v>
      </c>
      <c r="AJ6" s="7">
        <f t="shared" si="2"/>
        <v>5.302963254625055E-6</v>
      </c>
      <c r="AK6" s="7">
        <f t="shared" si="2"/>
        <v>5.3320987123335571E-6</v>
      </c>
    </row>
    <row r="7" spans="1:37" x14ac:dyDescent="0.25">
      <c r="A7" s="2" t="s">
        <v>22</v>
      </c>
      <c r="B7" s="1">
        <f>E7</f>
        <v>0</v>
      </c>
      <c r="C7" s="1">
        <f t="shared" ref="C7:AA7" si="3">C3</f>
        <v>0</v>
      </c>
      <c r="D7" s="1">
        <f t="shared" si="3"/>
        <v>0</v>
      </c>
      <c r="E7" s="1">
        <f t="shared" si="3"/>
        <v>0</v>
      </c>
      <c r="F7" s="1">
        <f t="shared" si="3"/>
        <v>0</v>
      </c>
      <c r="G7" s="1">
        <f t="shared" si="3"/>
        <v>0</v>
      </c>
      <c r="H7" s="1">
        <f t="shared" si="3"/>
        <v>0</v>
      </c>
      <c r="I7" s="1">
        <f t="shared" si="3"/>
        <v>0</v>
      </c>
      <c r="J7" s="1">
        <f t="shared" si="3"/>
        <v>0</v>
      </c>
      <c r="K7" s="1">
        <f t="shared" si="3"/>
        <v>0</v>
      </c>
      <c r="L7" s="1">
        <f t="shared" si="3"/>
        <v>0</v>
      </c>
      <c r="M7" s="1">
        <f t="shared" si="3"/>
        <v>0</v>
      </c>
      <c r="N7" s="1">
        <f t="shared" si="3"/>
        <v>0</v>
      </c>
      <c r="O7" s="1">
        <f t="shared" si="3"/>
        <v>0</v>
      </c>
      <c r="P7" s="1">
        <f t="shared" si="3"/>
        <v>0</v>
      </c>
      <c r="Q7" s="1">
        <f t="shared" si="3"/>
        <v>0</v>
      </c>
      <c r="R7" s="1">
        <f t="shared" si="3"/>
        <v>0</v>
      </c>
      <c r="S7" s="1">
        <f t="shared" si="3"/>
        <v>0</v>
      </c>
      <c r="T7" s="1">
        <f t="shared" si="3"/>
        <v>0</v>
      </c>
      <c r="U7" s="1">
        <f t="shared" si="3"/>
        <v>0</v>
      </c>
      <c r="V7" s="1">
        <f t="shared" si="3"/>
        <v>0</v>
      </c>
      <c r="W7" s="1">
        <f t="shared" si="3"/>
        <v>0</v>
      </c>
      <c r="X7" s="1">
        <f t="shared" si="3"/>
        <v>0</v>
      </c>
      <c r="Y7" s="1">
        <f t="shared" si="3"/>
        <v>0</v>
      </c>
      <c r="Z7" s="1">
        <f t="shared" si="3"/>
        <v>0</v>
      </c>
      <c r="AA7" s="1">
        <f t="shared" si="3"/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  <c r="AJ7" s="9">
        <f t="shared" si="1"/>
        <v>0</v>
      </c>
      <c r="AK7" s="9">
        <f t="shared" si="1"/>
        <v>0</v>
      </c>
    </row>
    <row r="8" spans="1:37" x14ac:dyDescent="0.25">
      <c r="A8" s="2" t="s">
        <v>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9">
        <f t="shared" si="1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AA10" sqref="AA10"/>
    </sheetView>
  </sheetViews>
  <sheetFormatPr defaultColWidth="9.140625" defaultRowHeight="15" x14ac:dyDescent="0.25"/>
  <cols>
    <col min="1" max="1" width="41.42578125" style="9" customWidth="1"/>
    <col min="2" max="4" width="10" style="9" customWidth="1"/>
    <col min="5" max="5" width="10" style="8" customWidth="1"/>
    <col min="6" max="27" width="10" style="9" customWidth="1"/>
    <col min="28" max="16384" width="9.140625" style="9"/>
  </cols>
  <sheetData>
    <row r="1" spans="1:37" x14ac:dyDescent="0.25">
      <c r="A1" s="10" t="s">
        <v>0</v>
      </c>
      <c r="B1" s="10">
        <v>2015</v>
      </c>
      <c r="C1" s="10">
        <v>2016</v>
      </c>
      <c r="D1" s="10">
        <v>2017</v>
      </c>
      <c r="E1" s="11">
        <v>2018</v>
      </c>
      <c r="F1" s="10">
        <v>2019</v>
      </c>
      <c r="G1" s="10">
        <v>2020</v>
      </c>
      <c r="H1" s="10">
        <v>2021</v>
      </c>
      <c r="I1" s="10">
        <v>2022</v>
      </c>
      <c r="J1" s="10">
        <v>2023</v>
      </c>
      <c r="K1" s="10">
        <v>2024</v>
      </c>
      <c r="L1" s="10">
        <v>2025</v>
      </c>
      <c r="M1" s="10">
        <v>2026</v>
      </c>
      <c r="N1" s="10">
        <v>2027</v>
      </c>
      <c r="O1" s="10">
        <v>2028</v>
      </c>
      <c r="P1" s="10">
        <v>2029</v>
      </c>
      <c r="Q1" s="10">
        <v>2030</v>
      </c>
      <c r="R1" s="10">
        <v>2031</v>
      </c>
      <c r="S1" s="10">
        <v>2032</v>
      </c>
      <c r="T1" s="10">
        <v>2033</v>
      </c>
      <c r="U1" s="10">
        <v>2034</v>
      </c>
      <c r="V1" s="10">
        <v>2035</v>
      </c>
      <c r="W1" s="10">
        <v>2036</v>
      </c>
      <c r="X1" s="10">
        <v>2037</v>
      </c>
      <c r="Y1" s="10">
        <v>2038</v>
      </c>
      <c r="Z1" s="10">
        <v>2039</v>
      </c>
      <c r="AA1" s="10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5">
      <c r="A2" s="10" t="s">
        <v>1</v>
      </c>
      <c r="B2" s="4">
        <f>'NEB Data'!B22*About!$A$41*About!$B$46</f>
        <v>6.0449875711585938E-6</v>
      </c>
      <c r="C2" s="4">
        <f>'NEB Data'!C22*About!$A$41*About!$B$46</f>
        <v>6.3722965428626119E-6</v>
      </c>
      <c r="D2" s="4">
        <f>'NEB Data'!D22*About!$A$41*About!$B$46</f>
        <v>6.7405191360296327E-6</v>
      </c>
      <c r="E2" s="4">
        <f>'NEB Data'!E22*About!$A$41*About!$B$46</f>
        <v>6.8939452165158921E-6</v>
      </c>
      <c r="F2" s="4">
        <f>'NEB Data'!F22*About!$A$41*About!$B$46</f>
        <v>7.0166860809048984E-6</v>
      </c>
      <c r="G2" s="4">
        <f>'NEB Data'!G22*About!$A$41*About!$B$46</f>
        <v>7.1291985399281543E-6</v>
      </c>
      <c r="H2" s="4">
        <f>'NEB Data'!H22*About!$A$41*About!$B$46</f>
        <v>7.2007973774884101E-6</v>
      </c>
      <c r="I2" s="4">
        <f>'NEB Data'!I22*About!$A$41*About!$B$46</f>
        <v>7.2519394043171624E-6</v>
      </c>
      <c r="J2" s="4">
        <f>'NEB Data'!J22*About!$A$41*About!$B$46</f>
        <v>7.2928530257801642E-6</v>
      </c>
      <c r="K2" s="4">
        <f>'NEB Data'!K22*About!$A$41*About!$B$46</f>
        <v>7.313309836511666E-6</v>
      </c>
      <c r="L2" s="4">
        <f>'NEB Data'!L22*About!$A$41*About!$B$46</f>
        <v>7.3337666472431669E-6</v>
      </c>
      <c r="M2" s="4">
        <f>'NEB Data'!M22*About!$A$41*About!$B$46</f>
        <v>7.3542234579746686E-6</v>
      </c>
      <c r="N2" s="4">
        <f>'NEB Data'!N22*About!$A$41*About!$B$46</f>
        <v>7.3849086740719192E-6</v>
      </c>
      <c r="O2" s="4">
        <f>'NEB Data'!O22*About!$A$41*About!$B$46</f>
        <v>7.4053654848034209E-6</v>
      </c>
      <c r="P2" s="4">
        <f>'NEB Data'!P22*About!$A$41*About!$B$46</f>
        <v>7.4360507009006723E-6</v>
      </c>
      <c r="Q2" s="4">
        <f>'NEB Data'!Q22*About!$A$41*About!$B$46</f>
        <v>7.4667359169979245E-6</v>
      </c>
      <c r="R2" s="4">
        <f>'NEB Data'!R22*About!$A$41*About!$B$46</f>
        <v>7.5076495384609264E-6</v>
      </c>
      <c r="S2" s="4">
        <f>'NEB Data'!S22*About!$A$41*About!$B$46</f>
        <v>7.5383347545581786E-6</v>
      </c>
      <c r="T2" s="4">
        <f>'NEB Data'!T22*About!$A$41*About!$B$46</f>
        <v>7.5690199706554308E-6</v>
      </c>
      <c r="U2" s="4">
        <f>'NEB Data'!U22*About!$A$41*About!$B$46</f>
        <v>7.5997051867526813E-6</v>
      </c>
      <c r="V2" s="4">
        <f>'NEB Data'!V22*About!$A$41*About!$B$46</f>
        <v>7.6303904028499336E-6</v>
      </c>
      <c r="W2" s="4">
        <f>'NEB Data'!W22*About!$A$41*About!$B$46</f>
        <v>7.6508472135814345E-6</v>
      </c>
      <c r="X2" s="4">
        <f>'NEB Data'!X22*About!$A$41*About!$B$46</f>
        <v>7.6815324296786859E-6</v>
      </c>
      <c r="Y2" s="4">
        <f>'NEB Data'!Y22*About!$A$41*About!$B$46</f>
        <v>7.7122176457759372E-6</v>
      </c>
      <c r="Z2" s="4">
        <f>'NEB Data'!Z22*About!$A$41*About!$B$46</f>
        <v>7.7429028618731903E-6</v>
      </c>
      <c r="AA2" s="4">
        <f>'NEB Data'!AA22*About!$A$41*About!$B$46</f>
        <v>7.7735880779704417E-6</v>
      </c>
      <c r="AB2" s="4">
        <f>TREND($R2:$AA2,$R$1:$AA$1,AB$1)</f>
        <v>7.8008638256124401E-6</v>
      </c>
      <c r="AC2" s="4">
        <f t="shared" ref="AC2:AK2" si="0">TREND($R2:$AA2,$R$1:$AA$1,AC$1)</f>
        <v>7.8299992833209421E-6</v>
      </c>
      <c r="AD2" s="4">
        <f t="shared" si="0"/>
        <v>7.8591347410294441E-6</v>
      </c>
      <c r="AE2" s="4">
        <f t="shared" si="0"/>
        <v>7.8882701987379461E-6</v>
      </c>
      <c r="AF2" s="4">
        <f t="shared" si="0"/>
        <v>7.9174056564464482E-6</v>
      </c>
      <c r="AG2" s="4">
        <f t="shared" si="0"/>
        <v>7.9465411141549502E-6</v>
      </c>
      <c r="AH2" s="4">
        <f t="shared" si="0"/>
        <v>7.9756765718634522E-6</v>
      </c>
      <c r="AI2" s="4">
        <f t="shared" si="0"/>
        <v>8.0048120295719542E-6</v>
      </c>
      <c r="AJ2" s="4">
        <f t="shared" si="0"/>
        <v>8.0339474872804563E-6</v>
      </c>
      <c r="AK2" s="4">
        <f t="shared" si="0"/>
        <v>8.0630829449889583E-6</v>
      </c>
    </row>
    <row r="3" spans="1:37" x14ac:dyDescent="0.25">
      <c r="A3" s="10" t="s">
        <v>2</v>
      </c>
      <c r="B3" s="4">
        <f>'NEB Data'!B35*About!$A$41*About!$B$46</f>
        <v>3.3446885546004402E-6</v>
      </c>
      <c r="C3" s="4">
        <f>'NEB Data'!C35*About!$A$41*About!$B$46</f>
        <v>3.6413123102072073E-6</v>
      </c>
      <c r="D3" s="4">
        <f>'NEB Data'!D35*About!$A$41*About!$B$46</f>
        <v>3.9993064980084776E-6</v>
      </c>
      <c r="E3" s="4">
        <f>'NEB Data'!E35*About!$A$41*About!$B$46</f>
        <v>4.1220473623974848E-6</v>
      </c>
      <c r="F3" s="4">
        <f>'NEB Data'!F35*About!$A$41*About!$B$46</f>
        <v>4.2550166321522416E-6</v>
      </c>
      <c r="G3" s="4">
        <f>'NEB Data'!G35*About!$A$41*About!$B$46</f>
        <v>4.3675290911754975E-6</v>
      </c>
      <c r="H3" s="4">
        <f>'NEB Data'!H35*About!$A$41*About!$B$46</f>
        <v>4.4595847394672541E-6</v>
      </c>
      <c r="I3" s="4">
        <f>'NEB Data'!I35*About!$A$41*About!$B$46</f>
        <v>4.5209551716617569E-6</v>
      </c>
      <c r="J3" s="4">
        <f>'NEB Data'!J35*About!$A$41*About!$B$46</f>
        <v>4.57209719849051E-6</v>
      </c>
      <c r="K3" s="4">
        <f>'NEB Data'!K35*About!$A$41*About!$B$46</f>
        <v>4.5925540092220118E-6</v>
      </c>
      <c r="L3" s="4">
        <f>'NEB Data'!L35*About!$A$41*About!$B$46</f>
        <v>4.6232392253192623E-6</v>
      </c>
      <c r="M3" s="4">
        <f>'NEB Data'!M35*About!$A$41*About!$B$46</f>
        <v>4.6436960360507641E-6</v>
      </c>
      <c r="N3" s="4">
        <f>'NEB Data'!N35*About!$A$41*About!$B$46</f>
        <v>4.6743812521480163E-6</v>
      </c>
      <c r="O3" s="4">
        <f>'NEB Data'!O35*About!$A$41*About!$B$46</f>
        <v>4.6948380628795164E-6</v>
      </c>
      <c r="P3" s="4">
        <f>'NEB Data'!P35*About!$A$41*About!$B$46</f>
        <v>4.7255232789767686E-6</v>
      </c>
      <c r="Q3" s="4">
        <f>'NEB Data'!Q35*About!$A$41*About!$B$46</f>
        <v>4.7459800897082695E-6</v>
      </c>
      <c r="R3" s="4">
        <f>'NEB Data'!R35*About!$A$41*About!$B$46</f>
        <v>4.7766653058055217E-6</v>
      </c>
      <c r="S3" s="4">
        <f>'NEB Data'!S35*About!$A$41*About!$B$46</f>
        <v>4.8073505219027731E-6</v>
      </c>
      <c r="T3" s="4">
        <f>'NEB Data'!T35*About!$A$41*About!$B$46</f>
        <v>4.8380357380000253E-6</v>
      </c>
      <c r="U3" s="4">
        <f>'NEB Data'!U35*About!$A$41*About!$B$46</f>
        <v>4.8687209540972767E-6</v>
      </c>
      <c r="V3" s="4">
        <f>'NEB Data'!V35*About!$A$41*About!$B$46</f>
        <v>4.8994061701945281E-6</v>
      </c>
      <c r="W3" s="4">
        <f>'NEB Data'!W35*About!$A$41*About!$B$46</f>
        <v>4.919862980926029E-6</v>
      </c>
      <c r="X3" s="4">
        <f>'NEB Data'!X35*About!$A$41*About!$B$46</f>
        <v>4.9505481970232812E-6</v>
      </c>
      <c r="Y3" s="4">
        <f>'NEB Data'!Y35*About!$A$41*About!$B$46</f>
        <v>4.9812334131205326E-6</v>
      </c>
      <c r="Z3" s="4">
        <f>'NEB Data'!Z35*About!$A$41*About!$B$46</f>
        <v>5.0119186292177848E-6</v>
      </c>
      <c r="AA3" s="4">
        <f>'NEB Data'!AA35*About!$A$41*About!$B$46</f>
        <v>5.0426038453150362E-6</v>
      </c>
      <c r="AB3" s="4">
        <f t="shared" ref="AB3:AK8" si="1">TREND($R3:$AA3,$R$1:$AA$1,AB$1)</f>
        <v>5.0698795929570388E-6</v>
      </c>
      <c r="AC3" s="4">
        <f t="shared" si="1"/>
        <v>5.0990150506655409E-6</v>
      </c>
      <c r="AD3" s="4">
        <f t="shared" si="1"/>
        <v>5.1281505083740429E-6</v>
      </c>
      <c r="AE3" s="4">
        <f t="shared" si="1"/>
        <v>5.1572859660825449E-6</v>
      </c>
      <c r="AF3" s="4">
        <f t="shared" si="1"/>
        <v>5.1864214237910469E-6</v>
      </c>
      <c r="AG3" s="4">
        <f t="shared" si="1"/>
        <v>5.215556881499549E-6</v>
      </c>
      <c r="AH3" s="4">
        <f t="shared" si="1"/>
        <v>5.244692339208051E-6</v>
      </c>
      <c r="AI3" s="4">
        <f t="shared" si="1"/>
        <v>5.273827796916553E-6</v>
      </c>
      <c r="AJ3" s="4">
        <f t="shared" si="1"/>
        <v>5.302963254625055E-6</v>
      </c>
      <c r="AK3" s="4">
        <f t="shared" si="1"/>
        <v>5.3320987123335571E-6</v>
      </c>
    </row>
    <row r="4" spans="1:37" x14ac:dyDescent="0.25">
      <c r="A4" s="10" t="s">
        <v>4</v>
      </c>
      <c r="B4" s="4">
        <f>'NEB Data'!B10*About!$A$41*About!$B$46</f>
        <v>8.366835589183975E-6</v>
      </c>
      <c r="C4" s="4">
        <f>'NEB Data'!C10*About!$A$41*About!$B$46</f>
        <v>8.714601371619494E-6</v>
      </c>
      <c r="D4" s="4">
        <f>'NEB Data'!D10*About!$A$41*About!$B$46</f>
        <v>9.113509180883767E-6</v>
      </c>
      <c r="E4" s="4">
        <f>'NEB Data'!E10*About!$A$41*About!$B$46</f>
        <v>9.2567068560042768E-6</v>
      </c>
      <c r="F4" s="4">
        <f>'NEB Data'!F10*About!$A$41*About!$B$46</f>
        <v>9.3794477203932823E-6</v>
      </c>
      <c r="G4" s="4">
        <f>'NEB Data'!G10*About!$A$41*About!$B$46</f>
        <v>9.4715033686850381E-6</v>
      </c>
      <c r="H4" s="4">
        <f>'NEB Data'!H10*About!$A$41*About!$B$46</f>
        <v>9.5533306116110435E-6</v>
      </c>
      <c r="I4" s="4">
        <f>'NEB Data'!I10*About!$A$41*About!$B$46</f>
        <v>9.6147010438055462E-6</v>
      </c>
      <c r="J4" s="4">
        <f>'NEB Data'!J10*About!$A$41*About!$B$46</f>
        <v>9.6658430706342985E-6</v>
      </c>
      <c r="K4" s="4">
        <f>'NEB Data'!K10*About!$A$41*About!$B$46</f>
        <v>9.6965282867315516E-6</v>
      </c>
      <c r="L4" s="4">
        <f>'NEB Data'!L10*About!$A$41*About!$B$46</f>
        <v>9.7169850974630525E-6</v>
      </c>
      <c r="M4" s="4">
        <f>'NEB Data'!M10*About!$A$41*About!$B$46</f>
        <v>9.7476703135603039E-6</v>
      </c>
      <c r="N4" s="4">
        <f>'NEB Data'!N10*About!$A$41*About!$B$46</f>
        <v>9.7783555296575553E-6</v>
      </c>
      <c r="O4" s="4">
        <f>'NEB Data'!O10*About!$A$41*About!$B$46</f>
        <v>9.8090407457548083E-6</v>
      </c>
      <c r="P4" s="4">
        <f>'NEB Data'!P10*About!$A$41*About!$B$46</f>
        <v>9.839725961852058E-6</v>
      </c>
      <c r="Q4" s="4">
        <f>'NEB Data'!Q10*About!$A$41*About!$B$46</f>
        <v>9.8704111779493111E-6</v>
      </c>
      <c r="R4" s="4">
        <f>'NEB Data'!R10*About!$A$41*About!$B$46</f>
        <v>9.9010963940465625E-6</v>
      </c>
      <c r="S4" s="4">
        <f>'NEB Data'!S10*About!$A$41*About!$B$46</f>
        <v>9.9317816101438155E-6</v>
      </c>
      <c r="T4" s="4">
        <f>'NEB Data'!T10*About!$A$41*About!$B$46</f>
        <v>9.9624668262410652E-6</v>
      </c>
      <c r="U4" s="4">
        <f>'NEB Data'!U10*About!$A$41*About!$B$46</f>
        <v>9.9931520423383183E-6</v>
      </c>
      <c r="V4" s="4">
        <f>'NEB Data'!V10*About!$A$41*About!$B$46</f>
        <v>1.002383725843557E-5</v>
      </c>
      <c r="W4" s="4">
        <f>'NEB Data'!W10*About!$A$41*About!$B$46</f>
        <v>1.0054522474532821E-5</v>
      </c>
      <c r="X4" s="4">
        <f>'NEB Data'!X10*About!$A$41*About!$B$46</f>
        <v>1.0085207690630072E-5</v>
      </c>
      <c r="Y4" s="4">
        <f>'NEB Data'!Y10*About!$A$41*About!$B$46</f>
        <v>1.0115892906727325E-5</v>
      </c>
      <c r="Z4" s="4">
        <f>'NEB Data'!Z10*About!$A$41*About!$B$46</f>
        <v>1.0146578122824575E-5</v>
      </c>
      <c r="AA4" s="4">
        <f>'NEB Data'!AA10*About!$A$41*About!$B$46</f>
        <v>1.0177263338921828E-5</v>
      </c>
      <c r="AB4" s="4">
        <f t="shared" si="1"/>
        <v>1.0207948555019083E-5</v>
      </c>
      <c r="AC4" s="4">
        <f t="shared" si="1"/>
        <v>1.0238633771116336E-5</v>
      </c>
      <c r="AD4" s="4">
        <f t="shared" si="1"/>
        <v>1.0269318987213589E-5</v>
      </c>
      <c r="AE4" s="4">
        <f t="shared" si="1"/>
        <v>1.0300004203310829E-5</v>
      </c>
      <c r="AF4" s="4">
        <f t="shared" si="1"/>
        <v>1.0330689419408082E-5</v>
      </c>
      <c r="AG4" s="4">
        <f t="shared" si="1"/>
        <v>1.0361374635505335E-5</v>
      </c>
      <c r="AH4" s="4">
        <f t="shared" si="1"/>
        <v>1.0392059851602588E-5</v>
      </c>
      <c r="AI4" s="4">
        <f t="shared" si="1"/>
        <v>1.0422745067699841E-5</v>
      </c>
      <c r="AJ4" s="4">
        <f t="shared" si="1"/>
        <v>1.0453430283797094E-5</v>
      </c>
      <c r="AK4" s="4">
        <f t="shared" si="1"/>
        <v>1.0484115499894347E-5</v>
      </c>
    </row>
    <row r="5" spans="1:37" x14ac:dyDescent="0.25">
      <c r="A5" s="10" t="s">
        <v>5</v>
      </c>
      <c r="B5" s="4">
        <f>'NEB Data'!B22*About!$A$41*About!$B$46</f>
        <v>6.0449875711585938E-6</v>
      </c>
      <c r="C5" s="4">
        <f>'NEB Data'!C22*About!$A$41*About!$B$46</f>
        <v>6.3722965428626119E-6</v>
      </c>
      <c r="D5" s="4">
        <f>'NEB Data'!D22*About!$A$41*About!$B$46</f>
        <v>6.7405191360296327E-6</v>
      </c>
      <c r="E5" s="4">
        <f>'NEB Data'!E22*About!$A$41*About!$B$46</f>
        <v>6.8939452165158921E-6</v>
      </c>
      <c r="F5" s="4">
        <f>'NEB Data'!F22*About!$A$41*About!$B$46</f>
        <v>7.0166860809048984E-6</v>
      </c>
      <c r="G5" s="4">
        <f>'NEB Data'!G22*About!$A$41*About!$B$46</f>
        <v>7.1291985399281543E-6</v>
      </c>
      <c r="H5" s="4">
        <f>'NEB Data'!H22*About!$A$41*About!$B$46</f>
        <v>7.2007973774884101E-6</v>
      </c>
      <c r="I5" s="4">
        <f>'NEB Data'!I22*About!$A$41*About!$B$46</f>
        <v>7.2519394043171624E-6</v>
      </c>
      <c r="J5" s="4">
        <f>'NEB Data'!J22*About!$A$41*About!$B$46</f>
        <v>7.2928530257801642E-6</v>
      </c>
      <c r="K5" s="4">
        <f>'NEB Data'!K22*About!$A$41*About!$B$46</f>
        <v>7.313309836511666E-6</v>
      </c>
      <c r="L5" s="4">
        <f>'NEB Data'!L22*About!$A$41*About!$B$46</f>
        <v>7.3337666472431669E-6</v>
      </c>
      <c r="M5" s="4">
        <f>'NEB Data'!M22*About!$A$41*About!$B$46</f>
        <v>7.3542234579746686E-6</v>
      </c>
      <c r="N5" s="4">
        <f>'NEB Data'!N22*About!$A$41*About!$B$46</f>
        <v>7.3849086740719192E-6</v>
      </c>
      <c r="O5" s="4">
        <f>'NEB Data'!O22*About!$A$41*About!$B$46</f>
        <v>7.4053654848034209E-6</v>
      </c>
      <c r="P5" s="4">
        <f>'NEB Data'!P22*About!$A$41*About!$B$46</f>
        <v>7.4360507009006723E-6</v>
      </c>
      <c r="Q5" s="4">
        <f>'NEB Data'!Q22*About!$A$41*About!$B$46</f>
        <v>7.4667359169979245E-6</v>
      </c>
      <c r="R5" s="4">
        <f>'NEB Data'!R22*About!$A$41*About!$B$46</f>
        <v>7.5076495384609264E-6</v>
      </c>
      <c r="S5" s="4">
        <f>'NEB Data'!S22*About!$A$41*About!$B$46</f>
        <v>7.5383347545581786E-6</v>
      </c>
      <c r="T5" s="4">
        <f>'NEB Data'!T22*About!$A$41*About!$B$46</f>
        <v>7.5690199706554308E-6</v>
      </c>
      <c r="U5" s="4">
        <f>'NEB Data'!U22*About!$A$41*About!$B$46</f>
        <v>7.5997051867526813E-6</v>
      </c>
      <c r="V5" s="4">
        <f>'NEB Data'!V22*About!$A$41*About!$B$46</f>
        <v>7.6303904028499336E-6</v>
      </c>
      <c r="W5" s="4">
        <f>'NEB Data'!W22*About!$A$41*About!$B$46</f>
        <v>7.6508472135814345E-6</v>
      </c>
      <c r="X5" s="4">
        <f>'NEB Data'!X22*About!$A$41*About!$B$46</f>
        <v>7.6815324296786859E-6</v>
      </c>
      <c r="Y5" s="4">
        <f>'NEB Data'!Y22*About!$A$41*About!$B$46</f>
        <v>7.7122176457759372E-6</v>
      </c>
      <c r="Z5" s="4">
        <f>'NEB Data'!Z22*About!$A$41*About!$B$46</f>
        <v>7.7429028618731903E-6</v>
      </c>
      <c r="AA5" s="4">
        <f>'NEB Data'!AA22*About!$A$41*About!$B$46</f>
        <v>7.7735880779704417E-6</v>
      </c>
      <c r="AB5" s="4">
        <f t="shared" si="1"/>
        <v>7.8008638256124401E-6</v>
      </c>
      <c r="AC5" s="4">
        <f t="shared" si="1"/>
        <v>7.8299992833209421E-6</v>
      </c>
      <c r="AD5" s="4">
        <f t="shared" si="1"/>
        <v>7.8591347410294441E-6</v>
      </c>
      <c r="AE5" s="4">
        <f t="shared" si="1"/>
        <v>7.8882701987379461E-6</v>
      </c>
      <c r="AF5" s="4">
        <f t="shared" si="1"/>
        <v>7.9174056564464482E-6</v>
      </c>
      <c r="AG5" s="4">
        <f t="shared" si="1"/>
        <v>7.9465411141549502E-6</v>
      </c>
      <c r="AH5" s="4">
        <f t="shared" si="1"/>
        <v>7.9756765718634522E-6</v>
      </c>
      <c r="AI5" s="4">
        <f t="shared" si="1"/>
        <v>8.0048120295719542E-6</v>
      </c>
      <c r="AJ5" s="4">
        <f t="shared" si="1"/>
        <v>8.0339474872804563E-6</v>
      </c>
      <c r="AK5" s="4">
        <f t="shared" si="1"/>
        <v>8.0630829449889583E-6</v>
      </c>
    </row>
    <row r="6" spans="1:37" x14ac:dyDescent="0.25">
      <c r="A6" s="10" t="s">
        <v>3</v>
      </c>
      <c r="B6" s="4">
        <f>'NEB Data'!B35*About!$A$41*About!$B$46</f>
        <v>3.3446885546004402E-6</v>
      </c>
      <c r="C6" s="4">
        <f>'NEB Data'!C35*About!$A$41*About!$B$46</f>
        <v>3.6413123102072073E-6</v>
      </c>
      <c r="D6" s="4">
        <f>'NEB Data'!D35*About!$A$41*About!$B$46</f>
        <v>3.9993064980084776E-6</v>
      </c>
      <c r="E6" s="4">
        <f>'NEB Data'!E35*About!$A$41*About!$B$46</f>
        <v>4.1220473623974848E-6</v>
      </c>
      <c r="F6" s="4">
        <f>'NEB Data'!F35*About!$A$41*About!$B$46</f>
        <v>4.2550166321522416E-6</v>
      </c>
      <c r="G6" s="4">
        <f>'NEB Data'!G35*About!$A$41*About!$B$46</f>
        <v>4.3675290911754975E-6</v>
      </c>
      <c r="H6" s="4">
        <f>'NEB Data'!H35*About!$A$41*About!$B$46</f>
        <v>4.4595847394672541E-6</v>
      </c>
      <c r="I6" s="4">
        <f>'NEB Data'!I35*About!$A$41*About!$B$46</f>
        <v>4.5209551716617569E-6</v>
      </c>
      <c r="J6" s="4">
        <f>'NEB Data'!J35*About!$A$41*About!$B$46</f>
        <v>4.57209719849051E-6</v>
      </c>
      <c r="K6" s="4">
        <f>'NEB Data'!K35*About!$A$41*About!$B$46</f>
        <v>4.5925540092220118E-6</v>
      </c>
      <c r="L6" s="4">
        <f>'NEB Data'!L35*About!$A$41*About!$B$46</f>
        <v>4.6232392253192623E-6</v>
      </c>
      <c r="M6" s="4">
        <f>'NEB Data'!M35*About!$A$41*About!$B$46</f>
        <v>4.6436960360507641E-6</v>
      </c>
      <c r="N6" s="4">
        <f>'NEB Data'!N35*About!$A$41*About!$B$46</f>
        <v>4.6743812521480163E-6</v>
      </c>
      <c r="O6" s="4">
        <f>'NEB Data'!O35*About!$A$41*About!$B$46</f>
        <v>4.6948380628795164E-6</v>
      </c>
      <c r="P6" s="4">
        <f>'NEB Data'!P35*About!$A$41*About!$B$46</f>
        <v>4.7255232789767686E-6</v>
      </c>
      <c r="Q6" s="4">
        <f>'NEB Data'!Q35*About!$A$41*About!$B$46</f>
        <v>4.7459800897082695E-6</v>
      </c>
      <c r="R6" s="4">
        <f>'NEB Data'!R35*About!$A$41*About!$B$46</f>
        <v>4.7766653058055217E-6</v>
      </c>
      <c r="S6" s="4">
        <f>'NEB Data'!S35*About!$A$41*About!$B$46</f>
        <v>4.8073505219027731E-6</v>
      </c>
      <c r="T6" s="4">
        <f>'NEB Data'!T35*About!$A$41*About!$B$46</f>
        <v>4.8380357380000253E-6</v>
      </c>
      <c r="U6" s="4">
        <f>'NEB Data'!U35*About!$A$41*About!$B$46</f>
        <v>4.8687209540972767E-6</v>
      </c>
      <c r="V6" s="4">
        <f>'NEB Data'!V35*About!$A$41*About!$B$46</f>
        <v>4.8994061701945281E-6</v>
      </c>
      <c r="W6" s="4">
        <f>'NEB Data'!W35*About!$A$41*About!$B$46</f>
        <v>4.919862980926029E-6</v>
      </c>
      <c r="X6" s="4">
        <f>'NEB Data'!X35*About!$A$41*About!$B$46</f>
        <v>4.9505481970232812E-6</v>
      </c>
      <c r="Y6" s="4">
        <f>'NEB Data'!Y35*About!$A$41*About!$B$46</f>
        <v>4.9812334131205326E-6</v>
      </c>
      <c r="Z6" s="4">
        <f>'NEB Data'!Z35*About!$A$41*About!$B$46</f>
        <v>5.0119186292177848E-6</v>
      </c>
      <c r="AA6" s="4">
        <f>'NEB Data'!AA35*About!$A$41*About!$B$46</f>
        <v>5.0426038453150362E-6</v>
      </c>
      <c r="AB6" s="4">
        <f t="shared" si="1"/>
        <v>5.0698795929570388E-6</v>
      </c>
      <c r="AC6" s="4">
        <f t="shared" si="1"/>
        <v>5.0990150506655409E-6</v>
      </c>
      <c r="AD6" s="4">
        <f t="shared" si="1"/>
        <v>5.1281505083740429E-6</v>
      </c>
      <c r="AE6" s="4">
        <f t="shared" si="1"/>
        <v>5.1572859660825449E-6</v>
      </c>
      <c r="AF6" s="4">
        <f t="shared" si="1"/>
        <v>5.1864214237910469E-6</v>
      </c>
      <c r="AG6" s="4">
        <f t="shared" si="1"/>
        <v>5.215556881499549E-6</v>
      </c>
      <c r="AH6" s="4">
        <f t="shared" si="1"/>
        <v>5.244692339208051E-6</v>
      </c>
      <c r="AI6" s="4">
        <f t="shared" si="1"/>
        <v>5.273827796916553E-6</v>
      </c>
      <c r="AJ6" s="4">
        <f t="shared" si="1"/>
        <v>5.302963254625055E-6</v>
      </c>
      <c r="AK6" s="4">
        <f t="shared" si="1"/>
        <v>5.3320987123335571E-6</v>
      </c>
    </row>
    <row r="7" spans="1:37" x14ac:dyDescent="0.25">
      <c r="A7" s="10" t="s">
        <v>22</v>
      </c>
      <c r="B7" s="9">
        <f>'NEB Data'!B35*About!$A$41*About!$B$46</f>
        <v>3.3446885546004402E-6</v>
      </c>
      <c r="C7" s="9">
        <f>'NEB Data'!C35*About!$A$41*About!$B$46</f>
        <v>3.6413123102072073E-6</v>
      </c>
      <c r="D7" s="9">
        <f>'NEB Data'!D35*About!$A$41*About!$B$46</f>
        <v>3.9993064980084776E-6</v>
      </c>
      <c r="E7" s="9">
        <f>'NEB Data'!E35*About!$A$41*About!$B$46</f>
        <v>4.1220473623974848E-6</v>
      </c>
      <c r="F7" s="9">
        <f>'NEB Data'!F35*About!$A$41*About!$B$46</f>
        <v>4.2550166321522416E-6</v>
      </c>
      <c r="G7" s="9">
        <f>'NEB Data'!G35*About!$A$41*About!$B$46</f>
        <v>4.3675290911754975E-6</v>
      </c>
      <c r="H7" s="9">
        <f>'NEB Data'!H35*About!$A$41*About!$B$46</f>
        <v>4.4595847394672541E-6</v>
      </c>
      <c r="I7" s="9">
        <f>'NEB Data'!I35*About!$A$41*About!$B$46</f>
        <v>4.5209551716617569E-6</v>
      </c>
      <c r="J7" s="9">
        <f>'NEB Data'!J35*About!$A$41*About!$B$46</f>
        <v>4.57209719849051E-6</v>
      </c>
      <c r="K7" s="9">
        <f>'NEB Data'!K35*About!$A$41*About!$B$46</f>
        <v>4.5925540092220118E-6</v>
      </c>
      <c r="L7" s="9">
        <f>'NEB Data'!L35*About!$A$41*About!$B$46</f>
        <v>4.6232392253192623E-6</v>
      </c>
      <c r="M7" s="9">
        <f>'NEB Data'!M35*About!$A$41*About!$B$46</f>
        <v>4.6436960360507641E-6</v>
      </c>
      <c r="N7" s="9">
        <f>'NEB Data'!N35*About!$A$41*About!$B$46</f>
        <v>4.6743812521480163E-6</v>
      </c>
      <c r="O7" s="9">
        <f>'NEB Data'!O35*About!$A$41*About!$B$46</f>
        <v>4.6948380628795164E-6</v>
      </c>
      <c r="P7" s="9">
        <f>'NEB Data'!P35*About!$A$41*About!$B$46</f>
        <v>4.7255232789767686E-6</v>
      </c>
      <c r="Q7" s="9">
        <f>'NEB Data'!Q35*About!$A$41*About!$B$46</f>
        <v>4.7459800897082695E-6</v>
      </c>
      <c r="R7" s="9">
        <f>'NEB Data'!R35*About!$A$41*About!$B$46</f>
        <v>4.7766653058055217E-6</v>
      </c>
      <c r="S7" s="9">
        <f>'NEB Data'!S35*About!$A$41*About!$B$46</f>
        <v>4.8073505219027731E-6</v>
      </c>
      <c r="T7" s="9">
        <f>'NEB Data'!T35*About!$A$41*About!$B$46</f>
        <v>4.8380357380000253E-6</v>
      </c>
      <c r="U7" s="9">
        <f>'NEB Data'!U35*About!$A$41*About!$B$46</f>
        <v>4.8687209540972767E-6</v>
      </c>
      <c r="V7" s="9">
        <f>'NEB Data'!V35*About!$A$41*About!$B$46</f>
        <v>4.8994061701945281E-6</v>
      </c>
      <c r="W7" s="9">
        <f>'NEB Data'!W35*About!$A$41*About!$B$46</f>
        <v>4.919862980926029E-6</v>
      </c>
      <c r="X7" s="9">
        <f>'NEB Data'!X35*About!$A$41*About!$B$46</f>
        <v>4.9505481970232812E-6</v>
      </c>
      <c r="Y7" s="9">
        <f>'NEB Data'!Y35*About!$A$41*About!$B$46</f>
        <v>4.9812334131205326E-6</v>
      </c>
      <c r="Z7" s="9">
        <f>'NEB Data'!Z35*About!$A$41*About!$B$46</f>
        <v>5.0119186292177848E-6</v>
      </c>
      <c r="AA7" s="9">
        <f>'NEB Data'!AA35*About!$A$41*About!$B$46</f>
        <v>5.0426038453150362E-6</v>
      </c>
      <c r="AB7" s="4">
        <f t="shared" si="1"/>
        <v>5.0698795929570388E-6</v>
      </c>
      <c r="AC7" s="4">
        <f t="shared" si="1"/>
        <v>5.0990150506655409E-6</v>
      </c>
      <c r="AD7" s="4">
        <f t="shared" si="1"/>
        <v>5.1281505083740429E-6</v>
      </c>
      <c r="AE7" s="4">
        <f t="shared" si="1"/>
        <v>5.1572859660825449E-6</v>
      </c>
      <c r="AF7" s="4">
        <f t="shared" si="1"/>
        <v>5.1864214237910469E-6</v>
      </c>
      <c r="AG7" s="4">
        <f t="shared" si="1"/>
        <v>5.215556881499549E-6</v>
      </c>
      <c r="AH7" s="4">
        <f t="shared" si="1"/>
        <v>5.244692339208051E-6</v>
      </c>
      <c r="AI7" s="4">
        <f t="shared" si="1"/>
        <v>5.273827796916553E-6</v>
      </c>
      <c r="AJ7" s="4">
        <f t="shared" si="1"/>
        <v>5.302963254625055E-6</v>
      </c>
      <c r="AK7" s="4">
        <f>TREND($R7:$AA7,$R$1:$AA$1,AK$1)</f>
        <v>5.3320987123335571E-6</v>
      </c>
    </row>
    <row r="8" spans="1:37" x14ac:dyDescent="0.25">
      <c r="A8" s="10" t="s">
        <v>24</v>
      </c>
      <c r="B8" s="9">
        <v>0</v>
      </c>
      <c r="C8" s="9">
        <v>0</v>
      </c>
      <c r="D8" s="9">
        <v>0</v>
      </c>
      <c r="E8" s="8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  <c r="AJ8" s="9">
        <f>TREND($R8:$AA8,$R$1:$AA$1,AJ$1)</f>
        <v>0</v>
      </c>
      <c r="AK8" s="9">
        <f t="shared" si="1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249977111117893"/>
  </sheetPr>
  <dimension ref="A1:M23"/>
  <sheetViews>
    <sheetView workbookViewId="0"/>
  </sheetViews>
  <sheetFormatPr defaultColWidth="10.85546875" defaultRowHeight="15" x14ac:dyDescent="0.25"/>
  <cols>
    <col min="1" max="1" width="21.140625" style="27" customWidth="1"/>
    <col min="2" max="2" width="12.42578125" customWidth="1"/>
    <col min="3" max="3" width="14" customWidth="1"/>
    <col min="4" max="4" width="13.28515625" customWidth="1"/>
    <col min="5" max="7" width="12.42578125" customWidth="1"/>
    <col min="8" max="8" width="13.5703125" customWidth="1"/>
    <col min="9" max="13" width="12.42578125" customWidth="1"/>
  </cols>
  <sheetData>
    <row r="1" spans="1:13" s="9" customFormat="1" x14ac:dyDescent="0.25">
      <c r="A1" s="51" t="s">
        <v>51</v>
      </c>
    </row>
    <row r="2" spans="1:13" x14ac:dyDescent="0.25">
      <c r="B2" s="57" t="s">
        <v>31</v>
      </c>
      <c r="C2" s="57" t="s">
        <v>32</v>
      </c>
      <c r="D2" s="57" t="s">
        <v>33</v>
      </c>
      <c r="E2" s="57" t="s">
        <v>34</v>
      </c>
      <c r="F2" s="57" t="s">
        <v>35</v>
      </c>
      <c r="G2" s="57" t="s">
        <v>36</v>
      </c>
      <c r="H2" s="57" t="s">
        <v>37</v>
      </c>
      <c r="I2" s="57" t="s">
        <v>38</v>
      </c>
      <c r="J2" s="57" t="s">
        <v>11</v>
      </c>
      <c r="K2" s="57" t="s">
        <v>27</v>
      </c>
      <c r="L2" s="57" t="s">
        <v>15</v>
      </c>
      <c r="M2" s="57" t="s">
        <v>39</v>
      </c>
    </row>
    <row r="3" spans="1:13" ht="30" x14ac:dyDescent="0.25">
      <c r="A3" s="51" t="s">
        <v>143</v>
      </c>
      <c r="B3" s="53" t="s">
        <v>148</v>
      </c>
      <c r="C3" s="53">
        <v>0</v>
      </c>
      <c r="D3" s="53" t="s">
        <v>149</v>
      </c>
      <c r="E3" s="53">
        <v>0</v>
      </c>
      <c r="F3" s="53">
        <v>0</v>
      </c>
      <c r="G3" s="53" t="s">
        <v>40</v>
      </c>
      <c r="H3" s="53" t="s">
        <v>40</v>
      </c>
      <c r="I3" s="53" t="s">
        <v>158</v>
      </c>
      <c r="J3" s="53" t="s">
        <v>159</v>
      </c>
      <c r="K3" s="54" t="s">
        <v>41</v>
      </c>
      <c r="L3" s="53">
        <v>0</v>
      </c>
      <c r="M3" s="53">
        <v>0</v>
      </c>
    </row>
    <row r="4" spans="1:13" ht="45" x14ac:dyDescent="0.25">
      <c r="A4" s="51" t="s">
        <v>142</v>
      </c>
      <c r="B4" s="53">
        <v>0</v>
      </c>
      <c r="C4" s="55" t="s">
        <v>147</v>
      </c>
      <c r="D4" s="56" t="s">
        <v>146</v>
      </c>
      <c r="E4" s="54" t="s">
        <v>41</v>
      </c>
      <c r="F4" s="54" t="s">
        <v>41</v>
      </c>
      <c r="G4" s="53">
        <v>0</v>
      </c>
      <c r="H4" s="56" t="s">
        <v>146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</row>
    <row r="5" spans="1:13" ht="30" x14ac:dyDescent="0.25">
      <c r="A5" s="51" t="s">
        <v>141</v>
      </c>
      <c r="B5" s="53" t="s">
        <v>40</v>
      </c>
      <c r="C5" s="56">
        <v>0</v>
      </c>
      <c r="D5" s="53" t="s">
        <v>40</v>
      </c>
      <c r="E5" s="53">
        <v>0</v>
      </c>
      <c r="F5" s="54" t="s">
        <v>41</v>
      </c>
      <c r="G5" s="53">
        <v>0</v>
      </c>
      <c r="H5" s="54" t="s">
        <v>149</v>
      </c>
      <c r="I5" s="53">
        <v>0</v>
      </c>
      <c r="J5" s="53">
        <v>0</v>
      </c>
      <c r="K5" s="53">
        <v>0</v>
      </c>
      <c r="L5" s="54" t="s">
        <v>134</v>
      </c>
      <c r="M5" s="53">
        <v>0</v>
      </c>
    </row>
    <row r="6" spans="1:13" ht="30" x14ac:dyDescent="0.25">
      <c r="A6" s="51" t="s">
        <v>140</v>
      </c>
      <c r="B6" s="53" t="s">
        <v>40</v>
      </c>
      <c r="C6" s="55" t="s">
        <v>147</v>
      </c>
      <c r="D6" s="53" t="s">
        <v>40</v>
      </c>
      <c r="E6" s="54">
        <v>0</v>
      </c>
      <c r="F6" s="54" t="s">
        <v>41</v>
      </c>
      <c r="G6" s="53">
        <v>0</v>
      </c>
      <c r="H6" s="54" t="s">
        <v>40</v>
      </c>
      <c r="I6" s="53">
        <v>0</v>
      </c>
      <c r="J6" s="53">
        <v>0</v>
      </c>
      <c r="K6" s="53">
        <v>0</v>
      </c>
      <c r="L6" s="54" t="s">
        <v>135</v>
      </c>
      <c r="M6" s="53">
        <v>0</v>
      </c>
    </row>
    <row r="7" spans="1:13" ht="30" x14ac:dyDescent="0.25">
      <c r="A7" s="51" t="s">
        <v>139</v>
      </c>
      <c r="B7" s="53" t="s">
        <v>40</v>
      </c>
      <c r="C7" s="55" t="s">
        <v>147</v>
      </c>
      <c r="D7" s="53" t="s">
        <v>40</v>
      </c>
      <c r="E7" s="54">
        <v>0</v>
      </c>
      <c r="F7" s="54" t="s">
        <v>41</v>
      </c>
      <c r="G7" s="53">
        <v>0</v>
      </c>
      <c r="H7" s="54" t="s">
        <v>40</v>
      </c>
      <c r="I7" s="53">
        <v>0</v>
      </c>
      <c r="J7" s="53">
        <v>0</v>
      </c>
      <c r="K7" s="53">
        <v>0</v>
      </c>
      <c r="L7" s="54" t="s">
        <v>135</v>
      </c>
      <c r="M7" s="53">
        <v>0</v>
      </c>
    </row>
    <row r="8" spans="1:13" ht="29.1" customHeight="1" x14ac:dyDescent="0.25">
      <c r="A8" s="51" t="s">
        <v>138</v>
      </c>
      <c r="B8" s="54">
        <v>0</v>
      </c>
      <c r="C8" s="55" t="s">
        <v>147</v>
      </c>
      <c r="D8" s="56" t="s">
        <v>146</v>
      </c>
      <c r="E8" s="54">
        <v>0</v>
      </c>
      <c r="F8" s="54" t="s">
        <v>41</v>
      </c>
      <c r="G8" s="53">
        <v>0</v>
      </c>
      <c r="H8" s="56" t="s">
        <v>146</v>
      </c>
      <c r="I8" s="53">
        <v>0</v>
      </c>
      <c r="J8" s="53">
        <v>0</v>
      </c>
      <c r="K8" s="53">
        <v>0</v>
      </c>
      <c r="L8" s="54">
        <v>0</v>
      </c>
      <c r="M8" s="53">
        <v>0</v>
      </c>
    </row>
    <row r="9" spans="1:13" x14ac:dyDescent="0.25">
      <c r="A9" s="51" t="s">
        <v>137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</row>
    <row r="11" spans="1:13" x14ac:dyDescent="0.25">
      <c r="A11" s="51" t="s">
        <v>42</v>
      </c>
    </row>
    <row r="12" spans="1:13" x14ac:dyDescent="0.25">
      <c r="A12" s="27" t="s">
        <v>31</v>
      </c>
      <c r="B12" t="s">
        <v>91</v>
      </c>
    </row>
    <row r="13" spans="1:13" x14ac:dyDescent="0.25">
      <c r="A13" s="27" t="s">
        <v>43</v>
      </c>
      <c r="B13" s="52" t="s">
        <v>160</v>
      </c>
      <c r="F13" s="24"/>
    </row>
    <row r="14" spans="1:13" x14ac:dyDescent="0.25">
      <c r="A14" s="27" t="s">
        <v>45</v>
      </c>
      <c r="B14" t="s">
        <v>162</v>
      </c>
      <c r="C14" s="24"/>
    </row>
    <row r="15" spans="1:13" x14ac:dyDescent="0.25">
      <c r="A15" s="27" t="s">
        <v>34</v>
      </c>
      <c r="B15" t="s">
        <v>46</v>
      </c>
      <c r="C15" s="25"/>
    </row>
    <row r="16" spans="1:13" x14ac:dyDescent="0.25">
      <c r="A16" s="27" t="s">
        <v>35</v>
      </c>
      <c r="B16" s="9" t="s">
        <v>46</v>
      </c>
    </row>
    <row r="17" spans="1:3" s="9" customFormat="1" x14ac:dyDescent="0.25">
      <c r="A17" s="27" t="s">
        <v>36</v>
      </c>
      <c r="B17" s="9" t="s">
        <v>163</v>
      </c>
    </row>
    <row r="18" spans="1:3" x14ac:dyDescent="0.25">
      <c r="A18" s="27" t="s">
        <v>37</v>
      </c>
      <c r="B18" t="s">
        <v>47</v>
      </c>
    </row>
    <row r="19" spans="1:3" s="9" customFormat="1" x14ac:dyDescent="0.25">
      <c r="A19" s="27" t="s">
        <v>164</v>
      </c>
      <c r="B19" s="9" t="s">
        <v>165</v>
      </c>
    </row>
    <row r="20" spans="1:3" s="9" customFormat="1" x14ac:dyDescent="0.25">
      <c r="A20" s="27" t="s">
        <v>11</v>
      </c>
      <c r="B20" s="9" t="s">
        <v>166</v>
      </c>
    </row>
    <row r="21" spans="1:3" x14ac:dyDescent="0.25">
      <c r="A21" s="27" t="s">
        <v>48</v>
      </c>
      <c r="B21" s="9" t="s">
        <v>167</v>
      </c>
      <c r="C21" s="22"/>
    </row>
    <row r="22" spans="1:3" x14ac:dyDescent="0.25">
      <c r="A22" s="27" t="s">
        <v>49</v>
      </c>
      <c r="B22" t="s">
        <v>136</v>
      </c>
    </row>
    <row r="23" spans="1:3" x14ac:dyDescent="0.25">
      <c r="A23" s="27" t="s">
        <v>39</v>
      </c>
      <c r="B23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9" customWidth="1"/>
    <col min="2" max="4" width="10" style="9" customWidth="1"/>
    <col min="5" max="5" width="10" style="8" customWidth="1"/>
    <col min="6" max="27" width="10" style="9" customWidth="1"/>
    <col min="28" max="16384" width="9.140625" style="9"/>
  </cols>
  <sheetData>
    <row r="1" spans="1:37" x14ac:dyDescent="0.25">
      <c r="A1" s="10" t="s">
        <v>0</v>
      </c>
      <c r="B1" s="10">
        <v>2015</v>
      </c>
      <c r="C1" s="10">
        <v>2016</v>
      </c>
      <c r="D1" s="10">
        <v>2017</v>
      </c>
      <c r="E1" s="11">
        <v>2018</v>
      </c>
      <c r="F1" s="10">
        <v>2019</v>
      </c>
      <c r="G1" s="10">
        <v>2020</v>
      </c>
      <c r="H1" s="10">
        <v>2021</v>
      </c>
      <c r="I1" s="10">
        <v>2022</v>
      </c>
      <c r="J1" s="10">
        <v>2023</v>
      </c>
      <c r="K1" s="10">
        <v>2024</v>
      </c>
      <c r="L1" s="10">
        <v>2025</v>
      </c>
      <c r="M1" s="10">
        <v>2026</v>
      </c>
      <c r="N1" s="10">
        <v>2027</v>
      </c>
      <c r="O1" s="10">
        <v>2028</v>
      </c>
      <c r="P1" s="10">
        <v>2029</v>
      </c>
      <c r="Q1" s="10">
        <v>2030</v>
      </c>
      <c r="R1" s="10">
        <v>2031</v>
      </c>
      <c r="S1" s="10">
        <v>2032</v>
      </c>
      <c r="T1" s="10">
        <v>2033</v>
      </c>
      <c r="U1" s="10">
        <v>2034</v>
      </c>
      <c r="V1" s="10">
        <v>2035</v>
      </c>
      <c r="W1" s="10">
        <v>2036</v>
      </c>
      <c r="X1" s="10">
        <v>2037</v>
      </c>
      <c r="Y1" s="10">
        <v>2038</v>
      </c>
      <c r="Z1" s="10">
        <v>2039</v>
      </c>
      <c r="AA1" s="10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5">
      <c r="A2" s="10" t="s">
        <v>1</v>
      </c>
      <c r="B2" s="9">
        <v>0</v>
      </c>
      <c r="C2" s="9">
        <v>0</v>
      </c>
      <c r="D2" s="9">
        <v>0</v>
      </c>
      <c r="E2" s="8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f t="shared" ref="AB2:AK8" si="0">TREND($R2:$AA2,$R$1:$AA$1,AB$1)</f>
        <v>0</v>
      </c>
      <c r="AC2" s="9">
        <f t="shared" si="0"/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25">
      <c r="A3" s="10" t="s">
        <v>2</v>
      </c>
      <c r="B3" s="9">
        <v>0</v>
      </c>
      <c r="C3" s="9">
        <v>0</v>
      </c>
      <c r="D3" s="9">
        <v>0</v>
      </c>
      <c r="E3" s="8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  <c r="AJ3" s="9">
        <f t="shared" si="0"/>
        <v>0</v>
      </c>
      <c r="AK3" s="9">
        <f t="shared" si="0"/>
        <v>0</v>
      </c>
    </row>
    <row r="4" spans="1:37" x14ac:dyDescent="0.25">
      <c r="A4" s="10" t="s">
        <v>4</v>
      </c>
      <c r="B4" s="9">
        <v>0</v>
      </c>
      <c r="C4" s="9">
        <v>0</v>
      </c>
      <c r="D4" s="9">
        <v>0</v>
      </c>
      <c r="E4" s="8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f t="shared" si="0"/>
        <v>0</v>
      </c>
      <c r="AC4" s="9">
        <f t="shared" si="0"/>
        <v>0</v>
      </c>
      <c r="AD4" s="9">
        <f t="shared" si="0"/>
        <v>0</v>
      </c>
      <c r="AE4" s="9">
        <f t="shared" si="0"/>
        <v>0</v>
      </c>
      <c r="AF4" s="9">
        <f t="shared" si="0"/>
        <v>0</v>
      </c>
      <c r="AG4" s="9">
        <f t="shared" si="0"/>
        <v>0</v>
      </c>
      <c r="AH4" s="9">
        <f t="shared" si="0"/>
        <v>0</v>
      </c>
      <c r="AI4" s="9">
        <f t="shared" si="0"/>
        <v>0</v>
      </c>
      <c r="AJ4" s="9">
        <f t="shared" si="0"/>
        <v>0</v>
      </c>
      <c r="AK4" s="9">
        <f t="shared" si="0"/>
        <v>0</v>
      </c>
    </row>
    <row r="5" spans="1:37" x14ac:dyDescent="0.25">
      <c r="A5" s="10" t="s">
        <v>5</v>
      </c>
      <c r="B5" s="9">
        <v>0</v>
      </c>
      <c r="C5" s="9">
        <v>0</v>
      </c>
      <c r="D5" s="9">
        <v>0</v>
      </c>
      <c r="E5" s="8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  <c r="AJ5" s="9">
        <f t="shared" si="0"/>
        <v>0</v>
      </c>
      <c r="AK5" s="9">
        <f t="shared" si="0"/>
        <v>0</v>
      </c>
    </row>
    <row r="6" spans="1:37" x14ac:dyDescent="0.25">
      <c r="A6" s="10" t="s">
        <v>3</v>
      </c>
      <c r="B6" s="9">
        <v>0</v>
      </c>
      <c r="C6" s="9">
        <v>0</v>
      </c>
      <c r="D6" s="9">
        <v>0</v>
      </c>
      <c r="E6" s="8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f t="shared" si="0"/>
        <v>0</v>
      </c>
      <c r="AC6" s="9">
        <f t="shared" si="0"/>
        <v>0</v>
      </c>
      <c r="AD6" s="9">
        <f t="shared" si="0"/>
        <v>0</v>
      </c>
      <c r="AE6" s="9">
        <f t="shared" si="0"/>
        <v>0</v>
      </c>
      <c r="AF6" s="9">
        <f t="shared" si="0"/>
        <v>0</v>
      </c>
      <c r="AG6" s="9">
        <f t="shared" si="0"/>
        <v>0</v>
      </c>
      <c r="AH6" s="9">
        <f t="shared" si="0"/>
        <v>0</v>
      </c>
      <c r="AI6" s="9">
        <f t="shared" si="0"/>
        <v>0</v>
      </c>
      <c r="AJ6" s="9">
        <f t="shared" si="0"/>
        <v>0</v>
      </c>
      <c r="AK6" s="9">
        <f t="shared" si="0"/>
        <v>0</v>
      </c>
    </row>
    <row r="7" spans="1:37" x14ac:dyDescent="0.25">
      <c r="A7" s="10" t="s">
        <v>22</v>
      </c>
      <c r="B7" s="9">
        <v>0</v>
      </c>
      <c r="C7" s="9">
        <v>0</v>
      </c>
      <c r="D7" s="9">
        <v>0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f t="shared" si="0"/>
        <v>0</v>
      </c>
      <c r="AC7" s="9">
        <f t="shared" si="0"/>
        <v>0</v>
      </c>
      <c r="AD7" s="9">
        <f t="shared" si="0"/>
        <v>0</v>
      </c>
      <c r="AE7" s="9">
        <f t="shared" si="0"/>
        <v>0</v>
      </c>
      <c r="AF7" s="9">
        <f t="shared" si="0"/>
        <v>0</v>
      </c>
      <c r="AG7" s="9">
        <f t="shared" si="0"/>
        <v>0</v>
      </c>
      <c r="AH7" s="9">
        <f t="shared" si="0"/>
        <v>0</v>
      </c>
      <c r="AI7" s="9">
        <f t="shared" si="0"/>
        <v>0</v>
      </c>
      <c r="AJ7" s="9">
        <f t="shared" si="0"/>
        <v>0</v>
      </c>
      <c r="AK7" s="9">
        <f t="shared" si="0"/>
        <v>0</v>
      </c>
    </row>
    <row r="8" spans="1:37" x14ac:dyDescent="0.25">
      <c r="A8" s="10" t="s">
        <v>24</v>
      </c>
      <c r="B8" s="9">
        <v>0</v>
      </c>
      <c r="C8" s="9">
        <v>0</v>
      </c>
      <c r="D8" s="9">
        <v>0</v>
      </c>
      <c r="E8" s="8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9">
        <f>TREND($R8:$AA8,$R$1:$AA$1,AJ$1)</f>
        <v>0</v>
      </c>
      <c r="AK8" s="9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249977111117893"/>
  </sheetPr>
  <dimension ref="A1:AK50"/>
  <sheetViews>
    <sheetView workbookViewId="0">
      <selection activeCell="H6" sqref="H6"/>
    </sheetView>
  </sheetViews>
  <sheetFormatPr defaultColWidth="10.85546875" defaultRowHeight="15" x14ac:dyDescent="0.25"/>
  <cols>
    <col min="1" max="16384" width="10.85546875" style="38"/>
  </cols>
  <sheetData>
    <row r="1" spans="1:37" x14ac:dyDescent="0.25">
      <c r="A1" s="36" t="s">
        <v>131</v>
      </c>
      <c r="B1" s="36"/>
      <c r="C1" s="36"/>
      <c r="D1" s="36"/>
      <c r="E1" s="36"/>
      <c r="F1" s="36"/>
      <c r="G1" s="36" t="s">
        <v>92</v>
      </c>
      <c r="H1" s="36" t="s">
        <v>130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</row>
    <row r="2" spans="1:37" x14ac:dyDescent="0.25">
      <c r="A2" s="36" t="s">
        <v>52</v>
      </c>
      <c r="B2" s="36"/>
      <c r="C2" s="36"/>
      <c r="D2" s="36"/>
      <c r="E2" s="36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</row>
    <row r="3" spans="1:37" x14ac:dyDescent="0.25">
      <c r="A3" s="36" t="s">
        <v>53</v>
      </c>
      <c r="B3" s="36"/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</row>
    <row r="4" spans="1:37" x14ac:dyDescent="0.25">
      <c r="A4" s="58" t="s">
        <v>54</v>
      </c>
      <c r="B4" s="58"/>
      <c r="C4" s="36"/>
      <c r="D4" s="36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</row>
    <row r="5" spans="1:37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</row>
    <row r="6" spans="1:37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</row>
    <row r="7" spans="1:37" x14ac:dyDescent="0.25">
      <c r="A7" s="36" t="s">
        <v>55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37" x14ac:dyDescent="0.25">
      <c r="A8" s="39" t="s">
        <v>56</v>
      </c>
      <c r="B8" s="40">
        <v>2015</v>
      </c>
      <c r="C8" s="40">
        <v>2016</v>
      </c>
      <c r="D8" s="40">
        <v>2017</v>
      </c>
      <c r="E8" s="40">
        <v>2018</v>
      </c>
      <c r="F8" s="40">
        <v>2019</v>
      </c>
      <c r="G8" s="40">
        <v>2020</v>
      </c>
      <c r="H8" s="40">
        <v>2021</v>
      </c>
      <c r="I8" s="40">
        <v>2022</v>
      </c>
      <c r="J8" s="40">
        <v>2023</v>
      </c>
      <c r="K8" s="40">
        <v>2024</v>
      </c>
      <c r="L8" s="40">
        <v>2025</v>
      </c>
      <c r="M8" s="40">
        <v>2026</v>
      </c>
      <c r="N8" s="40">
        <v>2027</v>
      </c>
      <c r="O8" s="40">
        <v>2028</v>
      </c>
      <c r="P8" s="40">
        <v>2029</v>
      </c>
      <c r="Q8" s="40">
        <v>2030</v>
      </c>
      <c r="R8" s="40">
        <v>2031</v>
      </c>
      <c r="S8" s="40">
        <v>2032</v>
      </c>
      <c r="T8" s="40">
        <v>2033</v>
      </c>
      <c r="U8" s="40">
        <v>2034</v>
      </c>
      <c r="V8" s="40">
        <v>2035</v>
      </c>
      <c r="W8" s="40">
        <v>2036</v>
      </c>
      <c r="X8" s="40">
        <v>2037</v>
      </c>
      <c r="Y8" s="40">
        <v>2038</v>
      </c>
      <c r="Z8" s="40">
        <v>2039</v>
      </c>
      <c r="AA8" s="41">
        <v>2040</v>
      </c>
    </row>
    <row r="9" spans="1:37" x14ac:dyDescent="0.25">
      <c r="A9" s="42" t="s">
        <v>57</v>
      </c>
      <c r="B9" s="45">
        <v>28.8</v>
      </c>
      <c r="C9" s="45">
        <v>29.35</v>
      </c>
      <c r="D9" s="45">
        <v>29.69</v>
      </c>
      <c r="E9" s="45">
        <v>30.14</v>
      </c>
      <c r="F9" s="45">
        <v>30.43</v>
      </c>
      <c r="G9" s="45">
        <v>30.72</v>
      </c>
      <c r="H9" s="45">
        <v>30.88</v>
      </c>
      <c r="I9" s="45">
        <v>31.05</v>
      </c>
      <c r="J9" s="45">
        <v>31.23</v>
      </c>
      <c r="K9" s="45">
        <v>31.42</v>
      </c>
      <c r="L9" s="45">
        <v>31.62</v>
      </c>
      <c r="M9" s="45">
        <v>31.73</v>
      </c>
      <c r="N9" s="45">
        <v>31.85</v>
      </c>
      <c r="O9" s="45">
        <v>31.97</v>
      </c>
      <c r="P9" s="45">
        <v>32.1</v>
      </c>
      <c r="Q9" s="45">
        <v>32.229999999999997</v>
      </c>
      <c r="R9" s="45">
        <v>32.33</v>
      </c>
      <c r="S9" s="45">
        <v>32.42</v>
      </c>
      <c r="T9" s="45">
        <v>32.53</v>
      </c>
      <c r="U9" s="45">
        <v>32.64</v>
      </c>
      <c r="V9" s="45">
        <v>32.74</v>
      </c>
      <c r="W9" s="45">
        <v>32.85</v>
      </c>
      <c r="X9" s="45">
        <v>32.97</v>
      </c>
      <c r="Y9" s="45">
        <v>33.090000000000003</v>
      </c>
      <c r="Z9" s="45">
        <v>33.21</v>
      </c>
      <c r="AA9" s="46">
        <v>33.33</v>
      </c>
    </row>
    <row r="10" spans="1:37" x14ac:dyDescent="0.25">
      <c r="A10" s="43" t="s">
        <v>58</v>
      </c>
      <c r="B10" s="45">
        <v>8.18</v>
      </c>
      <c r="C10" s="45">
        <v>8.52</v>
      </c>
      <c r="D10" s="45">
        <v>8.91</v>
      </c>
      <c r="E10" s="45">
        <v>9.0500000000000007</v>
      </c>
      <c r="F10" s="45">
        <v>9.17</v>
      </c>
      <c r="G10" s="45">
        <v>9.26</v>
      </c>
      <c r="H10" s="45">
        <v>9.34</v>
      </c>
      <c r="I10" s="45">
        <v>9.4</v>
      </c>
      <c r="J10" s="45">
        <v>9.4499999999999993</v>
      </c>
      <c r="K10" s="45">
        <v>9.48</v>
      </c>
      <c r="L10" s="45">
        <v>9.5</v>
      </c>
      <c r="M10" s="45">
        <v>9.5299999999999994</v>
      </c>
      <c r="N10" s="45">
        <v>9.56</v>
      </c>
      <c r="O10" s="45">
        <v>9.59</v>
      </c>
      <c r="P10" s="45">
        <v>9.6199999999999992</v>
      </c>
      <c r="Q10" s="45">
        <v>9.65</v>
      </c>
      <c r="R10" s="45">
        <v>9.68</v>
      </c>
      <c r="S10" s="45">
        <v>9.7100000000000009</v>
      </c>
      <c r="T10" s="45">
        <v>9.74</v>
      </c>
      <c r="U10" s="45">
        <v>9.77</v>
      </c>
      <c r="V10" s="45">
        <v>9.8000000000000007</v>
      </c>
      <c r="W10" s="45">
        <v>9.83</v>
      </c>
      <c r="X10" s="45">
        <v>9.86</v>
      </c>
      <c r="Y10" s="45">
        <v>9.89</v>
      </c>
      <c r="Z10" s="45">
        <v>9.92</v>
      </c>
      <c r="AA10" s="46">
        <v>9.9499999999999993</v>
      </c>
    </row>
    <row r="11" spans="1:37" x14ac:dyDescent="0.25">
      <c r="A11" s="49" t="s">
        <v>86</v>
      </c>
      <c r="B11" s="47">
        <v>27.8</v>
      </c>
      <c r="C11" s="47">
        <v>26.77</v>
      </c>
      <c r="D11" s="47">
        <v>27.57</v>
      </c>
      <c r="E11" s="47">
        <v>28.23</v>
      </c>
      <c r="F11" s="47">
        <v>28.6</v>
      </c>
      <c r="G11" s="47">
        <v>29.16</v>
      </c>
      <c r="H11" s="47">
        <v>29.59</v>
      </c>
      <c r="I11" s="47">
        <v>29.92</v>
      </c>
      <c r="J11" s="47">
        <v>30.22</v>
      </c>
      <c r="K11" s="47">
        <v>30.48</v>
      </c>
      <c r="L11" s="47">
        <v>30.74</v>
      </c>
      <c r="M11" s="47">
        <v>31.02</v>
      </c>
      <c r="N11" s="47">
        <v>31.29</v>
      </c>
      <c r="O11" s="47">
        <v>31.57</v>
      </c>
      <c r="P11" s="47">
        <v>31.86</v>
      </c>
      <c r="Q11" s="47">
        <v>32.14</v>
      </c>
      <c r="R11" s="47">
        <v>32.29</v>
      </c>
      <c r="S11" s="47">
        <v>32.43</v>
      </c>
      <c r="T11" s="47">
        <v>32.58</v>
      </c>
      <c r="U11" s="47">
        <v>32.729999999999997</v>
      </c>
      <c r="V11" s="47">
        <v>32.880000000000003</v>
      </c>
      <c r="W11" s="47">
        <v>33.04</v>
      </c>
      <c r="X11" s="47">
        <v>33.19</v>
      </c>
      <c r="Y11" s="47">
        <v>33.35</v>
      </c>
      <c r="Z11" s="47">
        <v>33.5</v>
      </c>
      <c r="AA11" s="48">
        <v>33.659999999999997</v>
      </c>
      <c r="AB11" s="37"/>
      <c r="AC11" s="37"/>
      <c r="AD11" s="37"/>
      <c r="AE11" s="37"/>
      <c r="AF11" s="37"/>
      <c r="AG11" s="37"/>
      <c r="AH11" s="37"/>
      <c r="AI11" s="37"/>
      <c r="AJ11" s="37"/>
      <c r="AK11" s="37"/>
    </row>
    <row r="13" spans="1:37" s="44" customFormat="1" x14ac:dyDescent="0.25">
      <c r="A13" s="35" t="s">
        <v>131</v>
      </c>
    </row>
    <row r="14" spans="1:37" s="44" customFormat="1" x14ac:dyDescent="0.25">
      <c r="A14" s="35" t="s">
        <v>52</v>
      </c>
    </row>
    <row r="15" spans="1:37" s="44" customFormat="1" x14ac:dyDescent="0.25">
      <c r="A15" s="35" t="s">
        <v>53</v>
      </c>
    </row>
    <row r="16" spans="1:37" s="44" customFormat="1" x14ac:dyDescent="0.25">
      <c r="A16" s="59" t="s">
        <v>59</v>
      </c>
      <c r="B16" s="60"/>
    </row>
    <row r="17" spans="1:27" s="44" customFormat="1" x14ac:dyDescent="0.25"/>
    <row r="18" spans="1:27" s="44" customFormat="1" x14ac:dyDescent="0.25"/>
    <row r="19" spans="1:27" s="44" customFormat="1" x14ac:dyDescent="0.25">
      <c r="A19" s="35" t="s">
        <v>55</v>
      </c>
    </row>
    <row r="20" spans="1:27" s="44" customFormat="1" x14ac:dyDescent="0.25">
      <c r="A20" s="44" t="s">
        <v>56</v>
      </c>
      <c r="B20" s="44" t="s">
        <v>60</v>
      </c>
      <c r="C20" s="44" t="s">
        <v>61</v>
      </c>
      <c r="D20" s="44" t="s">
        <v>62</v>
      </c>
      <c r="E20" s="44" t="s">
        <v>63</v>
      </c>
      <c r="F20" s="44" t="s">
        <v>64</v>
      </c>
      <c r="G20" s="44" t="s">
        <v>65</v>
      </c>
      <c r="H20" s="44" t="s">
        <v>66</v>
      </c>
      <c r="I20" s="44" t="s">
        <v>67</v>
      </c>
      <c r="J20" s="44" t="s">
        <v>68</v>
      </c>
      <c r="K20" s="44" t="s">
        <v>69</v>
      </c>
      <c r="L20" s="44" t="s">
        <v>70</v>
      </c>
      <c r="M20" s="44" t="s">
        <v>71</v>
      </c>
      <c r="N20" s="44" t="s">
        <v>72</v>
      </c>
      <c r="O20" s="44" t="s">
        <v>73</v>
      </c>
      <c r="P20" s="44" t="s">
        <v>74</v>
      </c>
      <c r="Q20" s="44" t="s">
        <v>75</v>
      </c>
      <c r="R20" s="44" t="s">
        <v>76</v>
      </c>
      <c r="S20" s="44" t="s">
        <v>77</v>
      </c>
      <c r="T20" s="44" t="s">
        <v>78</v>
      </c>
      <c r="U20" s="44" t="s">
        <v>79</v>
      </c>
      <c r="V20" s="44" t="s">
        <v>80</v>
      </c>
      <c r="W20" s="44" t="s">
        <v>81</v>
      </c>
      <c r="X20" s="44" t="s">
        <v>82</v>
      </c>
      <c r="Y20" s="44" t="s">
        <v>83</v>
      </c>
      <c r="Z20" s="44" t="s">
        <v>84</v>
      </c>
      <c r="AA20" s="44" t="s">
        <v>85</v>
      </c>
    </row>
    <row r="21" spans="1:27" s="44" customFormat="1" x14ac:dyDescent="0.25">
      <c r="A21" s="44" t="s">
        <v>57</v>
      </c>
      <c r="B21" s="26">
        <v>25.42</v>
      </c>
      <c r="C21" s="26">
        <v>25.87</v>
      </c>
      <c r="D21" s="26">
        <v>26.19</v>
      </c>
      <c r="E21" s="26">
        <v>26.57</v>
      </c>
      <c r="F21" s="26">
        <v>26.99</v>
      </c>
      <c r="G21" s="26">
        <v>27.34</v>
      </c>
      <c r="H21" s="26">
        <v>27.56</v>
      </c>
      <c r="I21" s="26">
        <v>27.78</v>
      </c>
      <c r="J21" s="26">
        <v>28.02</v>
      </c>
      <c r="K21" s="26">
        <v>28.26</v>
      </c>
      <c r="L21" s="26">
        <v>28.52</v>
      </c>
      <c r="M21" s="26">
        <v>28.67</v>
      </c>
      <c r="N21" s="26">
        <v>28.82</v>
      </c>
      <c r="O21" s="26">
        <v>28.99</v>
      </c>
      <c r="P21" s="26">
        <v>29.15</v>
      </c>
      <c r="Q21" s="26">
        <v>29.32</v>
      </c>
      <c r="R21" s="26">
        <v>29.44</v>
      </c>
      <c r="S21" s="26">
        <v>29.56</v>
      </c>
      <c r="T21" s="26">
        <v>29.69</v>
      </c>
      <c r="U21" s="26">
        <v>29.82</v>
      </c>
      <c r="V21" s="26">
        <v>29.95</v>
      </c>
      <c r="W21" s="26">
        <v>30.09</v>
      </c>
      <c r="X21" s="26">
        <v>30.23</v>
      </c>
      <c r="Y21" s="26">
        <v>30.37</v>
      </c>
      <c r="Z21" s="26">
        <v>30.52</v>
      </c>
      <c r="AA21" s="26">
        <v>30.67</v>
      </c>
    </row>
    <row r="22" spans="1:27" s="44" customFormat="1" x14ac:dyDescent="0.25">
      <c r="A22" s="44" t="s">
        <v>58</v>
      </c>
      <c r="B22" s="26">
        <v>5.91</v>
      </c>
      <c r="C22" s="26">
        <v>6.23</v>
      </c>
      <c r="D22" s="26">
        <v>6.59</v>
      </c>
      <c r="E22" s="26">
        <v>6.74</v>
      </c>
      <c r="F22" s="26">
        <v>6.86</v>
      </c>
      <c r="G22" s="26">
        <v>6.97</v>
      </c>
      <c r="H22" s="26">
        <v>7.04</v>
      </c>
      <c r="I22" s="26">
        <v>7.09</v>
      </c>
      <c r="J22" s="26">
        <v>7.13</v>
      </c>
      <c r="K22" s="26">
        <v>7.15</v>
      </c>
      <c r="L22" s="26">
        <v>7.17</v>
      </c>
      <c r="M22" s="26">
        <v>7.19</v>
      </c>
      <c r="N22" s="26">
        <v>7.22</v>
      </c>
      <c r="O22" s="26">
        <v>7.24</v>
      </c>
      <c r="P22" s="26">
        <v>7.27</v>
      </c>
      <c r="Q22" s="26">
        <v>7.3</v>
      </c>
      <c r="R22" s="26">
        <v>7.34</v>
      </c>
      <c r="S22" s="26">
        <v>7.37</v>
      </c>
      <c r="T22" s="26">
        <v>7.4</v>
      </c>
      <c r="U22" s="26">
        <v>7.43</v>
      </c>
      <c r="V22" s="26">
        <v>7.46</v>
      </c>
      <c r="W22" s="26">
        <v>7.48</v>
      </c>
      <c r="X22" s="26">
        <v>7.51</v>
      </c>
      <c r="Y22" s="26">
        <v>7.54</v>
      </c>
      <c r="Z22" s="26">
        <v>7.57</v>
      </c>
      <c r="AA22" s="26">
        <v>7.6</v>
      </c>
    </row>
    <row r="23" spans="1:27" s="44" customFormat="1" x14ac:dyDescent="0.25">
      <c r="A23" s="44" t="s">
        <v>86</v>
      </c>
      <c r="B23" s="26">
        <v>23.43</v>
      </c>
      <c r="C23" s="26">
        <v>24.15</v>
      </c>
      <c r="D23" s="26">
        <v>24.8</v>
      </c>
      <c r="E23" s="26">
        <v>25.33</v>
      </c>
      <c r="F23" s="26">
        <v>25.61</v>
      </c>
      <c r="G23" s="26">
        <v>26.07</v>
      </c>
      <c r="H23" s="26">
        <v>26.47</v>
      </c>
      <c r="I23" s="26">
        <v>26.78</v>
      </c>
      <c r="J23" s="26">
        <v>27.06</v>
      </c>
      <c r="K23" s="26">
        <v>27.31</v>
      </c>
      <c r="L23" s="26">
        <v>27.56</v>
      </c>
      <c r="M23" s="26">
        <v>27.82</v>
      </c>
      <c r="N23" s="26">
        <v>28.09</v>
      </c>
      <c r="O23" s="26">
        <v>28.36</v>
      </c>
      <c r="P23" s="26">
        <v>28.64</v>
      </c>
      <c r="Q23" s="26">
        <v>28.91</v>
      </c>
      <c r="R23" s="26">
        <v>29.07</v>
      </c>
      <c r="S23" s="26">
        <v>29.22</v>
      </c>
      <c r="T23" s="26">
        <v>29.38</v>
      </c>
      <c r="U23" s="26">
        <v>29.54</v>
      </c>
      <c r="V23" s="26">
        <v>29.7</v>
      </c>
      <c r="W23" s="26">
        <v>29.86</v>
      </c>
      <c r="X23" s="26">
        <v>30.02</v>
      </c>
      <c r="Y23" s="26">
        <v>30.19</v>
      </c>
      <c r="Z23" s="26">
        <v>30.35</v>
      </c>
      <c r="AA23" s="26">
        <v>30.51</v>
      </c>
    </row>
    <row r="24" spans="1:27" s="44" customFormat="1" x14ac:dyDescent="0.25"/>
    <row r="26" spans="1:27" s="44" customFormat="1" x14ac:dyDescent="0.25">
      <c r="A26" s="35" t="s">
        <v>131</v>
      </c>
    </row>
    <row r="27" spans="1:27" s="44" customFormat="1" x14ac:dyDescent="0.25">
      <c r="A27" s="35" t="s">
        <v>52</v>
      </c>
    </row>
    <row r="28" spans="1:27" s="44" customFormat="1" x14ac:dyDescent="0.25">
      <c r="A28" s="35" t="s">
        <v>53</v>
      </c>
    </row>
    <row r="29" spans="1:27" s="44" customFormat="1" x14ac:dyDescent="0.25">
      <c r="A29" s="59" t="s">
        <v>87</v>
      </c>
      <c r="B29" s="60"/>
    </row>
    <row r="30" spans="1:27" s="44" customFormat="1" x14ac:dyDescent="0.25"/>
    <row r="31" spans="1:27" s="44" customFormat="1" x14ac:dyDescent="0.25"/>
    <row r="32" spans="1:27" s="44" customFormat="1" x14ac:dyDescent="0.25">
      <c r="A32" s="35" t="s">
        <v>55</v>
      </c>
    </row>
    <row r="33" spans="1:37" s="44" customFormat="1" x14ac:dyDescent="0.25">
      <c r="A33" s="44" t="s">
        <v>56</v>
      </c>
      <c r="B33" s="26" t="s">
        <v>60</v>
      </c>
      <c r="C33" s="26" t="s">
        <v>61</v>
      </c>
      <c r="D33" s="26" t="s">
        <v>62</v>
      </c>
      <c r="E33" s="26" t="s">
        <v>63</v>
      </c>
      <c r="F33" s="26" t="s">
        <v>64</v>
      </c>
      <c r="G33" s="26" t="s">
        <v>65</v>
      </c>
      <c r="H33" s="26" t="s">
        <v>66</v>
      </c>
      <c r="I33" s="26" t="s">
        <v>67</v>
      </c>
      <c r="J33" s="26" t="s">
        <v>68</v>
      </c>
      <c r="K33" s="26" t="s">
        <v>69</v>
      </c>
      <c r="L33" s="26" t="s">
        <v>70</v>
      </c>
      <c r="M33" s="26" t="s">
        <v>71</v>
      </c>
      <c r="N33" s="26" t="s">
        <v>72</v>
      </c>
      <c r="O33" s="26" t="s">
        <v>73</v>
      </c>
      <c r="P33" s="26" t="s">
        <v>74</v>
      </c>
      <c r="Q33" s="26" t="s">
        <v>75</v>
      </c>
      <c r="R33" s="26" t="s">
        <v>76</v>
      </c>
      <c r="S33" s="26" t="s">
        <v>77</v>
      </c>
      <c r="T33" s="26" t="s">
        <v>78</v>
      </c>
      <c r="U33" s="26" t="s">
        <v>79</v>
      </c>
      <c r="V33" s="26" t="s">
        <v>80</v>
      </c>
      <c r="W33" s="26" t="s">
        <v>81</v>
      </c>
      <c r="X33" s="26" t="s">
        <v>82</v>
      </c>
      <c r="Y33" s="26" t="s">
        <v>83</v>
      </c>
      <c r="Z33" s="26" t="s">
        <v>84</v>
      </c>
      <c r="AA33" s="26" t="s">
        <v>85</v>
      </c>
    </row>
    <row r="34" spans="1:37" s="44" customFormat="1" x14ac:dyDescent="0.25">
      <c r="A34" s="44" t="s">
        <v>57</v>
      </c>
      <c r="B34" s="26">
        <v>18.690000000000001</v>
      </c>
      <c r="C34" s="26">
        <v>19.059999999999999</v>
      </c>
      <c r="D34" s="26">
        <v>19.309999999999999</v>
      </c>
      <c r="E34" s="26">
        <v>19.61</v>
      </c>
      <c r="F34" s="26">
        <v>19.93</v>
      </c>
      <c r="G34" s="26">
        <v>20.22</v>
      </c>
      <c r="H34" s="26">
        <v>20.48</v>
      </c>
      <c r="I34" s="26">
        <v>20.74</v>
      </c>
      <c r="J34" s="26">
        <v>21.02</v>
      </c>
      <c r="K34" s="26">
        <v>21.32</v>
      </c>
      <c r="L34" s="26">
        <v>21.63</v>
      </c>
      <c r="M34" s="26">
        <v>21.8</v>
      </c>
      <c r="N34" s="26">
        <v>21.98</v>
      </c>
      <c r="O34" s="26">
        <v>22.15</v>
      </c>
      <c r="P34" s="26">
        <v>22.32</v>
      </c>
      <c r="Q34" s="26">
        <v>22.51</v>
      </c>
      <c r="R34" s="26">
        <v>22.67</v>
      </c>
      <c r="S34" s="26">
        <v>22.83</v>
      </c>
      <c r="T34" s="26">
        <v>23</v>
      </c>
      <c r="U34" s="26">
        <v>23.17</v>
      </c>
      <c r="V34" s="26">
        <v>23.35</v>
      </c>
      <c r="W34" s="26">
        <v>23.53</v>
      </c>
      <c r="X34" s="26">
        <v>23.72</v>
      </c>
      <c r="Y34" s="26">
        <v>23.9</v>
      </c>
      <c r="Z34" s="26">
        <v>24.1</v>
      </c>
      <c r="AA34" s="26">
        <v>24.3</v>
      </c>
    </row>
    <row r="35" spans="1:37" s="44" customFormat="1" x14ac:dyDescent="0.25">
      <c r="A35" s="44" t="s">
        <v>58</v>
      </c>
      <c r="B35" s="26">
        <v>3.27</v>
      </c>
      <c r="C35" s="26">
        <v>3.56</v>
      </c>
      <c r="D35" s="26">
        <v>3.91</v>
      </c>
      <c r="E35" s="26">
        <v>4.03</v>
      </c>
      <c r="F35" s="26">
        <v>4.16</v>
      </c>
      <c r="G35" s="26">
        <v>4.2699999999999996</v>
      </c>
      <c r="H35" s="26">
        <v>4.3600000000000003</v>
      </c>
      <c r="I35" s="26">
        <v>4.42</v>
      </c>
      <c r="J35" s="26">
        <v>4.47</v>
      </c>
      <c r="K35" s="26">
        <v>4.49</v>
      </c>
      <c r="L35" s="26">
        <v>4.5199999999999996</v>
      </c>
      <c r="M35" s="26">
        <v>4.54</v>
      </c>
      <c r="N35" s="26">
        <v>4.57</v>
      </c>
      <c r="O35" s="26">
        <v>4.59</v>
      </c>
      <c r="P35" s="26">
        <v>4.62</v>
      </c>
      <c r="Q35" s="26">
        <v>4.6399999999999997</v>
      </c>
      <c r="R35" s="26">
        <v>4.67</v>
      </c>
      <c r="S35" s="26">
        <v>4.7</v>
      </c>
      <c r="T35" s="26">
        <v>4.7300000000000004</v>
      </c>
      <c r="U35" s="26">
        <v>4.76</v>
      </c>
      <c r="V35" s="26">
        <v>4.79</v>
      </c>
      <c r="W35" s="26">
        <v>4.8099999999999996</v>
      </c>
      <c r="X35" s="26">
        <v>4.84</v>
      </c>
      <c r="Y35" s="26">
        <v>4.87</v>
      </c>
      <c r="Z35" s="26">
        <v>4.9000000000000004</v>
      </c>
      <c r="AA35" s="26">
        <v>4.93</v>
      </c>
    </row>
    <row r="36" spans="1:37" s="44" customFormat="1" x14ac:dyDescent="0.25">
      <c r="A36" s="44" t="s">
        <v>86</v>
      </c>
      <c r="B36" s="26">
        <v>20.3</v>
      </c>
      <c r="C36" s="26">
        <v>14.55</v>
      </c>
      <c r="D36" s="26">
        <v>15.22</v>
      </c>
      <c r="E36" s="26">
        <v>15.77</v>
      </c>
      <c r="F36" s="26">
        <v>16.07</v>
      </c>
      <c r="G36" s="26">
        <v>16.54</v>
      </c>
      <c r="H36" s="26">
        <v>16.93</v>
      </c>
      <c r="I36" s="26">
        <v>17.22</v>
      </c>
      <c r="J36" s="26">
        <v>17.489999999999998</v>
      </c>
      <c r="K36" s="26">
        <v>17.73</v>
      </c>
      <c r="L36" s="26">
        <v>17.97</v>
      </c>
      <c r="M36" s="26">
        <v>18.23</v>
      </c>
      <c r="N36" s="26">
        <v>18.489999999999998</v>
      </c>
      <c r="O36" s="26">
        <v>18.760000000000002</v>
      </c>
      <c r="P36" s="26">
        <v>19.03</v>
      </c>
      <c r="Q36" s="26">
        <v>19.3</v>
      </c>
      <c r="R36" s="26">
        <v>19.45</v>
      </c>
      <c r="S36" s="26">
        <v>19.600000000000001</v>
      </c>
      <c r="T36" s="26">
        <v>19.75</v>
      </c>
      <c r="U36" s="26">
        <v>19.899999999999999</v>
      </c>
      <c r="V36" s="26">
        <v>20.05</v>
      </c>
      <c r="W36" s="26">
        <v>20.2</v>
      </c>
      <c r="X36" s="26">
        <v>20.36</v>
      </c>
      <c r="Y36" s="26">
        <v>20.52</v>
      </c>
      <c r="Z36" s="26">
        <v>20.68</v>
      </c>
      <c r="AA36" s="26">
        <v>20.83</v>
      </c>
    </row>
    <row r="37" spans="1:37" s="44" customFormat="1" x14ac:dyDescent="0.25"/>
    <row r="40" spans="1:37" x14ac:dyDescent="0.25">
      <c r="A40" s="36" t="s">
        <v>131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</row>
    <row r="41" spans="1:37" x14ac:dyDescent="0.25">
      <c r="A41" s="36" t="s">
        <v>52</v>
      </c>
      <c r="B41" s="36"/>
      <c r="C41" s="36"/>
      <c r="D41" s="36"/>
      <c r="E41" s="36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</row>
    <row r="42" spans="1:37" x14ac:dyDescent="0.25">
      <c r="A42" s="36" t="s">
        <v>53</v>
      </c>
      <c r="B42" s="36"/>
      <c r="C42" s="36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</row>
    <row r="43" spans="1:37" x14ac:dyDescent="0.25">
      <c r="A43" s="58" t="s">
        <v>88</v>
      </c>
      <c r="B43" s="58"/>
      <c r="C43" s="58"/>
      <c r="D43" s="36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</row>
    <row r="44" spans="1:37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</row>
    <row r="45" spans="1:37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</row>
    <row r="46" spans="1:37" x14ac:dyDescent="0.25">
      <c r="A46" s="36" t="s">
        <v>55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</row>
    <row r="47" spans="1:37" x14ac:dyDescent="0.25">
      <c r="A47" s="39" t="s">
        <v>56</v>
      </c>
      <c r="B47" s="40">
        <v>2015</v>
      </c>
      <c r="C47" s="40">
        <v>2016</v>
      </c>
      <c r="D47" s="40">
        <v>2017</v>
      </c>
      <c r="E47" s="40">
        <v>2018</v>
      </c>
      <c r="F47" s="40">
        <v>2019</v>
      </c>
      <c r="G47" s="40">
        <v>2020</v>
      </c>
      <c r="H47" s="40">
        <v>2021</v>
      </c>
      <c r="I47" s="40">
        <v>2022</v>
      </c>
      <c r="J47" s="40">
        <v>2023</v>
      </c>
      <c r="K47" s="40">
        <v>2024</v>
      </c>
      <c r="L47" s="40">
        <v>2025</v>
      </c>
      <c r="M47" s="40">
        <v>2026</v>
      </c>
      <c r="N47" s="40">
        <v>2027</v>
      </c>
      <c r="O47" s="40">
        <v>2028</v>
      </c>
      <c r="P47" s="40">
        <v>2029</v>
      </c>
      <c r="Q47" s="40">
        <v>2030</v>
      </c>
      <c r="R47" s="40">
        <v>2031</v>
      </c>
      <c r="S47" s="40">
        <v>2032</v>
      </c>
      <c r="T47" s="40">
        <v>2033</v>
      </c>
      <c r="U47" s="40">
        <v>2034</v>
      </c>
      <c r="V47" s="40">
        <v>2035</v>
      </c>
      <c r="W47" s="40">
        <v>2036</v>
      </c>
      <c r="X47" s="40">
        <v>2037</v>
      </c>
      <c r="Y47" s="40">
        <v>2038</v>
      </c>
      <c r="Z47" s="40">
        <v>2039</v>
      </c>
      <c r="AA47" s="41">
        <v>2040</v>
      </c>
    </row>
    <row r="48" spans="1:37" x14ac:dyDescent="0.25">
      <c r="A48" s="42" t="s">
        <v>89</v>
      </c>
      <c r="B48" s="45">
        <v>32.58</v>
      </c>
      <c r="C48" s="45">
        <v>35.21</v>
      </c>
      <c r="D48" s="45">
        <v>36.56</v>
      </c>
      <c r="E48" s="45">
        <v>37.630000000000003</v>
      </c>
      <c r="F48" s="45">
        <v>38.15</v>
      </c>
      <c r="G48" s="45">
        <v>39.03</v>
      </c>
      <c r="H48" s="45">
        <v>39.79</v>
      </c>
      <c r="I48" s="45">
        <v>40.36</v>
      </c>
      <c r="J48" s="45">
        <v>40.86</v>
      </c>
      <c r="K48" s="45">
        <v>41.31</v>
      </c>
      <c r="L48" s="45">
        <v>41.77</v>
      </c>
      <c r="M48" s="45">
        <v>42.26</v>
      </c>
      <c r="N48" s="45">
        <v>42.76</v>
      </c>
      <c r="O48" s="45">
        <v>43.27</v>
      </c>
      <c r="P48" s="45">
        <v>43.81</v>
      </c>
      <c r="Q48" s="45">
        <v>44.35</v>
      </c>
      <c r="R48" s="45">
        <v>44.6</v>
      </c>
      <c r="S48" s="45">
        <v>44.86</v>
      </c>
      <c r="T48" s="45">
        <v>45.12</v>
      </c>
      <c r="U48" s="45">
        <v>45.38</v>
      </c>
      <c r="V48" s="45">
        <v>45.65</v>
      </c>
      <c r="W48" s="45">
        <v>45.93</v>
      </c>
      <c r="X48" s="45">
        <v>46.21</v>
      </c>
      <c r="Y48" s="45">
        <v>46.49</v>
      </c>
      <c r="Z48" s="45">
        <v>46.77</v>
      </c>
      <c r="AA48" s="46">
        <v>47.06</v>
      </c>
    </row>
    <row r="49" spans="1:37" x14ac:dyDescent="0.25">
      <c r="A49" s="43" t="s">
        <v>90</v>
      </c>
      <c r="B49" s="47">
        <v>31.58</v>
      </c>
      <c r="C49" s="47">
        <v>34.090000000000003</v>
      </c>
      <c r="D49" s="47">
        <v>35.29</v>
      </c>
      <c r="E49" s="47">
        <v>36.22</v>
      </c>
      <c r="F49" s="47">
        <v>36.64</v>
      </c>
      <c r="G49" s="47">
        <v>37.4</v>
      </c>
      <c r="H49" s="47">
        <v>38.049999999999997</v>
      </c>
      <c r="I49" s="47">
        <v>38.54</v>
      </c>
      <c r="J49" s="47">
        <v>38.96</v>
      </c>
      <c r="K49" s="47">
        <v>39.33</v>
      </c>
      <c r="L49" s="47">
        <v>39.729999999999997</v>
      </c>
      <c r="M49" s="47">
        <v>40.15</v>
      </c>
      <c r="N49" s="47">
        <v>40.58</v>
      </c>
      <c r="O49" s="47">
        <v>41.03</v>
      </c>
      <c r="P49" s="47">
        <v>41.5</v>
      </c>
      <c r="Q49" s="47">
        <v>41.98</v>
      </c>
      <c r="R49" s="47">
        <v>42.19</v>
      </c>
      <c r="S49" s="47">
        <v>42.41</v>
      </c>
      <c r="T49" s="47">
        <v>42.63</v>
      </c>
      <c r="U49" s="47">
        <v>42.84</v>
      </c>
      <c r="V49" s="47">
        <v>43.07</v>
      </c>
      <c r="W49" s="47">
        <v>43.31</v>
      </c>
      <c r="X49" s="47">
        <v>43.54</v>
      </c>
      <c r="Y49" s="47">
        <v>43.78</v>
      </c>
      <c r="Z49" s="47">
        <v>44.02</v>
      </c>
      <c r="AA49" s="48">
        <v>44.27</v>
      </c>
    </row>
    <row r="50" spans="1:37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</sheetData>
  <pageMargins left="0.75" right="0.75" top="1" bottom="1" header="0.5" footer="0.5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9.9978637043366805E-2"/>
  </sheetPr>
  <dimension ref="A1:AN70"/>
  <sheetViews>
    <sheetView workbookViewId="0"/>
  </sheetViews>
  <sheetFormatPr defaultColWidth="10.85546875" defaultRowHeight="15" x14ac:dyDescent="0.25"/>
  <cols>
    <col min="1" max="1" width="22.42578125" customWidth="1"/>
    <col min="2" max="2" width="15.5703125" customWidth="1"/>
    <col min="3" max="3" width="12.42578125" bestFit="1" customWidth="1"/>
    <col min="4" max="4" width="14.85546875" customWidth="1"/>
    <col min="5" max="15" width="11.85546875" bestFit="1" customWidth="1"/>
    <col min="16" max="16" width="11" bestFit="1" customWidth="1"/>
    <col min="17" max="18" width="11.85546875" bestFit="1" customWidth="1"/>
    <col min="19" max="19" width="11" bestFit="1" customWidth="1"/>
    <col min="20" max="28" width="11.85546875" bestFit="1" customWidth="1"/>
    <col min="29" max="29" width="12.28515625" bestFit="1" customWidth="1"/>
    <col min="30" max="37" width="11" bestFit="1" customWidth="1"/>
    <col min="38" max="38" width="12.28515625" bestFit="1" customWidth="1"/>
  </cols>
  <sheetData>
    <row r="1" spans="1:37" x14ac:dyDescent="0.25">
      <c r="A1" s="31" t="s">
        <v>97</v>
      </c>
    </row>
    <row r="2" spans="1:37" s="8" customFormat="1" x14ac:dyDescent="0.25">
      <c r="A2" s="62" t="s">
        <v>150</v>
      </c>
    </row>
    <row r="3" spans="1:37" s="8" customFormat="1" x14ac:dyDescent="0.25">
      <c r="A3" s="62" t="s">
        <v>151</v>
      </c>
    </row>
    <row r="4" spans="1:37" s="8" customFormat="1" x14ac:dyDescent="0.25">
      <c r="A4" s="62" t="s">
        <v>152</v>
      </c>
    </row>
    <row r="5" spans="1:37" s="8" customFormat="1" x14ac:dyDescent="0.25">
      <c r="A5" s="62"/>
    </row>
    <row r="6" spans="1:37" s="8" customFormat="1" x14ac:dyDescent="0.25">
      <c r="A6" s="63" t="s">
        <v>153</v>
      </c>
    </row>
    <row r="7" spans="1:37" x14ac:dyDescent="0.25">
      <c r="A7" s="28" t="s">
        <v>0</v>
      </c>
      <c r="B7" s="28">
        <v>2015</v>
      </c>
      <c r="C7" s="28">
        <v>2016</v>
      </c>
      <c r="D7" s="28">
        <v>2017</v>
      </c>
      <c r="E7" s="28">
        <v>2018</v>
      </c>
      <c r="F7" s="28">
        <v>2019</v>
      </c>
      <c r="G7" s="28">
        <v>2020</v>
      </c>
      <c r="H7" s="28">
        <v>2021</v>
      </c>
      <c r="I7" s="28">
        <v>2022</v>
      </c>
      <c r="J7" s="28">
        <v>2023</v>
      </c>
      <c r="K7" s="28">
        <v>2024</v>
      </c>
      <c r="L7" s="28">
        <v>2025</v>
      </c>
      <c r="M7" s="28">
        <v>2026</v>
      </c>
      <c r="N7" s="28">
        <v>2027</v>
      </c>
      <c r="O7" s="28">
        <v>2028</v>
      </c>
      <c r="P7" s="28">
        <v>2029</v>
      </c>
      <c r="Q7" s="28">
        <v>2030</v>
      </c>
      <c r="R7" s="28">
        <v>2031</v>
      </c>
      <c r="S7" s="28">
        <v>2032</v>
      </c>
      <c r="T7" s="28">
        <v>2033</v>
      </c>
      <c r="U7" s="28">
        <v>2034</v>
      </c>
      <c r="V7" s="28">
        <v>2035</v>
      </c>
      <c r="W7" s="28">
        <v>2036</v>
      </c>
      <c r="X7" s="28">
        <v>2037</v>
      </c>
      <c r="Y7" s="28">
        <v>2038</v>
      </c>
      <c r="Z7" s="28">
        <v>2039</v>
      </c>
      <c r="AA7" s="28">
        <v>2040</v>
      </c>
      <c r="AB7" s="28">
        <v>2041</v>
      </c>
      <c r="AC7" s="28">
        <v>2042</v>
      </c>
      <c r="AD7" s="28">
        <v>2043</v>
      </c>
      <c r="AE7" s="28">
        <v>2044</v>
      </c>
      <c r="AF7" s="28">
        <v>2045</v>
      </c>
      <c r="AG7" s="28">
        <v>2046</v>
      </c>
      <c r="AH7" s="28">
        <v>2047</v>
      </c>
      <c r="AI7" s="28">
        <v>2048</v>
      </c>
      <c r="AJ7" s="28">
        <v>2049</v>
      </c>
      <c r="AK7" s="28">
        <v>2050</v>
      </c>
    </row>
    <row r="8" spans="1:37" x14ac:dyDescent="0.25">
      <c r="A8" s="28" t="s">
        <v>98</v>
      </c>
      <c r="B8" s="22">
        <v>57.5</v>
      </c>
      <c r="C8" s="22">
        <v>65.900000000000006</v>
      </c>
      <c r="D8" s="22">
        <v>88.4</v>
      </c>
    </row>
    <row r="9" spans="1:37" x14ac:dyDescent="0.25">
      <c r="A9" s="10" t="s">
        <v>102</v>
      </c>
      <c r="B9">
        <f>B8*B14</f>
        <v>73.54249999999999</v>
      </c>
      <c r="C9">
        <f>C8*C14</f>
        <v>85.801800000000014</v>
      </c>
      <c r="D9">
        <f>D8*D14</f>
        <v>111.29559999999999</v>
      </c>
      <c r="E9">
        <f t="shared" ref="E9:AA9" si="0">D9*F20</f>
        <v>117.47126463342089</v>
      </c>
      <c r="F9" s="9">
        <f t="shared" si="0"/>
        <v>118.99856290738133</v>
      </c>
      <c r="G9" s="9">
        <f t="shared" si="0"/>
        <v>120.81906147872159</v>
      </c>
      <c r="H9" s="9">
        <f t="shared" si="0"/>
        <v>120.88291896707013</v>
      </c>
      <c r="I9" s="9">
        <f t="shared" si="0"/>
        <v>120.84274796562779</v>
      </c>
      <c r="J9" s="9">
        <f t="shared" si="0"/>
        <v>121.19559126382103</v>
      </c>
      <c r="K9" s="9">
        <f t="shared" si="0"/>
        <v>120.79436138088916</v>
      </c>
      <c r="L9" s="9">
        <f t="shared" si="0"/>
        <v>120.81618068977349</v>
      </c>
      <c r="M9" s="9">
        <f t="shared" si="0"/>
        <v>121.01810265585476</v>
      </c>
      <c r="N9" s="9">
        <f t="shared" si="0"/>
        <v>120.71706021078302</v>
      </c>
      <c r="O9" s="9">
        <f t="shared" si="0"/>
        <v>120.45336132614904</v>
      </c>
      <c r="P9" s="9">
        <f t="shared" si="0"/>
        <v>120.33284832182207</v>
      </c>
      <c r="Q9" s="9">
        <f t="shared" si="0"/>
        <v>120.38555608998277</v>
      </c>
      <c r="R9" s="9">
        <f t="shared" si="0"/>
        <v>121.08345388662082</v>
      </c>
      <c r="S9" s="9">
        <f t="shared" si="0"/>
        <v>121.82408338598833</v>
      </c>
      <c r="T9" s="9">
        <f t="shared" si="0"/>
        <v>122.52768941257901</v>
      </c>
      <c r="U9" s="9">
        <f t="shared" si="0"/>
        <v>123.26063680808504</v>
      </c>
      <c r="V9" s="9">
        <f t="shared" si="0"/>
        <v>123.67008227431323</v>
      </c>
      <c r="W9" s="9">
        <f t="shared" si="0"/>
        <v>124.37800948432596</v>
      </c>
      <c r="X9" s="9">
        <f t="shared" si="0"/>
        <v>124.95107309321494</v>
      </c>
      <c r="Y9" s="9">
        <f t="shared" si="0"/>
        <v>125.75774734661378</v>
      </c>
      <c r="Z9" s="9">
        <f t="shared" si="0"/>
        <v>126.40315076686504</v>
      </c>
      <c r="AA9" s="9">
        <f t="shared" si="0"/>
        <v>127.12100069436552</v>
      </c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s="9" customFormat="1" x14ac:dyDescent="0.25">
      <c r="A10" s="10"/>
      <c r="B10" s="9">
        <f>B8/$G$12</f>
        <v>2.069965183185619</v>
      </c>
      <c r="C10" s="9">
        <f t="shared" ref="C10:D10" si="1">C8/$G$12</f>
        <v>2.3723600969031704</v>
      </c>
      <c r="D10" s="9">
        <f t="shared" si="1"/>
        <v>3.1823464729323256</v>
      </c>
    </row>
    <row r="11" spans="1:37" x14ac:dyDescent="0.25">
      <c r="A11" t="s">
        <v>99</v>
      </c>
      <c r="B11" t="s">
        <v>44</v>
      </c>
    </row>
    <row r="12" spans="1:37" x14ac:dyDescent="0.25">
      <c r="G12">
        <v>27.778244999999998</v>
      </c>
      <c r="H12" t="s">
        <v>168</v>
      </c>
    </row>
    <row r="13" spans="1:37" x14ac:dyDescent="0.25">
      <c r="A13" s="23" t="s">
        <v>154</v>
      </c>
      <c r="B13" s="23" t="s">
        <v>100</v>
      </c>
      <c r="C13" s="23" t="s">
        <v>101</v>
      </c>
      <c r="D13" t="s">
        <v>103</v>
      </c>
    </row>
    <row r="14" spans="1:37" ht="15.75" x14ac:dyDescent="0.25">
      <c r="B14" s="29">
        <v>1.2789999999999999</v>
      </c>
      <c r="C14" s="29">
        <v>1.302</v>
      </c>
      <c r="D14" s="33">
        <v>1.2589999999999999</v>
      </c>
    </row>
    <row r="16" spans="1:37" x14ac:dyDescent="0.25">
      <c r="A16" s="63" t="s">
        <v>108</v>
      </c>
    </row>
    <row r="17" spans="1:28" s="9" customFormat="1" x14ac:dyDescent="0.25">
      <c r="A17" s="10" t="s">
        <v>104</v>
      </c>
      <c r="B17" s="22" t="s">
        <v>105</v>
      </c>
    </row>
    <row r="18" spans="1:28" s="9" customFormat="1" x14ac:dyDescent="0.25">
      <c r="A18" s="10"/>
      <c r="B18" s="10">
        <v>2014</v>
      </c>
      <c r="C18" s="10">
        <v>2015</v>
      </c>
      <c r="D18" s="10">
        <v>2016</v>
      </c>
      <c r="E18" s="10">
        <v>2017</v>
      </c>
      <c r="F18" s="10">
        <v>2018</v>
      </c>
      <c r="G18" s="10">
        <v>2019</v>
      </c>
      <c r="H18" s="10">
        <v>2020</v>
      </c>
      <c r="I18" s="10">
        <v>2021</v>
      </c>
      <c r="J18" s="10">
        <v>2022</v>
      </c>
      <c r="K18" s="10">
        <v>2023</v>
      </c>
      <c r="L18" s="10">
        <v>2024</v>
      </c>
      <c r="M18" s="10">
        <v>2025</v>
      </c>
      <c r="N18" s="10">
        <v>2026</v>
      </c>
      <c r="O18" s="10">
        <v>2027</v>
      </c>
      <c r="P18" s="10">
        <v>2028</v>
      </c>
      <c r="Q18" s="10">
        <v>2029</v>
      </c>
      <c r="R18" s="10">
        <v>2030</v>
      </c>
      <c r="S18" s="10">
        <v>2031</v>
      </c>
      <c r="T18" s="10">
        <v>2032</v>
      </c>
      <c r="U18" s="10">
        <v>2033</v>
      </c>
      <c r="V18" s="10">
        <v>2034</v>
      </c>
      <c r="W18" s="10">
        <v>2035</v>
      </c>
      <c r="X18" s="10">
        <v>2036</v>
      </c>
      <c r="Y18" s="10">
        <v>2037</v>
      </c>
      <c r="Z18" s="10">
        <v>2038</v>
      </c>
      <c r="AA18" s="10">
        <v>2039</v>
      </c>
      <c r="AB18" s="10">
        <v>2040</v>
      </c>
    </row>
    <row r="19" spans="1:28" s="9" customFormat="1" ht="30" x14ac:dyDescent="0.25">
      <c r="A19" s="32" t="s">
        <v>155</v>
      </c>
      <c r="B19" s="14">
        <v>2.3781590000000001</v>
      </c>
      <c r="C19" s="14">
        <v>2.185613</v>
      </c>
      <c r="D19" s="14">
        <v>2.1010849999999999</v>
      </c>
      <c r="E19" s="14">
        <v>2.0862210000000001</v>
      </c>
      <c r="F19" s="14">
        <v>2.2019829999999998</v>
      </c>
      <c r="G19" s="14">
        <v>2.2306119999999998</v>
      </c>
      <c r="H19" s="14">
        <v>2.2647370000000002</v>
      </c>
      <c r="I19" s="14">
        <v>2.2659340000000001</v>
      </c>
      <c r="J19" s="14">
        <v>2.2651810000000001</v>
      </c>
      <c r="K19" s="14">
        <v>2.271795</v>
      </c>
      <c r="L19" s="14">
        <v>2.2642739999999999</v>
      </c>
      <c r="M19" s="14">
        <v>2.2646829999999998</v>
      </c>
      <c r="N19" s="14">
        <v>2.2684679999999999</v>
      </c>
      <c r="O19" s="14">
        <v>2.2628249999999999</v>
      </c>
      <c r="P19" s="14">
        <v>2.2578819999999999</v>
      </c>
      <c r="Q19" s="14">
        <v>2.2556229999999999</v>
      </c>
      <c r="R19" s="14">
        <v>2.2566109999999999</v>
      </c>
      <c r="S19" s="14">
        <v>2.2696930000000002</v>
      </c>
      <c r="T19" s="14">
        <v>2.2835760000000001</v>
      </c>
      <c r="U19" s="14">
        <v>2.2967650000000002</v>
      </c>
      <c r="V19" s="14">
        <v>2.3105039999999999</v>
      </c>
      <c r="W19" s="14">
        <v>2.3181790000000002</v>
      </c>
      <c r="X19" s="14">
        <v>2.3314490000000001</v>
      </c>
      <c r="Y19" s="14">
        <v>2.3421910000000001</v>
      </c>
      <c r="Z19" s="14">
        <v>2.3573119999999999</v>
      </c>
      <c r="AA19" s="14">
        <v>2.3694099999999998</v>
      </c>
      <c r="AB19" s="14">
        <v>2.3828659999999999</v>
      </c>
    </row>
    <row r="20" spans="1:28" s="9" customFormat="1" x14ac:dyDescent="0.25">
      <c r="A20" s="9" t="s">
        <v>106</v>
      </c>
      <c r="C20" s="9">
        <f>C19/B19</f>
        <v>0.91903569105345773</v>
      </c>
      <c r="D20" s="9">
        <f>D19/C19</f>
        <v>0.96132526664144102</v>
      </c>
      <c r="E20" s="9">
        <f t="shared" ref="E20:AB20" si="2">E19/D19</f>
        <v>0.99292555988929543</v>
      </c>
      <c r="F20" s="9">
        <f t="shared" si="2"/>
        <v>1.0554888480175397</v>
      </c>
      <c r="G20" s="9">
        <f t="shared" si="2"/>
        <v>1.0130014627724193</v>
      </c>
      <c r="H20" s="9">
        <f t="shared" si="2"/>
        <v>1.0152984920730277</v>
      </c>
      <c r="I20" s="9">
        <f t="shared" si="2"/>
        <v>1.0005285381922933</v>
      </c>
      <c r="J20" s="9">
        <f t="shared" si="2"/>
        <v>0.99966768670226047</v>
      </c>
      <c r="K20" s="9">
        <f t="shared" si="2"/>
        <v>1.002919854969647</v>
      </c>
      <c r="L20" s="9">
        <f t="shared" si="2"/>
        <v>0.9966894019926974</v>
      </c>
      <c r="M20" s="9">
        <f t="shared" si="2"/>
        <v>1.0001806318493256</v>
      </c>
      <c r="N20" s="9">
        <f t="shared" si="2"/>
        <v>1.0016713155880979</v>
      </c>
      <c r="O20" s="9">
        <f t="shared" si="2"/>
        <v>0.99751241807246116</v>
      </c>
      <c r="P20" s="9">
        <f t="shared" si="2"/>
        <v>0.99781556240540037</v>
      </c>
      <c r="Q20" s="9">
        <f t="shared" si="2"/>
        <v>0.99899950484569167</v>
      </c>
      <c r="R20" s="9">
        <f t="shared" si="2"/>
        <v>1.0004380164593107</v>
      </c>
      <c r="S20" s="9">
        <f t="shared" si="2"/>
        <v>1.0057971887932835</v>
      </c>
      <c r="T20" s="9">
        <f t="shared" si="2"/>
        <v>1.0061166862654993</v>
      </c>
      <c r="U20" s="9">
        <f t="shared" si="2"/>
        <v>1.0057755905649737</v>
      </c>
      <c r="V20" s="9">
        <f t="shared" si="2"/>
        <v>1.0059818919218988</v>
      </c>
      <c r="W20" s="9">
        <f t="shared" si="2"/>
        <v>1.0033217860691868</v>
      </c>
      <c r="X20" s="9">
        <f t="shared" si="2"/>
        <v>1.0057243206844682</v>
      </c>
      <c r="Y20" s="9">
        <f t="shared" si="2"/>
        <v>1.0046074351186751</v>
      </c>
      <c r="Z20" s="9">
        <f t="shared" si="2"/>
        <v>1.0064559209731401</v>
      </c>
      <c r="AA20" s="9">
        <f t="shared" si="2"/>
        <v>1.0051321165802405</v>
      </c>
      <c r="AB20" s="9">
        <f t="shared" si="2"/>
        <v>1.0056790509029674</v>
      </c>
    </row>
    <row r="21" spans="1:28" s="9" customFormat="1" x14ac:dyDescent="0.25"/>
    <row r="22" spans="1:28" s="9" customFormat="1" x14ac:dyDescent="0.25">
      <c r="A22" s="9" t="s">
        <v>107</v>
      </c>
      <c r="B22" s="9" t="s">
        <v>156</v>
      </c>
    </row>
    <row r="24" spans="1:28" x14ac:dyDescent="0.25">
      <c r="A24" s="64" t="s">
        <v>109</v>
      </c>
      <c r="C24" t="s">
        <v>111</v>
      </c>
    </row>
    <row r="25" spans="1:28" x14ac:dyDescent="0.25">
      <c r="A25" s="50" t="s">
        <v>110</v>
      </c>
      <c r="C25">
        <f>1/27778243.787841</f>
        <v>3.5999396061089959E-8</v>
      </c>
    </row>
    <row r="27" spans="1:28" x14ac:dyDescent="0.25">
      <c r="A27" s="31" t="s">
        <v>144</v>
      </c>
    </row>
    <row r="28" spans="1:28" x14ac:dyDescent="0.25">
      <c r="A28" t="s">
        <v>113</v>
      </c>
      <c r="B28" s="21">
        <v>7.5000000000000002E-7</v>
      </c>
      <c r="D28" t="s">
        <v>114</v>
      </c>
      <c r="E28" s="7">
        <f>B28*G29</f>
        <v>8.2950000000000006E-7</v>
      </c>
      <c r="G28" t="s">
        <v>115</v>
      </c>
    </row>
    <row r="29" spans="1:28" ht="15.75" x14ac:dyDescent="0.25">
      <c r="G29" s="29">
        <v>1.1060000000000001</v>
      </c>
    </row>
    <row r="30" spans="1:28" x14ac:dyDescent="0.25">
      <c r="A30" t="s">
        <v>99</v>
      </c>
      <c r="B30" s="15" t="s">
        <v>9</v>
      </c>
    </row>
    <row r="31" spans="1:28" x14ac:dyDescent="0.25">
      <c r="B31" s="3">
        <v>2016</v>
      </c>
    </row>
    <row r="32" spans="1:28" x14ac:dyDescent="0.25">
      <c r="B32" s="15" t="s">
        <v>28</v>
      </c>
    </row>
    <row r="33" spans="1:5" ht="12" customHeight="1" x14ac:dyDescent="0.25">
      <c r="B33" s="6" t="s">
        <v>10</v>
      </c>
    </row>
    <row r="34" spans="1:5" x14ac:dyDescent="0.25">
      <c r="B34" s="15" t="s">
        <v>29</v>
      </c>
    </row>
    <row r="35" spans="1:5" s="9" customFormat="1" x14ac:dyDescent="0.25">
      <c r="B35" s="15"/>
    </row>
    <row r="36" spans="1:5" x14ac:dyDescent="0.25">
      <c r="A36" s="15" t="s">
        <v>19</v>
      </c>
    </row>
    <row r="37" spans="1:5" x14ac:dyDescent="0.25">
      <c r="A37" s="15" t="s">
        <v>112</v>
      </c>
    </row>
    <row r="38" spans="1:5" x14ac:dyDescent="0.25">
      <c r="A38" s="15" t="s">
        <v>30</v>
      </c>
    </row>
    <row r="40" spans="1:5" x14ac:dyDescent="0.25">
      <c r="A40" s="61" t="s">
        <v>116</v>
      </c>
    </row>
    <row r="41" spans="1:5" x14ac:dyDescent="0.25">
      <c r="A41" t="s">
        <v>113</v>
      </c>
      <c r="B41" s="7">
        <v>4.1200000000000004E-6</v>
      </c>
      <c r="D41" t="s">
        <v>114</v>
      </c>
      <c r="E41" s="7">
        <f>B41*G29</f>
        <v>4.5567200000000005E-6</v>
      </c>
    </row>
    <row r="43" spans="1:5" x14ac:dyDescent="0.25">
      <c r="A43" s="9" t="s">
        <v>99</v>
      </c>
      <c r="B43" s="15" t="s">
        <v>9</v>
      </c>
    </row>
    <row r="44" spans="1:5" x14ac:dyDescent="0.25">
      <c r="A44" s="9"/>
      <c r="B44" s="3">
        <v>2016</v>
      </c>
    </row>
    <row r="45" spans="1:5" x14ac:dyDescent="0.25">
      <c r="A45" s="9"/>
      <c r="B45" s="15" t="s">
        <v>28</v>
      </c>
    </row>
    <row r="46" spans="1:5" x14ac:dyDescent="0.25">
      <c r="A46" s="9"/>
      <c r="B46" s="6" t="s">
        <v>10</v>
      </c>
    </row>
    <row r="49" spans="1:40" x14ac:dyDescent="0.25">
      <c r="A49" s="61" t="s">
        <v>117</v>
      </c>
    </row>
    <row r="50" spans="1:40" s="23" customFormat="1" x14ac:dyDescent="0.25">
      <c r="B50" s="10">
        <v>2014</v>
      </c>
      <c r="C50" s="10">
        <v>2015</v>
      </c>
      <c r="D50" s="10">
        <v>2016</v>
      </c>
      <c r="E50" s="10">
        <v>2017</v>
      </c>
      <c r="F50" s="10">
        <v>2018</v>
      </c>
      <c r="G50" s="10">
        <v>2019</v>
      </c>
      <c r="H50" s="10">
        <v>2020</v>
      </c>
      <c r="I50" s="10">
        <v>2021</v>
      </c>
      <c r="J50" s="10">
        <v>2022</v>
      </c>
      <c r="K50" s="10">
        <v>2023</v>
      </c>
      <c r="L50" s="10">
        <v>2024</v>
      </c>
      <c r="M50" s="10">
        <v>2025</v>
      </c>
      <c r="N50" s="10">
        <v>2026</v>
      </c>
      <c r="O50" s="10">
        <v>2027</v>
      </c>
      <c r="P50" s="10">
        <v>2028</v>
      </c>
      <c r="Q50" s="10">
        <v>2029</v>
      </c>
      <c r="R50" s="10">
        <v>2030</v>
      </c>
      <c r="S50" s="10">
        <v>2031</v>
      </c>
      <c r="T50" s="10">
        <v>2032</v>
      </c>
      <c r="U50" s="10">
        <v>2033</v>
      </c>
      <c r="V50" s="10">
        <v>2034</v>
      </c>
      <c r="W50" s="10">
        <v>2035</v>
      </c>
      <c r="X50" s="10">
        <v>2036</v>
      </c>
      <c r="Y50" s="10">
        <v>2037</v>
      </c>
      <c r="Z50" s="10">
        <v>2038</v>
      </c>
      <c r="AA50" s="10">
        <v>2039</v>
      </c>
      <c r="AB50" s="10">
        <v>2040</v>
      </c>
      <c r="AC50" s="10">
        <v>2041</v>
      </c>
      <c r="AD50" s="10">
        <v>2042</v>
      </c>
      <c r="AE50" s="10">
        <v>2043</v>
      </c>
      <c r="AF50" s="10">
        <v>2044</v>
      </c>
      <c r="AG50" s="10">
        <v>2045</v>
      </c>
      <c r="AH50" s="10">
        <v>2046</v>
      </c>
      <c r="AI50" s="10">
        <v>2047</v>
      </c>
      <c r="AJ50" s="10">
        <v>2048</v>
      </c>
      <c r="AK50" s="10">
        <v>2049</v>
      </c>
      <c r="AL50" s="10">
        <v>2050</v>
      </c>
      <c r="AM50" s="10"/>
      <c r="AN50" s="10"/>
    </row>
    <row r="51" spans="1:40" s="23" customFormat="1" x14ac:dyDescent="0.25">
      <c r="A51" s="23" t="s">
        <v>120</v>
      </c>
      <c r="B51" s="23">
        <v>20.52</v>
      </c>
    </row>
    <row r="52" spans="1:40" s="23" customFormat="1" x14ac:dyDescent="0.25">
      <c r="A52" s="23" t="s">
        <v>119</v>
      </c>
      <c r="B52" s="23">
        <f>B51/1000000</f>
        <v>2.052E-5</v>
      </c>
    </row>
    <row r="53" spans="1:40" s="23" customFormat="1" x14ac:dyDescent="0.25">
      <c r="A53" s="65" t="s">
        <v>121</v>
      </c>
      <c r="B53" s="65">
        <f>B52*A65</f>
        <v>2.269512E-5</v>
      </c>
      <c r="C53" s="65">
        <f>B53</f>
        <v>2.269512E-5</v>
      </c>
      <c r="D53" s="65">
        <f>$C53*('NEB Data'!C49/'NEB Data'!$B49)</f>
        <v>2.4498943660544652E-5</v>
      </c>
      <c r="E53" s="65">
        <f>$C53*('NEB Data'!D49/'NEB Data'!$B49)</f>
        <v>2.5361329474350854E-5</v>
      </c>
      <c r="F53" s="65">
        <f>$C53*('NEB Data'!E49/'NEB Data'!$B49)</f>
        <v>2.6029678480050667E-5</v>
      </c>
      <c r="G53" s="65">
        <f>$C53*('NEB Data'!F49/'NEB Data'!$B49)</f>
        <v>2.633151351488284E-5</v>
      </c>
      <c r="H53" s="65">
        <f>$C53*('NEB Data'!G49/'NEB Data'!$B49)</f>
        <v>2.6877691196960101E-5</v>
      </c>
      <c r="I53" s="65">
        <f>$C53*('NEB Data'!H49/'NEB Data'!$B49)</f>
        <v>2.7344816846105131E-5</v>
      </c>
      <c r="J53" s="65">
        <f>$C53*('NEB Data'!I49/'NEB Data'!$B49)</f>
        <v>2.7696957720075998E-5</v>
      </c>
      <c r="K53" s="65">
        <f>$C53*('NEB Data'!J49/'NEB Data'!$B49)</f>
        <v>2.7998792754908172E-5</v>
      </c>
      <c r="L53" s="65">
        <f>$C53*('NEB Data'!K49/'NEB Data'!$B49)</f>
        <v>2.826469504749842E-5</v>
      </c>
      <c r="M53" s="65">
        <f>$C53*('NEB Data'!L49/'NEB Data'!$B49)</f>
        <v>2.8552156985433818E-5</v>
      </c>
      <c r="N53" s="65">
        <f>$C53*('NEB Data'!M49/'NEB Data'!$B49)</f>
        <v>2.8853992020265992E-5</v>
      </c>
      <c r="O53" s="65">
        <f>$C53*('NEB Data'!N49/'NEB Data'!$B49)</f>
        <v>2.9163013603546551E-5</v>
      </c>
      <c r="P53" s="65">
        <f>$C53*('NEB Data'!O49/'NEB Data'!$B49)</f>
        <v>2.9486408283723879E-5</v>
      </c>
      <c r="Q53" s="65">
        <f>$C53*('NEB Data'!P49/'NEB Data'!$B49)</f>
        <v>2.9824176060797978E-5</v>
      </c>
      <c r="R53" s="65">
        <f>$C53*('NEB Data'!Q49/'NEB Data'!$B49)</f>
        <v>3.0169130386320456E-5</v>
      </c>
      <c r="S53" s="65">
        <f>$C53*('NEB Data'!R49/'NEB Data'!$B49)</f>
        <v>3.0320047903736544E-5</v>
      </c>
      <c r="T53" s="65">
        <f>$C53*('NEB Data'!S49/'NEB Data'!$B49)</f>
        <v>3.0478151969601015E-5</v>
      </c>
      <c r="U53" s="65">
        <f>$C53*('NEB Data'!T49/'NEB Data'!$B49)</f>
        <v>3.0636256035465489E-5</v>
      </c>
      <c r="V53" s="65">
        <f>$C53*('NEB Data'!U49/'NEB Data'!$B49)</f>
        <v>3.0787173552881574E-5</v>
      </c>
      <c r="W53" s="65">
        <f>$C53*('NEB Data'!V49/'NEB Data'!$B49)</f>
        <v>3.0952464167194424E-5</v>
      </c>
      <c r="X53" s="65">
        <f>$C53*('NEB Data'!W49/'NEB Data'!$B49)</f>
        <v>3.112494132995567E-5</v>
      </c>
      <c r="Y53" s="65">
        <f>$C53*('NEB Data'!X49/'NEB Data'!$B49)</f>
        <v>3.1290231944268527E-5</v>
      </c>
      <c r="Z53" s="65">
        <f>$C53*('NEB Data'!Y49/'NEB Data'!$B49)</f>
        <v>3.1462709107029766E-5</v>
      </c>
      <c r="AA53" s="65">
        <f>$C53*('NEB Data'!Z49/'NEB Data'!$B49)</f>
        <v>3.1635186269791012E-5</v>
      </c>
      <c r="AB53" s="65">
        <f>$C53*('NEB Data'!AA49/'NEB Data'!$B49)</f>
        <v>3.181484998100064E-5</v>
      </c>
    </row>
    <row r="54" spans="1:40" s="23" customFormat="1" x14ac:dyDescent="0.25">
      <c r="A54" s="65"/>
      <c r="B54" s="65"/>
      <c r="C54" s="65"/>
    </row>
    <row r="55" spans="1:40" s="23" customFormat="1" x14ac:dyDescent="0.25">
      <c r="A55" s="65" t="s">
        <v>99</v>
      </c>
      <c r="B55" s="22" t="s">
        <v>9</v>
      </c>
      <c r="C55" s="65"/>
    </row>
    <row r="56" spans="1:40" s="23" customFormat="1" x14ac:dyDescent="0.25">
      <c r="A56" s="65"/>
      <c r="B56" s="34">
        <v>2016</v>
      </c>
      <c r="C56" s="65"/>
    </row>
    <row r="57" spans="1:40" s="23" customFormat="1" x14ac:dyDescent="0.25">
      <c r="B57" s="22" t="s">
        <v>28</v>
      </c>
    </row>
    <row r="58" spans="1:40" s="23" customFormat="1" x14ac:dyDescent="0.25">
      <c r="B58" s="13" t="s">
        <v>10</v>
      </c>
    </row>
    <row r="59" spans="1:40" s="23" customFormat="1" x14ac:dyDescent="0.25">
      <c r="B59" s="22" t="s">
        <v>29</v>
      </c>
    </row>
    <row r="60" spans="1:40" s="23" customFormat="1" x14ac:dyDescent="0.25">
      <c r="B60" s="22"/>
    </row>
    <row r="61" spans="1:40" s="23" customFormat="1" x14ac:dyDescent="0.25">
      <c r="A61" s="64" t="s">
        <v>118</v>
      </c>
    </row>
    <row r="62" spans="1:40" s="23" customFormat="1" x14ac:dyDescent="0.25">
      <c r="A62" s="23" t="s">
        <v>123</v>
      </c>
    </row>
    <row r="64" spans="1:40" x14ac:dyDescent="0.25">
      <c r="A64" t="s">
        <v>122</v>
      </c>
    </row>
    <row r="65" spans="1:1" x14ac:dyDescent="0.25">
      <c r="A65" s="33">
        <v>1.1060000000000001</v>
      </c>
    </row>
    <row r="66" spans="1:1" s="9" customFormat="1" x14ac:dyDescent="0.25">
      <c r="A66" s="33"/>
    </row>
    <row r="68" spans="1:1" x14ac:dyDescent="0.25">
      <c r="A68" s="61" t="s">
        <v>145</v>
      </c>
    </row>
    <row r="69" spans="1:1" x14ac:dyDescent="0.25">
      <c r="A69" t="s">
        <v>132</v>
      </c>
    </row>
    <row r="70" spans="1:1" x14ac:dyDescent="0.25">
      <c r="A70" t="s">
        <v>133</v>
      </c>
    </row>
  </sheetData>
  <hyperlinks>
    <hyperlink ref="B33" r:id="rId1"/>
    <hyperlink ref="B46" r:id="rId2"/>
    <hyperlink ref="B58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9.140625" defaultRowHeight="15" x14ac:dyDescent="0.25"/>
  <cols>
    <col min="1" max="1" width="41.42578125" style="1" customWidth="1"/>
    <col min="2" max="10" width="10" style="8" customWidth="1"/>
    <col min="11" max="27" width="10" style="1" customWidth="1"/>
    <col min="28" max="28" width="9.140625" style="1" customWidth="1"/>
    <col min="29" max="30" width="12.140625" style="1" bestFit="1" customWidth="1"/>
    <col min="31" max="32" width="9.140625" style="1"/>
    <col min="33" max="33" width="12.140625" style="1" bestFit="1" customWidth="1"/>
    <col min="34" max="16384" width="9.140625" style="1"/>
  </cols>
  <sheetData>
    <row r="1" spans="1:37" x14ac:dyDescent="0.25">
      <c r="A1" s="2" t="s">
        <v>0</v>
      </c>
      <c r="B1" s="11">
        <v>2015</v>
      </c>
      <c r="C1" s="11">
        <v>2016</v>
      </c>
      <c r="D1" s="11">
        <v>2017</v>
      </c>
      <c r="E1" s="11">
        <v>2018</v>
      </c>
      <c r="F1" s="11">
        <v>2019</v>
      </c>
      <c r="G1" s="11">
        <v>2020</v>
      </c>
      <c r="H1" s="11">
        <v>2021</v>
      </c>
      <c r="I1" s="11">
        <v>2022</v>
      </c>
      <c r="J1" s="11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5">
      <c r="A2" s="2" t="s">
        <v>1</v>
      </c>
      <c r="B2" s="12">
        <f>'NEB Data'!B21*About!$A$41*About!$B$46</f>
        <v>2.6000606439737981E-5</v>
      </c>
      <c r="C2" s="12">
        <f>'NEB Data'!C21*About!$A$41*About!$B$46</f>
        <v>2.6460884681196756E-5</v>
      </c>
      <c r="D2" s="12">
        <f>'NEB Data'!D21*About!$A$41*About!$B$46</f>
        <v>2.6788193652900775E-5</v>
      </c>
      <c r="E2" s="12">
        <f>'NEB Data'!E21*About!$A$41*About!$B$46</f>
        <v>2.7176873056799295E-5</v>
      </c>
      <c r="F2" s="12">
        <f>'NEB Data'!F21*About!$A$41*About!$B$46</f>
        <v>2.7606466082160815E-5</v>
      </c>
      <c r="G2" s="12">
        <f>'NEB Data'!G21*About!$A$41*About!$B$46</f>
        <v>2.7964460269962089E-5</v>
      </c>
      <c r="H2" s="12">
        <f>'NEB Data'!H21*About!$A$41*About!$B$46</f>
        <v>2.8189485188008599E-5</v>
      </c>
      <c r="I2" s="12">
        <f>'NEB Data'!I21*About!$A$41*About!$B$46</f>
        <v>2.8414510106055116E-5</v>
      </c>
      <c r="J2" s="12">
        <f>'NEB Data'!J21*About!$A$41*About!$B$46</f>
        <v>2.8659991834833127E-5</v>
      </c>
      <c r="K2" s="12">
        <f>'NEB Data'!K21*About!$A$41*About!$B$46</f>
        <v>2.8905473563611145E-5</v>
      </c>
      <c r="L2" s="12">
        <f>'NEB Data'!L21*About!$A$41*About!$B$46</f>
        <v>2.9171412103120657E-5</v>
      </c>
      <c r="M2" s="12">
        <f>'NEB Data'!M21*About!$A$41*About!$B$46</f>
        <v>2.9324838183606919E-5</v>
      </c>
      <c r="N2" s="12">
        <f>'NEB Data'!N21*About!$A$41*About!$B$46</f>
        <v>2.9478264264093174E-5</v>
      </c>
      <c r="O2" s="12">
        <f>'NEB Data'!O21*About!$A$41*About!$B$46</f>
        <v>2.9652147155310933E-5</v>
      </c>
      <c r="P2" s="12">
        <f>'NEB Data'!P21*About!$A$41*About!$B$46</f>
        <v>2.9815801641162941E-5</v>
      </c>
      <c r="Q2" s="12">
        <f>'NEB Data'!Q21*About!$A$41*About!$B$46</f>
        <v>2.9989684532380704E-5</v>
      </c>
      <c r="R2" s="12">
        <f>'NEB Data'!R21*About!$A$41*About!$B$46</f>
        <v>3.0112425396769712E-5</v>
      </c>
      <c r="S2" s="12">
        <f>'NEB Data'!S21*About!$A$41*About!$B$46</f>
        <v>3.0235166261158718E-5</v>
      </c>
      <c r="T2" s="12">
        <f>'NEB Data'!T21*About!$A$41*About!$B$46</f>
        <v>3.0368135530913479E-5</v>
      </c>
      <c r="U2" s="12">
        <f>'NEB Data'!U21*About!$A$41*About!$B$46</f>
        <v>3.0501104800668233E-5</v>
      </c>
      <c r="V2" s="12">
        <f>'NEB Data'!V21*About!$A$41*About!$B$46</f>
        <v>3.0634074070422991E-5</v>
      </c>
      <c r="W2" s="12">
        <f>'NEB Data'!W21*About!$A$41*About!$B$46</f>
        <v>3.0777271745543501E-5</v>
      </c>
      <c r="X2" s="12">
        <f>'NEB Data'!X21*About!$A$41*About!$B$46</f>
        <v>3.0920469420664011E-5</v>
      </c>
      <c r="Y2" s="12">
        <f>'NEB Data'!Y21*About!$A$41*About!$B$46</f>
        <v>3.1063667095784514E-5</v>
      </c>
      <c r="Z2" s="12">
        <f>'NEB Data'!Z21*About!$A$41*About!$B$46</f>
        <v>3.1217093176270772E-5</v>
      </c>
      <c r="AA2" s="12">
        <f>'NEB Data'!AA21*About!$A$41*About!$B$46</f>
        <v>3.1370519256757038E-5</v>
      </c>
      <c r="AB2" s="1">
        <f>TREND($R2:$AA2,$R$1:$AA$1,AB$1)</f>
        <v>3.1489168758999772E-5</v>
      </c>
      <c r="AC2" s="9">
        <f>TREND($R2:$AA2,$R$1:$AA$1,AC$1)</f>
        <v>3.1629018956000538E-5</v>
      </c>
      <c r="AD2" s="9">
        <f>TREND($R2:$AA2,$R$1:$AA$1,AD$1)</f>
        <v>3.1768869153001359E-5</v>
      </c>
      <c r="AE2" s="9">
        <f t="shared" ref="AE2:AK2" si="0">TREND($R2:$AA2,$R$1:$AA$1,AE$1)</f>
        <v>3.1908719350002179E-5</v>
      </c>
      <c r="AF2" s="9">
        <f t="shared" si="0"/>
        <v>3.2048569547003E-5</v>
      </c>
      <c r="AG2" s="9">
        <f t="shared" si="0"/>
        <v>3.2188419744003766E-5</v>
      </c>
      <c r="AH2" s="9">
        <f t="shared" si="0"/>
        <v>3.2328269941004587E-5</v>
      </c>
      <c r="AI2" s="9">
        <f t="shared" si="0"/>
        <v>3.2468120138005408E-5</v>
      </c>
      <c r="AJ2" s="9">
        <f t="shared" si="0"/>
        <v>3.2607970335006228E-5</v>
      </c>
      <c r="AK2" s="9">
        <f t="shared" si="0"/>
        <v>3.2747820532007049E-5</v>
      </c>
    </row>
    <row r="3" spans="1:37" x14ac:dyDescent="0.25">
      <c r="A3" s="2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9">
        <f t="shared" ref="AB3:AK8" si="1">TREND($R3:$AA3,$R$1:$AA$1,AB$1)</f>
        <v>0</v>
      </c>
      <c r="AC3" s="9">
        <f t="shared" si="1"/>
        <v>0</v>
      </c>
      <c r="AD3" s="9">
        <f t="shared" si="1"/>
        <v>0</v>
      </c>
      <c r="AE3" s="9">
        <f t="shared" si="1"/>
        <v>0</v>
      </c>
      <c r="AF3" s="9">
        <f t="shared" si="1"/>
        <v>0</v>
      </c>
      <c r="AG3" s="9">
        <f t="shared" si="1"/>
        <v>0</v>
      </c>
      <c r="AH3" s="9">
        <f t="shared" si="1"/>
        <v>0</v>
      </c>
      <c r="AI3" s="9">
        <f t="shared" si="1"/>
        <v>0</v>
      </c>
      <c r="AJ3" s="9">
        <f t="shared" si="1"/>
        <v>0</v>
      </c>
      <c r="AK3" s="9">
        <f t="shared" si="1"/>
        <v>0</v>
      </c>
    </row>
    <row r="4" spans="1:37" x14ac:dyDescent="0.25">
      <c r="A4" s="2" t="s">
        <v>4</v>
      </c>
      <c r="B4" s="8">
        <f>'NEB Data'!B9*About!$A$41*About!$B$46</f>
        <v>2.9457807453361676E-5</v>
      </c>
      <c r="C4" s="8">
        <f>'NEB Data'!C9*About!$A$41*About!$B$46</f>
        <v>3.0020369748477957E-5</v>
      </c>
      <c r="D4" s="8">
        <f>'NEB Data'!D9*About!$A$41*About!$B$46</f>
        <v>3.0368135530913479E-5</v>
      </c>
      <c r="E4" s="8">
        <f>'NEB Data'!E9*About!$A$41*About!$B$46</f>
        <v>3.0828413772372251E-5</v>
      </c>
      <c r="F4" s="8">
        <f>'NEB Data'!F9*About!$A$41*About!$B$46</f>
        <v>3.112503752797902E-5</v>
      </c>
      <c r="G4" s="8">
        <f>'NEB Data'!G9*About!$A$41*About!$B$46</f>
        <v>3.1421661283585788E-5</v>
      </c>
      <c r="H4" s="8">
        <f>'NEB Data'!H9*About!$A$41*About!$B$46</f>
        <v>3.1585315769437795E-5</v>
      </c>
      <c r="I4" s="8">
        <f>'NEB Data'!I9*About!$A$41*About!$B$46</f>
        <v>3.1759198660655552E-5</v>
      </c>
      <c r="J4" s="8">
        <f>'NEB Data'!J9*About!$A$41*About!$B$46</f>
        <v>3.1943309957239063E-5</v>
      </c>
      <c r="K4" s="8">
        <f>'NEB Data'!K9*About!$A$41*About!$B$46</f>
        <v>3.2137649659188324E-5</v>
      </c>
      <c r="L4" s="8">
        <f>'NEB Data'!L9*About!$A$41*About!$B$46</f>
        <v>3.234221776650334E-5</v>
      </c>
      <c r="M4" s="8">
        <f>'NEB Data'!M9*About!$A$41*About!$B$46</f>
        <v>3.2454730225526596E-5</v>
      </c>
      <c r="N4" s="8">
        <f>'NEB Data'!N9*About!$A$41*About!$B$46</f>
        <v>3.2577471089915602E-5</v>
      </c>
      <c r="O4" s="8">
        <f>'NEB Data'!O9*About!$A$41*About!$B$46</f>
        <v>3.2700211954304607E-5</v>
      </c>
      <c r="P4" s="8">
        <f>'NEB Data'!P9*About!$A$41*About!$B$46</f>
        <v>3.2833181224059368E-5</v>
      </c>
      <c r="Q4" s="8">
        <f>'NEB Data'!Q9*About!$A$41*About!$B$46</f>
        <v>3.2966150493814116E-5</v>
      </c>
      <c r="R4" s="8">
        <f>'NEB Data'!R9*About!$A$41*About!$B$46</f>
        <v>3.3068434547471631E-5</v>
      </c>
      <c r="S4" s="8">
        <f>'NEB Data'!S9*About!$A$41*About!$B$46</f>
        <v>3.316049019576339E-5</v>
      </c>
      <c r="T4" s="8">
        <f>'NEB Data'!T9*About!$A$41*About!$B$46</f>
        <v>3.327300265478664E-5</v>
      </c>
      <c r="U4" s="8">
        <f>'NEB Data'!U9*About!$A$41*About!$B$46</f>
        <v>3.3385515113809897E-5</v>
      </c>
      <c r="V4" s="8">
        <f>'NEB Data'!V9*About!$A$41*About!$B$46</f>
        <v>3.3487799167467404E-5</v>
      </c>
      <c r="W4" s="8">
        <f>'NEB Data'!W9*About!$A$41*About!$B$46</f>
        <v>3.3600311626490661E-5</v>
      </c>
      <c r="X4" s="8">
        <f>'NEB Data'!X9*About!$A$41*About!$B$46</f>
        <v>3.3723052490879667E-5</v>
      </c>
      <c r="Y4" s="8">
        <f>'NEB Data'!Y9*About!$A$41*About!$B$46</f>
        <v>3.3845793355268679E-5</v>
      </c>
      <c r="Z4" s="8">
        <f>'NEB Data'!Z9*About!$A$41*About!$B$46</f>
        <v>3.3968534219657678E-5</v>
      </c>
      <c r="AA4" s="8">
        <f>'NEB Data'!AA9*About!$A$41*About!$B$46</f>
        <v>3.409127508404669E-5</v>
      </c>
      <c r="AB4" s="9">
        <f>TREND($R4:$AA4,$R$1:$AA$1,AB$1)</f>
        <v>3.4188785881866844E-5</v>
      </c>
      <c r="AC4" s="9">
        <f t="shared" si="1"/>
        <v>3.4303034070285506E-5</v>
      </c>
      <c r="AD4" s="9">
        <f t="shared" si="1"/>
        <v>3.4417282258704168E-5</v>
      </c>
      <c r="AE4" s="9">
        <f t="shared" si="1"/>
        <v>3.453153044712283E-5</v>
      </c>
      <c r="AF4" s="9">
        <f t="shared" si="1"/>
        <v>3.4645778635541491E-5</v>
      </c>
      <c r="AG4" s="9">
        <f t="shared" si="1"/>
        <v>3.4760026823960126E-5</v>
      </c>
      <c r="AH4" s="9">
        <f t="shared" si="1"/>
        <v>3.4874275012378788E-5</v>
      </c>
      <c r="AI4" s="9">
        <f t="shared" si="1"/>
        <v>3.4988523200797449E-5</v>
      </c>
      <c r="AJ4" s="9">
        <f t="shared" si="1"/>
        <v>3.5102771389216111E-5</v>
      </c>
      <c r="AK4" s="9">
        <f t="shared" si="1"/>
        <v>3.5217019577634773E-5</v>
      </c>
    </row>
    <row r="5" spans="1:37" x14ac:dyDescent="0.25">
      <c r="A5" s="2" t="s">
        <v>5</v>
      </c>
      <c r="B5" s="8">
        <f>'NEB Data'!B21*About!$A$41*About!$B$46</f>
        <v>2.6000606439737981E-5</v>
      </c>
      <c r="C5" s="8">
        <f>'NEB Data'!C21*About!$A$41*About!$B$46</f>
        <v>2.6460884681196756E-5</v>
      </c>
      <c r="D5" s="8">
        <f>'NEB Data'!D21*About!$A$41*About!$B$46</f>
        <v>2.6788193652900775E-5</v>
      </c>
      <c r="E5" s="8">
        <f>'NEB Data'!E21*About!$A$41*About!$B$46</f>
        <v>2.7176873056799295E-5</v>
      </c>
      <c r="F5" s="8">
        <f>'NEB Data'!F21*About!$A$41*About!$B$46</f>
        <v>2.7606466082160815E-5</v>
      </c>
      <c r="G5" s="8">
        <f>'NEB Data'!G21*About!$A$41*About!$B$46</f>
        <v>2.7964460269962089E-5</v>
      </c>
      <c r="H5" s="8">
        <f>'NEB Data'!H21*About!$A$41*About!$B$46</f>
        <v>2.8189485188008599E-5</v>
      </c>
      <c r="I5" s="8">
        <f>'NEB Data'!I21*About!$A$41*About!$B$46</f>
        <v>2.8414510106055116E-5</v>
      </c>
      <c r="J5" s="8">
        <f>'NEB Data'!J21*About!$A$41*About!$B$46</f>
        <v>2.8659991834833127E-5</v>
      </c>
      <c r="K5" s="8">
        <f>'NEB Data'!K21*About!$A$41*About!$B$46</f>
        <v>2.8905473563611145E-5</v>
      </c>
      <c r="L5" s="8">
        <f>'NEB Data'!L21*About!$A$41*About!$B$46</f>
        <v>2.9171412103120657E-5</v>
      </c>
      <c r="M5" s="8">
        <f>'NEB Data'!M21*About!$A$41*About!$B$46</f>
        <v>2.9324838183606919E-5</v>
      </c>
      <c r="N5" s="8">
        <f>'NEB Data'!N21*About!$A$41*About!$B$46</f>
        <v>2.9478264264093174E-5</v>
      </c>
      <c r="O5" s="8">
        <f>'NEB Data'!O21*About!$A$41*About!$B$46</f>
        <v>2.9652147155310933E-5</v>
      </c>
      <c r="P5" s="8">
        <f>'NEB Data'!P21*About!$A$41*About!$B$46</f>
        <v>2.9815801641162941E-5</v>
      </c>
      <c r="Q5" s="8">
        <f>'NEB Data'!Q21*About!$A$41*About!$B$46</f>
        <v>2.9989684532380704E-5</v>
      </c>
      <c r="R5" s="8">
        <f>'NEB Data'!R21*About!$A$41*About!$B$46</f>
        <v>3.0112425396769712E-5</v>
      </c>
      <c r="S5" s="8">
        <f>'NEB Data'!S21*About!$A$41*About!$B$46</f>
        <v>3.0235166261158718E-5</v>
      </c>
      <c r="T5" s="8">
        <f>'NEB Data'!T21*About!$A$41*About!$B$46</f>
        <v>3.0368135530913479E-5</v>
      </c>
      <c r="U5" s="8">
        <f>'NEB Data'!U21*About!$A$41*About!$B$46</f>
        <v>3.0501104800668233E-5</v>
      </c>
      <c r="V5" s="8">
        <f>'NEB Data'!V21*About!$A$41*About!$B$46</f>
        <v>3.0634074070422991E-5</v>
      </c>
      <c r="W5" s="8">
        <f>'NEB Data'!W21*About!$A$41*About!$B$46</f>
        <v>3.0777271745543501E-5</v>
      </c>
      <c r="X5" s="8">
        <f>'NEB Data'!X21*About!$A$41*About!$B$46</f>
        <v>3.0920469420664011E-5</v>
      </c>
      <c r="Y5" s="8">
        <f>'NEB Data'!Y21*About!$A$41*About!$B$46</f>
        <v>3.1063667095784514E-5</v>
      </c>
      <c r="Z5" s="8">
        <f>'NEB Data'!Z21*About!$A$41*About!$B$46</f>
        <v>3.1217093176270772E-5</v>
      </c>
      <c r="AA5" s="8">
        <f>'NEB Data'!AA21*About!$A$41*About!$B$46</f>
        <v>3.1370519256757038E-5</v>
      </c>
      <c r="AB5" s="9">
        <f>TREND($R5:$AA5,$R$1:$AA$1,AB$1)</f>
        <v>3.1489168758999772E-5</v>
      </c>
      <c r="AC5" s="9">
        <f t="shared" si="1"/>
        <v>3.1629018956000538E-5</v>
      </c>
      <c r="AD5" s="9">
        <f t="shared" si="1"/>
        <v>3.1768869153001359E-5</v>
      </c>
      <c r="AE5" s="9">
        <f t="shared" si="1"/>
        <v>3.1908719350002179E-5</v>
      </c>
      <c r="AF5" s="9">
        <f t="shared" si="1"/>
        <v>3.2048569547003E-5</v>
      </c>
      <c r="AG5" s="9">
        <f t="shared" si="1"/>
        <v>3.2188419744003766E-5</v>
      </c>
      <c r="AH5" s="9">
        <f t="shared" si="1"/>
        <v>3.2328269941004587E-5</v>
      </c>
      <c r="AI5" s="9">
        <f t="shared" si="1"/>
        <v>3.2468120138005408E-5</v>
      </c>
      <c r="AJ5" s="9">
        <f t="shared" si="1"/>
        <v>3.2607970335006228E-5</v>
      </c>
      <c r="AK5" s="9">
        <f t="shared" si="1"/>
        <v>3.2747820532007049E-5</v>
      </c>
    </row>
    <row r="6" spans="1:37" x14ac:dyDescent="0.25">
      <c r="A6" s="2" t="s">
        <v>3</v>
      </c>
      <c r="B6" s="8">
        <f>'NEB Data'!B34*About!$A$41*About!$B$46</f>
        <v>1.9116889628587839E-5</v>
      </c>
      <c r="C6" s="8">
        <f>'NEB Data'!C34*About!$A$41*About!$B$46</f>
        <v>1.9495340627120608E-5</v>
      </c>
      <c r="D6" s="8">
        <f>'NEB Data'!D34*About!$A$41*About!$B$46</f>
        <v>1.9751050761264374E-5</v>
      </c>
      <c r="E6" s="8">
        <f>'NEB Data'!E34*About!$A$41*About!$B$46</f>
        <v>2.0057902922236888E-5</v>
      </c>
      <c r="F6" s="8">
        <f>'NEB Data'!F34*About!$A$41*About!$B$46</f>
        <v>2.0385211893940906E-5</v>
      </c>
      <c r="G6" s="8">
        <f>'NEB Data'!G34*About!$A$41*About!$B$46</f>
        <v>2.0681835649547675E-5</v>
      </c>
      <c r="H6" s="8">
        <f>'NEB Data'!H34*About!$A$41*About!$B$46</f>
        <v>2.0947774189057193E-5</v>
      </c>
      <c r="I6" s="8">
        <f>'NEB Data'!I34*About!$A$41*About!$B$46</f>
        <v>2.1213712728566702E-5</v>
      </c>
      <c r="J6" s="8">
        <f>'NEB Data'!J34*About!$A$41*About!$B$46</f>
        <v>2.1500108078807721E-5</v>
      </c>
      <c r="K6" s="8">
        <f>'NEB Data'!K34*About!$A$41*About!$B$46</f>
        <v>2.1806960239780239E-5</v>
      </c>
      <c r="L6" s="8">
        <f>'NEB Data'!L34*About!$A$41*About!$B$46</f>
        <v>2.2124040806118504E-5</v>
      </c>
      <c r="M6" s="8">
        <f>'NEB Data'!M34*About!$A$41*About!$B$46</f>
        <v>2.2297923697336267E-5</v>
      </c>
      <c r="N6" s="8">
        <f>'NEB Data'!N34*About!$A$41*About!$B$46</f>
        <v>2.2482034993919779E-5</v>
      </c>
      <c r="O6" s="8">
        <f>'NEB Data'!O34*About!$A$41*About!$B$46</f>
        <v>2.2655917885137538E-5</v>
      </c>
      <c r="P6" s="8">
        <f>'NEB Data'!P34*About!$A$41*About!$B$46</f>
        <v>2.2829800776355298E-5</v>
      </c>
      <c r="Q6" s="8">
        <f>'NEB Data'!Q34*About!$A$41*About!$B$46</f>
        <v>2.3024140478304562E-5</v>
      </c>
      <c r="R6" s="8">
        <f>'NEB Data'!R34*About!$A$41*About!$B$46</f>
        <v>2.3187794964156569E-5</v>
      </c>
      <c r="S6" s="8">
        <f>'NEB Data'!S34*About!$A$41*About!$B$46</f>
        <v>2.3351449450008576E-5</v>
      </c>
      <c r="T6" s="8">
        <f>'NEB Data'!T34*About!$A$41*About!$B$46</f>
        <v>2.3525332341226339E-5</v>
      </c>
      <c r="U6" s="8">
        <f>'NEB Data'!U34*About!$A$41*About!$B$46</f>
        <v>2.3699215232444095E-5</v>
      </c>
      <c r="V6" s="8">
        <f>'NEB Data'!V34*About!$A$41*About!$B$46</f>
        <v>2.3883326529027607E-5</v>
      </c>
      <c r="W6" s="8">
        <f>'NEB Data'!W34*About!$A$41*About!$B$46</f>
        <v>2.4067437825611122E-5</v>
      </c>
      <c r="X6" s="8">
        <f>'NEB Data'!X34*About!$A$41*About!$B$46</f>
        <v>2.4261777527560379E-5</v>
      </c>
      <c r="Y6" s="8">
        <f>'NEB Data'!Y34*About!$A$41*About!$B$46</f>
        <v>2.4445888824143887E-5</v>
      </c>
      <c r="Z6" s="8">
        <f>'NEB Data'!Z34*About!$A$41*About!$B$46</f>
        <v>2.4650456931458903E-5</v>
      </c>
      <c r="AA6" s="8">
        <f>'NEB Data'!AA34*About!$A$41*About!$B$46</f>
        <v>2.4855025038773916E-5</v>
      </c>
      <c r="AB6" s="9">
        <f>TREND($R6:$AA6,$R$1:$AA$1,AB$1)</f>
        <v>2.5011860587715478E-5</v>
      </c>
      <c r="AC6" s="9">
        <f t="shared" si="1"/>
        <v>2.5197149700674406E-5</v>
      </c>
      <c r="AD6" s="9">
        <f t="shared" si="1"/>
        <v>2.5382438813633388E-5</v>
      </c>
      <c r="AE6" s="9">
        <f t="shared" si="1"/>
        <v>2.556772792659237E-5</v>
      </c>
      <c r="AF6" s="9">
        <f t="shared" si="1"/>
        <v>2.5753017039551298E-5</v>
      </c>
      <c r="AG6" s="9">
        <f t="shared" si="1"/>
        <v>2.593830615251028E-5</v>
      </c>
      <c r="AH6" s="9">
        <f t="shared" si="1"/>
        <v>2.6123595265469207E-5</v>
      </c>
      <c r="AI6" s="9">
        <f t="shared" si="1"/>
        <v>2.6308884378428189E-5</v>
      </c>
      <c r="AJ6" s="9">
        <f t="shared" si="1"/>
        <v>2.6494173491387171E-5</v>
      </c>
      <c r="AK6" s="9">
        <f t="shared" si="1"/>
        <v>2.6679462604346099E-5</v>
      </c>
    </row>
    <row r="7" spans="1:37" x14ac:dyDescent="0.25">
      <c r="A7" s="2" t="s">
        <v>22</v>
      </c>
      <c r="B7" s="8">
        <v>0</v>
      </c>
      <c r="C7" s="8">
        <f t="shared" ref="C7" si="2">C3</f>
        <v>0</v>
      </c>
      <c r="D7" s="8">
        <f t="shared" ref="D7:AA7" si="3">D3</f>
        <v>0</v>
      </c>
      <c r="E7" s="8">
        <f t="shared" si="3"/>
        <v>0</v>
      </c>
      <c r="F7" s="8">
        <f t="shared" si="3"/>
        <v>0</v>
      </c>
      <c r="G7" s="8">
        <f t="shared" si="3"/>
        <v>0</v>
      </c>
      <c r="H7" s="8">
        <f t="shared" si="3"/>
        <v>0</v>
      </c>
      <c r="I7" s="8">
        <f t="shared" si="3"/>
        <v>0</v>
      </c>
      <c r="J7" s="8">
        <f t="shared" si="3"/>
        <v>0</v>
      </c>
      <c r="K7" s="8">
        <f t="shared" si="3"/>
        <v>0</v>
      </c>
      <c r="L7" s="8">
        <f t="shared" si="3"/>
        <v>0</v>
      </c>
      <c r="M7" s="8">
        <f t="shared" si="3"/>
        <v>0</v>
      </c>
      <c r="N7" s="8">
        <f t="shared" si="3"/>
        <v>0</v>
      </c>
      <c r="O7" s="8">
        <f t="shared" si="3"/>
        <v>0</v>
      </c>
      <c r="P7" s="8">
        <f t="shared" si="3"/>
        <v>0</v>
      </c>
      <c r="Q7" s="8">
        <f t="shared" si="3"/>
        <v>0</v>
      </c>
      <c r="R7" s="8">
        <f t="shared" si="3"/>
        <v>0</v>
      </c>
      <c r="S7" s="8">
        <f t="shared" si="3"/>
        <v>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  <c r="AJ7" s="9">
        <f t="shared" si="1"/>
        <v>0</v>
      </c>
      <c r="AK7" s="9">
        <f t="shared" si="1"/>
        <v>0</v>
      </c>
    </row>
    <row r="8" spans="1:37" x14ac:dyDescent="0.25">
      <c r="A8" s="2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9">
        <f t="shared" si="1"/>
        <v>0</v>
      </c>
    </row>
    <row r="11" spans="1:37" x14ac:dyDescent="0.25">
      <c r="A11" s="22"/>
    </row>
    <row r="12" spans="1:37" x14ac:dyDescent="0.25">
      <c r="A12" s="3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U3" sqref="U3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8" customWidth="1"/>
    <col min="6" max="27" width="10" style="1" customWidth="1"/>
    <col min="28" max="28" width="12.140625" style="1" bestFit="1" customWidth="1"/>
    <col min="29" max="32" width="9.140625" style="1"/>
    <col min="33" max="35" width="12.140625" style="1" bestFit="1" customWidth="1"/>
    <col min="36" max="36" width="9.140625" style="1"/>
    <col min="37" max="37" width="12.140625" style="1" bestFit="1" customWidth="1"/>
    <col min="3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11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5">
      <c r="A2" s="2" t="s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9">
        <f>TREND($R2:$AA2,$R$1:$AA$1,AB$1)</f>
        <v>0</v>
      </c>
      <c r="AC2" s="9">
        <f t="shared" ref="AC2:AK2" si="0">TREND($R2:$AA2,$R$1:$AA$1,AC$1)</f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25">
      <c r="A3" s="2" t="s">
        <v>2</v>
      </c>
      <c r="B3" s="9">
        <f>'Other Fuels'!C19*'Other Fuels'!$B$14/10^6</f>
        <v>2.7953990269999999E-6</v>
      </c>
      <c r="C3" s="9">
        <f>'Other Fuels'!D19*'Other Fuels'!$B$14/10^6</f>
        <v>2.6872877149999997E-6</v>
      </c>
      <c r="D3" s="9">
        <f>'Other Fuels'!E19*'Other Fuels'!$B$14/10^6</f>
        <v>2.6682766590000001E-6</v>
      </c>
      <c r="E3" s="9">
        <f>'Other Fuels'!F19*'Other Fuels'!$B$14/10^6</f>
        <v>2.8163362569999997E-6</v>
      </c>
      <c r="F3" s="9">
        <f>'Other Fuels'!G19*'Other Fuels'!$B$14/10^6</f>
        <v>2.8529527479999993E-6</v>
      </c>
      <c r="G3" s="9">
        <f>'Other Fuels'!H19*'Other Fuels'!$B$14/10^6</f>
        <v>2.8965986230000001E-6</v>
      </c>
      <c r="H3" s="9">
        <f>'Other Fuels'!I19*'Other Fuels'!$B$14/10^6</f>
        <v>2.8981295860000002E-6</v>
      </c>
      <c r="I3" s="9">
        <f>'Other Fuels'!J19*'Other Fuels'!$B$14/10^6</f>
        <v>2.8971664990000001E-6</v>
      </c>
      <c r="J3" s="9">
        <f>'Other Fuels'!K19*'Other Fuels'!$B$14/10^6</f>
        <v>2.9056258049999997E-6</v>
      </c>
      <c r="K3" s="9">
        <f>'Other Fuels'!L19*'Other Fuels'!$B$14/10^6</f>
        <v>2.8960064459999993E-6</v>
      </c>
      <c r="L3" s="9">
        <f>'Other Fuels'!M19*'Other Fuels'!$B$14/10^6</f>
        <v>2.8965295569999997E-6</v>
      </c>
      <c r="M3" s="9">
        <f>'Other Fuels'!N19*'Other Fuels'!$B$14/10^6</f>
        <v>2.9013705719999998E-6</v>
      </c>
      <c r="N3" s="9">
        <f>'Other Fuels'!O19*'Other Fuels'!$B$14/10^6</f>
        <v>2.8941531749999994E-6</v>
      </c>
      <c r="O3" s="9">
        <f>'Other Fuels'!P19*'Other Fuels'!$B$14/10^6</f>
        <v>2.8878310779999996E-6</v>
      </c>
      <c r="P3" s="9">
        <f>'Other Fuels'!Q19*'Other Fuels'!$B$14/10^6</f>
        <v>2.8849418169999997E-6</v>
      </c>
      <c r="Q3" s="9">
        <f>'Other Fuels'!R19*'Other Fuels'!$B$14/10^6</f>
        <v>2.8862054689999998E-6</v>
      </c>
      <c r="R3" s="9">
        <f>'Other Fuels'!S19*'Other Fuels'!$B$14/10^6</f>
        <v>2.9029373469999998E-6</v>
      </c>
      <c r="S3" s="9">
        <f>'Other Fuels'!T19*'Other Fuels'!$B$14/10^6</f>
        <v>2.9206937039999999E-6</v>
      </c>
      <c r="T3" s="9">
        <f>'Other Fuels'!U19*'Other Fuels'!$B$14/10^6</f>
        <v>2.9375624349999998E-6</v>
      </c>
      <c r="U3" s="9">
        <f>'Other Fuels'!V19*'Other Fuels'!$B$14/10^6</f>
        <v>2.9551346159999997E-6</v>
      </c>
      <c r="V3" s="9">
        <f>'Other Fuels'!W19*'Other Fuels'!$B$14/10^6</f>
        <v>2.9649509410000002E-6</v>
      </c>
      <c r="W3" s="9">
        <f>'Other Fuels'!X19*'Other Fuels'!$B$14/10^6</f>
        <v>2.981923271E-6</v>
      </c>
      <c r="X3" s="9">
        <f>'Other Fuels'!Y19*'Other Fuels'!$B$14/10^6</f>
        <v>2.9956622889999999E-6</v>
      </c>
      <c r="Y3" s="9">
        <f>'Other Fuels'!Z19*'Other Fuels'!$B$14/10^6</f>
        <v>3.0150020479999993E-6</v>
      </c>
      <c r="Z3" s="9">
        <f>'Other Fuels'!AA19*'Other Fuels'!$B$14/10^6</f>
        <v>3.0304753899999995E-6</v>
      </c>
      <c r="AA3" s="9">
        <f>'Other Fuels'!AB19*'Other Fuels'!$B$14/10^6</f>
        <v>3.0476856139999998E-6</v>
      </c>
      <c r="AB3" s="9">
        <f>TREND($R3:$AA3,$R$1:$AA$1,AB$1)</f>
        <v>3.0617680861333345E-6</v>
      </c>
      <c r="AC3" s="9">
        <f t="shared" ref="AB3:AK8" si="1">TREND($R3:$AA3,$R$1:$AA$1,AC$1)</f>
        <v>3.0775072353393949E-6</v>
      </c>
      <c r="AD3" s="9">
        <f t="shared" si="1"/>
        <v>3.0932463845454553E-6</v>
      </c>
      <c r="AE3" s="9">
        <f t="shared" si="1"/>
        <v>3.1089855337515157E-6</v>
      </c>
      <c r="AF3" s="9">
        <f t="shared" si="1"/>
        <v>3.1247246829575761E-6</v>
      </c>
      <c r="AG3" s="9">
        <f t="shared" si="1"/>
        <v>3.1404638321636365E-6</v>
      </c>
      <c r="AH3" s="9">
        <f t="shared" si="1"/>
        <v>3.1562029813696969E-6</v>
      </c>
      <c r="AI3" s="9">
        <f t="shared" si="1"/>
        <v>3.1719421305757573E-6</v>
      </c>
      <c r="AJ3" s="9">
        <f t="shared" si="1"/>
        <v>3.1876812797818177E-6</v>
      </c>
      <c r="AK3" s="9">
        <f t="shared" si="1"/>
        <v>3.2034204289878781E-6</v>
      </c>
    </row>
    <row r="4" spans="1:37" x14ac:dyDescent="0.25">
      <c r="A4" s="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f t="shared" si="1"/>
        <v>0</v>
      </c>
      <c r="AC4" s="9">
        <f t="shared" si="1"/>
        <v>0</v>
      </c>
      <c r="AD4" s="9">
        <f t="shared" si="1"/>
        <v>0</v>
      </c>
      <c r="AE4" s="9">
        <f t="shared" si="1"/>
        <v>0</v>
      </c>
      <c r="AF4" s="9">
        <f t="shared" si="1"/>
        <v>0</v>
      </c>
      <c r="AG4" s="9">
        <f t="shared" si="1"/>
        <v>0</v>
      </c>
      <c r="AH4" s="9">
        <f t="shared" si="1"/>
        <v>0</v>
      </c>
      <c r="AI4" s="9">
        <f t="shared" si="1"/>
        <v>0</v>
      </c>
      <c r="AJ4" s="9">
        <f t="shared" si="1"/>
        <v>0</v>
      </c>
      <c r="AK4" s="9">
        <f t="shared" si="1"/>
        <v>0</v>
      </c>
    </row>
    <row r="5" spans="1:37" x14ac:dyDescent="0.25">
      <c r="A5" s="2" t="s">
        <v>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f t="shared" si="1"/>
        <v>0</v>
      </c>
      <c r="AC5" s="9">
        <f t="shared" si="1"/>
        <v>0</v>
      </c>
      <c r="AD5" s="9">
        <f t="shared" si="1"/>
        <v>0</v>
      </c>
      <c r="AE5" s="9">
        <f t="shared" si="1"/>
        <v>0</v>
      </c>
      <c r="AF5" s="9">
        <f t="shared" si="1"/>
        <v>0</v>
      </c>
      <c r="AG5" s="9">
        <f t="shared" si="1"/>
        <v>0</v>
      </c>
      <c r="AH5" s="9">
        <f t="shared" si="1"/>
        <v>0</v>
      </c>
      <c r="AI5" s="9">
        <f t="shared" si="1"/>
        <v>0</v>
      </c>
      <c r="AJ5" s="9">
        <f t="shared" si="1"/>
        <v>0</v>
      </c>
      <c r="AK5" s="9">
        <f t="shared" si="1"/>
        <v>0</v>
      </c>
    </row>
    <row r="6" spans="1:37" x14ac:dyDescent="0.25">
      <c r="A6" s="2" t="s">
        <v>3</v>
      </c>
      <c r="B6" s="9">
        <f>B3</f>
        <v>2.7953990269999999E-6</v>
      </c>
      <c r="C6" s="9">
        <f t="shared" ref="C6:AK6" si="2">C3</f>
        <v>2.6872877149999997E-6</v>
      </c>
      <c r="D6" s="9">
        <f t="shared" si="2"/>
        <v>2.6682766590000001E-6</v>
      </c>
      <c r="E6" s="9">
        <f t="shared" si="2"/>
        <v>2.8163362569999997E-6</v>
      </c>
      <c r="F6" s="9">
        <f t="shared" si="2"/>
        <v>2.8529527479999993E-6</v>
      </c>
      <c r="G6" s="9">
        <f t="shared" si="2"/>
        <v>2.8965986230000001E-6</v>
      </c>
      <c r="H6" s="9">
        <f t="shared" si="2"/>
        <v>2.8981295860000002E-6</v>
      </c>
      <c r="I6" s="9">
        <f t="shared" si="2"/>
        <v>2.8971664990000001E-6</v>
      </c>
      <c r="J6" s="9">
        <f t="shared" si="2"/>
        <v>2.9056258049999997E-6</v>
      </c>
      <c r="K6" s="9">
        <f t="shared" si="2"/>
        <v>2.8960064459999993E-6</v>
      </c>
      <c r="L6" s="9">
        <f t="shared" si="2"/>
        <v>2.8965295569999997E-6</v>
      </c>
      <c r="M6" s="9">
        <f t="shared" si="2"/>
        <v>2.9013705719999998E-6</v>
      </c>
      <c r="N6" s="9">
        <f t="shared" si="2"/>
        <v>2.8941531749999994E-6</v>
      </c>
      <c r="O6" s="9">
        <f t="shared" si="2"/>
        <v>2.8878310779999996E-6</v>
      </c>
      <c r="P6" s="9">
        <f t="shared" si="2"/>
        <v>2.8849418169999997E-6</v>
      </c>
      <c r="Q6" s="9">
        <f t="shared" si="2"/>
        <v>2.8862054689999998E-6</v>
      </c>
      <c r="R6" s="9">
        <f t="shared" si="2"/>
        <v>2.9029373469999998E-6</v>
      </c>
      <c r="S6" s="9">
        <f t="shared" si="2"/>
        <v>2.9206937039999999E-6</v>
      </c>
      <c r="T6" s="9">
        <f t="shared" si="2"/>
        <v>2.9375624349999998E-6</v>
      </c>
      <c r="U6" s="9">
        <f t="shared" si="2"/>
        <v>2.9551346159999997E-6</v>
      </c>
      <c r="V6" s="9">
        <f t="shared" si="2"/>
        <v>2.9649509410000002E-6</v>
      </c>
      <c r="W6" s="9">
        <f t="shared" si="2"/>
        <v>2.981923271E-6</v>
      </c>
      <c r="X6" s="9">
        <f t="shared" si="2"/>
        <v>2.9956622889999999E-6</v>
      </c>
      <c r="Y6" s="9">
        <f t="shared" si="2"/>
        <v>3.0150020479999993E-6</v>
      </c>
      <c r="Z6" s="9">
        <f t="shared" si="2"/>
        <v>3.0304753899999995E-6</v>
      </c>
      <c r="AA6" s="9">
        <f t="shared" si="2"/>
        <v>3.0476856139999998E-6</v>
      </c>
      <c r="AB6" s="9">
        <f t="shared" si="2"/>
        <v>3.0617680861333345E-6</v>
      </c>
      <c r="AC6" s="9">
        <f t="shared" si="2"/>
        <v>3.0775072353393949E-6</v>
      </c>
      <c r="AD6" s="9">
        <f t="shared" si="2"/>
        <v>3.0932463845454553E-6</v>
      </c>
      <c r="AE6" s="9">
        <f t="shared" si="2"/>
        <v>3.1089855337515157E-6</v>
      </c>
      <c r="AF6" s="9">
        <f t="shared" si="2"/>
        <v>3.1247246829575761E-6</v>
      </c>
      <c r="AG6" s="9">
        <f t="shared" si="2"/>
        <v>3.1404638321636365E-6</v>
      </c>
      <c r="AH6" s="9">
        <f t="shared" si="2"/>
        <v>3.1562029813696969E-6</v>
      </c>
      <c r="AI6" s="9">
        <f t="shared" si="2"/>
        <v>3.1719421305757573E-6</v>
      </c>
      <c r="AJ6" s="9">
        <f t="shared" si="2"/>
        <v>3.1876812797818177E-6</v>
      </c>
      <c r="AK6" s="9">
        <f t="shared" si="2"/>
        <v>3.2034204289878781E-6</v>
      </c>
    </row>
    <row r="7" spans="1:37" x14ac:dyDescent="0.25">
      <c r="A7" s="2" t="s">
        <v>22</v>
      </c>
      <c r="B7" s="9">
        <f>B3</f>
        <v>2.7953990269999999E-6</v>
      </c>
      <c r="C7" s="9">
        <f t="shared" ref="C7:AK7" si="3">C3</f>
        <v>2.6872877149999997E-6</v>
      </c>
      <c r="D7" s="9">
        <f t="shared" si="3"/>
        <v>2.6682766590000001E-6</v>
      </c>
      <c r="E7" s="9">
        <f t="shared" si="3"/>
        <v>2.8163362569999997E-6</v>
      </c>
      <c r="F7" s="9">
        <f t="shared" si="3"/>
        <v>2.8529527479999993E-6</v>
      </c>
      <c r="G7" s="9">
        <f t="shared" si="3"/>
        <v>2.8965986230000001E-6</v>
      </c>
      <c r="H7" s="9">
        <f t="shared" si="3"/>
        <v>2.8981295860000002E-6</v>
      </c>
      <c r="I7" s="9">
        <f t="shared" si="3"/>
        <v>2.8971664990000001E-6</v>
      </c>
      <c r="J7" s="9">
        <f t="shared" si="3"/>
        <v>2.9056258049999997E-6</v>
      </c>
      <c r="K7" s="9">
        <f t="shared" si="3"/>
        <v>2.8960064459999993E-6</v>
      </c>
      <c r="L7" s="9">
        <f t="shared" si="3"/>
        <v>2.8965295569999997E-6</v>
      </c>
      <c r="M7" s="9">
        <f t="shared" si="3"/>
        <v>2.9013705719999998E-6</v>
      </c>
      <c r="N7" s="9">
        <f t="shared" si="3"/>
        <v>2.8941531749999994E-6</v>
      </c>
      <c r="O7" s="9">
        <f t="shared" si="3"/>
        <v>2.8878310779999996E-6</v>
      </c>
      <c r="P7" s="9">
        <f t="shared" si="3"/>
        <v>2.8849418169999997E-6</v>
      </c>
      <c r="Q7" s="9">
        <f t="shared" si="3"/>
        <v>2.8862054689999998E-6</v>
      </c>
      <c r="R7" s="9">
        <f t="shared" si="3"/>
        <v>2.9029373469999998E-6</v>
      </c>
      <c r="S7" s="9">
        <f t="shared" si="3"/>
        <v>2.9206937039999999E-6</v>
      </c>
      <c r="T7" s="9">
        <f t="shared" si="3"/>
        <v>2.9375624349999998E-6</v>
      </c>
      <c r="U7" s="9">
        <f t="shared" si="3"/>
        <v>2.9551346159999997E-6</v>
      </c>
      <c r="V7" s="9">
        <f t="shared" si="3"/>
        <v>2.9649509410000002E-6</v>
      </c>
      <c r="W7" s="9">
        <f t="shared" si="3"/>
        <v>2.981923271E-6</v>
      </c>
      <c r="X7" s="9">
        <f t="shared" si="3"/>
        <v>2.9956622889999999E-6</v>
      </c>
      <c r="Y7" s="9">
        <f t="shared" si="3"/>
        <v>3.0150020479999993E-6</v>
      </c>
      <c r="Z7" s="9">
        <f t="shared" si="3"/>
        <v>3.0304753899999995E-6</v>
      </c>
      <c r="AA7" s="9">
        <f t="shared" si="3"/>
        <v>3.0476856139999998E-6</v>
      </c>
      <c r="AB7" s="9">
        <f t="shared" si="3"/>
        <v>3.0617680861333345E-6</v>
      </c>
      <c r="AC7" s="9">
        <f t="shared" si="3"/>
        <v>3.0775072353393949E-6</v>
      </c>
      <c r="AD7" s="9">
        <f t="shared" si="3"/>
        <v>3.0932463845454553E-6</v>
      </c>
      <c r="AE7" s="9">
        <f t="shared" si="3"/>
        <v>3.1089855337515157E-6</v>
      </c>
      <c r="AF7" s="9">
        <f t="shared" si="3"/>
        <v>3.1247246829575761E-6</v>
      </c>
      <c r="AG7" s="9">
        <f t="shared" si="3"/>
        <v>3.1404638321636365E-6</v>
      </c>
      <c r="AH7" s="9">
        <f t="shared" si="3"/>
        <v>3.1562029813696969E-6</v>
      </c>
      <c r="AI7" s="9">
        <f t="shared" si="3"/>
        <v>3.1719421305757573E-6</v>
      </c>
      <c r="AJ7" s="9">
        <f t="shared" si="3"/>
        <v>3.1876812797818177E-6</v>
      </c>
      <c r="AK7" s="9">
        <f t="shared" si="3"/>
        <v>3.2034204289878781E-6</v>
      </c>
    </row>
    <row r="8" spans="1:37" x14ac:dyDescent="0.25">
      <c r="A8" s="2" t="s">
        <v>24</v>
      </c>
      <c r="B8" s="1">
        <v>0</v>
      </c>
      <c r="C8" s="1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9">
        <f t="shared" si="1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U10" sqref="U10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8" customWidth="1"/>
    <col min="6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11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5">
      <c r="A2" s="2" t="s">
        <v>1</v>
      </c>
      <c r="B2" s="4">
        <f>'NEB Data'!B22*About!$A$41*About!$B$46</f>
        <v>6.0449875711585938E-6</v>
      </c>
      <c r="C2" s="4">
        <f>'NEB Data'!C22*About!$A$41*About!$B$46</f>
        <v>6.3722965428626119E-6</v>
      </c>
      <c r="D2" s="4">
        <f>'NEB Data'!D22*About!$A$41*About!$B$46</f>
        <v>6.7405191360296327E-6</v>
      </c>
      <c r="E2" s="4">
        <f>'NEB Data'!E22*About!$A$41*About!$B$46</f>
        <v>6.8939452165158921E-6</v>
      </c>
      <c r="F2" s="4">
        <f>'NEB Data'!F22*About!$A$41*About!$B$46</f>
        <v>7.0166860809048984E-6</v>
      </c>
      <c r="G2" s="4">
        <f>'NEB Data'!G22*About!$A$41*About!$B$46</f>
        <v>7.1291985399281543E-6</v>
      </c>
      <c r="H2" s="4">
        <f>'NEB Data'!H22*About!$A$41*About!$B$46</f>
        <v>7.2007973774884101E-6</v>
      </c>
      <c r="I2" s="4">
        <f>'NEB Data'!I22*About!$A$41*About!$B$46</f>
        <v>7.2519394043171624E-6</v>
      </c>
      <c r="J2" s="4">
        <f>'NEB Data'!J22*About!$A$41*About!$B$46</f>
        <v>7.2928530257801642E-6</v>
      </c>
      <c r="K2" s="4">
        <f>'NEB Data'!K22*About!$A$41*About!$B$46</f>
        <v>7.313309836511666E-6</v>
      </c>
      <c r="L2" s="4">
        <f>'NEB Data'!L22*About!$A$41*About!$B$46</f>
        <v>7.3337666472431669E-6</v>
      </c>
      <c r="M2" s="4">
        <f>'NEB Data'!M22*About!$A$41*About!$B$46</f>
        <v>7.3542234579746686E-6</v>
      </c>
      <c r="N2" s="4">
        <f>'NEB Data'!N22*About!$A$41*About!$B$46</f>
        <v>7.3849086740719192E-6</v>
      </c>
      <c r="O2" s="4">
        <f>'NEB Data'!O22*About!$A$41*About!$B$46</f>
        <v>7.4053654848034209E-6</v>
      </c>
      <c r="P2" s="4">
        <f>'NEB Data'!P22*About!$A$41*About!$B$46</f>
        <v>7.4360507009006723E-6</v>
      </c>
      <c r="Q2" s="4">
        <f>'NEB Data'!Q22*About!$A$41*About!$B$46</f>
        <v>7.4667359169979245E-6</v>
      </c>
      <c r="R2" s="4">
        <f>'NEB Data'!R22*About!$A$41*About!$B$46</f>
        <v>7.5076495384609264E-6</v>
      </c>
      <c r="S2" s="4">
        <f>'NEB Data'!S22*About!$A$41*About!$B$46</f>
        <v>7.5383347545581786E-6</v>
      </c>
      <c r="T2" s="4">
        <f>'NEB Data'!T22*About!$A$41*About!$B$46</f>
        <v>7.5690199706554308E-6</v>
      </c>
      <c r="U2" s="4">
        <f>'NEB Data'!U22*About!$A$41*About!$B$46</f>
        <v>7.5997051867526813E-6</v>
      </c>
      <c r="V2" s="4">
        <f>'NEB Data'!V22*About!$A$41*About!$B$46</f>
        <v>7.6303904028499336E-6</v>
      </c>
      <c r="W2" s="4">
        <f>'NEB Data'!W22*About!$A$41*About!$B$46</f>
        <v>7.6508472135814345E-6</v>
      </c>
      <c r="X2" s="4">
        <f>'NEB Data'!X22*About!$A$41*About!$B$46</f>
        <v>7.6815324296786859E-6</v>
      </c>
      <c r="Y2" s="4">
        <f>'NEB Data'!Y22*About!$A$41*About!$B$46</f>
        <v>7.7122176457759372E-6</v>
      </c>
      <c r="Z2" s="4">
        <f>'NEB Data'!Z22*About!$A$41*About!$B$46</f>
        <v>7.7429028618731903E-6</v>
      </c>
      <c r="AA2" s="4">
        <f>'NEB Data'!AA22*About!$A$41*About!$B$46</f>
        <v>7.7735880779704417E-6</v>
      </c>
      <c r="AB2" s="4">
        <f>TREND($R2:$AA2,$R$1:$AA$1,AB$1)</f>
        <v>7.8008638256124401E-6</v>
      </c>
      <c r="AC2" s="4">
        <f t="shared" ref="AC2:AK2" si="0">TREND($R2:$AA2,$R$1:$AA$1,AC$1)</f>
        <v>7.8299992833209421E-6</v>
      </c>
      <c r="AD2" s="4">
        <f t="shared" si="0"/>
        <v>7.8591347410294441E-6</v>
      </c>
      <c r="AE2" s="4">
        <f t="shared" si="0"/>
        <v>7.8882701987379461E-6</v>
      </c>
      <c r="AF2" s="4">
        <f t="shared" si="0"/>
        <v>7.9174056564464482E-6</v>
      </c>
      <c r="AG2" s="4">
        <f t="shared" si="0"/>
        <v>7.9465411141549502E-6</v>
      </c>
      <c r="AH2" s="4">
        <f t="shared" si="0"/>
        <v>7.9756765718634522E-6</v>
      </c>
      <c r="AI2" s="4">
        <f t="shared" si="0"/>
        <v>8.0048120295719542E-6</v>
      </c>
      <c r="AJ2" s="4">
        <f t="shared" si="0"/>
        <v>8.0339474872804563E-6</v>
      </c>
      <c r="AK2" s="4">
        <f t="shared" si="0"/>
        <v>8.0630829449889583E-6</v>
      </c>
    </row>
    <row r="3" spans="1:37" x14ac:dyDescent="0.25">
      <c r="A3" s="2" t="s">
        <v>2</v>
      </c>
      <c r="B3" s="4">
        <f>'NEB Data'!B35*About!$A$41*About!$B$46</f>
        <v>3.3446885546004402E-6</v>
      </c>
      <c r="C3" s="4">
        <f>'NEB Data'!C35*About!$A$41*About!$B$46</f>
        <v>3.6413123102072073E-6</v>
      </c>
      <c r="D3" s="4">
        <f>'NEB Data'!D35*About!$A$41*About!$B$46</f>
        <v>3.9993064980084776E-6</v>
      </c>
      <c r="E3" s="4">
        <f>'NEB Data'!E35*About!$A$41*About!$B$46</f>
        <v>4.1220473623974848E-6</v>
      </c>
      <c r="F3" s="4">
        <f>'NEB Data'!F35*About!$A$41*About!$B$46</f>
        <v>4.2550166321522416E-6</v>
      </c>
      <c r="G3" s="4">
        <f>'NEB Data'!G35*About!$A$41*About!$B$46</f>
        <v>4.3675290911754975E-6</v>
      </c>
      <c r="H3" s="4">
        <f>'NEB Data'!H35*About!$A$41*About!$B$46</f>
        <v>4.4595847394672541E-6</v>
      </c>
      <c r="I3" s="4">
        <f>'NEB Data'!I35*About!$A$41*About!$B$46</f>
        <v>4.5209551716617569E-6</v>
      </c>
      <c r="J3" s="4">
        <f>'NEB Data'!J35*About!$A$41*About!$B$46</f>
        <v>4.57209719849051E-6</v>
      </c>
      <c r="K3" s="4">
        <f>'NEB Data'!K35*About!$A$41*About!$B$46</f>
        <v>4.5925540092220118E-6</v>
      </c>
      <c r="L3" s="4">
        <f>'NEB Data'!L35*About!$A$41*About!$B$46</f>
        <v>4.6232392253192623E-6</v>
      </c>
      <c r="M3" s="4">
        <f>'NEB Data'!M35*About!$A$41*About!$B$46</f>
        <v>4.6436960360507641E-6</v>
      </c>
      <c r="N3" s="4">
        <f>'NEB Data'!N35*About!$A$41*About!$B$46</f>
        <v>4.6743812521480163E-6</v>
      </c>
      <c r="O3" s="4">
        <f>'NEB Data'!O35*About!$A$41*About!$B$46</f>
        <v>4.6948380628795164E-6</v>
      </c>
      <c r="P3" s="4">
        <f>'NEB Data'!P35*About!$A$41*About!$B$46</f>
        <v>4.7255232789767686E-6</v>
      </c>
      <c r="Q3" s="4">
        <f>'NEB Data'!Q35*About!$A$41*About!$B$46</f>
        <v>4.7459800897082695E-6</v>
      </c>
      <c r="R3" s="4">
        <f>'NEB Data'!R35*About!$A$41*About!$B$46</f>
        <v>4.7766653058055217E-6</v>
      </c>
      <c r="S3" s="4">
        <f>'NEB Data'!S35*About!$A$41*About!$B$46</f>
        <v>4.8073505219027731E-6</v>
      </c>
      <c r="T3" s="4">
        <f>'NEB Data'!T35*About!$A$41*About!$B$46</f>
        <v>4.8380357380000253E-6</v>
      </c>
      <c r="U3" s="4">
        <f>'NEB Data'!U35*About!$A$41*About!$B$46</f>
        <v>4.8687209540972767E-6</v>
      </c>
      <c r="V3" s="4">
        <f>'NEB Data'!V35*About!$A$41*About!$B$46</f>
        <v>4.8994061701945281E-6</v>
      </c>
      <c r="W3" s="4">
        <f>'NEB Data'!W35*About!$A$41*About!$B$46</f>
        <v>4.919862980926029E-6</v>
      </c>
      <c r="X3" s="4">
        <f>'NEB Data'!X35*About!$A$41*About!$B$46</f>
        <v>4.9505481970232812E-6</v>
      </c>
      <c r="Y3" s="4">
        <f>'NEB Data'!Y35*About!$A$41*About!$B$46</f>
        <v>4.9812334131205326E-6</v>
      </c>
      <c r="Z3" s="4">
        <f>'NEB Data'!Z35*About!$A$41*About!$B$46</f>
        <v>5.0119186292177848E-6</v>
      </c>
      <c r="AA3" s="4">
        <f>'NEB Data'!AA35*About!$A$41*About!$B$46</f>
        <v>5.0426038453150362E-6</v>
      </c>
      <c r="AB3" s="4">
        <f t="shared" ref="AB3:AK7" si="1">TREND($R3:$AA3,$R$1:$AA$1,AB$1)</f>
        <v>5.0698795929570388E-6</v>
      </c>
      <c r="AC3" s="4">
        <f t="shared" si="1"/>
        <v>5.0990150506655409E-6</v>
      </c>
      <c r="AD3" s="4">
        <f t="shared" si="1"/>
        <v>5.1281505083740429E-6</v>
      </c>
      <c r="AE3" s="4">
        <f t="shared" si="1"/>
        <v>5.1572859660825449E-6</v>
      </c>
      <c r="AF3" s="4">
        <f t="shared" si="1"/>
        <v>5.1864214237910469E-6</v>
      </c>
      <c r="AG3" s="4">
        <f t="shared" si="1"/>
        <v>5.215556881499549E-6</v>
      </c>
      <c r="AH3" s="4">
        <f t="shared" si="1"/>
        <v>5.244692339208051E-6</v>
      </c>
      <c r="AI3" s="4">
        <f t="shared" si="1"/>
        <v>5.273827796916553E-6</v>
      </c>
      <c r="AJ3" s="4">
        <f t="shared" si="1"/>
        <v>5.302963254625055E-6</v>
      </c>
      <c r="AK3" s="4">
        <f t="shared" si="1"/>
        <v>5.3320987123335571E-6</v>
      </c>
    </row>
    <row r="4" spans="1:37" x14ac:dyDescent="0.25">
      <c r="A4" s="2" t="s">
        <v>4</v>
      </c>
      <c r="B4" s="4">
        <f>'NEB Data'!B10*About!$A$41*About!$B$46</f>
        <v>8.366835589183975E-6</v>
      </c>
      <c r="C4" s="4">
        <f>'NEB Data'!C10*About!$A$41*About!$B$46</f>
        <v>8.714601371619494E-6</v>
      </c>
      <c r="D4" s="4">
        <f>'NEB Data'!D10*About!$A$41*About!$B$46</f>
        <v>9.113509180883767E-6</v>
      </c>
      <c r="E4" s="4">
        <f>'NEB Data'!E10*About!$A$41*About!$B$46</f>
        <v>9.2567068560042768E-6</v>
      </c>
      <c r="F4" s="4">
        <f>'NEB Data'!F10*About!$A$41*About!$B$46</f>
        <v>9.3794477203932823E-6</v>
      </c>
      <c r="G4" s="4">
        <f>'NEB Data'!G10*About!$A$41*About!$B$46</f>
        <v>9.4715033686850381E-6</v>
      </c>
      <c r="H4" s="4">
        <f>'NEB Data'!H10*About!$A$41*About!$B$46</f>
        <v>9.5533306116110435E-6</v>
      </c>
      <c r="I4" s="4">
        <f>'NEB Data'!I10*About!$A$41*About!$B$46</f>
        <v>9.6147010438055462E-6</v>
      </c>
      <c r="J4" s="4">
        <f>'NEB Data'!J10*About!$A$41*About!$B$46</f>
        <v>9.6658430706342985E-6</v>
      </c>
      <c r="K4" s="4">
        <f>'NEB Data'!K10*About!$A$41*About!$B$46</f>
        <v>9.6965282867315516E-6</v>
      </c>
      <c r="L4" s="4">
        <f>'NEB Data'!L10*About!$A$41*About!$B$46</f>
        <v>9.7169850974630525E-6</v>
      </c>
      <c r="M4" s="4">
        <f>'NEB Data'!M10*About!$A$41*About!$B$46</f>
        <v>9.7476703135603039E-6</v>
      </c>
      <c r="N4" s="4">
        <f>'NEB Data'!N10*About!$A$41*About!$B$46</f>
        <v>9.7783555296575553E-6</v>
      </c>
      <c r="O4" s="4">
        <f>'NEB Data'!O10*About!$A$41*About!$B$46</f>
        <v>9.8090407457548083E-6</v>
      </c>
      <c r="P4" s="4">
        <f>'NEB Data'!P10*About!$A$41*About!$B$46</f>
        <v>9.839725961852058E-6</v>
      </c>
      <c r="Q4" s="4">
        <f>'NEB Data'!Q10*About!$A$41*About!$B$46</f>
        <v>9.8704111779493111E-6</v>
      </c>
      <c r="R4" s="4">
        <f>'NEB Data'!R10*About!$A$41*About!$B$46</f>
        <v>9.9010963940465625E-6</v>
      </c>
      <c r="S4" s="4">
        <f>'NEB Data'!S10*About!$A$41*About!$B$46</f>
        <v>9.9317816101438155E-6</v>
      </c>
      <c r="T4" s="4">
        <f>'NEB Data'!T10*About!$A$41*About!$B$46</f>
        <v>9.9624668262410652E-6</v>
      </c>
      <c r="U4" s="4">
        <f>'NEB Data'!U10*About!$A$41*About!$B$46</f>
        <v>9.9931520423383183E-6</v>
      </c>
      <c r="V4" s="4">
        <f>'NEB Data'!V10*About!$A$41*About!$B$46</f>
        <v>1.002383725843557E-5</v>
      </c>
      <c r="W4" s="4">
        <f>'NEB Data'!W10*About!$A$41*About!$B$46</f>
        <v>1.0054522474532821E-5</v>
      </c>
      <c r="X4" s="4">
        <f>'NEB Data'!X10*About!$A$41*About!$B$46</f>
        <v>1.0085207690630072E-5</v>
      </c>
      <c r="Y4" s="4">
        <f>'NEB Data'!Y10*About!$A$41*About!$B$46</f>
        <v>1.0115892906727325E-5</v>
      </c>
      <c r="Z4" s="4">
        <f>'NEB Data'!Z10*About!$A$41*About!$B$46</f>
        <v>1.0146578122824575E-5</v>
      </c>
      <c r="AA4" s="4">
        <f>'NEB Data'!AA10*About!$A$41*About!$B$46</f>
        <v>1.0177263338921828E-5</v>
      </c>
      <c r="AB4" s="4">
        <f t="shared" si="1"/>
        <v>1.0207948555019083E-5</v>
      </c>
      <c r="AC4" s="4">
        <f t="shared" si="1"/>
        <v>1.0238633771116336E-5</v>
      </c>
      <c r="AD4" s="4">
        <f t="shared" si="1"/>
        <v>1.0269318987213589E-5</v>
      </c>
      <c r="AE4" s="4">
        <f t="shared" si="1"/>
        <v>1.0300004203310829E-5</v>
      </c>
      <c r="AF4" s="4">
        <f t="shared" si="1"/>
        <v>1.0330689419408082E-5</v>
      </c>
      <c r="AG4" s="4">
        <f t="shared" si="1"/>
        <v>1.0361374635505335E-5</v>
      </c>
      <c r="AH4" s="4">
        <f t="shared" si="1"/>
        <v>1.0392059851602588E-5</v>
      </c>
      <c r="AI4" s="4">
        <f t="shared" si="1"/>
        <v>1.0422745067699841E-5</v>
      </c>
      <c r="AJ4" s="4">
        <f t="shared" si="1"/>
        <v>1.0453430283797094E-5</v>
      </c>
      <c r="AK4" s="4">
        <f t="shared" si="1"/>
        <v>1.0484115499894347E-5</v>
      </c>
    </row>
    <row r="5" spans="1:37" x14ac:dyDescent="0.25">
      <c r="A5" s="2" t="s">
        <v>5</v>
      </c>
      <c r="B5" s="4">
        <f>'NEB Data'!B22*About!$A$41*About!$B$46</f>
        <v>6.0449875711585938E-6</v>
      </c>
      <c r="C5" s="4">
        <f>'NEB Data'!C22*About!$A$41*About!$B$46</f>
        <v>6.3722965428626119E-6</v>
      </c>
      <c r="D5" s="4">
        <f>'NEB Data'!D22*About!$A$41*About!$B$46</f>
        <v>6.7405191360296327E-6</v>
      </c>
      <c r="E5" s="4">
        <f>'NEB Data'!E22*About!$A$41*About!$B$46</f>
        <v>6.8939452165158921E-6</v>
      </c>
      <c r="F5" s="4">
        <f>'NEB Data'!F22*About!$A$41*About!$B$46</f>
        <v>7.0166860809048984E-6</v>
      </c>
      <c r="G5" s="4">
        <f>'NEB Data'!G22*About!$A$41*About!$B$46</f>
        <v>7.1291985399281543E-6</v>
      </c>
      <c r="H5" s="4">
        <f>'NEB Data'!H22*About!$A$41*About!$B$46</f>
        <v>7.2007973774884101E-6</v>
      </c>
      <c r="I5" s="4">
        <f>'NEB Data'!I22*About!$A$41*About!$B$46</f>
        <v>7.2519394043171624E-6</v>
      </c>
      <c r="J5" s="4">
        <f>'NEB Data'!J22*About!$A$41*About!$B$46</f>
        <v>7.2928530257801642E-6</v>
      </c>
      <c r="K5" s="4">
        <f>'NEB Data'!K22*About!$A$41*About!$B$46</f>
        <v>7.313309836511666E-6</v>
      </c>
      <c r="L5" s="4">
        <f>'NEB Data'!L22*About!$A$41*About!$B$46</f>
        <v>7.3337666472431669E-6</v>
      </c>
      <c r="M5" s="4">
        <f>'NEB Data'!M22*About!$A$41*About!$B$46</f>
        <v>7.3542234579746686E-6</v>
      </c>
      <c r="N5" s="4">
        <f>'NEB Data'!N22*About!$A$41*About!$B$46</f>
        <v>7.3849086740719192E-6</v>
      </c>
      <c r="O5" s="4">
        <f>'NEB Data'!O22*About!$A$41*About!$B$46</f>
        <v>7.4053654848034209E-6</v>
      </c>
      <c r="P5" s="4">
        <f>'NEB Data'!P22*About!$A$41*About!$B$46</f>
        <v>7.4360507009006723E-6</v>
      </c>
      <c r="Q5" s="4">
        <f>'NEB Data'!Q22*About!$A$41*About!$B$46</f>
        <v>7.4667359169979245E-6</v>
      </c>
      <c r="R5" s="4">
        <f>'NEB Data'!R22*About!$A$41*About!$B$46</f>
        <v>7.5076495384609264E-6</v>
      </c>
      <c r="S5" s="4">
        <f>'NEB Data'!S22*About!$A$41*About!$B$46</f>
        <v>7.5383347545581786E-6</v>
      </c>
      <c r="T5" s="4">
        <f>'NEB Data'!T22*About!$A$41*About!$B$46</f>
        <v>7.5690199706554308E-6</v>
      </c>
      <c r="U5" s="4">
        <f>'NEB Data'!U22*About!$A$41*About!$B$46</f>
        <v>7.5997051867526813E-6</v>
      </c>
      <c r="V5" s="4">
        <f>'NEB Data'!V22*About!$A$41*About!$B$46</f>
        <v>7.6303904028499336E-6</v>
      </c>
      <c r="W5" s="4">
        <f>'NEB Data'!W22*About!$A$41*About!$B$46</f>
        <v>7.6508472135814345E-6</v>
      </c>
      <c r="X5" s="4">
        <f>'NEB Data'!X22*About!$A$41*About!$B$46</f>
        <v>7.6815324296786859E-6</v>
      </c>
      <c r="Y5" s="4">
        <f>'NEB Data'!Y22*About!$A$41*About!$B$46</f>
        <v>7.7122176457759372E-6</v>
      </c>
      <c r="Z5" s="4">
        <f>'NEB Data'!Z22*About!$A$41*About!$B$46</f>
        <v>7.7429028618731903E-6</v>
      </c>
      <c r="AA5" s="4">
        <f>'NEB Data'!AA22*About!$A$41*About!$B$46</f>
        <v>7.7735880779704417E-6</v>
      </c>
      <c r="AB5" s="4">
        <f t="shared" si="1"/>
        <v>7.8008638256124401E-6</v>
      </c>
      <c r="AC5" s="4">
        <f t="shared" si="1"/>
        <v>7.8299992833209421E-6</v>
      </c>
      <c r="AD5" s="4">
        <f t="shared" si="1"/>
        <v>7.8591347410294441E-6</v>
      </c>
      <c r="AE5" s="4">
        <f t="shared" si="1"/>
        <v>7.8882701987379461E-6</v>
      </c>
      <c r="AF5" s="4">
        <f t="shared" si="1"/>
        <v>7.9174056564464482E-6</v>
      </c>
      <c r="AG5" s="4">
        <f t="shared" si="1"/>
        <v>7.9465411141549502E-6</v>
      </c>
      <c r="AH5" s="4">
        <f t="shared" si="1"/>
        <v>7.9756765718634522E-6</v>
      </c>
      <c r="AI5" s="4">
        <f t="shared" si="1"/>
        <v>8.0048120295719542E-6</v>
      </c>
      <c r="AJ5" s="4">
        <f t="shared" si="1"/>
        <v>8.0339474872804563E-6</v>
      </c>
      <c r="AK5" s="4">
        <f t="shared" si="1"/>
        <v>8.0630829449889583E-6</v>
      </c>
    </row>
    <row r="6" spans="1:37" x14ac:dyDescent="0.25">
      <c r="A6" s="2" t="s">
        <v>3</v>
      </c>
      <c r="B6" s="4">
        <f>'NEB Data'!B35*About!$A$41*About!$B$46</f>
        <v>3.3446885546004402E-6</v>
      </c>
      <c r="C6" s="4">
        <f>'NEB Data'!C35*About!$A$41*About!$B$46</f>
        <v>3.6413123102072073E-6</v>
      </c>
      <c r="D6" s="4">
        <f>'NEB Data'!D35*About!$A$41*About!$B$46</f>
        <v>3.9993064980084776E-6</v>
      </c>
      <c r="E6" s="4">
        <f>'NEB Data'!E35*About!$A$41*About!$B$46</f>
        <v>4.1220473623974848E-6</v>
      </c>
      <c r="F6" s="4">
        <f>'NEB Data'!F35*About!$A$41*About!$B$46</f>
        <v>4.2550166321522416E-6</v>
      </c>
      <c r="G6" s="4">
        <f>'NEB Data'!G35*About!$A$41*About!$B$46</f>
        <v>4.3675290911754975E-6</v>
      </c>
      <c r="H6" s="4">
        <f>'NEB Data'!H35*About!$A$41*About!$B$46</f>
        <v>4.4595847394672541E-6</v>
      </c>
      <c r="I6" s="4">
        <f>'NEB Data'!I35*About!$A$41*About!$B$46</f>
        <v>4.5209551716617569E-6</v>
      </c>
      <c r="J6" s="4">
        <f>'NEB Data'!J35*About!$A$41*About!$B$46</f>
        <v>4.57209719849051E-6</v>
      </c>
      <c r="K6" s="4">
        <f>'NEB Data'!K35*About!$A$41*About!$B$46</f>
        <v>4.5925540092220118E-6</v>
      </c>
      <c r="L6" s="4">
        <f>'NEB Data'!L35*About!$A$41*About!$B$46</f>
        <v>4.6232392253192623E-6</v>
      </c>
      <c r="M6" s="4">
        <f>'NEB Data'!M35*About!$A$41*About!$B$46</f>
        <v>4.6436960360507641E-6</v>
      </c>
      <c r="N6" s="4">
        <f>'NEB Data'!N35*About!$A$41*About!$B$46</f>
        <v>4.6743812521480163E-6</v>
      </c>
      <c r="O6" s="4">
        <f>'NEB Data'!O35*About!$A$41*About!$B$46</f>
        <v>4.6948380628795164E-6</v>
      </c>
      <c r="P6" s="4">
        <f>'NEB Data'!P35*About!$A$41*About!$B$46</f>
        <v>4.7255232789767686E-6</v>
      </c>
      <c r="Q6" s="4">
        <f>'NEB Data'!Q35*About!$A$41*About!$B$46</f>
        <v>4.7459800897082695E-6</v>
      </c>
      <c r="R6" s="4">
        <f>'NEB Data'!R35*About!$A$41*About!$B$46</f>
        <v>4.7766653058055217E-6</v>
      </c>
      <c r="S6" s="4">
        <f>'NEB Data'!S35*About!$A$41*About!$B$46</f>
        <v>4.8073505219027731E-6</v>
      </c>
      <c r="T6" s="4">
        <f>'NEB Data'!T35*About!$A$41*About!$B$46</f>
        <v>4.8380357380000253E-6</v>
      </c>
      <c r="U6" s="4">
        <f>'NEB Data'!U35*About!$A$41*About!$B$46</f>
        <v>4.8687209540972767E-6</v>
      </c>
      <c r="V6" s="4">
        <f>'NEB Data'!V35*About!$A$41*About!$B$46</f>
        <v>4.8994061701945281E-6</v>
      </c>
      <c r="W6" s="4">
        <f>'NEB Data'!W35*About!$A$41*About!$B$46</f>
        <v>4.919862980926029E-6</v>
      </c>
      <c r="X6" s="4">
        <f>'NEB Data'!X35*About!$A$41*About!$B$46</f>
        <v>4.9505481970232812E-6</v>
      </c>
      <c r="Y6" s="4">
        <f>'NEB Data'!Y35*About!$A$41*About!$B$46</f>
        <v>4.9812334131205326E-6</v>
      </c>
      <c r="Z6" s="4">
        <f>'NEB Data'!Z35*About!$A$41*About!$B$46</f>
        <v>5.0119186292177848E-6</v>
      </c>
      <c r="AA6" s="4">
        <f>'NEB Data'!AA35*About!$A$41*About!$B$46</f>
        <v>5.0426038453150362E-6</v>
      </c>
      <c r="AB6" s="4">
        <f t="shared" si="1"/>
        <v>5.0698795929570388E-6</v>
      </c>
      <c r="AC6" s="4">
        <f t="shared" si="1"/>
        <v>5.0990150506655409E-6</v>
      </c>
      <c r="AD6" s="4">
        <f t="shared" si="1"/>
        <v>5.1281505083740429E-6</v>
      </c>
      <c r="AE6" s="4">
        <f t="shared" si="1"/>
        <v>5.1572859660825449E-6</v>
      </c>
      <c r="AF6" s="4">
        <f t="shared" si="1"/>
        <v>5.1864214237910469E-6</v>
      </c>
      <c r="AG6" s="4">
        <f t="shared" si="1"/>
        <v>5.215556881499549E-6</v>
      </c>
      <c r="AH6" s="4">
        <f t="shared" si="1"/>
        <v>5.244692339208051E-6</v>
      </c>
      <c r="AI6" s="4">
        <f t="shared" si="1"/>
        <v>5.273827796916553E-6</v>
      </c>
      <c r="AJ6" s="4">
        <f t="shared" si="1"/>
        <v>5.302963254625055E-6</v>
      </c>
      <c r="AK6" s="4">
        <f t="shared" si="1"/>
        <v>5.3320987123335571E-6</v>
      </c>
    </row>
    <row r="7" spans="1:37" x14ac:dyDescent="0.25">
      <c r="A7" s="2" t="s">
        <v>22</v>
      </c>
      <c r="B7" s="9">
        <f>'NEB Data'!B35*About!$A$41*About!$B$46</f>
        <v>3.3446885546004402E-6</v>
      </c>
      <c r="C7" s="9">
        <f>'NEB Data'!C35*About!$A$41*About!$B$46</f>
        <v>3.6413123102072073E-6</v>
      </c>
      <c r="D7" s="9">
        <f>'NEB Data'!D35*About!$A$41*About!$B$46</f>
        <v>3.9993064980084776E-6</v>
      </c>
      <c r="E7" s="9">
        <f>'NEB Data'!E35*About!$A$41*About!$B$46</f>
        <v>4.1220473623974848E-6</v>
      </c>
      <c r="F7" s="9">
        <f>'NEB Data'!F35*About!$A$41*About!$B$46</f>
        <v>4.2550166321522416E-6</v>
      </c>
      <c r="G7" s="9">
        <f>'NEB Data'!G35*About!$A$41*About!$B$46</f>
        <v>4.3675290911754975E-6</v>
      </c>
      <c r="H7" s="9">
        <f>'NEB Data'!H35*About!$A$41*About!$B$46</f>
        <v>4.4595847394672541E-6</v>
      </c>
      <c r="I7" s="9">
        <f>'NEB Data'!I35*About!$A$41*About!$B$46</f>
        <v>4.5209551716617569E-6</v>
      </c>
      <c r="J7" s="9">
        <f>'NEB Data'!J35*About!$A$41*About!$B$46</f>
        <v>4.57209719849051E-6</v>
      </c>
      <c r="K7" s="9">
        <f>'NEB Data'!K35*About!$A$41*About!$B$46</f>
        <v>4.5925540092220118E-6</v>
      </c>
      <c r="L7" s="9">
        <f>'NEB Data'!L35*About!$A$41*About!$B$46</f>
        <v>4.6232392253192623E-6</v>
      </c>
      <c r="M7" s="9">
        <f>'NEB Data'!M35*About!$A$41*About!$B$46</f>
        <v>4.6436960360507641E-6</v>
      </c>
      <c r="N7" s="9">
        <f>'NEB Data'!N35*About!$A$41*About!$B$46</f>
        <v>4.6743812521480163E-6</v>
      </c>
      <c r="O7" s="9">
        <f>'NEB Data'!O35*About!$A$41*About!$B$46</f>
        <v>4.6948380628795164E-6</v>
      </c>
      <c r="P7" s="9">
        <f>'NEB Data'!P35*About!$A$41*About!$B$46</f>
        <v>4.7255232789767686E-6</v>
      </c>
      <c r="Q7" s="9">
        <f>'NEB Data'!Q35*About!$A$41*About!$B$46</f>
        <v>4.7459800897082695E-6</v>
      </c>
      <c r="R7" s="9">
        <f>'NEB Data'!R35*About!$A$41*About!$B$46</f>
        <v>4.7766653058055217E-6</v>
      </c>
      <c r="S7" s="9">
        <f>'NEB Data'!S35*About!$A$41*About!$B$46</f>
        <v>4.8073505219027731E-6</v>
      </c>
      <c r="T7" s="9">
        <f>'NEB Data'!T35*About!$A$41*About!$B$46</f>
        <v>4.8380357380000253E-6</v>
      </c>
      <c r="U7" s="9">
        <f>'NEB Data'!U35*About!$A$41*About!$B$46</f>
        <v>4.8687209540972767E-6</v>
      </c>
      <c r="V7" s="9">
        <f>'NEB Data'!V35*About!$A$41*About!$B$46</f>
        <v>4.8994061701945281E-6</v>
      </c>
      <c r="W7" s="9">
        <f>'NEB Data'!W35*About!$A$41*About!$B$46</f>
        <v>4.919862980926029E-6</v>
      </c>
      <c r="X7" s="9">
        <f>'NEB Data'!X35*About!$A$41*About!$B$46</f>
        <v>4.9505481970232812E-6</v>
      </c>
      <c r="Y7" s="9">
        <f>'NEB Data'!Y35*About!$A$41*About!$B$46</f>
        <v>4.9812334131205326E-6</v>
      </c>
      <c r="Z7" s="9">
        <f>'NEB Data'!Z35*About!$A$41*About!$B$46</f>
        <v>5.0119186292177848E-6</v>
      </c>
      <c r="AA7" s="9">
        <f>'NEB Data'!AA35*About!$A$41*About!$B$46</f>
        <v>5.0426038453150362E-6</v>
      </c>
      <c r="AB7" s="4">
        <f t="shared" si="1"/>
        <v>5.0698795929570388E-6</v>
      </c>
      <c r="AC7" s="4">
        <f t="shared" si="1"/>
        <v>5.0990150506655409E-6</v>
      </c>
      <c r="AD7" s="4">
        <f t="shared" si="1"/>
        <v>5.1281505083740429E-6</v>
      </c>
      <c r="AE7" s="4">
        <f t="shared" si="1"/>
        <v>5.1572859660825449E-6</v>
      </c>
      <c r="AF7" s="4">
        <f t="shared" si="1"/>
        <v>5.1864214237910469E-6</v>
      </c>
      <c r="AG7" s="4">
        <f t="shared" si="1"/>
        <v>5.215556881499549E-6</v>
      </c>
      <c r="AH7" s="4">
        <f t="shared" si="1"/>
        <v>5.244692339208051E-6</v>
      </c>
      <c r="AI7" s="4">
        <f t="shared" si="1"/>
        <v>5.273827796916553E-6</v>
      </c>
      <c r="AJ7" s="4">
        <f t="shared" si="1"/>
        <v>5.302963254625055E-6</v>
      </c>
      <c r="AK7" s="4">
        <f>TREND($R7:$AA7,$R$1:$AA$1,AK$1)</f>
        <v>5.3320987123335571E-6</v>
      </c>
    </row>
    <row r="8" spans="1:37" x14ac:dyDescent="0.25">
      <c r="A8" s="2" t="s">
        <v>24</v>
      </c>
      <c r="B8" s="1">
        <v>0</v>
      </c>
      <c r="C8" s="1">
        <v>0</v>
      </c>
      <c r="D8" s="1">
        <v>0</v>
      </c>
      <c r="E8" s="8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ref="AB8:AK8" si="2">TREND($R8:$AA8,$R$1:$AA$1,AB$1)</f>
        <v>0</v>
      </c>
      <c r="AC8" s="9">
        <f t="shared" si="2"/>
        <v>0</v>
      </c>
      <c r="AD8" s="9">
        <f t="shared" si="2"/>
        <v>0</v>
      </c>
      <c r="AE8" s="9">
        <f t="shared" si="2"/>
        <v>0</v>
      </c>
      <c r="AF8" s="9">
        <f t="shared" si="2"/>
        <v>0</v>
      </c>
      <c r="AG8" s="9">
        <f t="shared" si="2"/>
        <v>0</v>
      </c>
      <c r="AH8" s="9">
        <f t="shared" si="2"/>
        <v>0</v>
      </c>
      <c r="AI8" s="9">
        <f t="shared" si="2"/>
        <v>0</v>
      </c>
      <c r="AJ8" s="9">
        <f>TREND($R8:$AA8,$R$1:$AA$1,AJ$1)</f>
        <v>0</v>
      </c>
      <c r="AK8" s="9">
        <f t="shared" si="2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5">
      <c r="A2" s="2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9">
        <f>TREND($R2:$AA2,$R$1:$AA$1,AB$1)</f>
        <v>0</v>
      </c>
      <c r="AC2" s="9">
        <f t="shared" ref="AC2:AK2" si="0">TREND($R2:$AA2,$R$1:$AA$1,AC$1)</f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25">
      <c r="A3" s="2" t="s">
        <v>2</v>
      </c>
      <c r="B3" s="7">
        <f>'Other Fuels'!$E$28</f>
        <v>8.2950000000000006E-7</v>
      </c>
      <c r="C3" s="7">
        <f>'Other Fuels'!$E$28</f>
        <v>8.2950000000000006E-7</v>
      </c>
      <c r="D3" s="7">
        <f>'Other Fuels'!$E$28</f>
        <v>8.2950000000000006E-7</v>
      </c>
      <c r="E3" s="7">
        <f>'Other Fuels'!$E$28</f>
        <v>8.2950000000000006E-7</v>
      </c>
      <c r="F3" s="7">
        <f>'Other Fuels'!$E$28</f>
        <v>8.2950000000000006E-7</v>
      </c>
      <c r="G3" s="7">
        <f>'Other Fuels'!$E$28</f>
        <v>8.2950000000000006E-7</v>
      </c>
      <c r="H3" s="7">
        <f>'Other Fuels'!$E$28</f>
        <v>8.2950000000000006E-7</v>
      </c>
      <c r="I3" s="7">
        <f>'Other Fuels'!$E$28</f>
        <v>8.2950000000000006E-7</v>
      </c>
      <c r="J3" s="7">
        <f>'Other Fuels'!$E$28</f>
        <v>8.2950000000000006E-7</v>
      </c>
      <c r="K3" s="7">
        <f>'Other Fuels'!$E$28</f>
        <v>8.2950000000000006E-7</v>
      </c>
      <c r="L3" s="7">
        <f>'Other Fuels'!$E$28</f>
        <v>8.2950000000000006E-7</v>
      </c>
      <c r="M3" s="7">
        <f>'Other Fuels'!$E$28</f>
        <v>8.2950000000000006E-7</v>
      </c>
      <c r="N3" s="7">
        <f>'Other Fuels'!$E$28</f>
        <v>8.2950000000000006E-7</v>
      </c>
      <c r="O3" s="7">
        <f>'Other Fuels'!$E$28</f>
        <v>8.2950000000000006E-7</v>
      </c>
      <c r="P3" s="7">
        <f>'Other Fuels'!$E$28</f>
        <v>8.2950000000000006E-7</v>
      </c>
      <c r="Q3" s="7">
        <f>'Other Fuels'!$E$28</f>
        <v>8.2950000000000006E-7</v>
      </c>
      <c r="R3" s="7">
        <f>'Other Fuels'!$E$28</f>
        <v>8.2950000000000006E-7</v>
      </c>
      <c r="S3" s="7">
        <f>'Other Fuels'!$E$28</f>
        <v>8.2950000000000006E-7</v>
      </c>
      <c r="T3" s="7">
        <f>'Other Fuels'!$E$28</f>
        <v>8.2950000000000006E-7</v>
      </c>
      <c r="U3" s="7">
        <f>'Other Fuels'!$E$28</f>
        <v>8.2950000000000006E-7</v>
      </c>
      <c r="V3" s="7">
        <f>'Other Fuels'!$E$28</f>
        <v>8.2950000000000006E-7</v>
      </c>
      <c r="W3" s="7">
        <f>'Other Fuels'!$E$28</f>
        <v>8.2950000000000006E-7</v>
      </c>
      <c r="X3" s="7">
        <f>'Other Fuels'!$E$28</f>
        <v>8.2950000000000006E-7</v>
      </c>
      <c r="Y3" s="7">
        <f>'Other Fuels'!$E$28</f>
        <v>8.2950000000000006E-7</v>
      </c>
      <c r="Z3" s="7">
        <f>'Other Fuels'!$E$28</f>
        <v>8.2950000000000006E-7</v>
      </c>
      <c r="AA3" s="7">
        <f>'Other Fuels'!$E$28</f>
        <v>8.2950000000000006E-7</v>
      </c>
      <c r="AB3" s="7">
        <f>'Other Fuels'!$E$28</f>
        <v>8.2950000000000006E-7</v>
      </c>
      <c r="AC3" s="7">
        <f>'Other Fuels'!$E$28</f>
        <v>8.2950000000000006E-7</v>
      </c>
      <c r="AD3" s="7">
        <f>'Other Fuels'!$E$28</f>
        <v>8.2950000000000006E-7</v>
      </c>
      <c r="AE3" s="7">
        <f>'Other Fuels'!$E$28</f>
        <v>8.2950000000000006E-7</v>
      </c>
      <c r="AF3" s="7">
        <f>'Other Fuels'!$E$28</f>
        <v>8.2950000000000006E-7</v>
      </c>
      <c r="AG3" s="7">
        <f>'Other Fuels'!$E$28</f>
        <v>8.2950000000000006E-7</v>
      </c>
      <c r="AH3" s="7">
        <f>'Other Fuels'!$E$28</f>
        <v>8.2950000000000006E-7</v>
      </c>
      <c r="AI3" s="7">
        <f>'Other Fuels'!$E$28</f>
        <v>8.2950000000000006E-7</v>
      </c>
      <c r="AJ3" s="7">
        <f>'Other Fuels'!$E$28</f>
        <v>8.2950000000000006E-7</v>
      </c>
      <c r="AK3" s="7">
        <f>'Other Fuels'!$E$28</f>
        <v>8.2950000000000006E-7</v>
      </c>
    </row>
    <row r="4" spans="1:37" x14ac:dyDescent="0.25">
      <c r="A4" s="2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9">
        <f t="shared" ref="AB4:AK8" si="1">TREND($R4:$AA4,$R$1:$AA$1,AB$1)</f>
        <v>0</v>
      </c>
      <c r="AC4" s="9">
        <f t="shared" si="1"/>
        <v>0</v>
      </c>
      <c r="AD4" s="9">
        <f t="shared" si="1"/>
        <v>0</v>
      </c>
      <c r="AE4" s="9">
        <f t="shared" si="1"/>
        <v>0</v>
      </c>
      <c r="AF4" s="9">
        <f t="shared" si="1"/>
        <v>0</v>
      </c>
      <c r="AG4" s="9">
        <f t="shared" si="1"/>
        <v>0</v>
      </c>
      <c r="AH4" s="9">
        <f t="shared" si="1"/>
        <v>0</v>
      </c>
      <c r="AI4" s="9">
        <f t="shared" si="1"/>
        <v>0</v>
      </c>
      <c r="AJ4" s="9">
        <f t="shared" si="1"/>
        <v>0</v>
      </c>
      <c r="AK4" s="9">
        <f t="shared" si="1"/>
        <v>0</v>
      </c>
    </row>
    <row r="5" spans="1:37" x14ac:dyDescent="0.25">
      <c r="A5" s="2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9">
        <f t="shared" si="1"/>
        <v>0</v>
      </c>
      <c r="AC5" s="9">
        <f t="shared" si="1"/>
        <v>0</v>
      </c>
      <c r="AD5" s="9">
        <f t="shared" si="1"/>
        <v>0</v>
      </c>
      <c r="AE5" s="9">
        <f t="shared" si="1"/>
        <v>0</v>
      </c>
      <c r="AF5" s="9">
        <f t="shared" si="1"/>
        <v>0</v>
      </c>
      <c r="AG5" s="9">
        <f t="shared" si="1"/>
        <v>0</v>
      </c>
      <c r="AH5" s="9">
        <f t="shared" si="1"/>
        <v>0</v>
      </c>
      <c r="AI5" s="9">
        <f t="shared" si="1"/>
        <v>0</v>
      </c>
      <c r="AJ5" s="9">
        <f t="shared" si="1"/>
        <v>0</v>
      </c>
      <c r="AK5" s="9">
        <f t="shared" si="1"/>
        <v>0</v>
      </c>
    </row>
    <row r="6" spans="1:37" x14ac:dyDescent="0.25">
      <c r="A6" s="2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9">
        <f t="shared" si="1"/>
        <v>0</v>
      </c>
      <c r="AC6" s="9">
        <f t="shared" si="1"/>
        <v>0</v>
      </c>
      <c r="AD6" s="9">
        <f t="shared" si="1"/>
        <v>0</v>
      </c>
      <c r="AE6" s="9">
        <f t="shared" si="1"/>
        <v>0</v>
      </c>
      <c r="AF6" s="9">
        <f t="shared" si="1"/>
        <v>0</v>
      </c>
      <c r="AG6" s="9">
        <f t="shared" si="1"/>
        <v>0</v>
      </c>
      <c r="AH6" s="9">
        <f t="shared" si="1"/>
        <v>0</v>
      </c>
      <c r="AI6" s="9">
        <f t="shared" si="1"/>
        <v>0</v>
      </c>
      <c r="AJ6" s="9">
        <f t="shared" si="1"/>
        <v>0</v>
      </c>
      <c r="AK6" s="9">
        <f t="shared" si="1"/>
        <v>0</v>
      </c>
    </row>
    <row r="7" spans="1:37" x14ac:dyDescent="0.25">
      <c r="A7" s="2" t="s">
        <v>22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  <c r="AJ7" s="9">
        <f t="shared" si="1"/>
        <v>0</v>
      </c>
      <c r="AK7" s="9">
        <f t="shared" si="1"/>
        <v>0</v>
      </c>
    </row>
    <row r="8" spans="1:37" x14ac:dyDescent="0.25">
      <c r="A8" s="2" t="s">
        <v>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9">
        <f t="shared" si="1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1.42578125" style="9" customWidth="1"/>
    <col min="2" max="4" width="10" style="9" customWidth="1"/>
    <col min="5" max="5" width="10" style="8" customWidth="1"/>
    <col min="6" max="27" width="10" style="9" customWidth="1"/>
    <col min="28" max="16384" width="9.140625" style="9"/>
  </cols>
  <sheetData>
    <row r="1" spans="1:37" x14ac:dyDescent="0.25">
      <c r="A1" s="10" t="s">
        <v>0</v>
      </c>
      <c r="B1" s="10">
        <v>2015</v>
      </c>
      <c r="C1" s="10">
        <v>2016</v>
      </c>
      <c r="D1" s="10">
        <v>2017</v>
      </c>
      <c r="E1" s="11">
        <v>2018</v>
      </c>
      <c r="F1" s="10">
        <v>2019</v>
      </c>
      <c r="G1" s="10">
        <v>2020</v>
      </c>
      <c r="H1" s="10">
        <v>2021</v>
      </c>
      <c r="I1" s="10">
        <v>2022</v>
      </c>
      <c r="J1" s="10">
        <v>2023</v>
      </c>
      <c r="K1" s="10">
        <v>2024</v>
      </c>
      <c r="L1" s="10">
        <v>2025</v>
      </c>
      <c r="M1" s="10">
        <v>2026</v>
      </c>
      <c r="N1" s="10">
        <v>2027</v>
      </c>
      <c r="O1" s="10">
        <v>2028</v>
      </c>
      <c r="P1" s="10">
        <v>2029</v>
      </c>
      <c r="Q1" s="10">
        <v>2030</v>
      </c>
      <c r="R1" s="10">
        <v>2031</v>
      </c>
      <c r="S1" s="10">
        <v>2032</v>
      </c>
      <c r="T1" s="10">
        <v>2033</v>
      </c>
      <c r="U1" s="10">
        <v>2034</v>
      </c>
      <c r="V1" s="10">
        <v>2035</v>
      </c>
      <c r="W1" s="10">
        <v>2036</v>
      </c>
      <c r="X1" s="10">
        <v>2037</v>
      </c>
      <c r="Y1" s="10">
        <v>2038</v>
      </c>
      <c r="Z1" s="10">
        <v>2039</v>
      </c>
      <c r="AA1" s="10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7" x14ac:dyDescent="0.25">
      <c r="A2" s="10" t="s">
        <v>1</v>
      </c>
      <c r="B2" s="9">
        <v>0</v>
      </c>
      <c r="C2" s="9">
        <v>0</v>
      </c>
      <c r="D2" s="9">
        <v>0</v>
      </c>
      <c r="E2" s="8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f t="shared" ref="AB2:AK8" si="0">TREND($R2:$AA2,$R$1:$AA$1,AB$1)</f>
        <v>0</v>
      </c>
      <c r="AC2" s="9">
        <f t="shared" si="0"/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</row>
    <row r="3" spans="1:37" x14ac:dyDescent="0.25">
      <c r="A3" s="10" t="s">
        <v>2</v>
      </c>
      <c r="B3" s="9">
        <v>0</v>
      </c>
      <c r="C3" s="9">
        <v>0</v>
      </c>
      <c r="D3" s="9">
        <v>0</v>
      </c>
      <c r="E3" s="8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  <c r="AJ3" s="9">
        <f t="shared" si="0"/>
        <v>0</v>
      </c>
      <c r="AK3" s="9">
        <f t="shared" si="0"/>
        <v>0</v>
      </c>
    </row>
    <row r="4" spans="1:37" x14ac:dyDescent="0.25">
      <c r="A4" s="10" t="s">
        <v>4</v>
      </c>
      <c r="B4" s="9">
        <v>0</v>
      </c>
      <c r="C4" s="9">
        <v>0</v>
      </c>
      <c r="D4" s="9">
        <v>0</v>
      </c>
      <c r="E4" s="8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f t="shared" si="0"/>
        <v>0</v>
      </c>
      <c r="AC4" s="9">
        <f t="shared" si="0"/>
        <v>0</v>
      </c>
      <c r="AD4" s="9">
        <f t="shared" si="0"/>
        <v>0</v>
      </c>
      <c r="AE4" s="9">
        <f t="shared" si="0"/>
        <v>0</v>
      </c>
      <c r="AF4" s="9">
        <f t="shared" si="0"/>
        <v>0</v>
      </c>
      <c r="AG4" s="9">
        <f t="shared" si="0"/>
        <v>0</v>
      </c>
      <c r="AH4" s="9">
        <f t="shared" si="0"/>
        <v>0</v>
      </c>
      <c r="AI4" s="9">
        <f t="shared" si="0"/>
        <v>0</v>
      </c>
      <c r="AJ4" s="9">
        <f t="shared" si="0"/>
        <v>0</v>
      </c>
      <c r="AK4" s="9">
        <f t="shared" si="0"/>
        <v>0</v>
      </c>
    </row>
    <row r="5" spans="1:37" x14ac:dyDescent="0.25">
      <c r="A5" s="10" t="s">
        <v>5</v>
      </c>
      <c r="B5" s="9">
        <v>0</v>
      </c>
      <c r="C5" s="9">
        <v>0</v>
      </c>
      <c r="D5" s="9">
        <v>0</v>
      </c>
      <c r="E5" s="8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  <c r="AJ5" s="9">
        <f t="shared" si="0"/>
        <v>0</v>
      </c>
      <c r="AK5" s="9">
        <f t="shared" si="0"/>
        <v>0</v>
      </c>
    </row>
    <row r="6" spans="1:37" x14ac:dyDescent="0.25">
      <c r="A6" s="10" t="s">
        <v>3</v>
      </c>
      <c r="B6" s="9">
        <v>0</v>
      </c>
      <c r="C6" s="9">
        <v>0</v>
      </c>
      <c r="D6" s="9">
        <v>0</v>
      </c>
      <c r="E6" s="8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f t="shared" si="0"/>
        <v>0</v>
      </c>
      <c r="AC6" s="9">
        <f t="shared" si="0"/>
        <v>0</v>
      </c>
      <c r="AD6" s="9">
        <f t="shared" si="0"/>
        <v>0</v>
      </c>
      <c r="AE6" s="9">
        <f t="shared" si="0"/>
        <v>0</v>
      </c>
      <c r="AF6" s="9">
        <f t="shared" si="0"/>
        <v>0</v>
      </c>
      <c r="AG6" s="9">
        <f t="shared" si="0"/>
        <v>0</v>
      </c>
      <c r="AH6" s="9">
        <f t="shared" si="0"/>
        <v>0</v>
      </c>
      <c r="AI6" s="9">
        <f t="shared" si="0"/>
        <v>0</v>
      </c>
      <c r="AJ6" s="9">
        <f t="shared" si="0"/>
        <v>0</v>
      </c>
      <c r="AK6" s="9">
        <f t="shared" si="0"/>
        <v>0</v>
      </c>
    </row>
    <row r="7" spans="1:37" x14ac:dyDescent="0.25">
      <c r="A7" s="10" t="s">
        <v>22</v>
      </c>
      <c r="B7" s="9">
        <v>0</v>
      </c>
      <c r="C7" s="9">
        <v>0</v>
      </c>
      <c r="D7" s="9">
        <v>0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f t="shared" si="0"/>
        <v>0</v>
      </c>
      <c r="AC7" s="9">
        <f t="shared" si="0"/>
        <v>0</v>
      </c>
      <c r="AD7" s="9">
        <f t="shared" si="0"/>
        <v>0</v>
      </c>
      <c r="AE7" s="9">
        <f t="shared" si="0"/>
        <v>0</v>
      </c>
      <c r="AF7" s="9">
        <f t="shared" si="0"/>
        <v>0</v>
      </c>
      <c r="AG7" s="9">
        <f t="shared" si="0"/>
        <v>0</v>
      </c>
      <c r="AH7" s="9">
        <f t="shared" si="0"/>
        <v>0</v>
      </c>
      <c r="AI7" s="9">
        <f t="shared" si="0"/>
        <v>0</v>
      </c>
      <c r="AJ7" s="9">
        <f t="shared" si="0"/>
        <v>0</v>
      </c>
      <c r="AK7" s="9">
        <f t="shared" si="0"/>
        <v>0</v>
      </c>
    </row>
    <row r="8" spans="1:37" x14ac:dyDescent="0.25">
      <c r="A8" s="10" t="s">
        <v>24</v>
      </c>
      <c r="B8" s="9">
        <v>0</v>
      </c>
      <c r="C8" s="9">
        <v>0</v>
      </c>
      <c r="D8" s="9">
        <v>0</v>
      </c>
      <c r="E8" s="8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9">
        <f>TREND($R8:$AA8,$R$1:$AA$1,AJ$1)</f>
        <v>0</v>
      </c>
      <c r="AK8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Data Source Key</vt:lpstr>
      <vt:lpstr>NEB Data</vt:lpstr>
      <vt:lpstr>Other Fuels</vt:lpstr>
      <vt:lpstr>BFCpUEbS-electricity</vt:lpstr>
      <vt:lpstr>BFCpUEbS-coal</vt:lpstr>
      <vt:lpstr>BFCpUEbS-natural-gas</vt:lpstr>
      <vt:lpstr>BFCpUEbS-nuclear</vt:lpstr>
      <vt:lpstr>BFCpUEbS-hydro</vt:lpstr>
      <vt:lpstr>BFCpUEbS-wind</vt:lpstr>
      <vt:lpstr>BFCpUEbS-solar</vt:lpstr>
      <vt:lpstr>BFCpUEbS-biomass</vt:lpstr>
      <vt:lpstr>BFCpUEbS-petroleum-gasoline</vt:lpstr>
      <vt:lpstr>BFCpUEbS-petroleum-diesel</vt:lpstr>
      <vt:lpstr>BFCpUEbS-biofuel-gasoline</vt:lpstr>
      <vt:lpstr>BFCpUEbS-biofuel-diesel</vt:lpstr>
      <vt:lpstr>BFCpUEbS-jet-fuel</vt:lpstr>
      <vt:lpstr>BFCpUEbS-heat</vt:lpstr>
      <vt:lpstr>BFCpUEbS-lignite</vt:lpstr>
      <vt:lpstr>BFCpUEbS-geothermal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Jeffrey Rissman</cp:lastModifiedBy>
  <dcterms:created xsi:type="dcterms:W3CDTF">2012-03-07T20:42:24Z</dcterms:created>
  <dcterms:modified xsi:type="dcterms:W3CDTF">2018-12-04T00:08:20Z</dcterms:modified>
</cp:coreProperties>
</file>