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60" yWindow="-21580" windowWidth="25680" windowHeight="18280" activeTab="2"/>
  </bookViews>
  <sheets>
    <sheet name="About" sheetId="1" r:id="rId1"/>
    <sheet name="Conversion Factors" sheetId="9" r:id="rId2"/>
    <sheet name="Canada Calculations" sheetId="8" r:id="rId3"/>
    <sheet name="Indonesia Data" sheetId="7" r:id="rId4"/>
    <sheet name="CSpULApYbP" sheetId="3" r:id="rId5"/>
  </sheets>
  <externalReferences>
    <externalReference r:id="rId6"/>
  </externalReferences>
  <definedNames>
    <definedName name="acres_per_hectare">'Conversion Factors'!$A$2</definedName>
    <definedName name="CO2_to_C_mass">'Conversion Factors'!$A$7</definedName>
    <definedName name="grams_per_ton">'Conversion Factors'!$A$3</definedName>
    <definedName name="hdafd">'[1]Conversion Factors'!$A$3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2" i="3"/>
  <c r="A15" i="8"/>
  <c r="A16" i="8"/>
  <c r="A17" i="8"/>
  <c r="A18" i="8"/>
  <c r="A21" i="8"/>
  <c r="A23" i="8"/>
  <c r="A29" i="8"/>
  <c r="A30" i="8"/>
  <c r="A31" i="8"/>
  <c r="A7" i="9"/>
  <c r="A37" i="8"/>
  <c r="B5" i="3"/>
  <c r="B9" i="7"/>
  <c r="B6" i="3"/>
</calcChain>
</file>

<file path=xl/sharedStrings.xml><?xml version="1.0" encoding="utf-8"?>
<sst xmlns="http://schemas.openxmlformats.org/spreadsheetml/2006/main" count="118" uniqueCount="113">
  <si>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</si>
  <si>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</si>
  <si>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</si>
  <si>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</si>
  <si>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</si>
  <si>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</si>
  <si>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</si>
  <si>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</si>
  <si>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</si>
  <si>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</si>
  <si>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Afforestation / Reforestation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</si>
  <si>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</si>
  <si>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</si>
  <si>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</si>
  <si>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</si>
  <si>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</si>
  <si>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</si>
  <si>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</si>
  <si>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Live Aboveground Carbon per Forest Acre</t>
  </si>
  <si>
    <t>g CO2/acre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</si>
  <si>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</si>
  <si>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</si>
  <si>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</si>
  <si>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</si>
  <si>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</si>
  <si>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</si>
  <si>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</si>
  <si>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</si>
  <si>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</si>
  <si>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</si>
  <si>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</si>
  <si>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</si>
  <si>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</si>
  <si>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</si>
  <si>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</si>
  <si>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</si>
  <si>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</si>
  <si>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</si>
  <si>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</si>
  <si>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</si>
  <si>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</si>
  <si>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Abatement due to Carbon Sequestration from Plant Growth on Restored Lands</t>
  </si>
  <si>
    <t>Abatment per Million Hectares from Peat Restoration (MtCO2/Mha)</t>
  </si>
  <si>
    <t>Abatment per Million Hectares from Forest Restoration (MtCO2/Mha)</t>
  </si>
  <si>
    <t>Abatement due to Avoided Peat Fires (from Peatland Restoration)</t>
  </si>
  <si>
    <t>CO2 released during a peat fire (tons CO2 / ha)</t>
  </si>
  <si>
    <t>Fraction of degraded peatlands that will burn if not restored</t>
  </si>
  <si>
    <t>Time for peatlands to regrow (years)</t>
  </si>
  <si>
    <t>Annualized effect of avoiding peat fire over peatland regrowth lifetime (tons CO2 / ha / yr)</t>
  </si>
  <si>
    <t>acres per hectare</t>
  </si>
  <si>
    <t>grams per ton</t>
  </si>
  <si>
    <t>annual abatement on restored forest and peatlands</t>
  </si>
  <si>
    <t>Mark T.L. Bonnera, Susanne Schmidta, Luke P. Shoob</t>
  </si>
  <si>
    <t>A meta-analytical global comparison of aboveground biomass accumulation between tropical secondary forests and monoculture plantations</t>
  </si>
  <si>
    <t>http://www.sciencedirect.com/science/article/pii/S0378112712007001</t>
  </si>
  <si>
    <t>emissions per hectare from burned peatlands</t>
  </si>
  <si>
    <t>National Coordinating Agency for REDD+</t>
  </si>
  <si>
    <t>National Forest Reference Emission Level for Deforestation and Forest Degradation in the Context of the Activities Referred to in Decision 1/ CP.16, Paragraph 70 (REDD+) Under the UNFCCC: A Reference for Decision Makers</t>
  </si>
  <si>
    <t>http://www.cifor.org/publications/pdf_files/Books/BP-REDD_Book.pdf</t>
  </si>
  <si>
    <t>fraction of degraded peatlands that will burn if not restored</t>
  </si>
  <si>
    <t>WRI Indonesia</t>
  </si>
  <si>
    <t>expert judgment</t>
  </si>
  <si>
    <t>time required for forest and peatlands to regrow</t>
  </si>
  <si>
    <t>Forest restoration policies are not used in the Canada version of the EPS.</t>
  </si>
  <si>
    <t>It uses Indonesia data for Peatland Restoration.</t>
  </si>
  <si>
    <t>It assumes the same value for Avoided Deforestation as was calculated for</t>
  </si>
  <si>
    <t>Conversion Factors</t>
  </si>
  <si>
    <t>Forest Set-Asides, as both policies protect existing forest.</t>
  </si>
  <si>
    <t>Indonesia Data for Peatland Restoration</t>
  </si>
  <si>
    <t>Peatland Restoration</t>
  </si>
  <si>
    <t>This policy represents repairing degraded peatlands (peat bogs or swamp), which both</t>
  </si>
  <si>
    <t>(1) causes the plants to start growing and sequestering carbon and (2) removes the</t>
  </si>
  <si>
    <t>danger that they will burn in a peat fire, releasing CO2.</t>
  </si>
  <si>
    <t>We annualize abatement from avoidance of large one-time carbon releases</t>
  </si>
  <si>
    <t>from peat fires over the time required for the peatland to regenerate.</t>
  </si>
  <si>
    <t>This avoids unrealistic, spiky results and also allows the associated policy to be</t>
  </si>
  <si>
    <t>treated in a way consistent with other land use sector policies.</t>
  </si>
  <si>
    <t>We sum these effects to obtain total abatement from peatland restoration.</t>
  </si>
  <si>
    <t>http://www.cef-cfr.ca/uploads/Reference/climate_forest.pdf</t>
  </si>
  <si>
    <t xml:space="preserve">Ivey Foundation and Canadian Boreal Initative </t>
  </si>
  <si>
    <t xml:space="preserve">Forest Carbon Sequestration and Avoided Emissions </t>
  </si>
  <si>
    <t>Table 2</t>
  </si>
  <si>
    <t>http://www.climateontario.ca/MNR_Publications/276909.pdf</t>
  </si>
  <si>
    <t>The Carbon Sequestration Potential from Afforestation in Ontario</t>
  </si>
  <si>
    <t>million g C / hectare</t>
  </si>
  <si>
    <t>g C / hectare</t>
  </si>
  <si>
    <t>g C / acre</t>
  </si>
  <si>
    <t>Carbon Storage per Hectare of Forest</t>
  </si>
  <si>
    <t>Ontario Program Case Study</t>
  </si>
  <si>
    <t>land area would stop increasing, but carbon would continue to be sequestered</t>
  </si>
  <si>
    <t>by trees, roots, soil, etc. on land that was planted.</t>
  </si>
  <si>
    <t>We only have data on total sequestration to date through various time periods,</t>
  </si>
  <si>
    <t>and we want per-acre data for a land area already planted.  Therefore, we only</t>
  </si>
  <si>
    <t>use figures for the years after 2025, once the planting program has ended, and</t>
  </si>
  <si>
    <t>all sequestration is driven by a constant number of acres of new forest.</t>
  </si>
  <si>
    <t>The forest planting program would run from 201--2025, after which, afforested</t>
  </si>
  <si>
    <t>t CO2 sequestered from 2008-2052</t>
  </si>
  <si>
    <t>t CO2 sequestered from 2008-2027</t>
  </si>
  <si>
    <t>t CO2 sequestered from 2028-2052 (inclusive)</t>
  </si>
  <si>
    <t>years from 2028-2052 (inclusive)</t>
  </si>
  <si>
    <t>t CO2 sequestered / year</t>
  </si>
  <si>
    <t>hectares afforested</t>
  </si>
  <si>
    <t>acres afforested</t>
  </si>
  <si>
    <t>g CO2 sequestered / year</t>
  </si>
  <si>
    <t>g CO2 sequestered / acre / year</t>
  </si>
  <si>
    <t>Carbon storage rate for afforested land area</t>
  </si>
  <si>
    <t>Government of Ontario, Applied Research and Development Branch</t>
  </si>
  <si>
    <t>Pages 2-3</t>
  </si>
  <si>
    <t>Canadian Data for Afforestation/Reforestation and Forest Set-Asides</t>
  </si>
  <si>
    <t>U.S. Data for Forest Set-Asides</t>
  </si>
  <si>
    <t>This variable uses Canadian data for Forest Set-Asides and Afforestation/Reforestation.</t>
  </si>
  <si>
    <t>This variable is not used for the improved forest management policy, so the forest management value is left at 0</t>
  </si>
  <si>
    <t>The Canadian model currently does not have sufficient data for the forest restoration policy lever so the forest restoration value is also left at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</si>
</sst>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1" fillId="3" borderId="0" xfId="0" applyFont="1" applyFill="1" applyAlignment="1"/>
    <xf numFmtId="0" fontId="1" fillId="2" borderId="0" xfId="0" applyFont="1" applyFill="1" applyAlignment="1"/>
    <xf numFmtId="0" fontId="0" fillId="0" borderId="0" xfId="0" applyFill="1" applyAlignment="1"/>
    <xf numFmtId="0" fontId="5" fillId="0" borderId="0" xfId="7" applyFill="1" applyAlignment="1"/>
    <xf numFmtId="0" fontId="0" fillId="0" borderId="0" xfId="0" applyFill="1"/>
    <xf numFmtId="1" fontId="0" fillId="0" borderId="0" xfId="0" applyNumberFormat="1" applyFill="1"/>
  </cellXfs>
  <cellStyles count="14">
    <cellStyle name="Body: normal cell" xfId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ne/Desktop/AB%20CO2%20Sequestered%20per%20Unit%20Land%20Area%20per%20Year%20by%20P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nversion Factors"/>
      <sheetName val="Canada Calculations"/>
      <sheetName val="Indonesia Data"/>
      <sheetName val="Management and Restoration "/>
      <sheetName val="CSpULApYbP"/>
    </sheetNames>
    <sheetDataSet>
      <sheetData sheetId="0"/>
      <sheetData sheetId="1">
        <row r="3">
          <cell r="A3">
            <v>1000000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forestry.org/teachers/forest-management-bas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43" workbookViewId="0">
      <selection activeCell="A58" sqref="A58"/>
    </sheetView>
  </sheetViews>
  <sheetFormatPr baseColWidth="10" defaultColWidth="8.83203125" defaultRowHeight="14" x14ac:dyDescent="0"/>
  <cols>
    <col min="1" max="1" width="10.5" style="12" customWidth="1"/>
    <col min="2" max="2" width="110.33203125" style="12" customWidth="1"/>
    <col min="3" max="16384" width="8.83203125" style="12"/>
  </cols>
  <sheetData>
    <row r="1" spans="1:2">
      <c r="A1" s="13" t="s">
        <v>0</v>
      </c>
    </row>
    <row r="3" spans="1:2">
      <c r="A3" s="13" t="s">
        <v>1</v>
      </c>
      <c r="B3" s="14" t="s">
        <v>108</v>
      </c>
    </row>
    <row r="4" spans="1:2">
      <c r="A4" s="13"/>
    </row>
    <row r="5" spans="1:2">
      <c r="A5" s="13"/>
      <c r="B5" s="15" t="s">
        <v>105</v>
      </c>
    </row>
    <row r="6" spans="1:2">
      <c r="A6" s="13"/>
      <c r="B6" s="12" t="s">
        <v>106</v>
      </c>
    </row>
    <row r="7" spans="1:2">
      <c r="A7" s="13"/>
      <c r="B7" s="6">
        <v>2007</v>
      </c>
    </row>
    <row r="8" spans="1:2">
      <c r="A8" s="13"/>
      <c r="B8" t="s">
        <v>83</v>
      </c>
    </row>
    <row r="9" spans="1:2">
      <c r="A9" s="13"/>
      <c r="B9" s="6" t="s">
        <v>82</v>
      </c>
    </row>
    <row r="10" spans="1:2">
      <c r="A10" s="13"/>
      <c r="B10" s="6" t="s">
        <v>107</v>
      </c>
    </row>
    <row r="11" spans="1:2">
      <c r="A11" s="13"/>
    </row>
    <row r="12" spans="1:2">
      <c r="A12" s="13"/>
      <c r="B12" s="15" t="s">
        <v>87</v>
      </c>
    </row>
    <row r="13" spans="1:2">
      <c r="A13" s="13"/>
      <c r="B13" s="12" t="s">
        <v>79</v>
      </c>
    </row>
    <row r="14" spans="1:2">
      <c r="A14" s="13"/>
      <c r="B14" s="6">
        <v>2007</v>
      </c>
    </row>
    <row r="15" spans="1:2">
      <c r="A15" s="13"/>
      <c r="B15" s="12" t="s">
        <v>80</v>
      </c>
    </row>
    <row r="16" spans="1:2">
      <c r="A16" s="13"/>
      <c r="B16" s="12" t="s">
        <v>78</v>
      </c>
    </row>
    <row r="17" spans="1:4">
      <c r="A17" s="13"/>
      <c r="B17" s="12" t="s">
        <v>81</v>
      </c>
    </row>
    <row r="18" spans="1:4">
      <c r="A18" s="13"/>
    </row>
    <row r="19" spans="1:4">
      <c r="B19" s="14" t="s">
        <v>109</v>
      </c>
    </row>
    <row r="20" spans="1:4" s="16" customFormat="1"/>
    <row r="21" spans="1:4" s="16" customFormat="1">
      <c r="B21" s="15" t="s">
        <v>25</v>
      </c>
      <c r="D21"/>
    </row>
    <row r="22" spans="1:4" s="16" customFormat="1">
      <c r="B22" s="16" t="s">
        <v>29</v>
      </c>
      <c r="D22"/>
    </row>
    <row r="23" spans="1:4" s="16" customFormat="1">
      <c r="B23" s="10" t="s">
        <v>32</v>
      </c>
      <c r="D23"/>
    </row>
    <row r="24" spans="1:4">
      <c r="B24" s="16" t="s">
        <v>30</v>
      </c>
      <c r="D24"/>
    </row>
    <row r="25" spans="1:4">
      <c r="B25" s="17" t="s">
        <v>28</v>
      </c>
      <c r="D25"/>
    </row>
    <row r="26" spans="1:4">
      <c r="B26" s="16" t="s">
        <v>31</v>
      </c>
      <c r="D26"/>
    </row>
    <row r="28" spans="1:4">
      <c r="B28" s="14" t="s">
        <v>68</v>
      </c>
    </row>
    <row r="30" spans="1:4">
      <c r="B30" s="15" t="s">
        <v>51</v>
      </c>
    </row>
    <row r="31" spans="1:4">
      <c r="B31" s="12" t="s">
        <v>52</v>
      </c>
    </row>
    <row r="32" spans="1:4">
      <c r="B32" s="6">
        <v>2013</v>
      </c>
    </row>
    <row r="33" spans="2:2">
      <c r="B33" s="12" t="s">
        <v>53</v>
      </c>
    </row>
    <row r="34" spans="2:2">
      <c r="B34" s="12" t="s">
        <v>54</v>
      </c>
    </row>
    <row r="36" spans="2:2">
      <c r="B36" s="15" t="s">
        <v>55</v>
      </c>
    </row>
    <row r="37" spans="2:2">
      <c r="B37" s="12" t="s">
        <v>56</v>
      </c>
    </row>
    <row r="38" spans="2:2">
      <c r="B38" s="6">
        <v>2014</v>
      </c>
    </row>
    <row r="39" spans="2:2">
      <c r="B39" s="12" t="s">
        <v>57</v>
      </c>
    </row>
    <row r="40" spans="2:2">
      <c r="B40" s="12" t="s">
        <v>58</v>
      </c>
    </row>
    <row r="42" spans="2:2">
      <c r="B42" s="15" t="s">
        <v>59</v>
      </c>
    </row>
    <row r="43" spans="2:2">
      <c r="B43" s="12" t="s">
        <v>60</v>
      </c>
    </row>
    <row r="44" spans="2:2">
      <c r="B44" s="6">
        <v>2017</v>
      </c>
    </row>
    <row r="45" spans="2:2">
      <c r="B45" s="12" t="s">
        <v>61</v>
      </c>
    </row>
    <row r="47" spans="2:2">
      <c r="B47" s="15" t="s">
        <v>62</v>
      </c>
    </row>
    <row r="48" spans="2:2">
      <c r="B48" s="12" t="s">
        <v>60</v>
      </c>
    </row>
    <row r="49" spans="1:2">
      <c r="B49" s="6">
        <v>2017</v>
      </c>
    </row>
    <row r="50" spans="1:2">
      <c r="B50" s="12" t="s">
        <v>61</v>
      </c>
    </row>
    <row r="53" spans="1:2">
      <c r="A53" s="13" t="s">
        <v>2</v>
      </c>
    </row>
    <row r="54" spans="1:2">
      <c r="A54" s="12" t="s">
        <v>63</v>
      </c>
    </row>
    <row r="56" spans="1:2">
      <c r="A56" s="12" t="s">
        <v>111</v>
      </c>
    </row>
    <row r="57" spans="1:2">
      <c r="A57" s="12" t="s">
        <v>112</v>
      </c>
    </row>
    <row r="59" spans="1:2">
      <c r="A59" s="12" t="s">
        <v>110</v>
      </c>
    </row>
    <row r="60" spans="1:2">
      <c r="A60" s="12" t="s">
        <v>64</v>
      </c>
    </row>
    <row r="61" spans="1:2">
      <c r="A61" s="12" t="s">
        <v>65</v>
      </c>
    </row>
    <row r="62" spans="1:2">
      <c r="A62" s="12" t="s">
        <v>67</v>
      </c>
    </row>
    <row r="64" spans="1:2">
      <c r="A64" s="13" t="s">
        <v>35</v>
      </c>
    </row>
    <row r="65" spans="1:1">
      <c r="A65" s="12" t="s">
        <v>33</v>
      </c>
    </row>
    <row r="66" spans="1:1">
      <c r="A66" s="12" t="s">
        <v>34</v>
      </c>
    </row>
    <row r="68" spans="1:1">
      <c r="A68" s="13" t="s">
        <v>11</v>
      </c>
    </row>
    <row r="69" spans="1:1">
      <c r="A69" s="12" t="s">
        <v>12</v>
      </c>
    </row>
    <row r="70" spans="1:1">
      <c r="A70" s="12" t="s">
        <v>13</v>
      </c>
    </row>
    <row r="71" spans="1:1">
      <c r="A71" s="12" t="s">
        <v>14</v>
      </c>
    </row>
    <row r="72" spans="1:1">
      <c r="A72" s="12" t="s">
        <v>15</v>
      </c>
    </row>
    <row r="73" spans="1:1">
      <c r="A73" s="12" t="s">
        <v>16</v>
      </c>
    </row>
    <row r="74" spans="1:1">
      <c r="A74" s="12" t="s">
        <v>17</v>
      </c>
    </row>
    <row r="75" spans="1:1">
      <c r="A75" s="12" t="s">
        <v>36</v>
      </c>
    </row>
    <row r="76" spans="1:1">
      <c r="A76" s="12" t="s">
        <v>37</v>
      </c>
    </row>
    <row r="78" spans="1:1">
      <c r="A78" s="12" t="s">
        <v>23</v>
      </c>
    </row>
    <row r="79" spans="1:1">
      <c r="A79" s="12" t="s">
        <v>24</v>
      </c>
    </row>
    <row r="80" spans="1:1">
      <c r="A80" s="12" t="s">
        <v>38</v>
      </c>
    </row>
    <row r="81" spans="1:1">
      <c r="A81" s="12" t="s">
        <v>39</v>
      </c>
    </row>
    <row r="82" spans="1:1">
      <c r="A82" s="12" t="s">
        <v>40</v>
      </c>
    </row>
    <row r="84" spans="1:1">
      <c r="A84" s="13" t="s">
        <v>69</v>
      </c>
    </row>
    <row r="85" spans="1:1">
      <c r="A85" s="12" t="s">
        <v>70</v>
      </c>
    </row>
    <row r="86" spans="1:1">
      <c r="A86" s="12" t="s">
        <v>71</v>
      </c>
    </row>
    <row r="87" spans="1:1">
      <c r="A87" s="12" t="s">
        <v>72</v>
      </c>
    </row>
    <row r="88" spans="1:1">
      <c r="A88" s="12" t="s">
        <v>77</v>
      </c>
    </row>
    <row r="89" spans="1:1">
      <c r="A89" s="12" t="s">
        <v>73</v>
      </c>
    </row>
    <row r="90" spans="1:1">
      <c r="A90" s="12" t="s">
        <v>74</v>
      </c>
    </row>
    <row r="91" spans="1:1">
      <c r="A91" s="12" t="s">
        <v>75</v>
      </c>
    </row>
    <row r="92" spans="1:1">
      <c r="A92" s="12" t="s">
        <v>76</v>
      </c>
    </row>
  </sheetData>
  <hyperlinks>
    <hyperlink ref="B25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50" sqref="F50"/>
    </sheetView>
  </sheetViews>
  <sheetFormatPr baseColWidth="10" defaultColWidth="8.83203125" defaultRowHeight="14" x14ac:dyDescent="0"/>
  <cols>
    <col min="1" max="1" width="16" customWidth="1"/>
  </cols>
  <sheetData>
    <row r="1" spans="1:2">
      <c r="A1" s="13" t="s">
        <v>66</v>
      </c>
      <c r="B1" s="12"/>
    </row>
    <row r="2" spans="1:2">
      <c r="A2" s="12">
        <v>2.47105</v>
      </c>
      <c r="B2" s="12" t="s">
        <v>49</v>
      </c>
    </row>
    <row r="3" spans="1:2">
      <c r="A3" s="12">
        <v>1000000</v>
      </c>
      <c r="B3" s="12" t="s">
        <v>50</v>
      </c>
    </row>
    <row r="5" spans="1:2">
      <c r="A5">
        <v>44</v>
      </c>
      <c r="B5" t="s">
        <v>20</v>
      </c>
    </row>
    <row r="6" spans="1:2">
      <c r="A6">
        <v>12</v>
      </c>
      <c r="B6" t="s">
        <v>21</v>
      </c>
    </row>
    <row r="7" spans="1:2">
      <c r="A7" s="7">
        <f>A5/A6</f>
        <v>3.6666666666666665</v>
      </c>
      <c r="B7" t="s">
        <v>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baseColWidth="10" defaultColWidth="8.83203125" defaultRowHeight="14" x14ac:dyDescent="0"/>
  <cols>
    <col min="1" max="1" width="10.5" customWidth="1"/>
    <col min="2" max="2" width="60.33203125" customWidth="1"/>
  </cols>
  <sheetData>
    <row r="1" spans="1:2">
      <c r="A1" s="5" t="s">
        <v>10</v>
      </c>
      <c r="B1" s="4"/>
    </row>
    <row r="2" spans="1:2">
      <c r="A2" s="1"/>
    </row>
    <row r="3" spans="1:2">
      <c r="A3" s="1" t="s">
        <v>88</v>
      </c>
    </row>
    <row r="4" spans="1:2">
      <c r="A4" t="s">
        <v>95</v>
      </c>
    </row>
    <row r="5" spans="1:2">
      <c r="A5" t="s">
        <v>89</v>
      </c>
    </row>
    <row r="6" spans="1:2">
      <c r="A6" t="s">
        <v>90</v>
      </c>
    </row>
    <row r="8" spans="1:2">
      <c r="A8" t="s">
        <v>91</v>
      </c>
    </row>
    <row r="9" spans="1:2">
      <c r="A9" t="s">
        <v>92</v>
      </c>
    </row>
    <row r="10" spans="1:2">
      <c r="A10" t="s">
        <v>93</v>
      </c>
    </row>
    <row r="11" spans="1:2">
      <c r="A11" t="s">
        <v>94</v>
      </c>
    </row>
    <row r="13" spans="1:2">
      <c r="A13">
        <v>14545000</v>
      </c>
      <c r="B13" t="s">
        <v>96</v>
      </c>
    </row>
    <row r="14" spans="1:2">
      <c r="A14">
        <v>1877000</v>
      </c>
      <c r="B14" t="s">
        <v>97</v>
      </c>
    </row>
    <row r="15" spans="1:2">
      <c r="A15">
        <f>A13-A14</f>
        <v>12668000</v>
      </c>
      <c r="B15" t="s">
        <v>98</v>
      </c>
    </row>
    <row r="16" spans="1:2">
      <c r="A16">
        <f>2052-2028+1</f>
        <v>25</v>
      </c>
      <c r="B16" t="s">
        <v>99</v>
      </c>
    </row>
    <row r="17" spans="1:2">
      <c r="A17">
        <f>A15/A16</f>
        <v>506720</v>
      </c>
      <c r="B17" t="s">
        <v>100</v>
      </c>
    </row>
    <row r="18" spans="1:2">
      <c r="A18">
        <f>A17*grams_per_ton</f>
        <v>506720000000</v>
      </c>
      <c r="B18" t="s">
        <v>103</v>
      </c>
    </row>
    <row r="20" spans="1:2">
      <c r="A20">
        <v>84210</v>
      </c>
      <c r="B20" t="s">
        <v>101</v>
      </c>
    </row>
    <row r="21" spans="1:2">
      <c r="A21" s="3">
        <f>A20*acres_per_hectare</f>
        <v>208087.12049999999</v>
      </c>
      <c r="B21" t="s">
        <v>102</v>
      </c>
    </row>
    <row r="23" spans="1:2">
      <c r="A23" s="9">
        <f>A18/A21</f>
        <v>2435133.8938346258</v>
      </c>
      <c r="B23" t="s">
        <v>104</v>
      </c>
    </row>
    <row r="25" spans="1:2">
      <c r="A25" s="5" t="s">
        <v>11</v>
      </c>
      <c r="B25" s="4"/>
    </row>
    <row r="27" spans="1:2">
      <c r="A27" s="1" t="s">
        <v>18</v>
      </c>
    </row>
    <row r="28" spans="1:2">
      <c r="A28" s="8">
        <v>212.4</v>
      </c>
      <c r="B28" t="s">
        <v>84</v>
      </c>
    </row>
    <row r="29" spans="1:2">
      <c r="A29" s="9">
        <f>A28*10^6</f>
        <v>212400000</v>
      </c>
      <c r="B29" t="s">
        <v>85</v>
      </c>
    </row>
    <row r="30" spans="1:2">
      <c r="A30" s="9">
        <f>A29/acres_per_hectare</f>
        <v>85955363.104753047</v>
      </c>
      <c r="B30" t="s">
        <v>86</v>
      </c>
    </row>
    <row r="31" spans="1:2">
      <c r="A31" s="9">
        <f>A30*CO2_to_C_mass</f>
        <v>315169664.71742785</v>
      </c>
      <c r="B31" t="s">
        <v>19</v>
      </c>
    </row>
    <row r="33" spans="1:2">
      <c r="A33" s="1" t="s">
        <v>25</v>
      </c>
    </row>
    <row r="34" spans="1:2">
      <c r="A34">
        <v>40</v>
      </c>
      <c r="B34" t="s">
        <v>26</v>
      </c>
    </row>
    <row r="36" spans="1:2">
      <c r="A36" s="1" t="s">
        <v>27</v>
      </c>
    </row>
    <row r="37" spans="1:2">
      <c r="A37" s="9">
        <f>A31/A34</f>
        <v>7879241.6179356966</v>
      </c>
      <c r="B37" t="s">
        <v>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ColWidth="8.83203125" defaultRowHeight="14" x14ac:dyDescent="0"/>
  <cols>
    <col min="1" max="1" width="86" customWidth="1"/>
    <col min="2" max="2" width="18.33203125" customWidth="1"/>
  </cols>
  <sheetData>
    <row r="1" spans="1:2">
      <c r="A1" s="5" t="s">
        <v>41</v>
      </c>
      <c r="B1" s="5"/>
    </row>
    <row r="2" spans="1:2">
      <c r="A2" s="11" t="s">
        <v>42</v>
      </c>
      <c r="B2">
        <v>11</v>
      </c>
    </row>
    <row r="3" spans="1:2">
      <c r="A3" s="11" t="s">
        <v>43</v>
      </c>
      <c r="B3">
        <v>9.1750000000000007</v>
      </c>
    </row>
    <row r="5" spans="1:2">
      <c r="A5" s="5" t="s">
        <v>44</v>
      </c>
      <c r="B5" s="5"/>
    </row>
    <row r="6" spans="1:2">
      <c r="A6" t="s">
        <v>45</v>
      </c>
      <c r="B6">
        <v>923.1</v>
      </c>
    </row>
    <row r="7" spans="1:2">
      <c r="A7" t="s">
        <v>46</v>
      </c>
      <c r="B7">
        <v>0.75</v>
      </c>
    </row>
    <row r="8" spans="1:2">
      <c r="A8" t="s">
        <v>47</v>
      </c>
      <c r="B8">
        <v>100</v>
      </c>
    </row>
    <row r="9" spans="1:2">
      <c r="A9" t="s">
        <v>48</v>
      </c>
      <c r="B9" s="7">
        <f>B6*B7/B8</f>
        <v>6.9232500000000003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J7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29.33203125" customWidth="1"/>
    <col min="2" max="2" width="17.5" customWidth="1"/>
  </cols>
  <sheetData>
    <row r="1" spans="1:36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>
      <c r="A2" t="s">
        <v>3</v>
      </c>
      <c r="B2" s="3">
        <f>'Canada Calculations'!A37</f>
        <v>7879241.6179356966</v>
      </c>
    </row>
    <row r="3" spans="1:36">
      <c r="A3" t="s">
        <v>4</v>
      </c>
      <c r="B3" s="3">
        <f>'Canada Calculations'!A23</f>
        <v>2435133.8938346258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t="s">
        <v>5</v>
      </c>
      <c r="B4" s="18">
        <v>0</v>
      </c>
    </row>
    <row r="5" spans="1:36">
      <c r="A5" t="s">
        <v>6</v>
      </c>
      <c r="B5" s="19">
        <f>B2</f>
        <v>7879241.6179356966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t="s">
        <v>7</v>
      </c>
      <c r="B6" s="19">
        <f>('Indonesia Data'!B2+'Indonesia Data'!B9)*grams_per_ton/acres_per_hectare</f>
        <v>7253293.1344974805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A7" t="s">
        <v>8</v>
      </c>
      <c r="B7" s="19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Conversion Factors</vt:lpstr>
      <vt:lpstr>Canada Calculations</vt:lpstr>
      <vt:lpstr>Indonesia Data</vt:lpstr>
      <vt:lpstr>CSpULApYbP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2017-01-27T07:38:37Z</dcterms:created>
  <dcterms:modified xsi:type="dcterms:W3CDTF">2018-09-11T20:24:25Z</dcterms:modified>
</cp:coreProperties>
</file>