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Dropbox (Energy Innovation)\EI-PlcyMdl\eps-1.4.1-canada-wipA\InputData\trans\BAADTbVT\"/>
    </mc:Choice>
  </mc:AlternateContent>
  <bookViews>
    <workbookView xWindow="0" yWindow="0" windowWidth="19425" windowHeight="11025" tabRatio="741"/>
  </bookViews>
  <sheets>
    <sheet name="About" sheetId="1" r:id="rId1"/>
    <sheet name="SC Cdn Veh Registrations" sheetId="15" r:id="rId2"/>
    <sheet name="SC Road p-kms (405-00062)" sheetId="16" r:id="rId3"/>
    <sheet name="SC Road v-kms (405-00063)" sheetId="18" r:id="rId4"/>
    <sheet name="TC SA Road" sheetId="19" r:id="rId5"/>
    <sheet name="TC SA AvRaMa" sheetId="21" r:id="rId6"/>
    <sheet name="TC SA Rail" sheetId="28" r:id="rId7"/>
    <sheet name="Avg vehicle loadings" sheetId="26" r:id="rId8"/>
    <sheet name="AEO 49 (CAN aircraft)" sheetId="27" r:id="rId9"/>
    <sheet name="EUDH-TS-4" sheetId="32" r:id="rId10"/>
    <sheet name="EUDH-TS-7" sheetId="34" r:id="rId11"/>
    <sheet name="EUDH-TS-8" sheetId="33" r:id="rId12"/>
    <sheet name="EUDH-TS-11" sheetId="35" r:id="rId13"/>
    <sheet name="BAADTbVT-passengers" sheetId="22" r:id="rId14"/>
    <sheet name="BAADTbVT-freight" sheetId="23" r:id="rId15"/>
  </sheets>
  <externalReferences>
    <externalReference r:id="rId16"/>
  </externalReferences>
  <definedNames>
    <definedName name="A">About!$XEW$1</definedName>
    <definedName name="Eno_TM">'[1]1997  Table 1a Modified'!#REF!</definedName>
    <definedName name="Eno_Tons">'[1]1997  Table 1a Modified'!#REF!</definedName>
    <definedName name="km_per_mile">About!#REF!</definedName>
    <definedName name="miles_per_km">About!$A$85</definedName>
    <definedName name="Sum_T2">'[1]1997  Table 1a Modified'!#REF!</definedName>
    <definedName name="Sum_TTM">'[1]1997  Table 1a Modified'!#REF!</definedName>
    <definedName name="ti_tbl_50">#REF!</definedName>
    <definedName name="ti_tbl_69">#REF!</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22" l="1"/>
  <c r="B2" i="22"/>
  <c r="C2" i="22"/>
  <c r="B3" i="22"/>
  <c r="C3" i="22"/>
  <c r="C4" i="22"/>
  <c r="B60" i="28"/>
  <c r="B61" i="28"/>
  <c r="B64" i="28"/>
  <c r="B5" i="22"/>
  <c r="C5" i="22"/>
  <c r="B6" i="22"/>
  <c r="C6" i="22"/>
  <c r="B7" i="22"/>
  <c r="C7" i="22"/>
  <c r="B2" i="23"/>
  <c r="C2" i="23"/>
  <c r="B3" i="23"/>
  <c r="C3" i="23"/>
  <c r="B4" i="23"/>
  <c r="C4" i="23"/>
  <c r="B65" i="28"/>
  <c r="B93" i="28"/>
  <c r="B5" i="23"/>
  <c r="C5" i="23"/>
  <c r="B6" i="23"/>
  <c r="C6" i="23"/>
  <c r="C7" i="23"/>
  <c r="E23" i="21"/>
  <c r="D21" i="15"/>
  <c r="E21" i="15"/>
  <c r="F21" i="15"/>
  <c r="G21" i="15"/>
  <c r="A23" i="15"/>
  <c r="AK7" i="23"/>
  <c r="AJ7" i="23"/>
  <c r="AI7" i="23"/>
  <c r="AH7" i="23"/>
  <c r="AG7" i="23"/>
  <c r="AF7" i="23"/>
  <c r="AE7" i="23"/>
  <c r="AD7" i="23"/>
  <c r="AC7" i="23"/>
  <c r="AB7" i="23"/>
  <c r="AA7" i="23"/>
  <c r="Z7" i="23"/>
  <c r="Y7" i="23"/>
  <c r="X7" i="23"/>
  <c r="W7" i="23"/>
  <c r="V7" i="23"/>
  <c r="U7" i="23"/>
  <c r="T7" i="23"/>
  <c r="S7" i="23"/>
  <c r="R7" i="23"/>
  <c r="Q7" i="23"/>
  <c r="P7" i="23"/>
  <c r="O7" i="23"/>
  <c r="N7" i="23"/>
  <c r="M7" i="23"/>
  <c r="L7" i="23"/>
  <c r="K7" i="23"/>
  <c r="J7" i="23"/>
  <c r="I7" i="23"/>
  <c r="H7" i="23"/>
  <c r="G7" i="23"/>
  <c r="F7" i="23"/>
  <c r="E7" i="23"/>
  <c r="D7" i="23"/>
  <c r="D2" i="22"/>
  <c r="E2" i="22"/>
  <c r="F2" i="22"/>
  <c r="G2" i="22"/>
  <c r="H2" i="22"/>
  <c r="I2" i="22"/>
  <c r="J2" i="22"/>
  <c r="K2" i="22"/>
  <c r="L2" i="22"/>
  <c r="M2" i="22"/>
  <c r="N2" i="22"/>
  <c r="O2" i="22"/>
  <c r="P2" i="22"/>
  <c r="Q2" i="22"/>
  <c r="R2" i="22"/>
  <c r="S2" i="22"/>
  <c r="T2" i="22"/>
  <c r="U2" i="22"/>
  <c r="V2" i="22"/>
  <c r="W2" i="22"/>
  <c r="X2" i="22"/>
  <c r="Y2" i="22"/>
  <c r="Z2" i="22"/>
  <c r="AA2" i="22"/>
  <c r="AB2" i="22"/>
  <c r="AC2" i="22"/>
  <c r="AD2" i="22"/>
  <c r="AE2" i="22"/>
  <c r="AF2" i="22"/>
  <c r="AG2" i="22"/>
  <c r="AH2" i="22"/>
  <c r="AI2" i="22"/>
  <c r="AJ2" i="22"/>
  <c r="AK2" i="22"/>
  <c r="D3" i="22"/>
  <c r="E3" i="22"/>
  <c r="F3" i="22"/>
  <c r="G3" i="22"/>
  <c r="H3" i="22"/>
  <c r="I3" i="22"/>
  <c r="J3" i="22"/>
  <c r="K3" i="22"/>
  <c r="L3" i="22"/>
  <c r="M3" i="22"/>
  <c r="N3" i="22"/>
  <c r="O3" i="22"/>
  <c r="P3" i="22"/>
  <c r="Q3" i="22"/>
  <c r="R3" i="22"/>
  <c r="S3" i="22"/>
  <c r="T3" i="22"/>
  <c r="U3" i="22"/>
  <c r="V3" i="22"/>
  <c r="W3" i="22"/>
  <c r="X3" i="22"/>
  <c r="Y3" i="22"/>
  <c r="Z3" i="22"/>
  <c r="AA3" i="22"/>
  <c r="AB3" i="22"/>
  <c r="AC3" i="22"/>
  <c r="AD3" i="22"/>
  <c r="AE3" i="22"/>
  <c r="AF3" i="22"/>
  <c r="AG3" i="22"/>
  <c r="AH3" i="22"/>
  <c r="AI3" i="22"/>
  <c r="AJ3" i="22"/>
  <c r="AK3" i="22"/>
  <c r="D4" i="22"/>
  <c r="E4" i="22"/>
  <c r="F4" i="22"/>
  <c r="G4" i="22"/>
  <c r="H4" i="22"/>
  <c r="I4" i="22"/>
  <c r="J4" i="22"/>
  <c r="K4" i="22"/>
  <c r="L4" i="22"/>
  <c r="M4" i="22"/>
  <c r="N4" i="22"/>
  <c r="O4" i="22"/>
  <c r="P4" i="22"/>
  <c r="Q4" i="22"/>
  <c r="R4" i="22"/>
  <c r="S4" i="22"/>
  <c r="T4" i="22"/>
  <c r="U4" i="22"/>
  <c r="V4" i="22"/>
  <c r="W4" i="22"/>
  <c r="X4" i="22"/>
  <c r="Y4" i="22"/>
  <c r="Z4" i="22"/>
  <c r="AA4" i="22"/>
  <c r="AB4" i="22"/>
  <c r="AC4" i="22"/>
  <c r="AD4" i="22"/>
  <c r="AE4" i="22"/>
  <c r="AF4" i="22"/>
  <c r="AG4" i="22"/>
  <c r="AH4" i="22"/>
  <c r="AI4" i="22"/>
  <c r="AJ4" i="22"/>
  <c r="AK4" i="22"/>
  <c r="D5" i="22"/>
  <c r="E5" i="22"/>
  <c r="F5" i="22"/>
  <c r="G5" i="22"/>
  <c r="H5" i="22"/>
  <c r="I5" i="22"/>
  <c r="J5" i="22"/>
  <c r="K5" i="22"/>
  <c r="L5" i="22"/>
  <c r="M5" i="22"/>
  <c r="N5" i="22"/>
  <c r="O5" i="22"/>
  <c r="P5" i="22"/>
  <c r="Q5" i="22"/>
  <c r="R5" i="22"/>
  <c r="S5" i="22"/>
  <c r="T5" i="22"/>
  <c r="U5" i="22"/>
  <c r="V5" i="22"/>
  <c r="W5" i="22"/>
  <c r="X5" i="22"/>
  <c r="Y5" i="22"/>
  <c r="Z5" i="22"/>
  <c r="AA5" i="22"/>
  <c r="AB5" i="22"/>
  <c r="AC5" i="22"/>
  <c r="AD5" i="22"/>
  <c r="AE5" i="22"/>
  <c r="AF5" i="22"/>
  <c r="AG5" i="22"/>
  <c r="AH5" i="22"/>
  <c r="AI5" i="22"/>
  <c r="AJ5" i="22"/>
  <c r="AK5" i="22"/>
  <c r="D6" i="22"/>
  <c r="E6" i="22"/>
  <c r="F6" i="22"/>
  <c r="G6" i="22"/>
  <c r="H6" i="22"/>
  <c r="I6" i="22"/>
  <c r="J6" i="22"/>
  <c r="K6" i="22"/>
  <c r="L6" i="22"/>
  <c r="M6" i="22"/>
  <c r="N6" i="22"/>
  <c r="O6" i="22"/>
  <c r="P6" i="22"/>
  <c r="Q6" i="22"/>
  <c r="R6" i="22"/>
  <c r="S6" i="22"/>
  <c r="T6" i="22"/>
  <c r="U6" i="22"/>
  <c r="V6" i="22"/>
  <c r="W6" i="22"/>
  <c r="X6" i="22"/>
  <c r="Y6" i="22"/>
  <c r="Z6" i="22"/>
  <c r="AA6" i="22"/>
  <c r="AB6" i="22"/>
  <c r="AC6" i="22"/>
  <c r="AD6" i="22"/>
  <c r="AE6" i="22"/>
  <c r="AF6" i="22"/>
  <c r="AG6" i="22"/>
  <c r="AH6" i="22"/>
  <c r="AI6" i="22"/>
  <c r="AJ6" i="22"/>
  <c r="AK6" i="22"/>
  <c r="D7" i="22"/>
  <c r="E7" i="22"/>
  <c r="F7" i="22"/>
  <c r="G7" i="22"/>
  <c r="H7" i="22"/>
  <c r="I7" i="22"/>
  <c r="J7" i="22"/>
  <c r="K7" i="22"/>
  <c r="L7" i="22"/>
  <c r="M7" i="22"/>
  <c r="N7" i="22"/>
  <c r="O7" i="22"/>
  <c r="P7" i="22"/>
  <c r="Q7" i="22"/>
  <c r="R7" i="22"/>
  <c r="S7" i="22"/>
  <c r="T7" i="22"/>
  <c r="U7" i="22"/>
  <c r="V7" i="22"/>
  <c r="W7" i="22"/>
  <c r="X7" i="22"/>
  <c r="Y7" i="22"/>
  <c r="Z7" i="22"/>
  <c r="AA7" i="22"/>
  <c r="AB7" i="22"/>
  <c r="AC7" i="22"/>
  <c r="AD7" i="22"/>
  <c r="AE7" i="22"/>
  <c r="AF7" i="22"/>
  <c r="AG7" i="22"/>
  <c r="AH7" i="22"/>
  <c r="AI7" i="22"/>
  <c r="AJ7" i="22"/>
  <c r="AK7" i="22"/>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H2" i="23"/>
  <c r="AI2" i="23"/>
  <c r="AJ2" i="23"/>
  <c r="AK2"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AH3" i="23"/>
  <c r="AI3" i="23"/>
  <c r="AJ3" i="23"/>
  <c r="AK3"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AH4" i="23"/>
  <c r="AI4" i="23"/>
  <c r="AJ4" i="23"/>
  <c r="AK4"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AH5" i="23"/>
  <c r="AI5" i="23"/>
  <c r="AJ5" i="23"/>
  <c r="AK5"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AH6" i="23"/>
  <c r="AI6" i="23"/>
  <c r="AJ6" i="23"/>
  <c r="AK6" i="23"/>
  <c r="A89" i="28"/>
  <c r="B92" i="28"/>
  <c r="M20" i="21"/>
  <c r="M19" i="21"/>
</calcChain>
</file>

<file path=xl/sharedStrings.xml><?xml version="1.0" encoding="utf-8"?>
<sst xmlns="http://schemas.openxmlformats.org/spreadsheetml/2006/main" count="2034" uniqueCount="900">
  <si>
    <t>Source:</t>
  </si>
  <si>
    <t>Year</t>
  </si>
  <si>
    <t>Motorcycles</t>
  </si>
  <si>
    <t>Vehicle Type</t>
  </si>
  <si>
    <t>LDVs</t>
  </si>
  <si>
    <t>HDVs</t>
  </si>
  <si>
    <t>aircraft</t>
  </si>
  <si>
    <t>rail</t>
  </si>
  <si>
    <t>ships</t>
  </si>
  <si>
    <t>motorbikes</t>
  </si>
  <si>
    <t>Notes:</t>
  </si>
  <si>
    <t>This assumes passenger and freight aircraft fly similar numbers of miles per year.</t>
  </si>
  <si>
    <t>This is a time-series variable to support countries or regions where average distance</t>
  </si>
  <si>
    <t>traveled per year changes over the model run.  The values are constant in the U.S.</t>
  </si>
  <si>
    <t>version of the model.</t>
  </si>
  <si>
    <t>passenger ships</t>
  </si>
  <si>
    <t>(accessed: January 08, 2018)</t>
  </si>
  <si>
    <t>Statistics Canada. Table 405-0004 - Vehicle registrations, annual (number)</t>
  </si>
  <si>
    <t>A break in the series occurs with the release of the 2010 data due to an improvement in the method used to assign vehicle type. At the national level, the main impact of this change was a net increase in the number of vehicles weighing 15 tonnes and more and a net decrease in the number of vehicles weighing from 4.5 tonnes to less than 15 tonnes. The impacts vary considerably by province and territory.</t>
  </si>
  <si>
    <t>For 2001, the number of trailers for Ontario was calculated using the file provided by Ontario in January, 2002</t>
  </si>
  <si>
    <t>Footnotes:</t>
  </si>
  <si>
    <t>Off-road, construction, farm vehicles</t>
  </si>
  <si>
    <t>Canada</t>
  </si>
  <si>
    <t>Trailers</t>
  </si>
  <si>
    <t>Motorcyles and mopeds</t>
  </si>
  <si>
    <t>Buses</t>
  </si>
  <si>
    <t>Heavy duty truck (vehicles weighing 15,000 kilograms or more)</t>
  </si>
  <si>
    <t>Medium duty trucks (vehicles weighing 4,500 kilograms to 14,999 kilograms)</t>
  </si>
  <si>
    <t>Light road motor vehicles (vehicles weighing less than 4,500 kilograms)</t>
  </si>
  <si>
    <t>Total, road motor vehicle registrations</t>
  </si>
  <si>
    <t>Total, vehicle registrations</t>
  </si>
  <si>
    <t>Type of vehicle</t>
  </si>
  <si>
    <t>Geography</t>
  </si>
  <si>
    <t>Vehicle Registrations - 2747</t>
  </si>
  <si>
    <t>Survey or program details:</t>
  </si>
  <si>
    <t>Table 405-0004 Vehicle registrations, annual (number)(2,3)</t>
  </si>
  <si>
    <t>http://www5.statcan.gc.ca/cansim/a26?lang=eng&amp;retrLang=eng&amp;id=4050004&amp;tabMode=dataTable&amp;p1=-1&amp;p2=9&amp;srchLan=-1</t>
  </si>
  <si>
    <t>Statistics Canada. Table 405-0062 - Canadian vehicle survey, passenger-kilometres, by type of vehicle and type of vehicle body, annual (passenger-kilometres)</t>
  </si>
  <si>
    <t>The estimates contained in this table have been assigned a letter to indicate their coefficient of variation (c.v.) (expressed as a percentage). The letter grades represent the following coefficients of variation: A is used for a c.v. between 0.00% and 4.99% and means Excellent, B is used for a c.v. between 5.00% and 9.99% and means Very good, C is used for a c.v. between 10.00% and 14.99% and means Good, D is used for a c.v. between 15.00% and 19.99% and means Acceptable, E is used for a c.v. between 20.00% and 34.99% and means Use with caution. F replaces the data when the c.v. is equal to or greater than 35.00% and means Too unreliable to be published.</t>
  </si>
  <si>
    <t>Too unreliable to be published</t>
  </si>
  <si>
    <t>F</t>
  </si>
  <si>
    <t>Use with caution</t>
  </si>
  <si>
    <t>E</t>
  </si>
  <si>
    <t>Legend:</t>
  </si>
  <si>
    <t>Other vehicle type</t>
  </si>
  <si>
    <t>Canada excluding Territories</t>
  </si>
  <si>
    <t>Bus</t>
  </si>
  <si>
    <t>Straight truck</t>
  </si>
  <si>
    <t>Van</t>
  </si>
  <si>
    <t>Total, all vehicles body types</t>
  </si>
  <si>
    <t>Trucks 15 tonnes and over</t>
  </si>
  <si>
    <t>Tractor trailer</t>
  </si>
  <si>
    <t>Pickup</t>
  </si>
  <si>
    <t>Trucks 4.5 tonnes to 14.9 tonnes</t>
  </si>
  <si>
    <t>Vehicles up to 4.5 tonnes</t>
  </si>
  <si>
    <t>Sport utility vehicle</t>
  </si>
  <si>
    <t>Station wagon</t>
  </si>
  <si>
    <t>Car</t>
  </si>
  <si>
    <t>Total, all vehicles</t>
  </si>
  <si>
    <t>Type of vehicle body</t>
  </si>
  <si>
    <t>Fuel Consumption Survey - 2749</t>
  </si>
  <si>
    <t>Table 405-0062 Canadian vehicle survey, passenger-kilometres, by type of vehicle and type of vehicle body, annual (passenger-kilometres x 1,000,000)(1)</t>
  </si>
  <si>
    <t>http://www.statcan.gc.ca/pub/53-223-x/53-223-x2009000-eng.htm</t>
  </si>
  <si>
    <t>Canadian Vehicle Survey (annual, last administered 2009)</t>
  </si>
  <si>
    <t>Canadian Annual Vehicle Registrations (CANSIM Table 405-0004)</t>
  </si>
  <si>
    <t>Statistics Canada. Table 405-0063 - Canadian vehicle survey, vehicle-kilometres, by type of vehicle and type of vehicle body, annual (vehicle-kilometres)</t>
  </si>
  <si>
    <t>Table 405-0063 Canadian vehicle survey, vehicle-kilometres, by type of vehicle and type of vehicle body, annual (vehicle-kilometres x 1,000,000)(1)</t>
  </si>
  <si>
    <t>http://www5.statcan.gc.ca/cansim/a26?lang=eng&amp;retrLang=eng&amp;id=4050062&amp;tabMode=dataTable&amp;p1=-1&amp;p2=9&amp;srchLan=-1</t>
  </si>
  <si>
    <t>http://www5.statcan.gc.ca/cansim/a26?lang=eng&amp;retrLang=eng&amp;id=4050063&amp;tabMode=dataTable&amp;p1=-1&amp;p2=9&amp;srchLan=-1</t>
  </si>
  <si>
    <t>CANSIM - All Tables 'Transportation by road'</t>
  </si>
  <si>
    <t>http://www5.statcan.gc.ca/cansim/a33?lang=eng&amp;spMode=tables&amp;themeID=4021&amp;chunkSize=166</t>
  </si>
  <si>
    <t>http://www5.statcan.gc.ca/cansim/a26?lang=eng&amp;retrLang=eng&amp;id=4050117&amp;tabMode=dataTable&amp;p1=-1&amp;p2=9&amp;srchLan=-1</t>
  </si>
  <si>
    <t>http://www5.statcan.gc.ca/cansim/a26?lang=eng&amp;retrLang=eng&amp;id=4050118&amp;tabMode=dataTable&amp;p1=-1&amp;p2=9&amp;srchLan=-1</t>
  </si>
  <si>
    <t>http://oee.nrcan.gc.ca/publications/statistics/cvs09/pdf/cvs09.pdf</t>
  </si>
  <si>
    <t>CVS 2009 Summary report, see page 6</t>
  </si>
  <si>
    <t>Road Transportation (Passenger)</t>
  </si>
  <si>
    <t>Table RO4: Canadian Vehicle Use Study Light Vehicle Statistics, Annual Averages Per Vehicle, 2015</t>
  </si>
  <si>
    <t>----------- Annual Averages Per Vehicle-------------</t>
  </si>
  <si>
    <t>--------------------------- Per Vehicle Ratios -------------------------</t>
  </si>
  <si>
    <t>Fleet Size</t>
  </si>
  <si>
    <t>Travel Time</t>
  </si>
  <si>
    <t>Passenger-</t>
  </si>
  <si>
    <t>Distance</t>
  </si>
  <si>
    <t>Distance Driven</t>
  </si>
  <si>
    <t>Fuel Consumption</t>
  </si>
  <si>
    <t>Percentage of Time</t>
  </si>
  <si>
    <t>(thousands)</t>
  </si>
  <si>
    <t>(hours)</t>
  </si>
  <si>
    <t>Kilometres</t>
  </si>
  <si>
    <t>Driven (Km)</t>
  </si>
  <si>
    <t>Per Day (Km)</t>
  </si>
  <si>
    <t>(L/100 Km)</t>
  </si>
  <si>
    <t>Spent Idling1</t>
  </si>
  <si>
    <t>2015 Total</t>
  </si>
  <si>
    <t>384a</t>
  </si>
  <si>
    <t>28,072a</t>
  </si>
  <si>
    <t>49.7a</t>
  </si>
  <si>
    <t>12.2a</t>
  </si>
  <si>
    <t>22.5a</t>
  </si>
  <si>
    <t>by Participating Province</t>
  </si>
  <si>
    <t>Quebec</t>
  </si>
  <si>
    <t>365a</t>
  </si>
  <si>
    <t>27,698a</t>
  </si>
  <si>
    <t>15,917a</t>
  </si>
  <si>
    <t>47.3a</t>
  </si>
  <si>
    <t>11.9a</t>
  </si>
  <si>
    <t>21.8a</t>
  </si>
  <si>
    <t>Ontario</t>
  </si>
  <si>
    <t>403a</t>
  </si>
  <si>
    <t>28,641a</t>
  </si>
  <si>
    <t>17,246a</t>
  </si>
  <si>
    <t>52.2a</t>
  </si>
  <si>
    <t>22.3a</t>
  </si>
  <si>
    <t>Manitoba</t>
  </si>
  <si>
    <t>26,429a</t>
  </si>
  <si>
    <t>15,187a</t>
  </si>
  <si>
    <t>46.5a</t>
  </si>
  <si>
    <t>13.4a</t>
  </si>
  <si>
    <t>25.8a</t>
  </si>
  <si>
    <t>Saskatchewan</t>
  </si>
  <si>
    <t>345a</t>
  </si>
  <si>
    <t>27,146a</t>
  </si>
  <si>
    <t>15,101a</t>
  </si>
  <si>
    <t>46.3a</t>
  </si>
  <si>
    <t>13.3a</t>
  </si>
  <si>
    <t>26.5a</t>
  </si>
  <si>
    <t>Prince Edward Island</t>
  </si>
  <si>
    <t>391b</t>
  </si>
  <si>
    <t>28,863c</t>
  </si>
  <si>
    <t>17,920b</t>
  </si>
  <si>
    <t>53.9a</t>
  </si>
  <si>
    <t>12.0a</t>
  </si>
  <si>
    <t>20.2b</t>
  </si>
  <si>
    <t>by Population Size of Participant’s Location</t>
  </si>
  <si>
    <t>700,000 and Over</t>
  </si>
  <si>
    <t>N/A</t>
  </si>
  <si>
    <t>410a</t>
  </si>
  <si>
    <t>27,685a</t>
  </si>
  <si>
    <t>16,190a</t>
  </si>
  <si>
    <t>48.3a</t>
  </si>
  <si>
    <t>23.5a</t>
  </si>
  <si>
    <t>200,000-699,999</t>
  </si>
  <si>
    <t>374a</t>
  </si>
  <si>
    <t>25,650a</t>
  </si>
  <si>
    <t>15,322a</t>
  </si>
  <si>
    <t>45.8a</t>
  </si>
  <si>
    <t>12.3a</t>
  </si>
  <si>
    <t>22.9a</t>
  </si>
  <si>
    <t>100,000-199,999</t>
  </si>
  <si>
    <t>27,600a</t>
  </si>
  <si>
    <t>17,368a</t>
  </si>
  <si>
    <t>51.9a</t>
  </si>
  <si>
    <t>22.0a</t>
  </si>
  <si>
    <t>50,000-99,999</t>
  </si>
  <si>
    <t>339a</t>
  </si>
  <si>
    <t>26,595a</t>
  </si>
  <si>
    <t>15,050a</t>
  </si>
  <si>
    <t>45.6a</t>
  </si>
  <si>
    <t>12.8a</t>
  </si>
  <si>
    <t>22.2a</t>
  </si>
  <si>
    <t>Fewer than 50,000</t>
  </si>
  <si>
    <t>368a</t>
  </si>
  <si>
    <t>31,803a</t>
  </si>
  <si>
    <t>18,856a</t>
  </si>
  <si>
    <t>58.6a</t>
  </si>
  <si>
    <t>12.1a</t>
  </si>
  <si>
    <t>20.5a</t>
  </si>
  <si>
    <t>by Age of the Vehicle</t>
  </si>
  <si>
    <t>Less than 4 Years</t>
  </si>
  <si>
    <t>457a</t>
  </si>
  <si>
    <t>35,420a</t>
  </si>
  <si>
    <t>20,219a</t>
  </si>
  <si>
    <t>58.3a</t>
  </si>
  <si>
    <t>11.7a</t>
  </si>
  <si>
    <t>21.1a</t>
  </si>
  <si>
    <t>4-8 Years</t>
  </si>
  <si>
    <t>399a</t>
  </si>
  <si>
    <t>30,171a</t>
  </si>
  <si>
    <t>17,606a</t>
  </si>
  <si>
    <t>51.7a</t>
  </si>
  <si>
    <t>21.5a</t>
  </si>
  <si>
    <t>9 Years or More</t>
  </si>
  <si>
    <t>320a</t>
  </si>
  <si>
    <t>20,846a</t>
  </si>
  <si>
    <t>12,823a</t>
  </si>
  <si>
    <t>40.6a</t>
  </si>
  <si>
    <t>12.7a</t>
  </si>
  <si>
    <t>24.7a</t>
  </si>
  <si>
    <t>by Vehicle Type</t>
  </si>
  <si>
    <t>Passenger Car</t>
  </si>
  <si>
    <t>371a</t>
  </si>
  <si>
    <t>26,222a</t>
  </si>
  <si>
    <t>15,884a</t>
  </si>
  <si>
    <t>47.8a</t>
  </si>
  <si>
    <t>10.5a</t>
  </si>
  <si>
    <t>Minivan</t>
  </si>
  <si>
    <t>446a</t>
  </si>
  <si>
    <t>36,059a</t>
  </si>
  <si>
    <t>18,008a</t>
  </si>
  <si>
    <t>53.1a</t>
  </si>
  <si>
    <t>13.6a</t>
  </si>
  <si>
    <t>24.4a</t>
  </si>
  <si>
    <t>SUV</t>
  </si>
  <si>
    <t>407a</t>
  </si>
  <si>
    <t>31,253a</t>
  </si>
  <si>
    <t>17,843a</t>
  </si>
  <si>
    <t>52.5a</t>
  </si>
  <si>
    <t>13.0a</t>
  </si>
  <si>
    <t>21.7a</t>
  </si>
  <si>
    <t>Pickup/Cargo</t>
  </si>
  <si>
    <t>352a</t>
  </si>
  <si>
    <t>23,871a</t>
  </si>
  <si>
    <t>15,485a</t>
  </si>
  <si>
    <t>49.3a</t>
  </si>
  <si>
    <t>16.3a</t>
  </si>
  <si>
    <t>24.9a</t>
  </si>
  <si>
    <t>by Engine Displacement (Litres)</t>
  </si>
  <si>
    <t>Less than 2 L</t>
  </si>
  <si>
    <t>375a</t>
  </si>
  <si>
    <t>25,055a</t>
  </si>
  <si>
    <t>16,380a</t>
  </si>
  <si>
    <t>47.9a</t>
  </si>
  <si>
    <t>8.5a</t>
  </si>
  <si>
    <t>2 L to 2.9 L</t>
  </si>
  <si>
    <t>390a</t>
  </si>
  <si>
    <t>26,924a</t>
  </si>
  <si>
    <t>16,661a</t>
  </si>
  <si>
    <t>49.4a</t>
  </si>
  <si>
    <t>3 L to 3.9 L</t>
  </si>
  <si>
    <t>33,072a</t>
  </si>
  <si>
    <t>17,329a</t>
  </si>
  <si>
    <t>51.4a</t>
  </si>
  <si>
    <t>13.5a</t>
  </si>
  <si>
    <t>22.7a</t>
  </si>
  <si>
    <t>4 L and More</t>
  </si>
  <si>
    <t>344a</t>
  </si>
  <si>
    <t>23,906a</t>
  </si>
  <si>
    <t>14,969a</t>
  </si>
  <si>
    <t>48.6a</t>
  </si>
  <si>
    <t>25.0a</t>
  </si>
  <si>
    <t>by Number of Cylinders in Vehicle Engine</t>
  </si>
  <si>
    <t>4 or Less/Rotary</t>
  </si>
  <si>
    <t>26,296a</t>
  </si>
  <si>
    <t>16,531a</t>
  </si>
  <si>
    <t>49.1a</t>
  </si>
  <si>
    <t>9.6a</t>
  </si>
  <si>
    <t>21.6a</t>
  </si>
  <si>
    <t>5 or 6</t>
  </si>
  <si>
    <t>396a</t>
  </si>
  <si>
    <t>31,279a</t>
  </si>
  <si>
    <t>16,770a</t>
  </si>
  <si>
    <t>50.2a</t>
  </si>
  <si>
    <t>22.8a</t>
  </si>
  <si>
    <t>8 or More</t>
  </si>
  <si>
    <t>353a</t>
  </si>
  <si>
    <t>24,750a</t>
  </si>
  <si>
    <t>15,701a</t>
  </si>
  <si>
    <t>50.4a</t>
  </si>
  <si>
    <t>17.0a</t>
  </si>
  <si>
    <t>by Transmisson Type</t>
  </si>
  <si>
    <t>Automatic</t>
  </si>
  <si>
    <t>28,420a</t>
  </si>
  <si>
    <t>16,570a</t>
  </si>
  <si>
    <t>49.8a</t>
  </si>
  <si>
    <t>12.6a</t>
  </si>
  <si>
    <t>Manual</t>
  </si>
  <si>
    <t>338a</t>
  </si>
  <si>
    <t>25,200a</t>
  </si>
  <si>
    <t>16,003a</t>
  </si>
  <si>
    <t>9.3a</t>
  </si>
  <si>
    <t>19.9a</t>
  </si>
  <si>
    <t>Notes: N/A= Not applicable.</t>
  </si>
  <si>
    <t>1   Idling refers to a vehicle with a running engine that is not in motion. This includes time when a vehicle is stopped at a stop light.</t>
  </si>
  <si>
    <t>The Canadian Vehicle Use Study in 2015 has data only for the following participating provinces: Quebec, Ontario, Manitoba, Saskatchewan, and Prince Edward Island.</t>
  </si>
  <si>
    <t>Light vehicles are defined as those less than 4,500 kilograms.</t>
  </si>
  <si>
    <t>Coefficient of Variation (CV): a: less than 5%, b: between 5% and 10%, c: between 10% and 15%, d: between 15% and 20%, and e: 20% and greater.</t>
  </si>
  <si>
    <t>Data with a CV higher than 20% is not being published in this addendum due to its lack of reliability.</t>
  </si>
  <si>
    <t>Source: Transport Canada, Canadian Vehicle Use Study, special tabulations</t>
  </si>
  <si>
    <t>Road Transportation (Freight)</t>
  </si>
  <si>
    <t>Table RO6: Canadian Vehicle Use Study Trucking Statistics, Annual Averages Per Vehicle, 2015</t>
  </si>
  <si>
    <t>------- Annual Averages Per Vehicle---</t>
  </si>
  <si>
    <t>-------------------------------- Per Vehicle Ratios ----------------------------</t>
  </si>
  <si>
    <t>Percentage of</t>
  </si>
  <si>
    <t>Time Spent Idling1</t>
  </si>
  <si>
    <t>1,398c</t>
  </si>
  <si>
    <t>171.9a</t>
  </si>
  <si>
    <t>48.2a</t>
  </si>
  <si>
    <t>42.4a</t>
  </si>
  <si>
    <t>---------------</t>
  </si>
  <si>
    <t>1,284b</t>
  </si>
  <si>
    <t>46,535c</t>
  </si>
  <si>
    <t>175.3a</t>
  </si>
  <si>
    <t>50.8b</t>
  </si>
  <si>
    <t>39.4a</t>
  </si>
  <si>
    <t>1,581d</t>
  </si>
  <si>
    <t>47,347b</t>
  </si>
  <si>
    <t>171.1a</t>
  </si>
  <si>
    <t>44.0a</t>
  </si>
  <si>
    <t>41.6a</t>
  </si>
  <si>
    <t>--e</t>
  </si>
  <si>
    <t>229.7c</t>
  </si>
  <si>
    <t>50.6c</t>
  </si>
  <si>
    <t>45.4b</t>
  </si>
  <si>
    <t>114.1c</t>
  </si>
  <si>
    <t>57.4c</t>
  </si>
  <si>
    <t>51.2b</t>
  </si>
  <si>
    <t>1,997b</t>
  </si>
  <si>
    <t>80,741b</t>
  </si>
  <si>
    <t>283.8a</t>
  </si>
  <si>
    <t>42.5b</t>
  </si>
  <si>
    <t>35.3b</t>
  </si>
  <si>
    <t>1,521c</t>
  </si>
  <si>
    <t>52,196c</t>
  </si>
  <si>
    <t>199.2a</t>
  </si>
  <si>
    <t>49.9b</t>
  </si>
  <si>
    <t>39.5a</t>
  </si>
  <si>
    <t>27,114c</t>
  </si>
  <si>
    <t>95.7a</t>
  </si>
  <si>
    <t>50.6b</t>
  </si>
  <si>
    <t>46.7a</t>
  </si>
  <si>
    <t>by Vehicle Weight</t>
  </si>
  <si>
    <t>4.5 to 10 Tonnes</t>
  </si>
  <si>
    <t>632c</t>
  </si>
  <si>
    <t>17,997c</t>
  </si>
  <si>
    <t>69b</t>
  </si>
  <si>
    <t>42.6b</t>
  </si>
  <si>
    <t>42.9a</t>
  </si>
  <si>
    <t>10 to 15 Tonnes</t>
  </si>
  <si>
    <t>906c</t>
  </si>
  <si>
    <t>28,771d</t>
  </si>
  <si>
    <t>102a</t>
  </si>
  <si>
    <t>38.6d</t>
  </si>
  <si>
    <t>42.9b</t>
  </si>
  <si>
    <t>More than 15 Tonnes</t>
  </si>
  <si>
    <t>1,865c</t>
  </si>
  <si>
    <t>61,045b</t>
  </si>
  <si>
    <t>231a</t>
  </si>
  <si>
    <t>51.8a</t>
  </si>
  <si>
    <t>42.1a</t>
  </si>
  <si>
    <t>by Truck Configuration</t>
  </si>
  <si>
    <t>Straight Truck</t>
  </si>
  <si>
    <t>28,525c</t>
  </si>
  <si>
    <t>133.0b</t>
  </si>
  <si>
    <t>46.9b</t>
  </si>
  <si>
    <t>44.4a</t>
  </si>
  <si>
    <t>Tractor &amp; Trailer</t>
  </si>
  <si>
    <t>2,248c</t>
  </si>
  <si>
    <t>102,833c</t>
  </si>
  <si>
    <t>414.7b</t>
  </si>
  <si>
    <t>48.5b</t>
  </si>
  <si>
    <t>37.7b</t>
  </si>
  <si>
    <t>Notes: N/A= Not available.</t>
  </si>
  <si>
    <t>The Canadian Vehicule Use Study in 2015 has data only for the following participating provinces: Quebec, Ontario, Manitoba, Saskatchewan, and Prince Edward Island.</t>
  </si>
  <si>
    <t>PEI data are included in the national estimates, but have been surpressed in the Participating Province section due to a low sample size.</t>
  </si>
  <si>
    <t>Trucks are defined as those greater than 4,500 kilograms.</t>
  </si>
  <si>
    <t>Table RO8: Traffic Volume by Canadian For-Hire Carriers, 2011-2015</t>
  </si>
  <si>
    <t>Metric Tonnes (Millions)</t>
  </si>
  <si>
    <t>Tonne-Kilometres (Millions)</t>
  </si>
  <si>
    <t>Share 2015</t>
  </si>
  <si>
    <t>2014R</t>
  </si>
  <si>
    <t>2015P</t>
  </si>
  <si>
    <t>in percent</t>
  </si>
  <si>
    <t>Intraprovincial</t>
  </si>
  <si>
    <t>Interprovincial</t>
  </si>
  <si>
    <t>Total Domestic</t>
  </si>
  <si>
    <t>Exports</t>
  </si>
  <si>
    <t>Imports</t>
  </si>
  <si>
    <t>Total International</t>
  </si>
  <si>
    <t>Total</t>
  </si>
  <si>
    <t>Notes: R= Revised data. P= Preliminary data. N/A= Not available.</t>
  </si>
  <si>
    <t>Source: Statistics Canada, Trucking Commodity Origin and Destination (TCOD) Survey</t>
  </si>
  <si>
    <t>Passengers</t>
  </si>
  <si>
    <t>Statistical Addendum</t>
  </si>
  <si>
    <t>Air Transportation</t>
  </si>
  <si>
    <t>Table A16: Volume of Traffic Carried by Canadian Air Carriers, 2006-2015</t>
  </si>
  <si>
    <t>(Millions)</t>
  </si>
  <si>
    <t>Passenger - Kilometers</t>
  </si>
  <si>
    <t>Goods (Tonnes)</t>
  </si>
  <si>
    <t>Goods Tonne-Kilometers</t>
  </si>
  <si>
    <t>CAGR 2006-2015 (%)</t>
  </si>
  <si>
    <t>Notes: CAGR= Componded Annual Growth Rate</t>
  </si>
  <si>
    <t>Scheduled and charter services, Canadian air carriers Level I-III</t>
  </si>
  <si>
    <t>Source: Statistics Canada, “Air Service Bulletin”, Cat. 51-004</t>
  </si>
  <si>
    <t>Rail Transportation</t>
  </si>
  <si>
    <t>Table RA6: Overall Rail Traffic Characteristics, 2007-2016</t>
  </si>
  <si>
    <t>(Thousands of tonnes)</t>
  </si>
  <si>
    <t>2015R</t>
  </si>
  <si>
    <t>2016P</t>
  </si>
  <si>
    <t>Transhipments</t>
  </si>
  <si>
    <t>Canada-U.S.</t>
  </si>
  <si>
    <t>Canada-Mexico</t>
  </si>
  <si>
    <t>Mexico-Canada</t>
  </si>
  <si>
    <t>Mexico-U.S.</t>
  </si>
  <si>
    <t>U.S.-Canada</t>
  </si>
  <si>
    <t>U.S.-Mexico</t>
  </si>
  <si>
    <t>U.S.-U.S.</t>
  </si>
  <si>
    <t>(Millions of tonnes-km)</t>
  </si>
  <si>
    <t>Notes: R= Revised data. P= Preliminary data.</t>
  </si>
  <si>
    <t>Source: Transport Canada; Rail Traffic Database</t>
  </si>
  <si>
    <t>ICCT Roadmap 2017</t>
  </si>
  <si>
    <t>Scenario</t>
  </si>
  <si>
    <t>CANSIM 405-0117 (p-kms) &amp; 0118 (v-kms) have data comparing both measures for trucks over 4.5 tonnes.</t>
  </si>
  <si>
    <t>Rail</t>
  </si>
  <si>
    <t>Other Sources:</t>
  </si>
  <si>
    <t>Transport Canada</t>
  </si>
  <si>
    <t>available by request:</t>
  </si>
  <si>
    <t>https://www.tc.gc.ca/eng/policy/anre-menu.htm</t>
  </si>
  <si>
    <t>passenger LDVs</t>
  </si>
  <si>
    <t>s</t>
  </si>
  <si>
    <t>https://www.theicct.org/transportation-roadmap</t>
  </si>
  <si>
    <t>passenger HDVs</t>
  </si>
  <si>
    <t>We take the average of total vehicle-kms travelled by buses over 2000-2003 (the most recent data available, originally colelcted in the CVS 2009) from CANSIM Table 405-0062.</t>
  </si>
  <si>
    <t>We then divide by the average number of registered buses over 2000-2016 (CANSIM 405-00062) to calculate average annual distance traveled.</t>
  </si>
  <si>
    <t>Average vehicle loadings</t>
  </si>
  <si>
    <t>See variable AVLo</t>
  </si>
  <si>
    <t>passenger aircraft</t>
  </si>
  <si>
    <t xml:space="preserve"> </t>
  </si>
  <si>
    <t>ref2017.d120816a</t>
  </si>
  <si>
    <t>Report</t>
  </si>
  <si>
    <t>Annual Energy Outlook 2017</t>
  </si>
  <si>
    <t>ref2017</t>
  </si>
  <si>
    <t>Reference case</t>
  </si>
  <si>
    <t>Datekey</t>
  </si>
  <si>
    <t>d120816a</t>
  </si>
  <si>
    <t>Release Date</t>
  </si>
  <si>
    <t xml:space="preserve"> January 2017</t>
  </si>
  <si>
    <t>ATS000</t>
  </si>
  <si>
    <t>49. Aircraft Stock</t>
  </si>
  <si>
    <t/>
  </si>
  <si>
    <t>2016-</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</si>
  <si>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</si>
  <si>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</si>
  <si>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</si>
  <si>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</si>
  <si>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</si>
  <si>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</si>
  <si>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</si>
  <si>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</si>
  <si>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</si>
  <si>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</si>
  <si>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</si>
  <si>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</si>
  <si>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</si>
  <si>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</si>
  <si>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</si>
  <si>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</si>
  <si>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</si>
  <si>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</si>
  <si>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</si>
  <si>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</si>
  <si>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</si>
  <si>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</si>
  <si>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</si>
  <si>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</si>
  <si>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</si>
  <si>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</si>
  <si>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</si>
  <si>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</si>
  <si>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</si>
  <si>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</si>
  <si>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</si>
  <si>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</si>
  <si>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</si>
  <si>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</si>
  <si>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</si>
  <si>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</si>
  <si>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</si>
  <si>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</si>
  <si>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</si>
  <si>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</si>
  <si>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</si>
  <si>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</si>
  <si>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</si>
  <si>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</si>
  <si>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</si>
  <si>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</si>
  <si>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</si>
  <si>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</si>
  <si>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</si>
  <si>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</si>
  <si>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</si>
  <si>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</si>
  <si>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</si>
  <si>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</si>
  <si>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</si>
  <si>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</si>
  <si>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</si>
  <si>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</si>
  <si>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</si>
  <si>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</si>
  <si>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</si>
  <si>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</si>
  <si>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</si>
  <si>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</si>
  <si>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</si>
  <si>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</si>
  <si>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</si>
  <si>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</si>
  <si>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</si>
  <si>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</si>
  <si>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</si>
  <si>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</si>
  <si>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</si>
  <si>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</si>
  <si>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</si>
  <si>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</si>
  <si>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</si>
  <si>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</si>
  <si>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</si>
  <si>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</si>
  <si>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</si>
  <si>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</si>
  <si>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</si>
  <si>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</si>
  <si>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</si>
  <si>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</si>
  <si>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</si>
  <si>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</si>
  <si>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</si>
  <si>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</si>
  <si>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</si>
  <si>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</si>
  <si>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</si>
  <si>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</si>
  <si>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</si>
  <si>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</si>
  <si>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</si>
  <si>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</si>
  <si>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</si>
  <si>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</si>
  <si>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</si>
  <si>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</si>
  <si>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</si>
  <si>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</si>
  <si>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</si>
  <si>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</si>
  <si>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</si>
  <si>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</si>
  <si>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</si>
  <si>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</si>
  <si>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</si>
  <si>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</si>
  <si>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</si>
  <si>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</si>
  <si>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</si>
  <si>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</si>
  <si>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</si>
  <si>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</si>
  <si>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</si>
  <si>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</si>
  <si>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</si>
  <si>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</si>
  <si>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</si>
  <si>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</si>
  <si>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</si>
  <si>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</si>
  <si>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</si>
  <si>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</si>
  <si>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 -</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</si>
  <si>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</si>
  <si>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</si>
  <si>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</si>
  <si>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</si>
  <si>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</si>
  <si>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</si>
  <si>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</si>
  <si>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</si>
  <si>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</si>
  <si>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</si>
  <si>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</si>
  <si>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</si>
  <si>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</si>
  <si>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</si>
  <si>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</si>
  <si>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</si>
  <si>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</si>
  <si>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</si>
  <si>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</si>
  <si>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</si>
  <si>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</si>
  <si>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</si>
  <si>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</si>
  <si>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</si>
  <si>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</si>
  <si>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</si>
  <si>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</si>
  <si>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</si>
  <si>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</si>
  <si>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</si>
  <si>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</si>
  <si>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</si>
  <si>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</si>
  <si>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</si>
  <si>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</si>
  <si>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</si>
  <si>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</si>
  <si>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</si>
  <si>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</si>
  <si>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</si>
  <si>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</si>
  <si>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</si>
  <si>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</si>
  <si>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</si>
  <si>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</si>
  <si>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</si>
  <si>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</si>
  <si>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</si>
  <si>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</si>
  <si>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</si>
  <si>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</si>
  <si>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</si>
  <si>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</si>
  <si>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</si>
  <si>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</si>
  <si>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</si>
  <si>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</si>
  <si>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</si>
  <si>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</si>
  <si>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</si>
  <si>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</si>
  <si>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</si>
  <si>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</si>
  <si>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</si>
  <si>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</si>
  <si>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</si>
  <si>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</si>
  <si>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2015 stock data:  Jet Inventory Services, World Jet Inventory:  Year-End 2015 (December 2015).</t>
  </si>
  <si>
    <t>2016 and projections:  EIA AEO2017 National Energy Modeling System run ref2017.d120816a.</t>
  </si>
  <si>
    <t>We then divide by the number of active aircraft in Canada (AEO 49) in order to determine average annual distance traveled.</t>
  </si>
  <si>
    <t>https://www.eia.gov/outlooks/aeo/supplement/excel/suptab_49.xlsx</t>
  </si>
  <si>
    <t>Table 49, "Canada" rows</t>
  </si>
  <si>
    <t>freight aircraft</t>
  </si>
  <si>
    <t>Table RA3: Railway Fleet, 2006-2015</t>
  </si>
  <si>
    <t>Locomotives</t>
  </si>
  <si>
    <t>Freight or Passenger</t>
  </si>
  <si>
    <t>Class I</t>
  </si>
  <si>
    <t>Class II</t>
  </si>
  <si>
    <t>Switching and other uses</t>
  </si>
  <si>
    <t>Total Locomotives</t>
  </si>
  <si>
    <t>Passenger Cars</t>
  </si>
  <si>
    <t>Freight Cars</t>
  </si>
  <si>
    <t>Boxcars</t>
  </si>
  <si>
    <t>Flatcars</t>
  </si>
  <si>
    <t>Gondolas</t>
  </si>
  <si>
    <t>Hopper Cars</t>
  </si>
  <si>
    <t>Other Freight Cars</t>
  </si>
  <si>
    <t>Total Freight Cars</t>
  </si>
  <si>
    <t>Notes: R= Revised data.</t>
  </si>
  <si>
    <t>Freight railcars belonging to shippers, including tanker cars, are not included in the table above</t>
  </si>
  <si>
    <t>Source: Transport Canada and Statistics Canada, Rail Carrier annual reports</t>
  </si>
  <si>
    <t>Since locomotives aren't divided into passenger and freight (in fact, the same locomotive might be used for both types of cargo), we</t>
  </si>
  <si>
    <t>divide up the locomotives according to the number of cars of each type, adjusted for the average number of cars per train.</t>
  </si>
  <si>
    <t>Cars per passenger train (avg.)</t>
  </si>
  <si>
    <t>assumption</t>
  </si>
  <si>
    <t>Cars per freight train (avg.)</t>
  </si>
  <si>
    <t>Est. trains by type</t>
  </si>
  <si>
    <t>passengers</t>
  </si>
  <si>
    <t>freight</t>
  </si>
  <si>
    <t>Est. locomotives by type</t>
  </si>
  <si>
    <t>Table RO16: Urban Transit Fleet Composition, 2006-2015</t>
  </si>
  <si>
    <t>(Number of vehicles)</t>
  </si>
  <si>
    <t>2008*</t>
  </si>
  <si>
    <t>Standard motor bus</t>
  </si>
  <si>
    <t>3,039**</t>
  </si>
  <si>
    <t>Low floor bus</t>
  </si>
  <si>
    <t>11,122***</t>
  </si>
  <si>
    <t>Trolley coach</t>
  </si>
  <si>
    <t>Articulated bus</t>
  </si>
  <si>
    <t>N/A4</t>
  </si>
  <si>
    <t>Light rail vehicle</t>
  </si>
  <si>
    <t>Heavy rail vehicle</t>
  </si>
  <si>
    <t>Commuter rail vehicle</t>
  </si>
  <si>
    <t>Other5</t>
  </si>
  <si>
    <t>Total Vehicles</t>
  </si>
  <si>
    <t>Notes: N/A= Not Available.</t>
  </si>
  <si>
    <t>*   New reporting system as of 2008 to diminish the reporting burden for carriers: e.g. Low floor characteristics no longer available as the accessible and non-accessible vehicle</t>
  </si>
  <si>
    <t>concept is confidential.</t>
  </si>
  <si>
    <t>**   Number of non-accessible vehicles (bus), including all types of bus</t>
  </si>
  <si>
    <t>***   Number of accessible vehicles (bus), including all types of bus</t>
  </si>
  <si>
    <t>4   Articulated bus total distributed to accessible and non-accessible vehicles (bus) in the source data</t>
  </si>
  <si>
    <t>5   Including locomotives, ferries and other unspecified.</t>
  </si>
  <si>
    <t>Source: Special tabulation based on Canadian Urban Transit Association (CUTA)</t>
  </si>
  <si>
    <t>Rail transit vehicles in 2015</t>
  </si>
  <si>
    <t>Total rail vehicles by cargo type</t>
  </si>
  <si>
    <t>passenger rail vehicles</t>
  </si>
  <si>
    <t>freight rail vehicles</t>
  </si>
  <si>
    <t>Table RA16: Passenger and Passenger-Kms for VIA Rail Canada and Class II Carriers, 2007-2016</t>
  </si>
  <si>
    <t>Passengers Carried (Thousands)</t>
  </si>
  <si>
    <t>VIA Rail</t>
  </si>
  <si>
    <t>Passenger - Kilometres (Millions)</t>
  </si>
  <si>
    <t>Notes: P= Preliminary data. N/A= Not available.</t>
  </si>
  <si>
    <t>Source: Transport Canada</t>
  </si>
  <si>
    <t>freight rail</t>
  </si>
  <si>
    <t>passenger rail</t>
  </si>
  <si>
    <t>freight ships</t>
  </si>
  <si>
    <t>Marine Transportation</t>
  </si>
  <si>
    <t>Gross Tons (Thousands of tons)</t>
  </si>
  <si>
    <t>Number of Vessels</t>
  </si>
  <si>
    <t>Type of Vessel</t>
  </si>
  <si>
    <t>Dry Bulk</t>
  </si>
  <si>
    <t>Tankers</t>
  </si>
  <si>
    <t>General Cargo</t>
  </si>
  <si>
    <t>Ferries</t>
  </si>
  <si>
    <t>Other</t>
  </si>
  <si>
    <t>Note: Self-propelled vessels of 1,000 gross tons and over, including government-owned ferries; excluding tugs used in offshore supply.</t>
  </si>
  <si>
    <t>this sheet copied from variable SYVbT (Start Year Vehicles by Technology)</t>
  </si>
  <si>
    <t>For freight aircraft, we apply the same calculation but start with total tonne-kilometres and divide by the freight aircraft loading factor (see variable AVLo).</t>
  </si>
  <si>
    <t>freight LDVs</t>
  </si>
  <si>
    <t>passenger &amp; freight rail</t>
  </si>
  <si>
    <t>For passenger rail, we take total passenger-kms of VIA and Class II carriers in 2015 (available directly in TC SA - AvRaMa - RA16).</t>
  </si>
  <si>
    <t>For freight rail, we take total domestic tonne-kilometres in 2015 (TCSA - RA6).</t>
  </si>
  <si>
    <t>For each, we then divide by the relevant vehicle loading factor.</t>
  </si>
  <si>
    <t>Finally, we divide each of those results by estimates of the number of passenger and freight trains,  (calculations in TCSA rail, derived from RA3 &amp; RO16).</t>
  </si>
  <si>
    <t>Table M9 (page 83)</t>
  </si>
  <si>
    <t>Canadian-Registered Fleet by Vessel Type, 1996, 2006, and 2016</t>
  </si>
  <si>
    <t>"Other" ships are assumed to be freight rather than passenger ships.</t>
  </si>
  <si>
    <t>National Energy Use Database - Energy Use Data Handbook Tables</t>
  </si>
  <si>
    <t>Handbook Tables - Transportation Sector</t>
  </si>
  <si>
    <t>Table 4 - Passenger Transportation Segment</t>
  </si>
  <si>
    <t>Passenger Transportation Secondary Energy Use by Energy Source and Transportation Mode</t>
  </si>
  <si>
    <t>Total Growth  1990–2015</t>
  </si>
  <si>
    <r>
      <t>Passenger Transportation Energy Use (PJ)</t>
    </r>
    <r>
      <rPr>
        <b/>
        <vertAlign val="superscript"/>
        <sz val="10"/>
        <rFont val="Arial"/>
        <family val="2"/>
      </rPr>
      <t>a</t>
    </r>
  </si>
  <si>
    <r>
      <t>Energy Use by Energy Source (PJ)</t>
    </r>
    <r>
      <rPr>
        <b/>
        <i/>
        <vertAlign val="superscript"/>
        <sz val="10"/>
        <rFont val="Arial"/>
        <family val="2"/>
      </rPr>
      <t>a</t>
    </r>
  </si>
  <si>
    <t>Electricity</t>
  </si>
  <si>
    <t>Natural Gas</t>
  </si>
  <si>
    <t>Motor Gasoline</t>
  </si>
  <si>
    <t>Diesel Fuel Oil</t>
  </si>
  <si>
    <t>Ethanol</t>
  </si>
  <si>
    <t>n.a.</t>
  </si>
  <si>
    <t>–</t>
  </si>
  <si>
    <t>Biodiesel Fuel</t>
  </si>
  <si>
    <t>Aviation Gasoline</t>
  </si>
  <si>
    <t>Aviation Turbo Fuel</t>
  </si>
  <si>
    <t>Propane</t>
  </si>
  <si>
    <r>
      <t>Energy Use by Transportation Mode (PJ)</t>
    </r>
    <r>
      <rPr>
        <b/>
        <i/>
        <vertAlign val="superscript"/>
        <sz val="10"/>
        <rFont val="Arial"/>
        <family val="2"/>
      </rPr>
      <t>a</t>
    </r>
  </si>
  <si>
    <t>Cars</t>
  </si>
  <si>
    <t>Light Trucks</t>
  </si>
  <si>
    <t>School Buses</t>
  </si>
  <si>
    <t>Urban Transit</t>
  </si>
  <si>
    <t>Inter-City Buses</t>
  </si>
  <si>
    <t>Air</t>
  </si>
  <si>
    <t xml:space="preserve">Activity </t>
  </si>
  <si>
    <r>
      <t>Total Passenger-kilometres</t>
    </r>
    <r>
      <rPr>
        <vertAlign val="superscript"/>
        <sz val="10"/>
        <color indexed="8"/>
        <rFont val="Arial"/>
        <family val="2"/>
      </rPr>
      <t>1</t>
    </r>
    <r>
      <rPr>
        <sz val="10"/>
        <color indexed="8"/>
        <rFont val="Arial"/>
        <family val="2"/>
      </rPr>
      <t xml:space="preserve"> (millions)</t>
    </r>
    <r>
      <rPr>
        <vertAlign val="superscript"/>
        <sz val="10"/>
        <color indexed="8"/>
        <rFont val="Arial"/>
        <family val="2"/>
      </rPr>
      <t>a,b,c</t>
    </r>
  </si>
  <si>
    <t xml:space="preserve">Passenger-kilometres by Transportation Mode (millions) </t>
  </si>
  <si>
    <r>
      <t>Cars</t>
    </r>
    <r>
      <rPr>
        <vertAlign val="superscript"/>
        <sz val="10"/>
        <rFont val="Arial"/>
        <family val="2"/>
      </rPr>
      <t>a</t>
    </r>
  </si>
  <si>
    <r>
      <t>Light Trucks</t>
    </r>
    <r>
      <rPr>
        <vertAlign val="superscript"/>
        <sz val="10"/>
        <rFont val="Arial"/>
        <family val="2"/>
      </rPr>
      <t>a</t>
    </r>
  </si>
  <si>
    <r>
      <t>Motorcycles</t>
    </r>
    <r>
      <rPr>
        <vertAlign val="superscript"/>
        <sz val="10"/>
        <rFont val="Arial"/>
        <family val="2"/>
      </rPr>
      <t>a</t>
    </r>
  </si>
  <si>
    <r>
      <t>School Buses</t>
    </r>
    <r>
      <rPr>
        <vertAlign val="superscript"/>
        <sz val="10"/>
        <rFont val="Arial"/>
        <family val="2"/>
      </rPr>
      <t>a</t>
    </r>
  </si>
  <si>
    <r>
      <t>Urban Transit</t>
    </r>
    <r>
      <rPr>
        <vertAlign val="superscript"/>
        <sz val="10"/>
        <rFont val="Arial"/>
        <family val="2"/>
      </rPr>
      <t>a</t>
    </r>
  </si>
  <si>
    <r>
      <t>Inter-City Buses</t>
    </r>
    <r>
      <rPr>
        <vertAlign val="superscript"/>
        <sz val="10"/>
        <rFont val="Arial"/>
        <family val="2"/>
      </rPr>
      <t>a</t>
    </r>
  </si>
  <si>
    <r>
      <t>Air</t>
    </r>
    <r>
      <rPr>
        <vertAlign val="superscript"/>
        <sz val="10"/>
        <rFont val="Arial"/>
        <family val="2"/>
      </rPr>
      <t>1,b</t>
    </r>
  </si>
  <si>
    <r>
      <t>Rail</t>
    </r>
    <r>
      <rPr>
        <vertAlign val="superscript"/>
        <sz val="10"/>
        <rFont val="Arial"/>
        <family val="2"/>
      </rPr>
      <t>c</t>
    </r>
  </si>
  <si>
    <r>
      <t>Energy Intensity</t>
    </r>
    <r>
      <rPr>
        <b/>
        <vertAlign val="superscript"/>
        <sz val="10"/>
        <color indexed="8"/>
        <rFont val="Arial"/>
        <family val="2"/>
      </rPr>
      <t>1</t>
    </r>
    <r>
      <rPr>
        <b/>
        <sz val="10"/>
        <color indexed="8"/>
        <rFont val="Arial"/>
        <family val="2"/>
      </rPr>
      <t xml:space="preserve"> (MJ/Pkm)</t>
    </r>
    <r>
      <rPr>
        <b/>
        <vertAlign val="superscript"/>
        <sz val="10"/>
        <color indexed="8"/>
        <rFont val="Arial"/>
        <family val="2"/>
      </rPr>
      <t>a,b,c</t>
    </r>
  </si>
  <si>
    <t>1) Excludes non-commercial aviation.</t>
  </si>
  <si>
    <r>
      <t>Sources</t>
    </r>
    <r>
      <rPr>
        <b/>
        <sz val="10"/>
        <rFont val="Arial"/>
        <family val="2"/>
      </rPr>
      <t>:</t>
    </r>
  </si>
  <si>
    <t>a)   Natural Resources Canada, Transportation End-Use Model, Ottawa, 2017.</t>
  </si>
  <si>
    <r>
      <t xml:space="preserve">b)   Statistics Canada, </t>
    </r>
    <r>
      <rPr>
        <i/>
        <sz val="10"/>
        <rFont val="Arial"/>
        <family val="2"/>
      </rPr>
      <t>Canadian Civil Aviation,</t>
    </r>
    <r>
      <rPr>
        <sz val="10"/>
        <rFont val="Arial"/>
        <family val="2"/>
      </rPr>
      <t xml:space="preserve"> </t>
    </r>
    <r>
      <rPr>
        <i/>
        <sz val="10"/>
        <rFont val="Arial"/>
        <family val="2"/>
      </rPr>
      <t xml:space="preserve">1990–2000, </t>
    </r>
    <r>
      <rPr>
        <sz val="10"/>
        <rFont val="Arial"/>
        <family val="2"/>
      </rPr>
      <t>Ottawa, 2003 (Cat. No. 51-206-X); and</t>
    </r>
  </si>
  <si>
    <r>
      <t xml:space="preserve">      Statistics Canada, </t>
    </r>
    <r>
      <rPr>
        <i/>
        <sz val="10"/>
        <rFont val="Arial"/>
        <family val="2"/>
      </rPr>
      <t>Aviation: Service Bulletins</t>
    </r>
    <r>
      <rPr>
        <sz val="10"/>
        <rFont val="Arial"/>
        <family val="2"/>
      </rPr>
      <t xml:space="preserve">, Ottawa: Vol. 49 No. 4, 2017 (Cat. No. 51-004-X). </t>
    </r>
  </si>
  <si>
    <r>
      <t xml:space="preserve">c)   Statistics Canada, </t>
    </r>
    <r>
      <rPr>
        <i/>
        <sz val="10"/>
        <rFont val="Arial"/>
        <family val="2"/>
      </rPr>
      <t>Rail in Canada, 1990–2009</t>
    </r>
    <r>
      <rPr>
        <sz val="10"/>
        <rFont val="Arial"/>
        <family val="2"/>
      </rPr>
      <t xml:space="preserve">, Ottawa, 2011 (Cat. No. 52-216-X); and   </t>
    </r>
  </si>
  <si>
    <t xml:space="preserve">      Tables 404-0012 and 404-0016, Ottawa, 2017 (CANSIM).</t>
  </si>
  <si>
    <t>Table 8 - Freight Transportation Segment</t>
  </si>
  <si>
    <t>Freight Transportation Secondary Energy Use by Energy Source and Transportation Mode</t>
  </si>
  <si>
    <r>
      <t>Freight Transportation Energy Use (PJ)</t>
    </r>
    <r>
      <rPr>
        <b/>
        <vertAlign val="superscript"/>
        <sz val="10"/>
        <rFont val="Arial"/>
        <family val="2"/>
      </rPr>
      <t>a</t>
    </r>
  </si>
  <si>
    <t>Light Fuel Oil and Kerosene</t>
  </si>
  <si>
    <t>Heavy Fuel Oil</t>
  </si>
  <si>
    <t>Medium Trucks</t>
  </si>
  <si>
    <t>Heavy Trucks</t>
  </si>
  <si>
    <t>Marine</t>
  </si>
  <si>
    <t>Activity</t>
  </si>
  <si>
    <r>
      <t>Total Tonne-kilometres (millions)</t>
    </r>
    <r>
      <rPr>
        <vertAlign val="superscript"/>
        <sz val="10"/>
        <color indexed="8"/>
        <rFont val="Arial"/>
        <family val="2"/>
      </rPr>
      <t>a, b, c, d, e</t>
    </r>
  </si>
  <si>
    <t>Tonne-kilometres by Transportation Mode (millions)</t>
  </si>
  <si>
    <r>
      <t>Medium Trucks</t>
    </r>
    <r>
      <rPr>
        <vertAlign val="superscript"/>
        <sz val="10"/>
        <rFont val="Arial"/>
        <family val="2"/>
      </rPr>
      <t>a</t>
    </r>
  </si>
  <si>
    <r>
      <t>Heavy Trucks</t>
    </r>
    <r>
      <rPr>
        <vertAlign val="superscript"/>
        <sz val="10"/>
        <rFont val="Arial"/>
        <family val="2"/>
      </rPr>
      <t>b</t>
    </r>
  </si>
  <si>
    <r>
      <t>Air</t>
    </r>
    <r>
      <rPr>
        <vertAlign val="superscript"/>
        <sz val="10"/>
        <rFont val="Arial"/>
        <family val="2"/>
      </rPr>
      <t>c</t>
    </r>
  </si>
  <si>
    <r>
      <t>Rail</t>
    </r>
    <r>
      <rPr>
        <vertAlign val="superscript"/>
        <sz val="10"/>
        <rFont val="Arial"/>
        <family val="2"/>
      </rPr>
      <t>d</t>
    </r>
  </si>
  <si>
    <r>
      <t>Marine</t>
    </r>
    <r>
      <rPr>
        <vertAlign val="superscript"/>
        <sz val="10"/>
        <rFont val="Arial"/>
        <family val="2"/>
      </rPr>
      <t>e</t>
    </r>
  </si>
  <si>
    <r>
      <t>Energy Intensity (MJ/Tkm)</t>
    </r>
    <r>
      <rPr>
        <b/>
        <vertAlign val="superscript"/>
        <sz val="10"/>
        <color indexed="8"/>
        <rFont val="Arial"/>
        <family val="2"/>
      </rPr>
      <t>a</t>
    </r>
  </si>
  <si>
    <r>
      <t xml:space="preserve">b)   Statistics Canada, </t>
    </r>
    <r>
      <rPr>
        <i/>
        <sz val="10"/>
        <rFont val="Arial"/>
        <family val="2"/>
      </rPr>
      <t>Trucking in Canada, 1990–2005,</t>
    </r>
    <r>
      <rPr>
        <sz val="10"/>
        <rFont val="Arial"/>
        <family val="2"/>
      </rPr>
      <t xml:space="preserve"> Ottawa, 2007 (Cat. No. 53-222-X); and</t>
    </r>
  </si>
  <si>
    <t xml:space="preserve">      Table 403-0004, Ottawa, 2017 (CANSIM).</t>
  </si>
  <si>
    <r>
      <t xml:space="preserve">c)   Statistics Canada, </t>
    </r>
    <r>
      <rPr>
        <i/>
        <sz val="10"/>
        <rFont val="Arial"/>
        <family val="2"/>
      </rPr>
      <t>Canadian Civil Aviation,</t>
    </r>
    <r>
      <rPr>
        <sz val="10"/>
        <rFont val="Arial"/>
        <family val="2"/>
      </rPr>
      <t xml:space="preserve"> </t>
    </r>
    <r>
      <rPr>
        <i/>
        <sz val="10"/>
        <rFont val="Arial"/>
        <family val="2"/>
      </rPr>
      <t xml:space="preserve">1990–2000, </t>
    </r>
    <r>
      <rPr>
        <sz val="10"/>
        <rFont val="Arial"/>
        <family val="2"/>
      </rPr>
      <t>Ottawa, 2003 (Cat. No. 51-206-X); and</t>
    </r>
  </si>
  <si>
    <r>
      <t xml:space="preserve">      Statistics Canada, </t>
    </r>
    <r>
      <rPr>
        <i/>
        <sz val="10"/>
        <rFont val="Arial"/>
        <family val="2"/>
      </rPr>
      <t>Aviation: Service Bulletin</t>
    </r>
    <r>
      <rPr>
        <sz val="10"/>
        <rFont val="Arial"/>
        <family val="2"/>
      </rPr>
      <t xml:space="preserve"> (Cat. No. 51-004-X), Ottawa: Vol. 49, No.4, 2017.</t>
    </r>
  </si>
  <si>
    <r>
      <t>d)   Statistics Canada,</t>
    </r>
    <r>
      <rPr>
        <i/>
        <sz val="10"/>
        <rFont val="Arial"/>
        <family val="2"/>
      </rPr>
      <t xml:space="preserve"> Rail in Canada, 1990–2009</t>
    </r>
    <r>
      <rPr>
        <sz val="10"/>
        <rFont val="Arial"/>
        <family val="2"/>
      </rPr>
      <t xml:space="preserve">, Ottawa, 2011 (Cat. No. 52-216-X); and </t>
    </r>
  </si>
  <si>
    <t>e)   Transport Canada, Surface and Marine Statistics and Forecasts Division, Ottawa, 2017.</t>
  </si>
  <si>
    <t>Freight ships</t>
  </si>
  <si>
    <t>Passenger ships</t>
  </si>
  <si>
    <t>passenger motorbikes</t>
  </si>
  <si>
    <t>As with passenger LDVs, a national estimate of this value is given directly in Transport Canada's Statistical Addendum (TC SA) 2016, Table RO6.</t>
  </si>
  <si>
    <t>Statistics Canada</t>
  </si>
  <si>
    <t>Canadian vehicle survey, vehicle-kilometres, by type of vehicle and type of vehicle body</t>
  </si>
  <si>
    <t>Canadian vehicle survey, passenger-kilometres, by type of vehicle and type of vehicle body</t>
  </si>
  <si>
    <t>2000-2009</t>
  </si>
  <si>
    <t>International Council for Clean Transportation (ICCT)</t>
  </si>
  <si>
    <t>2000-2016</t>
  </si>
  <si>
    <t>U.S. Energy Information Administration (EIA)</t>
  </si>
  <si>
    <t xml:space="preserve">Transportation in Canada 2016 Statistical Addendum (TC SA) </t>
  </si>
  <si>
    <t>this data partly sourced from Canadian Vehicle Use Study</t>
  </si>
  <si>
    <t>Table A16, RA6, M9 [TC SA AvRaMa &amp; TCSA Rail]</t>
  </si>
  <si>
    <t>Tables R04, R06, R08, R015, RO16 [TC SA Road]</t>
  </si>
  <si>
    <t xml:space="preserve">CANSIM Table 405-00063 </t>
  </si>
  <si>
    <t>CANSIM Table 405-00062</t>
  </si>
  <si>
    <t>Natural Resources Canada (NRCan)</t>
  </si>
  <si>
    <t>National Energy Use Database</t>
  </si>
  <si>
    <t>Energy Use Data Handbooks</t>
  </si>
  <si>
    <t>Transportation Sector - Handbook Tables</t>
  </si>
  <si>
    <t>http://oee.nrcan.gc.ca/corporate/statistics/neud/dpa/menus/trends/handbook/handbook_tran_00.cfm</t>
  </si>
  <si>
    <t>Tables 4, 8</t>
  </si>
  <si>
    <t>1990-2015</t>
  </si>
  <si>
    <t>Sources:</t>
  </si>
  <si>
    <t>VIA + Class II passenger rail vehicles</t>
  </si>
  <si>
    <t>We do not have reliable data for passenger ships, so we use passenger rail data as a proxy.</t>
  </si>
  <si>
    <t>We do not have reliable data for freight ships, so we use freight rail as a proxy.</t>
  </si>
  <si>
    <t>Conversion Factor</t>
  </si>
  <si>
    <t>miles_per_km</t>
  </si>
  <si>
    <r>
      <t xml:space="preserve">g)   Transport Canada, </t>
    </r>
    <r>
      <rPr>
        <i/>
        <sz val="10"/>
        <rFont val="Arial"/>
        <family val="2"/>
      </rPr>
      <t>Vehicle Fuel Economy Information System, 1979–2009,</t>
    </r>
    <r>
      <rPr>
        <sz val="10"/>
        <rFont val="Arial"/>
        <family val="2"/>
      </rPr>
      <t xml:space="preserve"> Ottawa, 2010 </t>
    </r>
  </si>
  <si>
    <r>
      <t xml:space="preserve">f)    DesRosiers Automotive Consultants, </t>
    </r>
    <r>
      <rPr>
        <i/>
        <sz val="10"/>
        <rFont val="Arial"/>
        <family val="2"/>
      </rPr>
      <t>Canadian Vehicles in Operation Census, 1990–2015</t>
    </r>
    <r>
      <rPr>
        <sz val="10"/>
        <rFont val="Arial"/>
        <family val="2"/>
      </rPr>
      <t>, Richmond Hill (Toronto), 2017.</t>
    </r>
  </si>
  <si>
    <r>
      <t xml:space="preserve">e)   United States Department of Transportation, </t>
    </r>
    <r>
      <rPr>
        <i/>
        <sz val="10"/>
        <rFont val="Arial"/>
        <family val="2"/>
      </rPr>
      <t>National Transportation Statistics,</t>
    </r>
    <r>
      <rPr>
        <sz val="10"/>
        <rFont val="Arial"/>
        <family val="2"/>
      </rPr>
      <t xml:space="preserve"> Table VM-1, 2017.</t>
    </r>
  </si>
  <si>
    <r>
      <t xml:space="preserve">d)   R.L. Polk &amp; Co., </t>
    </r>
    <r>
      <rPr>
        <i/>
        <sz val="10"/>
        <rFont val="Arial"/>
        <family val="2"/>
      </rPr>
      <t>New Vehicle Registrations, 1990–2015</t>
    </r>
    <r>
      <rPr>
        <sz val="10"/>
        <rFont val="Arial"/>
        <family val="2"/>
      </rPr>
      <t>, Southfield (Detroit), Michigan, 2017.</t>
    </r>
  </si>
  <si>
    <r>
      <t xml:space="preserve">      Statistics Canada, </t>
    </r>
    <r>
      <rPr>
        <i/>
        <sz val="10"/>
        <rFont val="Arial"/>
        <family val="2"/>
      </rPr>
      <t>Motor Vehicle Registration, 2000–2015</t>
    </r>
    <r>
      <rPr>
        <sz val="10"/>
        <rFont val="Arial"/>
        <family val="2"/>
      </rPr>
      <t>, Table 405-0004, Ottawa, 2017 (CANSIM).</t>
    </r>
  </si>
  <si>
    <r>
      <t xml:space="preserve">c)   Statistics Canada, </t>
    </r>
    <r>
      <rPr>
        <i/>
        <sz val="10"/>
        <rFont val="Arial"/>
        <family val="2"/>
      </rPr>
      <t>Road Motor Vehicle Registrations</t>
    </r>
    <r>
      <rPr>
        <sz val="10"/>
        <rFont val="Arial"/>
        <family val="2"/>
      </rPr>
      <t>, Ottawa, 1999 (Cat. No. 53-219-X); and</t>
    </r>
  </si>
  <si>
    <t xml:space="preserve">      Tables 408-0008 and 408-0010, Ottawa, 2017 (CANSIM). </t>
  </si>
  <si>
    <r>
      <t xml:space="preserve">     </t>
    </r>
    <r>
      <rPr>
        <i/>
        <sz val="10"/>
        <rFont val="Arial"/>
        <family val="2"/>
      </rPr>
      <t xml:space="preserve"> The Canadian Passenger Bus and Urban Transit Industries, 2001–2010</t>
    </r>
    <r>
      <rPr>
        <sz val="10"/>
        <rFont val="Arial"/>
        <family val="2"/>
      </rPr>
      <t xml:space="preserve">, Ottawa, 2013 (Cat. No. 50-002-X); and </t>
    </r>
  </si>
  <si>
    <r>
      <t xml:space="preserve">b)   Statistics Canada, </t>
    </r>
    <r>
      <rPr>
        <i/>
        <sz val="10"/>
        <rFont val="Arial"/>
        <family val="2"/>
      </rPr>
      <t>Passenger Bus and Urban Transit Statistics, 1990–2000,</t>
    </r>
    <r>
      <rPr>
        <sz val="10"/>
        <rFont val="Arial"/>
        <family val="2"/>
      </rPr>
      <t xml:space="preserve"> Ottawa, 2002 (Cat. No. 53-215-X); </t>
    </r>
  </si>
  <si>
    <t>4) Growth rate shown in the final column entitled "Total Growth  1990–2015" is for 1990 to 2010</t>
  </si>
  <si>
    <t>3) Include Biodiesel</t>
  </si>
  <si>
    <t>2) Include Ethanol</t>
  </si>
  <si>
    <t>1) These series are representatives of vehicles produced in the model year, not for vehicles sold in that calendar year.</t>
  </si>
  <si>
    <r>
      <t>Average Distance Travelled per Year (km)</t>
    </r>
    <r>
      <rPr>
        <b/>
        <i/>
        <vertAlign val="superscript"/>
        <sz val="10"/>
        <rFont val="Arial"/>
        <family val="2"/>
      </rPr>
      <t>a,b</t>
    </r>
  </si>
  <si>
    <r>
      <t>Stock (thousands)</t>
    </r>
    <r>
      <rPr>
        <b/>
        <i/>
        <vertAlign val="superscript"/>
        <sz val="10"/>
        <rFont val="Arial"/>
        <family val="2"/>
      </rPr>
      <t>a, c</t>
    </r>
  </si>
  <si>
    <t xml:space="preserve"> 11.3</t>
  </si>
  <si>
    <t>11.4</t>
  </si>
  <si>
    <t xml:space="preserve"> 11.5</t>
  </si>
  <si>
    <t xml:space="preserve"> 11.1</t>
  </si>
  <si>
    <t xml:space="preserve"> 11.4</t>
  </si>
  <si>
    <r>
      <t>CAFC Average Light Truck Fleet</t>
    </r>
    <r>
      <rPr>
        <vertAlign val="superscript"/>
        <sz val="10"/>
        <rFont val="Arial"/>
        <family val="2"/>
      </rPr>
      <t>4</t>
    </r>
  </si>
  <si>
    <t xml:space="preserve"> 11.6</t>
  </si>
  <si>
    <t>11.8</t>
  </si>
  <si>
    <r>
      <t>CAFC Standard Light Trucks</t>
    </r>
    <r>
      <rPr>
        <vertAlign val="superscript"/>
        <sz val="10"/>
        <rFont val="Arial"/>
        <family val="2"/>
      </rPr>
      <t>4</t>
    </r>
  </si>
  <si>
    <t>6.8</t>
  </si>
  <si>
    <t>7.2</t>
  </si>
  <si>
    <t>7.5</t>
  </si>
  <si>
    <t>7.4</t>
  </si>
  <si>
    <t xml:space="preserve">  7.5</t>
  </si>
  <si>
    <t xml:space="preserve">  7.6</t>
  </si>
  <si>
    <t xml:space="preserve">  7.7</t>
  </si>
  <si>
    <t xml:space="preserve">  7.8</t>
  </si>
  <si>
    <t xml:space="preserve">  7.9</t>
  </si>
  <si>
    <t xml:space="preserve">  8.0</t>
  </si>
  <si>
    <t xml:space="preserve">  8.2</t>
  </si>
  <si>
    <t xml:space="preserve">  8.1</t>
  </si>
  <si>
    <r>
      <t>CAFC Average Car Fleet</t>
    </r>
    <r>
      <rPr>
        <vertAlign val="superscript"/>
        <sz val="10"/>
        <rFont val="Arial"/>
        <family val="2"/>
      </rPr>
      <t>4</t>
    </r>
  </si>
  <si>
    <t xml:space="preserve">  8.6</t>
  </si>
  <si>
    <r>
      <t>CAFC Standard Cars</t>
    </r>
    <r>
      <rPr>
        <vertAlign val="superscript"/>
        <sz val="10"/>
        <rFont val="Arial"/>
        <family val="2"/>
      </rPr>
      <t>4</t>
    </r>
  </si>
  <si>
    <r>
      <t>Lab-Tested New Vehicle Fuel Consumption3</t>
    </r>
    <r>
      <rPr>
        <b/>
        <i/>
        <vertAlign val="superscript"/>
        <sz val="10"/>
        <rFont val="Arial"/>
        <family val="2"/>
      </rPr>
      <t xml:space="preserve"> </t>
    </r>
    <r>
      <rPr>
        <b/>
        <i/>
        <sz val="10"/>
        <rFont val="Arial"/>
        <family val="2"/>
      </rPr>
      <t>(L/100 km)</t>
    </r>
    <r>
      <rPr>
        <b/>
        <i/>
        <vertAlign val="superscript"/>
        <sz val="10"/>
        <rFont val="Arial"/>
        <family val="2"/>
      </rPr>
      <t>g</t>
    </r>
  </si>
  <si>
    <r>
      <t>Motor Gasoline</t>
    </r>
    <r>
      <rPr>
        <vertAlign val="superscript"/>
        <sz val="10"/>
        <rFont val="Arial"/>
        <family val="2"/>
      </rPr>
      <t>2</t>
    </r>
  </si>
  <si>
    <r>
      <t>Motorcycles</t>
    </r>
    <r>
      <rPr>
        <vertAlign val="superscript"/>
        <sz val="10"/>
        <rFont val="Arial"/>
        <family val="2"/>
      </rPr>
      <t>a,e</t>
    </r>
  </si>
  <si>
    <r>
      <t>Diesel Fuel Oil</t>
    </r>
    <r>
      <rPr>
        <i/>
        <vertAlign val="superscript"/>
        <sz val="10"/>
        <rFont val="Arial"/>
        <family val="2"/>
      </rPr>
      <t>3</t>
    </r>
  </si>
  <si>
    <r>
      <t>Motor Gasoline</t>
    </r>
    <r>
      <rPr>
        <i/>
        <vertAlign val="superscript"/>
        <sz val="10"/>
        <rFont val="Arial"/>
        <family val="2"/>
      </rPr>
      <t>2</t>
    </r>
  </si>
  <si>
    <r>
      <t>Light Trucks</t>
    </r>
    <r>
      <rPr>
        <vertAlign val="superscript"/>
        <sz val="10"/>
        <rFont val="Arial"/>
        <family val="2"/>
      </rPr>
      <t>a,g</t>
    </r>
  </si>
  <si>
    <r>
      <t>Cars</t>
    </r>
    <r>
      <rPr>
        <vertAlign val="superscript"/>
        <sz val="10"/>
        <rFont val="Arial"/>
        <family val="2"/>
      </rPr>
      <t>a,g</t>
    </r>
  </si>
  <si>
    <t xml:space="preserve">On-Road Average Fuel Consumption (L/100 km) </t>
  </si>
  <si>
    <r>
      <t>Average Distance Travelled per Year (km)</t>
    </r>
    <r>
      <rPr>
        <b/>
        <i/>
        <vertAlign val="superscript"/>
        <sz val="10"/>
        <rFont val="Arial"/>
        <family val="2"/>
      </rPr>
      <t xml:space="preserve"> </t>
    </r>
  </si>
  <si>
    <r>
      <t>Motorcycles</t>
    </r>
    <r>
      <rPr>
        <vertAlign val="superscript"/>
        <sz val="10"/>
        <rFont val="Arial"/>
        <family val="2"/>
      </rPr>
      <t>a,c</t>
    </r>
  </si>
  <si>
    <r>
      <t>Light Trucks</t>
    </r>
    <r>
      <rPr>
        <vertAlign val="superscript"/>
        <sz val="10"/>
        <rFont val="Arial"/>
        <family val="2"/>
      </rPr>
      <t>a,f</t>
    </r>
  </si>
  <si>
    <r>
      <t>Cars</t>
    </r>
    <r>
      <rPr>
        <vertAlign val="superscript"/>
        <sz val="10"/>
        <rFont val="Arial"/>
        <family val="2"/>
      </rPr>
      <t>a,f</t>
    </r>
  </si>
  <si>
    <t xml:space="preserve">Stock (thousands) </t>
  </si>
  <si>
    <t xml:space="preserve">Motorcycles </t>
  </si>
  <si>
    <r>
      <t>Light Trucks</t>
    </r>
    <r>
      <rPr>
        <vertAlign val="superscript"/>
        <sz val="10"/>
        <rFont val="Arial"/>
        <family val="2"/>
      </rPr>
      <t>1,a,d</t>
    </r>
  </si>
  <si>
    <r>
      <t>Cars</t>
    </r>
    <r>
      <rPr>
        <vertAlign val="superscript"/>
        <sz val="10"/>
        <rFont val="Arial"/>
        <family val="2"/>
      </rPr>
      <t>1,a,d</t>
    </r>
  </si>
  <si>
    <t xml:space="preserve">Sales (thousands) </t>
  </si>
  <si>
    <t>Light-Duty Vehicles</t>
  </si>
  <si>
    <t>Passenger Transportation Explanatory Variables</t>
  </si>
  <si>
    <r>
      <t xml:space="preserve">f)    Transport Canada, </t>
    </r>
    <r>
      <rPr>
        <i/>
        <sz val="10"/>
        <rFont val="Arial"/>
        <family val="2"/>
      </rPr>
      <t>Vehicle Fuel Economy Information System, 1979–2009,</t>
    </r>
    <r>
      <rPr>
        <sz val="10"/>
        <rFont val="Arial"/>
        <family val="2"/>
      </rPr>
      <t xml:space="preserve"> Ottawa, 2010. </t>
    </r>
  </si>
  <si>
    <r>
      <t xml:space="preserve">e)   Statistics Canada, </t>
    </r>
    <r>
      <rPr>
        <i/>
        <sz val="10"/>
        <rFont val="Arial"/>
        <family val="2"/>
      </rPr>
      <t>Canadian Vehicle Survey, 2004–2009</t>
    </r>
    <r>
      <rPr>
        <sz val="10"/>
        <rFont val="Arial"/>
        <family val="2"/>
      </rPr>
      <t>, Ottawa, 2010 (Cat. No. 53-223-X).</t>
    </r>
  </si>
  <si>
    <r>
      <t xml:space="preserve">d)   R.L. Polk &amp; Co., </t>
    </r>
    <r>
      <rPr>
        <i/>
        <sz val="10"/>
        <rFont val="Arial"/>
        <family val="2"/>
      </rPr>
      <t>Truck Industry Profile, 1994–2002,</t>
    </r>
    <r>
      <rPr>
        <sz val="10"/>
        <rFont val="Arial"/>
        <family val="2"/>
      </rPr>
      <t xml:space="preserve"> Southfield (Detroit), Michigan, 2004. Data for 2003 to 2010 estimated by Natural Resources Canada. 2010-2015 data were based on CANSIM Table 405-0004.</t>
    </r>
  </si>
  <si>
    <r>
      <t xml:space="preserve">c)   DesRosiers Automotive Consultants, </t>
    </r>
    <r>
      <rPr>
        <i/>
        <sz val="10"/>
        <rFont val="Arial"/>
        <family val="2"/>
      </rPr>
      <t>Canadian Vehicles in Operation Census, 1990–2015,</t>
    </r>
    <r>
      <rPr>
        <sz val="10"/>
        <rFont val="Arial"/>
        <family val="2"/>
      </rPr>
      <t xml:space="preserve"> Richmond Hill (Toronto), 2017.</t>
    </r>
  </si>
  <si>
    <r>
      <t xml:space="preserve">b)   R.L. Polk &amp; Co., </t>
    </r>
    <r>
      <rPr>
        <i/>
        <sz val="10"/>
        <rFont val="Arial"/>
        <family val="2"/>
      </rPr>
      <t>New Vehicle Registrations, 1990–2015</t>
    </r>
    <r>
      <rPr>
        <sz val="10"/>
        <rFont val="Arial"/>
        <family val="2"/>
      </rPr>
      <t>, Southfield (Detroit), Michigan, 2017.</t>
    </r>
  </si>
  <si>
    <t>10.9</t>
  </si>
  <si>
    <t>10.8</t>
  </si>
  <si>
    <t xml:space="preserve"> 11.0</t>
  </si>
  <si>
    <t xml:space="preserve"> 11.8</t>
  </si>
  <si>
    <r>
      <t>Lab-Tested Light Truck Fuel Consumption</t>
    </r>
    <r>
      <rPr>
        <b/>
        <i/>
        <vertAlign val="superscript"/>
        <sz val="10"/>
        <rFont val="Arial"/>
        <family val="2"/>
      </rPr>
      <t xml:space="preserve">1 </t>
    </r>
    <r>
      <rPr>
        <b/>
        <i/>
        <sz val="10"/>
        <rFont val="Arial"/>
        <family val="2"/>
      </rPr>
      <t>(L/100 km)</t>
    </r>
    <r>
      <rPr>
        <b/>
        <i/>
        <vertAlign val="superscript"/>
        <sz val="10"/>
        <rFont val="Arial"/>
        <family val="2"/>
      </rPr>
      <t>f</t>
    </r>
  </si>
  <si>
    <r>
      <t>Heavy Trucks</t>
    </r>
    <r>
      <rPr>
        <vertAlign val="superscript"/>
        <sz val="10"/>
        <rFont val="Arial"/>
        <family val="2"/>
      </rPr>
      <t>a, e</t>
    </r>
  </si>
  <si>
    <r>
      <t>Medium Trucks</t>
    </r>
    <r>
      <rPr>
        <vertAlign val="superscript"/>
        <sz val="10"/>
        <rFont val="Arial"/>
        <family val="2"/>
      </rPr>
      <t>a, e</t>
    </r>
  </si>
  <si>
    <r>
      <t>Medium Trucks</t>
    </r>
    <r>
      <rPr>
        <vertAlign val="superscript"/>
        <sz val="10"/>
        <rFont val="Arial"/>
        <family val="2"/>
      </rPr>
      <t>a,e</t>
    </r>
  </si>
  <si>
    <t xml:space="preserve">Average Distance Travelled per Year (km) </t>
  </si>
  <si>
    <r>
      <t>Heavy Trucks</t>
    </r>
    <r>
      <rPr>
        <vertAlign val="superscript"/>
        <sz val="10"/>
        <rFont val="Arial"/>
        <family val="2"/>
      </rPr>
      <t>a,d</t>
    </r>
  </si>
  <si>
    <r>
      <t>Medium Trucks</t>
    </r>
    <r>
      <rPr>
        <vertAlign val="superscript"/>
        <sz val="10"/>
        <rFont val="Arial"/>
        <family val="2"/>
      </rPr>
      <t>a,d</t>
    </r>
  </si>
  <si>
    <r>
      <t>Light Trucks</t>
    </r>
    <r>
      <rPr>
        <vertAlign val="superscript"/>
        <sz val="10"/>
        <rFont val="Arial"/>
        <family val="2"/>
      </rPr>
      <t>a,c</t>
    </r>
  </si>
  <si>
    <t>Stock (thousands)</t>
  </si>
  <si>
    <r>
      <t>Heavy Trucks</t>
    </r>
    <r>
      <rPr>
        <vertAlign val="superscript"/>
        <sz val="10"/>
        <rFont val="Arial"/>
        <family val="2"/>
      </rPr>
      <t>1,a,b</t>
    </r>
  </si>
  <si>
    <r>
      <t>Medium Trucks</t>
    </r>
    <r>
      <rPr>
        <vertAlign val="superscript"/>
        <sz val="10"/>
        <rFont val="Arial"/>
        <family val="2"/>
      </rPr>
      <t>1,a,b</t>
    </r>
  </si>
  <si>
    <r>
      <t>Light Trucks</t>
    </r>
    <r>
      <rPr>
        <vertAlign val="superscript"/>
        <sz val="10"/>
        <rFont val="Arial"/>
        <family val="2"/>
      </rPr>
      <t>1,a,b</t>
    </r>
  </si>
  <si>
    <t>Trucks</t>
  </si>
  <si>
    <t>Freight Transportation Explanatory Variables</t>
  </si>
  <si>
    <t>This variable is given directly in NRCan's Energy Use Data Handbook (table 7).</t>
  </si>
  <si>
    <t>We take a weighted average of cars and light passenger trucks.</t>
  </si>
  <si>
    <t>This variable is given directly in NRCan's Energy Use Data Handbook (table 11).</t>
  </si>
  <si>
    <t>freight HDVs</t>
  </si>
  <si>
    <t>We take total passenger-kilometres in 2015 from EUDH T4, then use vehicle loading factors (see variable AVLo) to determne total vehicle-kilometres.</t>
  </si>
  <si>
    <t>BAADTbVT BAU Average Annual Dist Traveled by Vehicle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</si>
</sst>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0.000"/>
    <numFmt numFmtId="170" formatCode="0.0\ %"/>
  </numFmts>
  <fonts count="96">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b/>
      <sz val="12"/>
      <color theme="1"/>
      <name val="Calibri"/>
      <family val="2"/>
      <scheme val="minor"/>
    </font>
    <font>
      <u/>
      <sz val="11"/>
      <color theme="11"/>
      <name val="Calibri"/>
      <family val="2"/>
      <scheme val="minor"/>
    </font>
    <font>
      <sz val="11"/>
      <color rgb="FF000000"/>
      <name val="Calibri"/>
      <family val="2"/>
      <scheme val="minor"/>
    </font>
    <font>
      <b/>
      <sz val="11"/>
      <color rgb="FF000000"/>
      <name val="Calibri"/>
      <family val="2"/>
      <scheme val="minor"/>
    </font>
    <font>
      <b/>
      <sz val="11"/>
      <name val="Tahoma"/>
      <family val="2"/>
    </font>
    <font>
      <sz val="10"/>
      <name val="Times New Roman Bold"/>
      <family val="2"/>
    </font>
    <font>
      <sz val="8"/>
      <name val="Times New Roman Italic"/>
      <family val="2"/>
    </font>
    <font>
      <sz val="8"/>
      <name val="Times New Roman Bold"/>
      <family val="2"/>
    </font>
    <font>
      <sz val="8"/>
      <name val="Times New Roman"/>
      <family val="2"/>
    </font>
    <font>
      <sz val="11"/>
      <color rgb="FF010000"/>
      <name val="Tahoma"/>
      <family val="2"/>
    </font>
    <font>
      <sz val="10"/>
      <color rgb="FF27211F"/>
      <name val="Tahoma"/>
      <family val="2"/>
    </font>
    <font>
      <sz val="11"/>
      <name val="Tahoma"/>
      <family val="2"/>
    </font>
    <font>
      <sz val="11"/>
      <name val="Arial"/>
      <family val="2"/>
    </font>
    <font>
      <sz val="11"/>
      <name val="Times New Roman Bold"/>
      <family val="2"/>
    </font>
    <font>
      <sz val="11"/>
      <name val="Times New Roman"/>
      <family val="2"/>
    </font>
    <font>
      <sz val="11"/>
      <name val="Times New Roman Italic"/>
      <family val="2"/>
    </font>
    <font>
      <sz val="11"/>
      <color rgb="FF27211F"/>
      <name val="Tahoma"/>
      <family val="2"/>
    </font>
    <font>
      <b/>
      <sz val="14"/>
      <name val="Tahoma"/>
      <family val="2"/>
    </font>
    <font>
      <sz val="14"/>
      <name val="Times New Roman Bold"/>
      <family val="2"/>
    </font>
    <font>
      <sz val="14"/>
      <name val="Arial"/>
      <family val="2"/>
    </font>
    <font>
      <sz val="11"/>
      <name val="Calibri"/>
      <family val="2"/>
      <scheme val="minor"/>
    </font>
    <font>
      <i/>
      <sz val="11"/>
      <color theme="1"/>
      <name val="Calibri"/>
      <family val="2"/>
      <scheme val="minor"/>
    </font>
    <font>
      <sz val="10"/>
      <color indexed="8"/>
      <name val="Arial"/>
      <family val="2"/>
    </font>
    <font>
      <sz val="8"/>
      <name val="Arial"/>
      <family val="2"/>
    </font>
    <font>
      <sz val="9"/>
      <name val="Calibri"/>
      <family val="2"/>
    </font>
    <font>
      <sz val="12"/>
      <name val="Tahoma"/>
      <family val="2"/>
    </font>
    <font>
      <sz val="12"/>
      <name val="Arial"/>
      <family val="2"/>
    </font>
    <font>
      <sz val="12"/>
      <name val="Times New Roman Bold"/>
      <family val="2"/>
    </font>
    <font>
      <sz val="12"/>
      <name val="Times New Roman"/>
      <family val="2"/>
    </font>
    <font>
      <sz val="12"/>
      <name val="Times New Roman Italic"/>
      <family val="2"/>
    </font>
    <font>
      <b/>
      <sz val="16"/>
      <color theme="1"/>
      <name val="Calibri"/>
      <family val="2"/>
      <scheme val="minor"/>
    </font>
    <font>
      <u/>
      <sz val="10"/>
      <color rgb="FF0000FF"/>
      <name val="Arial"/>
      <family val="2"/>
    </font>
    <font>
      <b/>
      <sz val="14"/>
      <name val="Arial"/>
      <family val="2"/>
    </font>
    <font>
      <b/>
      <sz val="12"/>
      <name val="Arial"/>
      <family val="2"/>
    </font>
    <font>
      <b/>
      <sz val="16"/>
      <name val="Arial"/>
      <family val="2"/>
    </font>
    <font>
      <b/>
      <sz val="10"/>
      <name val="Arial"/>
      <family val="2"/>
    </font>
    <font>
      <b/>
      <vertAlign val="superscript"/>
      <sz val="10"/>
      <name val="Arial"/>
      <family val="2"/>
    </font>
    <font>
      <b/>
      <i/>
      <sz val="10"/>
      <name val="Arial"/>
      <family val="2"/>
    </font>
    <font>
      <b/>
      <i/>
      <vertAlign val="superscript"/>
      <sz val="10"/>
      <name val="Arial"/>
      <family val="2"/>
    </font>
    <font>
      <b/>
      <sz val="10"/>
      <color rgb="FF000000"/>
      <name val="Arial"/>
      <family val="2"/>
    </font>
    <font>
      <sz val="10"/>
      <color rgb="FF000000"/>
      <name val="Arial"/>
      <family val="2"/>
    </font>
    <font>
      <vertAlign val="superscript"/>
      <sz val="10"/>
      <color indexed="8"/>
      <name val="Arial"/>
      <family val="2"/>
    </font>
    <font>
      <b/>
      <i/>
      <sz val="10"/>
      <color rgb="FF000000"/>
      <name val="Arial"/>
      <family val="2"/>
    </font>
    <font>
      <vertAlign val="superscript"/>
      <sz val="10"/>
      <name val="Arial"/>
      <family val="2"/>
    </font>
    <font>
      <b/>
      <vertAlign val="superscript"/>
      <sz val="10"/>
      <color indexed="8"/>
      <name val="Arial"/>
      <family val="2"/>
    </font>
    <font>
      <b/>
      <sz val="10"/>
      <color indexed="8"/>
      <name val="Arial"/>
      <family val="2"/>
    </font>
    <font>
      <b/>
      <u/>
      <sz val="10"/>
      <name val="Arial"/>
      <family val="2"/>
    </font>
    <font>
      <i/>
      <sz val="10"/>
      <name val="Arial"/>
      <family val="2"/>
    </font>
    <font>
      <b/>
      <sz val="18"/>
      <name val="Arial"/>
      <family val="2"/>
    </font>
    <font>
      <sz val="10"/>
      <name val="Tahoma"/>
      <family val="2"/>
    </font>
    <font>
      <sz val="10"/>
      <name val="Courier New"/>
      <family val="3"/>
    </font>
    <font>
      <i/>
      <vertAlign val="superscript"/>
      <sz val="10"/>
      <name val="Arial"/>
      <family val="2"/>
    </font>
  </fonts>
  <fills count="3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0" tint="-0.34998626667073579"/>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6"/>
        <bgColor indexed="64"/>
      </patternFill>
    </fill>
  </fills>
  <borders count="37">
    <border>
      <left/>
      <right/>
      <top/>
      <bottom/>
      <diagonal/>
    </border>
    <border>
      <left/>
      <right/>
      <top/>
      <bottom style="medium">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double">
        <color auto="1"/>
      </bottom>
      <diagonal/>
    </border>
    <border>
      <left/>
      <right style="thin">
        <color auto="1"/>
      </right>
      <top/>
      <bottom style="double">
        <color auto="1"/>
      </bottom>
      <diagonal/>
    </border>
    <border>
      <left/>
      <right style="thin">
        <color auto="1"/>
      </right>
      <top/>
      <bottom/>
      <diagonal/>
    </border>
    <border>
      <left style="thin">
        <color indexed="64"/>
      </left>
      <right/>
      <top/>
      <bottom/>
      <diagonal/>
    </border>
    <border>
      <left style="thin">
        <color indexed="64"/>
      </left>
      <right/>
      <top style="double">
        <color indexed="64"/>
      </top>
      <bottom/>
      <diagonal/>
    </border>
    <border>
      <left/>
      <right/>
      <top/>
      <bottom style="double">
        <color indexed="64"/>
      </bottom>
      <diagonal/>
    </border>
    <border>
      <left/>
      <right style="thin">
        <color indexed="64"/>
      </right>
      <top/>
      <bottom style="double">
        <color indexed="64"/>
      </bottom>
      <diagonal/>
    </border>
  </borders>
  <cellStyleXfs count="214">
    <xf numFmtId="0" fontId="0" fillId="0" borderId="0"/>
    <xf numFmtId="0" fontId="4" fillId="0" borderId="0" applyNumberFormat="0" applyFill="0" applyBorder="0" applyAlignment="0" applyProtection="0"/>
    <xf numFmtId="0" fontId="5" fillId="0" borderId="0"/>
    <xf numFmtId="0" fontId="6" fillId="0" borderId="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9" fillId="15"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10" fillId="6" borderId="0" applyNumberFormat="0" applyBorder="0" applyAlignment="0" applyProtection="0"/>
    <xf numFmtId="0" fontId="11" fillId="0" borderId="11" applyNumberFormat="0" applyFont="0" applyProtection="0">
      <alignment wrapText="1"/>
    </xf>
    <xf numFmtId="0" fontId="11" fillId="0" borderId="11" applyNumberFormat="0" applyFont="0" applyProtection="0">
      <alignment wrapText="1"/>
    </xf>
    <xf numFmtId="0" fontId="12" fillId="23" borderId="12" applyNumberFormat="0" applyAlignment="0" applyProtection="0"/>
    <xf numFmtId="0" fontId="13" fillId="24" borderId="13" applyNumberFormat="0" applyAlignment="0" applyProtection="0"/>
    <xf numFmtId="0" fontId="14" fillId="0" borderId="0">
      <alignment horizontal="center" vertical="center" wrapText="1"/>
    </xf>
    <xf numFmtId="43" fontId="5"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5" fillId="0" borderId="0">
      <alignment horizontal="left" vertical="center" wrapText="1"/>
    </xf>
    <xf numFmtId="44" fontId="7" fillId="0" borderId="0" applyFont="0" applyFill="0" applyBorder="0" applyAlignment="0" applyProtection="0"/>
    <xf numFmtId="44" fontId="7" fillId="0" borderId="0" applyFont="0" applyFill="0" applyBorder="0" applyAlignment="0" applyProtection="0"/>
    <xf numFmtId="44" fontId="5" fillId="0" borderId="0" applyFont="0" applyFill="0" applyBorder="0" applyAlignment="0" applyProtection="0"/>
    <xf numFmtId="167" fontId="16" fillId="0" borderId="14" applyNumberFormat="0" applyFill="0">
      <alignment horizontal="right"/>
    </xf>
    <xf numFmtId="167" fontId="17" fillId="0" borderId="14" applyNumberFormat="0" applyFill="0">
      <alignment horizontal="right"/>
    </xf>
    <xf numFmtId="168" fontId="18" fillId="0" borderId="14">
      <alignment horizontal="right" vertical="center"/>
    </xf>
    <xf numFmtId="49" fontId="19" fillId="0" borderId="14">
      <alignment horizontal="left" vertical="center"/>
    </xf>
    <xf numFmtId="167" fontId="16" fillId="0" borderId="14" applyNumberFormat="0" applyFill="0">
      <alignment horizontal="right"/>
    </xf>
    <xf numFmtId="0" fontId="2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15" applyNumberFormat="0" applyProtection="0">
      <alignment wrapText="1"/>
    </xf>
    <xf numFmtId="0" fontId="11" fillId="0" borderId="15" applyNumberFormat="0" applyProtection="0">
      <alignment wrapText="1"/>
    </xf>
    <xf numFmtId="0" fontId="21" fillId="7" borderId="0" applyNumberFormat="0" applyBorder="0" applyAlignment="0" applyProtection="0"/>
    <xf numFmtId="0" fontId="22" fillId="0" borderId="16" applyNumberFormat="0" applyProtection="0">
      <alignment wrapText="1"/>
    </xf>
    <xf numFmtId="0" fontId="22" fillId="0" borderId="16" applyNumberFormat="0" applyProtection="0">
      <alignment wrapText="1"/>
    </xf>
    <xf numFmtId="0" fontId="23" fillId="0" borderId="17" applyNumberFormat="0" applyFill="0" applyAlignment="0" applyProtection="0"/>
    <xf numFmtId="0" fontId="24" fillId="0" borderId="18" applyNumberFormat="0" applyFill="0" applyAlignment="0" applyProtection="0"/>
    <xf numFmtId="0" fontId="25" fillId="0" borderId="19" applyNumberFormat="0" applyFill="0" applyAlignment="0" applyProtection="0"/>
    <xf numFmtId="0" fontId="25" fillId="0" borderId="0" applyNumberFormat="0" applyFill="0" applyBorder="0" applyAlignment="0" applyProtection="0"/>
    <xf numFmtId="0" fontId="26" fillId="0" borderId="14">
      <alignment horizontal="left"/>
    </xf>
    <xf numFmtId="0" fontId="27" fillId="0" borderId="14">
      <alignment horizontal="left"/>
    </xf>
    <xf numFmtId="0" fontId="28" fillId="0" borderId="20">
      <alignment horizontal="right" vertical="center"/>
    </xf>
    <xf numFmtId="0" fontId="29" fillId="0" borderId="14">
      <alignment horizontal="left" vertical="center"/>
    </xf>
    <xf numFmtId="0" fontId="16" fillId="0" borderId="14">
      <alignment horizontal="left" vertical="center"/>
    </xf>
    <xf numFmtId="0" fontId="26" fillId="0" borderId="14">
      <alignment horizontal="left"/>
    </xf>
    <xf numFmtId="0" fontId="26" fillId="25" borderId="0">
      <alignment horizontal="centerContinuous" wrapText="1"/>
    </xf>
    <xf numFmtId="49" fontId="26" fillId="25" borderId="2">
      <alignment horizontal="left" vertical="center"/>
    </xf>
    <xf numFmtId="0" fontId="26" fillId="25" borderId="0">
      <alignment horizontal="centerContinuous" vertical="center" wrapText="1"/>
    </xf>
    <xf numFmtId="0" fontId="30" fillId="0" borderId="0" applyNumberFormat="0" applyFill="0" applyBorder="0" applyAlignment="0" applyProtection="0">
      <alignment vertical="top"/>
      <protection locked="0"/>
    </xf>
    <xf numFmtId="0" fontId="31" fillId="10" borderId="12" applyNumberFormat="0" applyAlignment="0" applyProtection="0"/>
    <xf numFmtId="0" fontId="32" fillId="0" borderId="21" applyNumberFormat="0" applyFill="0" applyAlignment="0" applyProtection="0"/>
    <xf numFmtId="0" fontId="33" fillId="26" borderId="0" applyNumberFormat="0" applyBorder="0" applyAlignment="0" applyProtection="0"/>
    <xf numFmtId="0" fontId="7" fillId="0" borderId="0"/>
    <xf numFmtId="0" fontId="7" fillId="0" borderId="0"/>
    <xf numFmtId="0" fontId="5" fillId="0" borderId="0"/>
    <xf numFmtId="0" fontId="34"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5" fillId="0" borderId="0"/>
    <xf numFmtId="0" fontId="7" fillId="0" borderId="0"/>
    <xf numFmtId="0" fontId="7" fillId="0" borderId="0"/>
    <xf numFmtId="0" fontId="7" fillId="0" borderId="0"/>
    <xf numFmtId="0" fontId="5" fillId="0" borderId="0"/>
    <xf numFmtId="0" fontId="7" fillId="4" borderId="10" applyNumberFormat="0" applyFont="0" applyAlignment="0" applyProtection="0"/>
    <xf numFmtId="0" fontId="5" fillId="27" borderId="22" applyNumberFormat="0" applyFont="0" applyAlignment="0" applyProtection="0"/>
    <xf numFmtId="0" fontId="35" fillId="23" borderId="23" applyNumberFormat="0" applyAlignment="0" applyProtection="0"/>
    <xf numFmtId="0" fontId="22" fillId="0" borderId="24" applyNumberFormat="0" applyProtection="0">
      <alignment wrapText="1"/>
    </xf>
    <xf numFmtId="0" fontId="22" fillId="0" borderId="24" applyNumberFormat="0" applyProtection="0">
      <alignment wrapText="1"/>
    </xf>
    <xf numFmtId="9" fontId="7"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3" fontId="18"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19" fillId="0" borderId="0">
      <alignment horizontal="right"/>
    </xf>
    <xf numFmtId="0" fontId="37" fillId="0" borderId="0">
      <alignment horizontal="right"/>
    </xf>
    <xf numFmtId="0" fontId="36" fillId="0" borderId="0">
      <alignment horizontal="left"/>
    </xf>
    <xf numFmtId="0" fontId="38" fillId="0" borderId="0">
      <alignment horizontal="left"/>
    </xf>
    <xf numFmtId="49" fontId="18" fillId="0" borderId="0">
      <alignment horizontal="left" vertical="center"/>
    </xf>
    <xf numFmtId="49" fontId="19" fillId="0" borderId="14">
      <alignment horizontal="left"/>
    </xf>
    <xf numFmtId="167" fontId="18" fillId="0" borderId="0" applyNumberFormat="0">
      <alignment horizontal="right"/>
    </xf>
    <xf numFmtId="0" fontId="28" fillId="28" borderId="0">
      <alignment horizontal="centerContinuous" vertical="center" wrapText="1"/>
    </xf>
    <xf numFmtId="0" fontId="28" fillId="0" borderId="25">
      <alignment horizontal="left" vertical="center"/>
    </xf>
    <xf numFmtId="0" fontId="39" fillId="0" borderId="0" applyNumberFormat="0" applyProtection="0">
      <alignment horizontal="left"/>
    </xf>
    <xf numFmtId="0" fontId="39" fillId="0" borderId="0" applyNumberFormat="0" applyProtection="0">
      <alignment horizontal="left"/>
    </xf>
    <xf numFmtId="0" fontId="40" fillId="0" borderId="0" applyNumberFormat="0" applyFill="0" applyBorder="0" applyAlignment="0" applyProtection="0"/>
    <xf numFmtId="0" fontId="26" fillId="0" borderId="0">
      <alignment horizontal="left"/>
    </xf>
    <xf numFmtId="0" fontId="15" fillId="0" borderId="0">
      <alignment horizontal="left"/>
    </xf>
    <xf numFmtId="0" fontId="16" fillId="0" borderId="0">
      <alignment horizontal="left"/>
    </xf>
    <xf numFmtId="0" fontId="41" fillId="0" borderId="0">
      <alignment horizontal="left" vertical="top"/>
    </xf>
    <xf numFmtId="0" fontId="15" fillId="0" borderId="0">
      <alignment horizontal="left"/>
    </xf>
    <xf numFmtId="0" fontId="16" fillId="0" borderId="0">
      <alignment horizontal="left"/>
    </xf>
    <xf numFmtId="0" fontId="42" fillId="0" borderId="26" applyNumberFormat="0" applyFill="0" applyAlignment="0" applyProtection="0"/>
    <xf numFmtId="0" fontId="43" fillId="0" borderId="0" applyNumberFormat="0" applyFill="0" applyBorder="0" applyAlignment="0" applyProtection="0"/>
    <xf numFmtId="49" fontId="18" fillId="0" borderId="14">
      <alignment horizontal="left"/>
    </xf>
    <xf numFmtId="0" fontId="28" fillId="0" borderId="20">
      <alignment horizontal="left"/>
    </xf>
    <xf numFmtId="0" fontId="26" fillId="0" borderId="0">
      <alignment horizontal="left" vertical="center"/>
    </xf>
    <xf numFmtId="49" fontId="36" fillId="0" borderId="14">
      <alignment horizontal="left"/>
    </xf>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 fillId="0" borderId="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1"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0" fontId="5" fillId="0" borderId="0"/>
    <xf numFmtId="0" fontId="5" fillId="0" borderId="0"/>
    <xf numFmtId="0" fontId="1" fillId="0" borderId="0"/>
    <xf numFmtId="0" fontId="7" fillId="0" borderId="0"/>
    <xf numFmtId="0" fontId="66" fillId="0" borderId="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7" fillId="0" borderId="0"/>
  </cellStyleXfs>
  <cellXfs count="214">
    <xf numFmtId="0" fontId="0" fillId="0" borderId="0" xfId="0"/>
    <xf numFmtId="0" fontId="3" fillId="0" borderId="0" xfId="0" applyFont="1"/>
    <xf numFmtId="0" fontId="0" fillId="0" borderId="0" xfId="0" applyAlignment="1">
      <alignment horizontal="left"/>
    </xf>
    <xf numFmtId="0" fontId="4" fillId="0" borderId="0" xfId="1"/>
    <xf numFmtId="0" fontId="3" fillId="2" borderId="0" xfId="0" applyFont="1" applyFill="1"/>
    <xf numFmtId="0" fontId="3" fillId="0" borderId="0" xfId="0" applyFont="1" applyAlignment="1">
      <alignment horizontal="right"/>
    </xf>
    <xf numFmtId="1" fontId="0" fillId="0" borderId="0" xfId="0" applyNumberFormat="1"/>
    <xf numFmtId="0" fontId="3" fillId="0" borderId="0" xfId="0" applyFont="1" applyFill="1"/>
    <xf numFmtId="0" fontId="0" fillId="0" borderId="0" xfId="0" applyAlignment="1">
      <alignment wrapText="1"/>
    </xf>
    <xf numFmtId="0" fontId="3" fillId="0" borderId="0" xfId="0" applyFont="1" applyAlignment="1">
      <alignment wrapText="1"/>
    </xf>
    <xf numFmtId="3" fontId="0" fillId="0" borderId="0" xfId="0" applyNumberFormat="1"/>
    <xf numFmtId="0" fontId="0" fillId="0" borderId="0" xfId="0" applyFont="1"/>
    <xf numFmtId="0" fontId="3" fillId="0" borderId="0" xfId="0" applyFont="1" applyAlignment="1"/>
    <xf numFmtId="0" fontId="0" fillId="0" borderId="0" xfId="0" applyAlignment="1"/>
    <xf numFmtId="1" fontId="0" fillId="0" borderId="0" xfId="0" applyNumberFormat="1" applyFill="1"/>
    <xf numFmtId="0" fontId="2" fillId="0" borderId="0" xfId="163"/>
    <xf numFmtId="0" fontId="44" fillId="0" borderId="0" xfId="163" applyFont="1"/>
    <xf numFmtId="0" fontId="2" fillId="0" borderId="0" xfId="163" applyAlignment="1">
      <alignment horizontal="left" indent="2"/>
    </xf>
    <xf numFmtId="0" fontId="46" fillId="0" borderId="0" xfId="0" applyFont="1"/>
    <xf numFmtId="0" fontId="48" fillId="0" borderId="0" xfId="78" applyNumberFormat="1" applyFont="1"/>
    <xf numFmtId="0" fontId="5" fillId="0" borderId="0" xfId="78"/>
    <xf numFmtId="0" fontId="49" fillId="0" borderId="0" xfId="78" applyNumberFormat="1" applyFont="1"/>
    <xf numFmtId="0" fontId="50" fillId="0" borderId="0" xfId="78" quotePrefix="1" applyNumberFormat="1" applyFont="1"/>
    <xf numFmtId="0" fontId="50" fillId="0" borderId="0" xfId="78" applyNumberFormat="1" applyFont="1"/>
    <xf numFmtId="0" fontId="51" fillId="0" borderId="0" xfId="78" applyNumberFormat="1" applyFont="1"/>
    <xf numFmtId="3" fontId="51" fillId="0" borderId="0" xfId="78" applyNumberFormat="1" applyFont="1"/>
    <xf numFmtId="0" fontId="52" fillId="0" borderId="0" xfId="78" applyNumberFormat="1" applyFont="1"/>
    <xf numFmtId="3" fontId="52" fillId="0" borderId="0" xfId="78" applyNumberFormat="1" applyFont="1"/>
    <xf numFmtId="1" fontId="52" fillId="0" borderId="0" xfId="78" applyNumberFormat="1" applyFont="1"/>
    <xf numFmtId="1" fontId="51" fillId="0" borderId="0" xfId="78" applyNumberFormat="1" applyFont="1"/>
    <xf numFmtId="0" fontId="5" fillId="0" borderId="0" xfId="78" quotePrefix="1" applyFont="1" applyAlignment="1">
      <alignment horizontal="right"/>
    </xf>
    <xf numFmtId="0" fontId="5" fillId="0" borderId="0" xfId="78" quotePrefix="1" applyFont="1" applyAlignment="1">
      <alignment horizontal="left"/>
    </xf>
    <xf numFmtId="0" fontId="5" fillId="30" borderId="0" xfId="78" applyFill="1"/>
    <xf numFmtId="0" fontId="52" fillId="30" borderId="0" xfId="78" applyNumberFormat="1" applyFont="1" applyFill="1"/>
    <xf numFmtId="0" fontId="5" fillId="31" borderId="0" xfId="78" applyFill="1"/>
    <xf numFmtId="0" fontId="52" fillId="31" borderId="0" xfId="78" applyNumberFormat="1" applyFont="1" applyFill="1"/>
    <xf numFmtId="1" fontId="50" fillId="0" borderId="0" xfId="78" applyNumberFormat="1" applyFont="1"/>
    <xf numFmtId="0" fontId="50" fillId="0" borderId="0" xfId="78" applyNumberFormat="1" applyFont="1" applyAlignment="1">
      <alignment horizontal="right"/>
    </xf>
    <xf numFmtId="165" fontId="52" fillId="0" borderId="0" xfId="78" applyNumberFormat="1" applyFont="1"/>
    <xf numFmtId="165" fontId="51" fillId="0" borderId="0" xfId="78" applyNumberFormat="1" applyFont="1"/>
    <xf numFmtId="0" fontId="53" fillId="0" borderId="0" xfId="78" applyNumberFormat="1" applyFont="1"/>
    <xf numFmtId="1" fontId="54" fillId="0" borderId="0" xfId="78" applyNumberFormat="1" applyFont="1"/>
    <xf numFmtId="0" fontId="55" fillId="0" borderId="0" xfId="78" applyNumberFormat="1" applyFont="1"/>
    <xf numFmtId="0" fontId="56" fillId="0" borderId="0" xfId="78" applyFont="1"/>
    <xf numFmtId="0" fontId="57" fillId="0" borderId="0" xfId="78" applyNumberFormat="1" applyFont="1"/>
    <xf numFmtId="0" fontId="58" fillId="0" borderId="0" xfId="78" applyNumberFormat="1" applyFont="1"/>
    <xf numFmtId="0" fontId="59" fillId="0" borderId="0" xfId="78" applyNumberFormat="1" applyFont="1"/>
    <xf numFmtId="1" fontId="58" fillId="0" borderId="0" xfId="78" applyNumberFormat="1" applyFont="1"/>
    <xf numFmtId="165" fontId="58" fillId="0" borderId="0" xfId="78" applyNumberFormat="1" applyFont="1"/>
    <xf numFmtId="1" fontId="60" fillId="0" borderId="0" xfId="78" applyNumberFormat="1" applyFont="1"/>
    <xf numFmtId="0" fontId="61" fillId="0" borderId="0" xfId="78" applyNumberFormat="1" applyFont="1"/>
    <xf numFmtId="0" fontId="62" fillId="0" borderId="0" xfId="78" applyNumberFormat="1" applyFont="1"/>
    <xf numFmtId="3" fontId="58" fillId="0" borderId="0" xfId="78" applyNumberFormat="1" applyFont="1"/>
    <xf numFmtId="169" fontId="58" fillId="0" borderId="0" xfId="78" applyNumberFormat="1" applyFont="1"/>
    <xf numFmtId="165" fontId="57" fillId="0" borderId="0" xfId="78" applyNumberFormat="1" applyFont="1"/>
    <xf numFmtId="0" fontId="63" fillId="0" borderId="0" xfId="78" applyFont="1"/>
    <xf numFmtId="1" fontId="59" fillId="0" borderId="0" xfId="78" applyNumberFormat="1" applyFont="1"/>
    <xf numFmtId="3" fontId="57" fillId="0" borderId="0" xfId="78" applyNumberFormat="1" applyFont="1"/>
    <xf numFmtId="0" fontId="7" fillId="0" borderId="0" xfId="0" applyFont="1"/>
    <xf numFmtId="1" fontId="5" fillId="0" borderId="0" xfId="78" applyNumberFormat="1"/>
    <xf numFmtId="3" fontId="51" fillId="3" borderId="0" xfId="78" applyNumberFormat="1" applyFont="1" applyFill="1" applyAlignment="1">
      <alignment horizontal="left"/>
    </xf>
    <xf numFmtId="3" fontId="0" fillId="0" borderId="0" xfId="0" applyNumberFormat="1" applyAlignment="1"/>
    <xf numFmtId="0" fontId="46" fillId="0" borderId="0" xfId="0" applyFont="1" applyAlignment="1">
      <alignment horizontal="left"/>
    </xf>
    <xf numFmtId="0" fontId="4" fillId="0" borderId="0" xfId="1" applyAlignment="1">
      <alignment horizontal="left" indent="2"/>
    </xf>
    <xf numFmtId="0" fontId="64" fillId="0" borderId="0" xfId="0" applyFont="1" applyAlignment="1">
      <alignment horizontal="left"/>
    </xf>
    <xf numFmtId="0" fontId="46" fillId="0" borderId="0" xfId="0" applyFont="1" applyFill="1" applyBorder="1"/>
    <xf numFmtId="0" fontId="1" fillId="0" borderId="0" xfId="163" applyFont="1"/>
    <xf numFmtId="0" fontId="5" fillId="0" borderId="0" xfId="2"/>
    <xf numFmtId="165" fontId="46" fillId="0" borderId="0" xfId="0" applyNumberFormat="1" applyFont="1"/>
    <xf numFmtId="165" fontId="47" fillId="0" borderId="0" xfId="0" applyNumberFormat="1" applyFont="1"/>
    <xf numFmtId="0" fontId="11" fillId="0" borderId="0" xfId="179"/>
    <xf numFmtId="0" fontId="11" fillId="0" borderId="0" xfId="52" applyFont="1"/>
    <xf numFmtId="0" fontId="22" fillId="0" borderId="16" xfId="57" applyFont="1" applyFill="1" applyBorder="1" applyAlignment="1">
      <alignment wrapText="1"/>
    </xf>
    <xf numFmtId="0" fontId="66" fillId="0" borderId="0" xfId="179" applyFont="1"/>
    <xf numFmtId="0" fontId="67" fillId="0" borderId="0" xfId="179" applyFont="1"/>
    <xf numFmtId="0" fontId="39" fillId="0" borderId="0" xfId="139" applyFont="1" applyFill="1" applyBorder="1" applyAlignment="1">
      <alignment horizontal="left"/>
    </xf>
    <xf numFmtId="0" fontId="11" fillId="0" borderId="0" xfId="179" applyAlignment="1" applyProtection="1">
      <alignment horizontal="left"/>
    </xf>
    <xf numFmtId="0" fontId="22" fillId="0" borderId="24" xfId="119" applyFont="1" applyFill="1" applyBorder="1" applyAlignment="1">
      <alignment wrapText="1"/>
    </xf>
    <xf numFmtId="0" fontId="0" fillId="0" borderId="11" xfId="29" applyFont="1" applyFill="1" applyBorder="1" applyAlignment="1">
      <alignment wrapText="1"/>
    </xf>
    <xf numFmtId="3" fontId="0" fillId="0" borderId="11" xfId="29" applyNumberFormat="1" applyFont="1" applyFill="1" applyAlignment="1">
      <alignment horizontal="right" wrapText="1"/>
    </xf>
    <xf numFmtId="166" fontId="0" fillId="0" borderId="11" xfId="29" applyNumberFormat="1" applyFont="1" applyFill="1" applyAlignment="1">
      <alignment horizontal="right" wrapText="1"/>
    </xf>
    <xf numFmtId="3" fontId="22" fillId="0" borderId="24" xfId="119" applyNumberFormat="1" applyFill="1" applyAlignment="1">
      <alignment horizontal="right" wrapText="1"/>
    </xf>
    <xf numFmtId="166" fontId="22" fillId="0" borderId="24" xfId="119" applyNumberFormat="1" applyFill="1" applyAlignment="1">
      <alignment horizontal="right" wrapText="1"/>
    </xf>
    <xf numFmtId="0" fontId="68" fillId="0" borderId="0" xfId="179" applyFont="1"/>
    <xf numFmtId="17" fontId="0" fillId="0" borderId="0" xfId="0" applyNumberFormat="1" applyAlignment="1">
      <alignment horizontal="left"/>
    </xf>
    <xf numFmtId="1" fontId="46" fillId="0" borderId="0" xfId="0" applyNumberFormat="1" applyFont="1"/>
    <xf numFmtId="0" fontId="0" fillId="2" borderId="0" xfId="0" applyFill="1"/>
    <xf numFmtId="0" fontId="0" fillId="0" borderId="0" xfId="0" applyAlignment="1">
      <alignment horizontal="right"/>
    </xf>
    <xf numFmtId="0" fontId="65" fillId="0" borderId="0" xfId="0" applyFont="1"/>
    <xf numFmtId="0" fontId="0" fillId="32" borderId="0" xfId="0" applyFill="1"/>
    <xf numFmtId="0" fontId="0" fillId="0" borderId="0" xfId="0" applyFill="1"/>
    <xf numFmtId="1" fontId="0" fillId="33" borderId="0" xfId="0" applyNumberFormat="1" applyFill="1"/>
    <xf numFmtId="0" fontId="69" fillId="0" borderId="0" xfId="2" applyNumberFormat="1" applyFont="1"/>
    <xf numFmtId="0" fontId="70" fillId="0" borderId="0" xfId="2" applyFont="1"/>
    <xf numFmtId="0" fontId="71" fillId="0" borderId="0" xfId="2" applyNumberFormat="1" applyFont="1"/>
    <xf numFmtId="0" fontId="72" fillId="0" borderId="0" xfId="2" applyNumberFormat="1" applyFont="1"/>
    <xf numFmtId="0" fontId="73" fillId="0" borderId="0" xfId="2" applyNumberFormat="1" applyFont="1"/>
    <xf numFmtId="1" fontId="72" fillId="0" borderId="0" xfId="2" applyNumberFormat="1" applyFont="1"/>
    <xf numFmtId="3" fontId="72" fillId="0" borderId="0" xfId="2" applyNumberFormat="1" applyFont="1"/>
    <xf numFmtId="164" fontId="72" fillId="0" borderId="0" xfId="2" applyNumberFormat="1" applyFont="1"/>
    <xf numFmtId="165" fontId="72" fillId="0" borderId="0" xfId="2" applyNumberFormat="1" applyFont="1"/>
    <xf numFmtId="0" fontId="70" fillId="0" borderId="0" xfId="78" applyFont="1"/>
    <xf numFmtId="0" fontId="3" fillId="0" borderId="0" xfId="0" applyFont="1" applyAlignment="1">
      <alignment horizontal="center"/>
    </xf>
    <xf numFmtId="0" fontId="3" fillId="2" borderId="27" xfId="0" applyFont="1" applyFill="1" applyBorder="1"/>
    <xf numFmtId="0" fontId="3" fillId="2" borderId="6" xfId="0" applyFont="1" applyFill="1" applyBorder="1"/>
    <xf numFmtId="0" fontId="3" fillId="2" borderId="0" xfId="0" applyFont="1" applyFill="1" applyBorder="1"/>
    <xf numFmtId="0" fontId="3" fillId="2" borderId="7" xfId="0" applyFont="1" applyFill="1" applyBorder="1"/>
    <xf numFmtId="0" fontId="0" fillId="0" borderId="28" xfId="0" applyBorder="1"/>
    <xf numFmtId="0" fontId="0" fillId="0" borderId="6" xfId="0" applyBorder="1"/>
    <xf numFmtId="0" fontId="0" fillId="0" borderId="0" xfId="0" applyBorder="1"/>
    <xf numFmtId="0" fontId="0" fillId="0" borderId="7" xfId="0" applyBorder="1"/>
    <xf numFmtId="0" fontId="3" fillId="0" borderId="29" xfId="0" applyFont="1" applyBorder="1"/>
    <xf numFmtId="0" fontId="3" fillId="0" borderId="8" xfId="0" applyFont="1" applyBorder="1"/>
    <xf numFmtId="0" fontId="3" fillId="0" borderId="1" xfId="0" applyFont="1" applyBorder="1"/>
    <xf numFmtId="0" fontId="3" fillId="0" borderId="9" xfId="0" applyFont="1" applyBorder="1"/>
    <xf numFmtId="0" fontId="5" fillId="0" borderId="0" xfId="0" applyFont="1" applyFill="1" applyBorder="1"/>
    <xf numFmtId="0" fontId="5" fillId="0" borderId="0" xfId="0" applyFont="1" applyFill="1" applyBorder="1" applyAlignment="1">
      <alignment horizontal="center"/>
    </xf>
    <xf numFmtId="0" fontId="74" fillId="0" borderId="0" xfId="0" applyFont="1"/>
    <xf numFmtId="0" fontId="75" fillId="0" borderId="0" xfId="72" applyFont="1" applyFill="1" applyBorder="1" applyAlignment="1" applyProtection="1"/>
    <xf numFmtId="0" fontId="5" fillId="0" borderId="0" xfId="0" applyFont="1" applyFill="1" applyBorder="1" applyAlignment="1">
      <alignment horizontal="right"/>
    </xf>
    <xf numFmtId="0" fontId="76" fillId="0" borderId="0" xfId="0" applyFont="1" applyFill="1" applyBorder="1"/>
    <xf numFmtId="0" fontId="77" fillId="0" borderId="0" xfId="0" applyFont="1" applyFill="1" applyBorder="1"/>
    <xf numFmtId="0" fontId="70" fillId="0" borderId="0" xfId="0" applyFont="1" applyFill="1" applyBorder="1"/>
    <xf numFmtId="0" fontId="78" fillId="0" borderId="0" xfId="0" applyFont="1" applyFill="1" applyBorder="1"/>
    <xf numFmtId="0" fontId="79" fillId="0" borderId="30" xfId="0" applyFont="1" applyFill="1" applyBorder="1"/>
    <xf numFmtId="0" fontId="79" fillId="0" borderId="31" xfId="0" applyFont="1" applyFill="1" applyBorder="1"/>
    <xf numFmtId="0" fontId="79" fillId="0" borderId="30" xfId="0" applyFont="1" applyFill="1" applyBorder="1" applyAlignment="1">
      <alignment horizontal="center" wrapText="1"/>
    </xf>
    <xf numFmtId="0" fontId="79" fillId="0" borderId="0" xfId="0" applyFont="1" applyFill="1" applyBorder="1"/>
    <xf numFmtId="0" fontId="79" fillId="0" borderId="32" xfId="0" applyFont="1" applyFill="1" applyBorder="1"/>
    <xf numFmtId="0" fontId="79" fillId="0" borderId="0" xfId="0" applyFont="1" applyFill="1" applyBorder="1" applyAlignment="1">
      <alignment horizontal="center" wrapText="1"/>
    </xf>
    <xf numFmtId="0" fontId="79" fillId="0" borderId="0" xfId="0" applyFont="1" applyFill="1" applyBorder="1" applyAlignment="1"/>
    <xf numFmtId="164" fontId="79" fillId="0" borderId="0" xfId="0" applyNumberFormat="1" applyFont="1" applyFill="1" applyBorder="1"/>
    <xf numFmtId="164" fontId="79" fillId="0" borderId="32" xfId="0" applyNumberFormat="1" applyFont="1" applyFill="1" applyBorder="1"/>
    <xf numFmtId="170" fontId="79" fillId="0" borderId="0" xfId="171" applyNumberFormat="1" applyFont="1" applyFill="1" applyBorder="1" applyAlignment="1">
      <alignment horizontal="center"/>
    </xf>
    <xf numFmtId="2" fontId="81" fillId="0" borderId="0" xfId="0" applyNumberFormat="1" applyFont="1" applyFill="1" applyBorder="1" applyAlignment="1">
      <alignment horizontal="left" indent="1"/>
    </xf>
    <xf numFmtId="170" fontId="5" fillId="0" borderId="0" xfId="171" applyNumberFormat="1" applyFont="1" applyFill="1" applyBorder="1" applyAlignment="1">
      <alignment horizontal="center"/>
    </xf>
    <xf numFmtId="2" fontId="5" fillId="0" borderId="0" xfId="0" applyNumberFormat="1" applyFont="1" applyFill="1" applyBorder="1" applyAlignment="1">
      <alignment horizontal="left" indent="2"/>
    </xf>
    <xf numFmtId="164" fontId="5" fillId="0" borderId="0" xfId="0" applyNumberFormat="1" applyFont="1" applyFill="1" applyBorder="1"/>
    <xf numFmtId="164" fontId="5" fillId="0" borderId="32" xfId="0" applyNumberFormat="1" applyFont="1" applyFill="1" applyBorder="1"/>
    <xf numFmtId="0" fontId="5" fillId="0" borderId="0" xfId="0" applyFont="1" applyFill="1" applyBorder="1" applyAlignment="1">
      <alignment horizontal="left" indent="2"/>
    </xf>
    <xf numFmtId="164" fontId="5" fillId="0" borderId="0" xfId="0" applyNumberFormat="1" applyFont="1" applyFill="1" applyBorder="1" applyAlignment="1">
      <alignment horizontal="right"/>
    </xf>
    <xf numFmtId="164" fontId="5" fillId="0" borderId="32" xfId="0" applyNumberFormat="1" applyFont="1" applyFill="1" applyBorder="1" applyAlignment="1">
      <alignment horizontal="right"/>
    </xf>
    <xf numFmtId="0" fontId="81" fillId="0" borderId="0" xfId="0" applyFont="1" applyFill="1" applyBorder="1" applyAlignment="1">
      <alignment horizontal="left" wrapText="1" indent="1"/>
    </xf>
    <xf numFmtId="0" fontId="5" fillId="0" borderId="0" xfId="0" applyFont="1" applyFill="1" applyBorder="1" applyAlignment="1"/>
    <xf numFmtId="2" fontId="83" fillId="0" borderId="0" xfId="0" applyNumberFormat="1" applyFont="1" applyFill="1" applyBorder="1" applyAlignment="1"/>
    <xf numFmtId="0" fontId="5" fillId="0" borderId="32" xfId="0" applyFont="1" applyFill="1" applyBorder="1"/>
    <xf numFmtId="1" fontId="84" fillId="0" borderId="0" xfId="0" applyNumberFormat="1" applyFont="1" applyFill="1" applyBorder="1" applyAlignment="1">
      <alignment horizontal="left" indent="2"/>
    </xf>
    <xf numFmtId="3" fontId="5" fillId="0" borderId="0" xfId="0" applyNumberFormat="1" applyFont="1" applyFill="1" applyBorder="1"/>
    <xf numFmtId="3" fontId="5" fillId="0" borderId="32" xfId="0" applyNumberFormat="1" applyFont="1" applyFill="1" applyBorder="1"/>
    <xf numFmtId="1" fontId="86" fillId="0" borderId="0" xfId="0" applyNumberFormat="1" applyFont="1" applyFill="1" applyBorder="1" applyAlignment="1">
      <alignment horizontal="left" wrapText="1" indent="1"/>
    </xf>
    <xf numFmtId="3" fontId="79" fillId="0" borderId="0" xfId="0" applyNumberFormat="1" applyFont="1" applyFill="1" applyBorder="1"/>
    <xf numFmtId="3" fontId="79" fillId="0" borderId="32" xfId="0" applyNumberFormat="1" applyFont="1" applyFill="1" applyBorder="1"/>
    <xf numFmtId="2" fontId="83" fillId="0" borderId="0" xfId="0" applyNumberFormat="1" applyFont="1" applyFill="1" applyBorder="1" applyAlignment="1">
      <alignment wrapText="1"/>
    </xf>
    <xf numFmtId="2" fontId="79" fillId="0" borderId="0" xfId="0" applyNumberFormat="1" applyFont="1" applyFill="1" applyBorder="1"/>
    <xf numFmtId="2" fontId="79" fillId="0" borderId="32" xfId="0" applyNumberFormat="1" applyFont="1" applyFill="1" applyBorder="1"/>
    <xf numFmtId="166" fontId="5" fillId="0" borderId="0" xfId="171" applyNumberFormat="1" applyFont="1" applyFill="1" applyBorder="1" applyAlignment="1">
      <alignment horizontal="center"/>
    </xf>
    <xf numFmtId="0" fontId="90" fillId="0" borderId="0" xfId="0" applyFont="1" applyFill="1" applyBorder="1"/>
    <xf numFmtId="0" fontId="5" fillId="0" borderId="0" xfId="0" applyFont="1" applyFill="1" applyBorder="1" applyAlignment="1">
      <alignment horizontal="left"/>
    </xf>
    <xf numFmtId="0" fontId="79" fillId="0" borderId="0" xfId="0" applyFont="1" applyFill="1" applyBorder="1" applyAlignment="1">
      <alignment horizontal="left"/>
    </xf>
    <xf numFmtId="0" fontId="72" fillId="0" borderId="0" xfId="0" applyFont="1" applyFill="1" applyBorder="1" applyAlignment="1">
      <alignment horizontal="left" indent="4"/>
    </xf>
    <xf numFmtId="0" fontId="92" fillId="0" borderId="0" xfId="0" applyFont="1" applyFill="1" applyBorder="1"/>
    <xf numFmtId="0" fontId="77" fillId="0" borderId="0" xfId="0" applyFont="1" applyFill="1" applyBorder="1" applyAlignment="1">
      <alignment horizontal="right"/>
    </xf>
    <xf numFmtId="165" fontId="79" fillId="0" borderId="0" xfId="0" applyNumberFormat="1" applyFont="1" applyFill="1" applyBorder="1"/>
    <xf numFmtId="165" fontId="5" fillId="0" borderId="0" xfId="0" applyNumberFormat="1" applyFont="1" applyFill="1" applyBorder="1"/>
    <xf numFmtId="165" fontId="5" fillId="0" borderId="32" xfId="0" applyNumberFormat="1" applyFont="1" applyFill="1" applyBorder="1"/>
    <xf numFmtId="165" fontId="5" fillId="0" borderId="0" xfId="0" applyNumberFormat="1" applyFont="1" applyFill="1" applyBorder="1" applyAlignment="1">
      <alignment horizontal="right"/>
    </xf>
    <xf numFmtId="165" fontId="5" fillId="0" borderId="32" xfId="0" applyNumberFormat="1" applyFont="1" applyFill="1" applyBorder="1" applyAlignment="1">
      <alignment horizontal="right"/>
    </xf>
    <xf numFmtId="1" fontId="86" fillId="0" borderId="0" xfId="0" applyNumberFormat="1" applyFont="1" applyFill="1" applyBorder="1" applyAlignment="1">
      <alignment horizontal="left" indent="1"/>
    </xf>
    <xf numFmtId="0" fontId="93" fillId="0" borderId="0" xfId="0" applyFont="1" applyFill="1" applyBorder="1" applyAlignment="1">
      <alignment horizontal="left"/>
    </xf>
    <xf numFmtId="0" fontId="0" fillId="0" borderId="0" xfId="0" applyNumberFormat="1" applyAlignment="1"/>
    <xf numFmtId="2" fontId="46" fillId="0" borderId="0" xfId="0" applyNumberFormat="1" applyFont="1"/>
    <xf numFmtId="0" fontId="44" fillId="29" borderId="0" xfId="163" applyFont="1" applyFill="1"/>
    <xf numFmtId="0" fontId="0" fillId="0" borderId="0" xfId="0" applyFont="1" applyFill="1"/>
    <xf numFmtId="0" fontId="4" fillId="0" borderId="0" xfId="1" applyAlignment="1">
      <alignment horizontal="left"/>
    </xf>
    <xf numFmtId="0" fontId="0" fillId="0" borderId="0" xfId="0" applyBorder="1" applyAlignment="1"/>
    <xf numFmtId="1" fontId="0" fillId="34" borderId="0" xfId="0" applyNumberFormat="1" applyFill="1"/>
    <xf numFmtId="1" fontId="0" fillId="0" borderId="0" xfId="0" applyNumberFormat="1" applyAlignment="1"/>
    <xf numFmtId="1" fontId="0" fillId="0" borderId="0" xfId="170" applyNumberFormat="1" applyFont="1" applyFill="1" applyBorder="1" applyAlignment="1"/>
    <xf numFmtId="1" fontId="0" fillId="0" borderId="0" xfId="0" applyNumberFormat="1" applyFill="1" applyAlignment="1"/>
    <xf numFmtId="1" fontId="0" fillId="32" borderId="0" xfId="0" applyNumberFormat="1" applyFill="1" applyAlignment="1"/>
    <xf numFmtId="3" fontId="5" fillId="0" borderId="0" xfId="0" applyNumberFormat="1" applyFont="1" applyFill="1" applyBorder="1" applyAlignment="1">
      <alignment horizontal="right"/>
    </xf>
    <xf numFmtId="166" fontId="5" fillId="0" borderId="0" xfId="171" applyNumberFormat="1" applyFont="1" applyFill="1" applyBorder="1" applyAlignment="1">
      <alignment horizontal="right"/>
    </xf>
    <xf numFmtId="170" fontId="5" fillId="0" borderId="33" xfId="171" applyNumberFormat="1" applyFont="1" applyFill="1" applyBorder="1" applyAlignment="1">
      <alignment horizontal="center"/>
    </xf>
    <xf numFmtId="0" fontId="81" fillId="0" borderId="0" xfId="0" applyFont="1" applyFill="1" applyBorder="1" applyAlignment="1">
      <alignment horizontal="left" indent="1"/>
    </xf>
    <xf numFmtId="49" fontId="94" fillId="0" borderId="0" xfId="0" applyNumberFormat="1" applyFont="1" applyFill="1" applyBorder="1" applyAlignment="1"/>
    <xf numFmtId="49" fontId="94" fillId="0" borderId="0" xfId="0" applyNumberFormat="1" applyFont="1" applyFill="1" applyBorder="1" applyAlignment="1">
      <alignment horizontal="right"/>
    </xf>
    <xf numFmtId="0" fontId="90" fillId="0" borderId="0" xfId="0" applyFont="1" applyFill="1" applyBorder="1" applyAlignment="1">
      <alignment horizontal="left"/>
    </xf>
    <xf numFmtId="49" fontId="5" fillId="0" borderId="0" xfId="0" applyNumberFormat="1" applyFont="1" applyFill="1" applyBorder="1" applyAlignment="1"/>
    <xf numFmtId="49" fontId="5" fillId="0" borderId="0" xfId="0" applyNumberFormat="1" applyFont="1" applyFill="1" applyBorder="1" applyAlignment="1">
      <alignment horizontal="right"/>
    </xf>
    <xf numFmtId="2" fontId="5" fillId="0" borderId="0" xfId="0" applyNumberFormat="1" applyFont="1" applyFill="1" applyBorder="1" applyAlignment="1">
      <alignment horizontal="left"/>
    </xf>
    <xf numFmtId="2" fontId="5" fillId="0" borderId="0" xfId="0" applyNumberFormat="1" applyFont="1" applyFill="1" applyBorder="1" applyAlignment="1">
      <alignment horizontal="left" indent="4"/>
    </xf>
    <xf numFmtId="165" fontId="5" fillId="0" borderId="0" xfId="213" applyNumberFormat="1" applyFont="1" applyFill="1" applyBorder="1" applyAlignment="1">
      <alignment horizontal="right"/>
    </xf>
    <xf numFmtId="165" fontId="5" fillId="0" borderId="0" xfId="213" applyNumberFormat="1" applyFont="1" applyFill="1" applyAlignment="1">
      <alignment horizontal="right"/>
    </xf>
    <xf numFmtId="49" fontId="5" fillId="0" borderId="0" xfId="213" applyNumberFormat="1" applyFont="1" applyBorder="1" applyAlignment="1">
      <alignment horizontal="right"/>
    </xf>
    <xf numFmtId="49" fontId="5" fillId="0" borderId="0" xfId="213" applyNumberFormat="1" applyFont="1" applyFill="1" applyBorder="1" applyAlignment="1">
      <alignment horizontal="right"/>
    </xf>
    <xf numFmtId="165" fontId="91" fillId="0" borderId="0" xfId="0" applyNumberFormat="1" applyFont="1" applyFill="1" applyBorder="1" applyAlignment="1"/>
    <xf numFmtId="2" fontId="91" fillId="0" borderId="0" xfId="0" applyNumberFormat="1" applyFont="1" applyFill="1" applyBorder="1" applyAlignment="1">
      <alignment horizontal="left" indent="3"/>
    </xf>
    <xf numFmtId="0" fontId="91" fillId="0" borderId="0" xfId="0" applyFont="1" applyFill="1" applyBorder="1"/>
    <xf numFmtId="165" fontId="91" fillId="0" borderId="0" xfId="0" applyNumberFormat="1" applyFont="1" applyFill="1" applyBorder="1"/>
    <xf numFmtId="3" fontId="5" fillId="0" borderId="0" xfId="0" applyNumberFormat="1" applyFont="1" applyFill="1" applyBorder="1" applyAlignment="1"/>
    <xf numFmtId="1" fontId="5" fillId="0" borderId="0" xfId="0" applyNumberFormat="1" applyFont="1" applyFill="1" applyBorder="1" applyAlignment="1"/>
    <xf numFmtId="166" fontId="79" fillId="0" borderId="33" xfId="171" applyNumberFormat="1" applyFont="1" applyFill="1" applyBorder="1" applyAlignment="1">
      <alignment horizontal="center"/>
    </xf>
    <xf numFmtId="166" fontId="5" fillId="0" borderId="33" xfId="0" applyNumberFormat="1" applyFont="1" applyFill="1" applyBorder="1" applyAlignment="1">
      <alignment horizontal="center"/>
    </xf>
    <xf numFmtId="0" fontId="79" fillId="0" borderId="34" xfId="0" applyFont="1" applyFill="1" applyBorder="1" applyAlignment="1">
      <alignment horizontal="center" wrapText="1"/>
    </xf>
    <xf numFmtId="165" fontId="91" fillId="0" borderId="0" xfId="0" applyNumberFormat="1" applyFont="1" applyFill="1" applyBorder="1" applyAlignment="1">
      <alignment horizontal="right"/>
    </xf>
    <xf numFmtId="2" fontId="91" fillId="0" borderId="0" xfId="0" applyNumberFormat="1" applyFont="1" applyFill="1" applyBorder="1" applyAlignment="1">
      <alignment horizontal="left" indent="2"/>
    </xf>
    <xf numFmtId="165" fontId="91" fillId="0" borderId="32" xfId="0" applyNumberFormat="1" applyFont="1" applyFill="1" applyBorder="1"/>
    <xf numFmtId="0" fontId="79" fillId="0" borderId="35" xfId="0" applyFont="1" applyFill="1" applyBorder="1" applyAlignment="1">
      <alignment horizontal="center" wrapText="1"/>
    </xf>
    <xf numFmtId="0" fontId="79" fillId="0" borderId="36" xfId="0" applyFont="1" applyFill="1" applyBorder="1"/>
    <xf numFmtId="0" fontId="79" fillId="0" borderId="35" xfId="0" applyFont="1" applyFill="1" applyBorder="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11" fillId="0" borderId="15" xfId="54" applyFont="1" applyFill="1" applyBorder="1" applyAlignment="1">
      <alignment wrapText="1"/>
    </xf>
  </cellXfs>
  <cellStyles count="21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xfId="170" builtinId="3"/>
    <cellStyle name="Comma 2" xfId="34"/>
    <cellStyle name="Comma 2 2" xfId="35"/>
    <cellStyle name="Comma 2 2 2" xfId="180"/>
    <cellStyle name="Comma 2 2 3" xfId="181"/>
    <cellStyle name="Comma 2 3" xfId="182"/>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 builtinId="8"/>
    <cellStyle name="Hyperlink 2" xfId="72"/>
    <cellStyle name="Input 2" xfId="73"/>
    <cellStyle name="Linked Cell 2" xfId="74"/>
    <cellStyle name="Neutral 2" xfId="75"/>
    <cellStyle name="Normal" xfId="0" builtinId="0"/>
    <cellStyle name="Normal 10" xfId="76"/>
    <cellStyle name="Normal 11" xfId="77"/>
    <cellStyle name="Normal 12" xfId="163"/>
    <cellStyle name="Normal 2" xfId="2"/>
    <cellStyle name="Normal 2 2" xfId="78"/>
    <cellStyle name="Normal 2 2 2" xfId="183"/>
    <cellStyle name="Normal 2 2 3" xfId="184"/>
    <cellStyle name="Normal 2 3" xfId="79"/>
    <cellStyle name="Normal 2 4" xfId="179"/>
    <cellStyle name="Normal 2 5" xfId="213"/>
    <cellStyle name="Normal 3" xfId="3"/>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185"/>
    <cellStyle name="Normal 3 9" xfId="186"/>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4 8" xfId="187"/>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xfId="171"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file://localhost/S/%5CDEMAND%20POLICY%20AND%20ANALYSIS%20DIVISION%5C9-MARKET%20ANALYSIS%5CEE%20TRENDS%20WG%5CNEUD%5CIMAGES%5CCANADA_BLK.JPG" TargetMode="External"/></Relationships>
</file>

<file path=xl/drawings/drawing1.xml><?xml version="1.0" encoding="utf-8"?>
<xdr:wsDr xmlns:xdr="http://schemas.openxmlformats.org/drawingml/2006/spreadsheetDrawing" xmlns:a="http://schemas.openxmlformats.org/drawingml/2006/main">
  <xdr:twoCellAnchor editAs="oneCell">
    <xdr:from>
      <xdr:col>27</xdr:col>
      <xdr:colOff>711200</xdr:colOff>
      <xdr:row>0</xdr:row>
      <xdr:rowOff>215900</xdr:rowOff>
    </xdr:from>
    <xdr:to>
      <xdr:col>29</xdr:col>
      <xdr:colOff>0</xdr:colOff>
      <xdr:row>0</xdr:row>
      <xdr:rowOff>444500</xdr:rowOff>
    </xdr:to>
    <xdr:pic>
      <xdr:nvPicPr>
        <xdr:cNvPr id="2" name="Picture 2" descr="S:\DEMAND POLICY AND ANALYSIS DIVISION\9-MARKET ANALYSIS\EE TRENDS WG\NEUD\IMAGES\CANADA_BLK.JPG"/>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23317200" y="215900"/>
          <a:ext cx="10795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ia.gov/outlooks/aeo/supplement/excel/suptab_49.xlsx" TargetMode="External"/><Relationship Id="rId3" Type="http://schemas.openxmlformats.org/officeDocument/2006/relationships/hyperlink" Target="http://www5.statcan.gc.ca/cansim/a33?lang=eng&amp;spMode=tables&amp;themeID=4021&amp;chunkSize=166" TargetMode="External"/><Relationship Id="rId7" Type="http://schemas.openxmlformats.org/officeDocument/2006/relationships/hyperlink" Target="https://www.theicct.org/transportation-roadmap" TargetMode="External"/><Relationship Id="rId12" Type="http://schemas.openxmlformats.org/officeDocument/2006/relationships/hyperlink" Target="http://oee.nrcan.gc.ca/corporate/statistics/neud/dpa/menus/trends/handbook/handbook_tran_00.cfm" TargetMode="External"/><Relationship Id="rId2" Type="http://schemas.openxmlformats.org/officeDocument/2006/relationships/hyperlink" Target="http://www5.statcan.gc.ca/cansim/a26?lang=eng&amp;retrLang=eng&amp;id=4050062&amp;tabMode=dataTable&amp;p1=-1&amp;p2=9&amp;srchLan=-1" TargetMode="External"/><Relationship Id="rId1" Type="http://schemas.openxmlformats.org/officeDocument/2006/relationships/hyperlink" Target="http://www5.statcan.gc.ca/cansim/a26?lang=eng&amp;retrLang=eng&amp;id=4050004&amp;tabMode=dataTable&amp;p1=-1&amp;p2=9&amp;srchLan=-1" TargetMode="External"/><Relationship Id="rId6" Type="http://schemas.openxmlformats.org/officeDocument/2006/relationships/hyperlink" Target="https://www.tc.gc.ca/eng/policy/anre-menu.htm" TargetMode="External"/><Relationship Id="rId11" Type="http://schemas.openxmlformats.org/officeDocument/2006/relationships/hyperlink" Target="http://www.statcan.gc.ca/pub/53-223-x/53-223-x2009000-eng.htm" TargetMode="External"/><Relationship Id="rId5" Type="http://schemas.openxmlformats.org/officeDocument/2006/relationships/hyperlink" Target="http://www5.statcan.gc.ca/cansim/a26?lang=eng&amp;retrLang=eng&amp;id=4050118&amp;tabMode=dataTable&amp;p1=-1&amp;p2=9&amp;srchLan=-1" TargetMode="External"/><Relationship Id="rId10" Type="http://schemas.openxmlformats.org/officeDocument/2006/relationships/hyperlink" Target="http://oee.nrcan.gc.ca/publications/statistics/cvs09/pdf/cvs09.pdf" TargetMode="External"/><Relationship Id="rId4" Type="http://schemas.openxmlformats.org/officeDocument/2006/relationships/hyperlink" Target="http://www5.statcan.gc.ca/cansim/a26?lang=eng&amp;retrLang=eng&amp;id=4050117&amp;tabMode=dataTable&amp;p1=-1&amp;p2=9&amp;srchLan=-1" TargetMode="External"/><Relationship Id="rId9" Type="http://schemas.openxmlformats.org/officeDocument/2006/relationships/hyperlink" Target="http://www5.statcan.gc.ca/cansim/a26?lang=eng&amp;retrLang=eng&amp;id=4050063&amp;tabMode=dataTable&amp;p1=-1&amp;p2=9&amp;srchLan=-1"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abSelected="1" workbookViewId="0"/>
  </sheetViews>
  <sheetFormatPr defaultColWidth="8.85546875" defaultRowHeight="15"/>
  <cols>
    <col min="1" max="1" width="8.85546875" customWidth="1"/>
    <col min="2" max="2" width="59.5703125" customWidth="1"/>
  </cols>
  <sheetData>
    <row r="1" spans="1:3">
      <c r="A1" s="1" t="s">
        <v>899</v>
      </c>
    </row>
    <row r="3" spans="1:3">
      <c r="A3" s="1" t="s">
        <v>807</v>
      </c>
      <c r="B3" s="18" t="s">
        <v>404</v>
      </c>
    </row>
    <row r="4" spans="1:3">
      <c r="B4" s="62">
        <v>2016</v>
      </c>
    </row>
    <row r="5" spans="1:3">
      <c r="B5" s="18" t="s">
        <v>794</v>
      </c>
    </row>
    <row r="6" spans="1:3">
      <c r="B6" s="18" t="s">
        <v>405</v>
      </c>
    </row>
    <row r="7" spans="1:3">
      <c r="B7" s="63" t="s">
        <v>406</v>
      </c>
    </row>
    <row r="8" spans="1:3">
      <c r="B8" s="65" t="s">
        <v>796</v>
      </c>
    </row>
    <row r="9" spans="1:3">
      <c r="B9" s="18" t="s">
        <v>797</v>
      </c>
      <c r="C9" t="s">
        <v>795</v>
      </c>
    </row>
    <row r="11" spans="1:3">
      <c r="B11" s="172" t="s">
        <v>787</v>
      </c>
    </row>
    <row r="12" spans="1:3">
      <c r="B12" s="8" t="s">
        <v>799</v>
      </c>
    </row>
    <row r="13" spans="1:3">
      <c r="B13" s="172" t="s">
        <v>789</v>
      </c>
    </row>
    <row r="14" spans="1:3">
      <c r="B14" s="172" t="s">
        <v>790</v>
      </c>
    </row>
    <row r="15" spans="1:3">
      <c r="B15" s="3" t="s">
        <v>67</v>
      </c>
    </row>
    <row r="17" spans="2:3">
      <c r="B17" t="s">
        <v>787</v>
      </c>
    </row>
    <row r="18" spans="2:3">
      <c r="B18" s="8" t="s">
        <v>798</v>
      </c>
    </row>
    <row r="19" spans="2:3">
      <c r="B19" t="s">
        <v>788</v>
      </c>
    </row>
    <row r="20" spans="2:3">
      <c r="B20" t="s">
        <v>790</v>
      </c>
    </row>
    <row r="21" spans="2:3">
      <c r="B21" s="3" t="s">
        <v>68</v>
      </c>
    </row>
    <row r="23" spans="2:3">
      <c r="B23" t="s">
        <v>787</v>
      </c>
    </row>
    <row r="24" spans="2:3">
      <c r="B24" s="2" t="s">
        <v>792</v>
      </c>
      <c r="C24" s="3"/>
    </row>
    <row r="25" spans="2:3">
      <c r="B25" t="s">
        <v>64</v>
      </c>
      <c r="C25" s="3"/>
    </row>
    <row r="26" spans="2:3">
      <c r="B26" s="3" t="s">
        <v>36</v>
      </c>
      <c r="C26" s="3"/>
    </row>
    <row r="28" spans="2:3">
      <c r="B28" s="18" t="s">
        <v>800</v>
      </c>
    </row>
    <row r="29" spans="2:3">
      <c r="B29" s="18" t="s">
        <v>801</v>
      </c>
    </row>
    <row r="30" spans="2:3">
      <c r="B30" s="62" t="s">
        <v>802</v>
      </c>
    </row>
    <row r="31" spans="2:3">
      <c r="B31" s="18" t="s">
        <v>803</v>
      </c>
    </row>
    <row r="32" spans="2:3">
      <c r="B32" s="18" t="s">
        <v>806</v>
      </c>
    </row>
    <row r="33" spans="1:3">
      <c r="B33" s="173" t="s">
        <v>804</v>
      </c>
    </row>
    <row r="34" spans="1:3">
      <c r="B34" s="64" t="s">
        <v>805</v>
      </c>
    </row>
    <row r="36" spans="1:3">
      <c r="B36" t="s">
        <v>793</v>
      </c>
    </row>
    <row r="37" spans="1:3">
      <c r="B37" s="84">
        <v>42736</v>
      </c>
    </row>
    <row r="38" spans="1:3">
      <c r="B38" t="s">
        <v>419</v>
      </c>
    </row>
    <row r="39" spans="1:3">
      <c r="B39" s="3" t="s">
        <v>629</v>
      </c>
    </row>
    <row r="40" spans="1:3">
      <c r="B40" t="s">
        <v>630</v>
      </c>
    </row>
    <row r="42" spans="1:3">
      <c r="A42" s="1" t="s">
        <v>10</v>
      </c>
      <c r="C42" s="18"/>
    </row>
    <row r="43" spans="1:3">
      <c r="A43" s="18" t="s">
        <v>12</v>
      </c>
      <c r="C43" s="18"/>
    </row>
    <row r="44" spans="1:3">
      <c r="A44" s="18" t="s">
        <v>13</v>
      </c>
      <c r="C44" s="18"/>
    </row>
    <row r="45" spans="1:3">
      <c r="A45" s="18" t="s">
        <v>14</v>
      </c>
      <c r="C45" s="18"/>
    </row>
    <row r="46" spans="1:3">
      <c r="A46" s="18"/>
    </row>
    <row r="47" spans="1:3">
      <c r="A47" s="1" t="s">
        <v>407</v>
      </c>
    </row>
    <row r="48" spans="1:3">
      <c r="A48" t="s">
        <v>894</v>
      </c>
    </row>
    <row r="49" spans="1:1">
      <c r="A49" s="18" t="s">
        <v>895</v>
      </c>
    </row>
    <row r="51" spans="1:1">
      <c r="A51" s="1" t="s">
        <v>410</v>
      </c>
    </row>
    <row r="52" spans="1:1">
      <c r="A52" t="s">
        <v>411</v>
      </c>
    </row>
    <row r="53" spans="1:1">
      <c r="A53" t="s">
        <v>412</v>
      </c>
    </row>
    <row r="55" spans="1:1">
      <c r="A55" s="1" t="s">
        <v>707</v>
      </c>
    </row>
    <row r="56" spans="1:1">
      <c r="A56" t="s">
        <v>896</v>
      </c>
    </row>
    <row r="58" spans="1:1">
      <c r="A58" s="1" t="s">
        <v>897</v>
      </c>
    </row>
    <row r="59" spans="1:1">
      <c r="A59" t="s">
        <v>786</v>
      </c>
    </row>
    <row r="61" spans="1:1">
      <c r="A61" s="1" t="s">
        <v>708</v>
      </c>
    </row>
    <row r="62" spans="1:1">
      <c r="A62" t="s">
        <v>709</v>
      </c>
    </row>
    <row r="63" spans="1:1">
      <c r="A63" t="s">
        <v>710</v>
      </c>
    </row>
    <row r="64" spans="1:1">
      <c r="A64" t="s">
        <v>711</v>
      </c>
    </row>
    <row r="65" spans="1:1">
      <c r="A65" t="s">
        <v>712</v>
      </c>
    </row>
    <row r="67" spans="1:1">
      <c r="A67" s="1" t="s">
        <v>785</v>
      </c>
    </row>
    <row r="68" spans="1:1">
      <c r="A68" t="s">
        <v>894</v>
      </c>
    </row>
    <row r="70" spans="1:1">
      <c r="A70" s="1" t="s">
        <v>415</v>
      </c>
    </row>
    <row r="71" spans="1:1">
      <c r="A71" t="s">
        <v>898</v>
      </c>
    </row>
    <row r="72" spans="1:1">
      <c r="A72" t="s">
        <v>628</v>
      </c>
    </row>
    <row r="73" spans="1:1">
      <c r="A73" s="1"/>
    </row>
    <row r="74" spans="1:1">
      <c r="A74" s="1" t="s">
        <v>631</v>
      </c>
    </row>
    <row r="75" spans="1:1">
      <c r="A75" t="s">
        <v>706</v>
      </c>
    </row>
    <row r="76" spans="1:1">
      <c r="A76" t="s">
        <v>11</v>
      </c>
    </row>
    <row r="78" spans="1:1">
      <c r="A78" s="1" t="s">
        <v>15</v>
      </c>
    </row>
    <row r="79" spans="1:1">
      <c r="A79" t="s">
        <v>809</v>
      </c>
    </row>
    <row r="81" spans="1:7">
      <c r="A81" s="1" t="s">
        <v>694</v>
      </c>
    </row>
    <row r="82" spans="1:7">
      <c r="A82" t="s">
        <v>810</v>
      </c>
    </row>
    <row r="84" spans="1:7">
      <c r="A84" s="1" t="s">
        <v>811</v>
      </c>
    </row>
    <row r="85" spans="1:7">
      <c r="A85">
        <v>0.62137100000000001</v>
      </c>
      <c r="B85" t="s">
        <v>812</v>
      </c>
    </row>
    <row r="88" spans="1:7">
      <c r="A88" s="86"/>
      <c r="B88" s="86"/>
      <c r="C88" s="86"/>
      <c r="D88" s="86"/>
      <c r="E88" s="86"/>
      <c r="F88" s="86"/>
      <c r="G88" s="86"/>
    </row>
    <row r="89" spans="1:7">
      <c r="A89" s="1" t="s">
        <v>403</v>
      </c>
    </row>
    <row r="90" spans="1:7">
      <c r="B90" t="s">
        <v>63</v>
      </c>
    </row>
    <row r="91" spans="1:7">
      <c r="B91" s="2" t="s">
        <v>74</v>
      </c>
    </row>
    <row r="92" spans="1:7">
      <c r="B92" s="3" t="s">
        <v>62</v>
      </c>
    </row>
    <row r="93" spans="1:7">
      <c r="B93" s="3" t="s">
        <v>73</v>
      </c>
    </row>
    <row r="95" spans="1:7">
      <c r="B95" t="s">
        <v>69</v>
      </c>
    </row>
    <row r="96" spans="1:7">
      <c r="B96" s="3" t="s">
        <v>70</v>
      </c>
    </row>
    <row r="97" spans="2:3">
      <c r="B97" s="3"/>
    </row>
    <row r="98" spans="2:3">
      <c r="B98" s="18" t="s">
        <v>401</v>
      </c>
    </row>
    <row r="99" spans="2:3">
      <c r="B99" s="3" t="s">
        <v>71</v>
      </c>
    </row>
    <row r="100" spans="2:3">
      <c r="B100" s="3" t="s">
        <v>72</v>
      </c>
      <c r="C100" s="18"/>
    </row>
    <row r="101" spans="2:3">
      <c r="B101" s="18"/>
    </row>
    <row r="102" spans="2:3">
      <c r="B102" s="8" t="s">
        <v>791</v>
      </c>
    </row>
    <row r="103" spans="2:3">
      <c r="B103" t="s">
        <v>399</v>
      </c>
      <c r="C103" s="18"/>
    </row>
    <row r="104" spans="2:3">
      <c r="B104" s="3" t="s">
        <v>409</v>
      </c>
      <c r="C104" s="3"/>
    </row>
    <row r="105" spans="2:3">
      <c r="C105" s="18"/>
    </row>
  </sheetData>
  <hyperlinks>
    <hyperlink ref="B26" r:id="rId1"/>
    <hyperlink ref="B15" r:id="rId2"/>
    <hyperlink ref="B96" r:id="rId3"/>
    <hyperlink ref="B99" r:id="rId4"/>
    <hyperlink ref="B100" r:id="rId5"/>
    <hyperlink ref="B7" r:id="rId6"/>
    <hyperlink ref="B104" r:id="rId7"/>
    <hyperlink ref="B39" r:id="rId8"/>
    <hyperlink ref="B21" r:id="rId9"/>
    <hyperlink ref="B93" r:id="rId10"/>
    <hyperlink ref="B92" r:id="rId11"/>
    <hyperlink ref="B33" r:id="rId12"/>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56"/>
  <sheetViews>
    <sheetView zoomScaleNormal="100" zoomScalePageLayoutView="75" workbookViewId="0">
      <pane xSplit="2" ySplit="6" topLeftCell="S30" activePane="bottomRight" state="frozen"/>
      <selection pane="topRight" activeCell="C1" sqref="C1"/>
      <selection pane="bottomLeft" activeCell="A7" sqref="A7"/>
      <selection pane="bottomRight" activeCell="AB38" sqref="AB38"/>
    </sheetView>
  </sheetViews>
  <sheetFormatPr defaultColWidth="8.85546875" defaultRowHeight="15"/>
  <cols>
    <col min="1" max="1" width="3" style="115" customWidth="1"/>
    <col min="2" max="2" width="48.42578125" style="115" customWidth="1"/>
    <col min="3" max="28" width="9.5703125" style="115" customWidth="1"/>
    <col min="29" max="29" width="14" style="116" bestFit="1" customWidth="1"/>
  </cols>
  <sheetData>
    <row r="1" spans="1:29" ht="21">
      <c r="A1" s="117" t="s">
        <v>716</v>
      </c>
      <c r="B1" s="118"/>
      <c r="K1" s="119"/>
      <c r="L1" s="119"/>
      <c r="M1" s="119"/>
      <c r="N1" s="119"/>
      <c r="O1" s="119"/>
      <c r="P1" s="119"/>
      <c r="Q1" s="119"/>
      <c r="R1" s="119"/>
      <c r="S1" s="119"/>
      <c r="T1" s="119"/>
      <c r="V1" s="119"/>
      <c r="W1" s="119"/>
      <c r="X1" s="119"/>
      <c r="Y1" s="119"/>
      <c r="Z1" s="119"/>
      <c r="AA1" s="119"/>
      <c r="AC1" s="115"/>
    </row>
    <row r="2" spans="1:29" ht="18">
      <c r="A2" s="120" t="s">
        <v>717</v>
      </c>
      <c r="B2" s="121"/>
      <c r="C2"/>
      <c r="K2" s="119"/>
      <c r="L2" s="119"/>
      <c r="M2" s="119"/>
      <c r="N2" s="119"/>
      <c r="O2" s="119"/>
      <c r="P2" s="119"/>
      <c r="Q2" s="119"/>
      <c r="R2" s="119"/>
      <c r="S2" s="119"/>
      <c r="T2" s="119"/>
      <c r="U2" s="119"/>
      <c r="V2" s="119"/>
      <c r="W2" s="119"/>
      <c r="X2" s="119"/>
      <c r="Y2" s="119"/>
      <c r="Z2" s="119"/>
      <c r="AA2" s="119"/>
      <c r="AB2" s="119"/>
      <c r="AC2" s="115"/>
    </row>
    <row r="3" spans="1:29" ht="18">
      <c r="A3" s="120" t="s">
        <v>718</v>
      </c>
      <c r="D3" s="122"/>
      <c r="K3" s="119"/>
      <c r="L3" s="119"/>
      <c r="M3" s="119"/>
      <c r="N3" s="119"/>
      <c r="O3" s="119"/>
      <c r="P3" s="119"/>
      <c r="Q3" s="119"/>
      <c r="R3" s="119"/>
      <c r="S3" s="119"/>
      <c r="T3" s="119"/>
      <c r="U3" s="119"/>
      <c r="V3" s="119"/>
      <c r="W3" s="119"/>
      <c r="X3" s="119"/>
      <c r="Y3" s="119"/>
      <c r="Z3" s="119"/>
      <c r="AA3" s="119"/>
      <c r="AB3" s="119"/>
      <c r="AC3" s="115"/>
    </row>
    <row r="4" spans="1:29" ht="18">
      <c r="A4" s="120"/>
      <c r="D4" s="122"/>
      <c r="K4" s="119"/>
      <c r="L4" s="119"/>
      <c r="M4" s="119"/>
      <c r="N4" s="119"/>
      <c r="O4" s="119"/>
      <c r="P4" s="119"/>
      <c r="Q4" s="119"/>
      <c r="R4" s="119"/>
      <c r="S4" s="119"/>
      <c r="T4" s="119"/>
      <c r="U4" s="119"/>
      <c r="V4" s="119"/>
      <c r="W4" s="119"/>
      <c r="X4" s="119"/>
      <c r="Y4" s="119"/>
      <c r="Z4" s="119"/>
      <c r="AA4" s="119"/>
      <c r="AB4" s="119"/>
      <c r="AC4" s="115"/>
    </row>
    <row r="5" spans="1:29" ht="20.25">
      <c r="A5" s="123" t="s">
        <v>719</v>
      </c>
      <c r="U5" s="116"/>
      <c r="AB5" s="116"/>
      <c r="AC5" s="115"/>
    </row>
    <row r="6" spans="1:29" ht="43.5" customHeight="1" thickBot="1">
      <c r="C6" s="124">
        <v>1990</v>
      </c>
      <c r="D6" s="124">
        <v>1991</v>
      </c>
      <c r="E6" s="124">
        <v>1992</v>
      </c>
      <c r="F6" s="124">
        <v>1993</v>
      </c>
      <c r="G6" s="124">
        <v>1994</v>
      </c>
      <c r="H6" s="124">
        <v>1995</v>
      </c>
      <c r="I6" s="124">
        <v>1996</v>
      </c>
      <c r="J6" s="124">
        <v>1997</v>
      </c>
      <c r="K6" s="124">
        <v>1998</v>
      </c>
      <c r="L6" s="124">
        <v>1999</v>
      </c>
      <c r="M6" s="124">
        <v>2000</v>
      </c>
      <c r="N6" s="124">
        <v>2001</v>
      </c>
      <c r="O6" s="124">
        <v>2002</v>
      </c>
      <c r="P6" s="124">
        <v>2003</v>
      </c>
      <c r="Q6" s="124">
        <v>2004</v>
      </c>
      <c r="R6" s="124">
        <v>2005</v>
      </c>
      <c r="S6" s="124">
        <v>2006</v>
      </c>
      <c r="T6" s="124">
        <v>2007</v>
      </c>
      <c r="U6" s="124">
        <v>2008</v>
      </c>
      <c r="V6" s="124">
        <v>2009</v>
      </c>
      <c r="W6" s="124">
        <v>2010</v>
      </c>
      <c r="X6" s="124">
        <v>2011</v>
      </c>
      <c r="Y6" s="124">
        <v>2012</v>
      </c>
      <c r="Z6" s="124">
        <v>2013</v>
      </c>
      <c r="AA6" s="124">
        <v>2014</v>
      </c>
      <c r="AB6" s="125">
        <v>2015</v>
      </c>
      <c r="AC6" s="126" t="s">
        <v>720</v>
      </c>
    </row>
    <row r="7" spans="1:29" ht="15.75" thickTop="1">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8"/>
      <c r="AC7" s="129"/>
    </row>
    <row r="8" spans="1:29">
      <c r="B8" s="130" t="s">
        <v>721</v>
      </c>
      <c r="C8" s="131">
        <v>1154.0010540000001</v>
      </c>
      <c r="D8" s="131">
        <v>1109.4738159999999</v>
      </c>
      <c r="E8" s="131">
        <v>1128.038677</v>
      </c>
      <c r="F8" s="131">
        <v>1131.673002</v>
      </c>
      <c r="G8" s="131">
        <v>1155.624726</v>
      </c>
      <c r="H8" s="131">
        <v>1176.8351479999999</v>
      </c>
      <c r="I8" s="131">
        <v>1194.375785</v>
      </c>
      <c r="J8" s="131">
        <v>1221.5198250000001</v>
      </c>
      <c r="K8" s="131">
        <v>1248.326366</v>
      </c>
      <c r="L8" s="131">
        <v>1271.2506390000001</v>
      </c>
      <c r="M8" s="131">
        <v>1274.5406350000001</v>
      </c>
      <c r="N8" s="131">
        <v>1248.1010570000001</v>
      </c>
      <c r="O8" s="131">
        <v>1289.601124</v>
      </c>
      <c r="P8" s="131">
        <v>1293.3414250000001</v>
      </c>
      <c r="Q8" s="131">
        <v>1320.063302</v>
      </c>
      <c r="R8" s="131">
        <v>1339.1636530000001</v>
      </c>
      <c r="S8" s="131">
        <v>1313.8544750000001</v>
      </c>
      <c r="T8" s="131">
        <v>1360.048131</v>
      </c>
      <c r="U8" s="131">
        <v>1328.898923</v>
      </c>
      <c r="V8" s="131">
        <v>1314.8336569999999</v>
      </c>
      <c r="W8" s="131">
        <v>1338.5919289999999</v>
      </c>
      <c r="X8" s="131">
        <v>1334.451106</v>
      </c>
      <c r="Y8" s="131">
        <v>1356.4028559999999</v>
      </c>
      <c r="Z8" s="131">
        <v>1388.2992670000001</v>
      </c>
      <c r="AA8" s="131">
        <v>1350.771563</v>
      </c>
      <c r="AB8" s="132">
        <v>1368.0832680000001</v>
      </c>
      <c r="AC8" s="133">
        <v>0.18551301427147582</v>
      </c>
    </row>
    <row r="9" spans="1:29">
      <c r="B9" s="134" t="s">
        <v>722</v>
      </c>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2"/>
      <c r="AC9" s="135" t="s">
        <v>428</v>
      </c>
    </row>
    <row r="10" spans="1:29">
      <c r="B10" s="136" t="s">
        <v>723</v>
      </c>
      <c r="C10" s="137">
        <v>3.0990000000000002</v>
      </c>
      <c r="D10" s="137">
        <v>3.0649999999999999</v>
      </c>
      <c r="E10" s="137">
        <v>2.9430000000000001</v>
      </c>
      <c r="F10" s="137">
        <v>2.9129999999999998</v>
      </c>
      <c r="G10" s="137">
        <v>2.96</v>
      </c>
      <c r="H10" s="137">
        <v>2.992</v>
      </c>
      <c r="I10" s="137">
        <v>3.0249999999999999</v>
      </c>
      <c r="J10" s="137">
        <v>2.9750000000000001</v>
      </c>
      <c r="K10" s="137">
        <v>2.8580000000000001</v>
      </c>
      <c r="L10" s="137">
        <v>3.0070000000000001</v>
      </c>
      <c r="M10" s="137">
        <v>3.1219999999999999</v>
      </c>
      <c r="N10" s="137">
        <v>3.0739999999999998</v>
      </c>
      <c r="O10" s="137">
        <v>3.35</v>
      </c>
      <c r="P10" s="137">
        <v>3.3860000000000001</v>
      </c>
      <c r="Q10" s="137">
        <v>3.4540000000000002</v>
      </c>
      <c r="R10" s="137">
        <v>3.5339999999999998</v>
      </c>
      <c r="S10" s="137">
        <v>3.496</v>
      </c>
      <c r="T10" s="137">
        <v>3.2770000000000001</v>
      </c>
      <c r="U10" s="137">
        <v>3.7759999999999998</v>
      </c>
      <c r="V10" s="137">
        <v>3.464</v>
      </c>
      <c r="W10" s="137">
        <v>3.7519999999999998</v>
      </c>
      <c r="X10" s="137">
        <v>3.8490000000000002</v>
      </c>
      <c r="Y10" s="137">
        <v>3.9910000000000001</v>
      </c>
      <c r="Z10" s="137">
        <v>4.3570000000000002</v>
      </c>
      <c r="AA10" s="137">
        <v>3.7909999999999999</v>
      </c>
      <c r="AB10" s="138">
        <v>3.8069999999999999</v>
      </c>
      <c r="AC10" s="135">
        <v>0.22846079380445294</v>
      </c>
    </row>
    <row r="11" spans="1:29">
      <c r="B11" s="139" t="s">
        <v>724</v>
      </c>
      <c r="C11" s="137">
        <v>1.6076140000000001</v>
      </c>
      <c r="D11" s="137">
        <v>1.994399</v>
      </c>
      <c r="E11" s="137">
        <v>2.2289379999999999</v>
      </c>
      <c r="F11" s="137">
        <v>2.2973659999999998</v>
      </c>
      <c r="G11" s="137">
        <v>2.3906770000000002</v>
      </c>
      <c r="H11" s="137">
        <v>2.2867850000000001</v>
      </c>
      <c r="I11" s="137">
        <v>2.1033080000000002</v>
      </c>
      <c r="J11" s="137">
        <v>2.435165</v>
      </c>
      <c r="K11" s="137">
        <v>2.431289</v>
      </c>
      <c r="L11" s="137">
        <v>2.1217389999999998</v>
      </c>
      <c r="M11" s="137">
        <v>2.2795070000000002</v>
      </c>
      <c r="N11" s="137">
        <v>1.842676</v>
      </c>
      <c r="O11" s="137">
        <v>1.62619</v>
      </c>
      <c r="P11" s="137">
        <v>1.614711</v>
      </c>
      <c r="Q11" s="137">
        <v>1.6076900000000001</v>
      </c>
      <c r="R11" s="137">
        <v>1.7219180000000001</v>
      </c>
      <c r="S11" s="137">
        <v>1.748157</v>
      </c>
      <c r="T11" s="137">
        <v>1.753017</v>
      </c>
      <c r="U11" s="137">
        <v>1.744318</v>
      </c>
      <c r="V11" s="137">
        <v>1.7085669999999999</v>
      </c>
      <c r="W11" s="137">
        <v>1.6583349999999999</v>
      </c>
      <c r="X11" s="137">
        <v>1.3075840000000001</v>
      </c>
      <c r="Y11" s="137">
        <v>1.4225639999999999</v>
      </c>
      <c r="Z11" s="137">
        <v>1.215606</v>
      </c>
      <c r="AA11" s="137">
        <v>3.4717250000000002</v>
      </c>
      <c r="AB11" s="138">
        <v>3.3515679999999999</v>
      </c>
      <c r="AC11" s="135">
        <v>1.0848089155730167</v>
      </c>
    </row>
    <row r="12" spans="1:29">
      <c r="B12" s="136" t="s">
        <v>725</v>
      </c>
      <c r="C12" s="137">
        <v>902.43650600000001</v>
      </c>
      <c r="D12" s="137">
        <v>871.86904800000002</v>
      </c>
      <c r="E12" s="137">
        <v>883.28587700000003</v>
      </c>
      <c r="F12" s="137">
        <v>903.14628900000002</v>
      </c>
      <c r="G12" s="137">
        <v>920.07957999999996</v>
      </c>
      <c r="H12" s="137">
        <v>921.19818999999995</v>
      </c>
      <c r="I12" s="137">
        <v>918.30959800000005</v>
      </c>
      <c r="J12" s="137">
        <v>935.33356200000003</v>
      </c>
      <c r="K12" s="137">
        <v>954.87847299999999</v>
      </c>
      <c r="L12" s="137">
        <v>971.78359399999999</v>
      </c>
      <c r="M12" s="137">
        <v>971.52502600000003</v>
      </c>
      <c r="N12" s="137">
        <v>964.97128199999997</v>
      </c>
      <c r="O12" s="137">
        <v>1000.229285</v>
      </c>
      <c r="P12" s="137">
        <v>1003.787378</v>
      </c>
      <c r="Q12" s="137">
        <v>1013.1054339999999</v>
      </c>
      <c r="R12" s="137">
        <v>1010.201891</v>
      </c>
      <c r="S12" s="137">
        <v>994.91662199999996</v>
      </c>
      <c r="T12" s="137">
        <v>1014.213255</v>
      </c>
      <c r="U12" s="137">
        <v>990.89242200000001</v>
      </c>
      <c r="V12" s="137">
        <v>1000.835725</v>
      </c>
      <c r="W12" s="137">
        <v>1006.430601</v>
      </c>
      <c r="X12" s="137">
        <v>979.56595200000004</v>
      </c>
      <c r="Y12" s="137">
        <v>973.64098300000001</v>
      </c>
      <c r="Z12" s="137">
        <v>996.23308699999995</v>
      </c>
      <c r="AA12" s="137">
        <v>962.97229700000003</v>
      </c>
      <c r="AB12" s="138">
        <v>1025.8863960000001</v>
      </c>
      <c r="AC12" s="135">
        <v>0.13679620580420093</v>
      </c>
    </row>
    <row r="13" spans="1:29">
      <c r="B13" s="136" t="s">
        <v>726</v>
      </c>
      <c r="C13" s="137">
        <v>47.153686</v>
      </c>
      <c r="D13" s="137">
        <v>51.615575999999997</v>
      </c>
      <c r="E13" s="137">
        <v>50.181657999999999</v>
      </c>
      <c r="F13" s="137">
        <v>47.169856000000003</v>
      </c>
      <c r="G13" s="137">
        <v>47.911946999999998</v>
      </c>
      <c r="H13" s="137">
        <v>53.503202000000002</v>
      </c>
      <c r="I13" s="137">
        <v>51.132474999999999</v>
      </c>
      <c r="J13" s="137">
        <v>57.972248999999998</v>
      </c>
      <c r="K13" s="137">
        <v>56.675640999999999</v>
      </c>
      <c r="L13" s="137">
        <v>55.269309</v>
      </c>
      <c r="M13" s="137">
        <v>58.090806000000001</v>
      </c>
      <c r="N13" s="137">
        <v>58.216467000000002</v>
      </c>
      <c r="O13" s="137">
        <v>65.521422999999999</v>
      </c>
      <c r="P13" s="137">
        <v>67.692588999999998</v>
      </c>
      <c r="Q13" s="137">
        <v>60.089941000000003</v>
      </c>
      <c r="R13" s="137">
        <v>62.835864000000001</v>
      </c>
      <c r="S13" s="137">
        <v>55.843929000000003</v>
      </c>
      <c r="T13" s="137">
        <v>60.052934</v>
      </c>
      <c r="U13" s="137">
        <v>63.2453</v>
      </c>
      <c r="V13" s="137">
        <v>61.767643999999997</v>
      </c>
      <c r="W13" s="137">
        <v>66.451538999999997</v>
      </c>
      <c r="X13" s="137">
        <v>70.190595999999999</v>
      </c>
      <c r="Y13" s="137">
        <v>64.218776000000005</v>
      </c>
      <c r="Z13" s="137">
        <v>67.937315999999996</v>
      </c>
      <c r="AA13" s="137">
        <v>64.172005999999996</v>
      </c>
      <c r="AB13" s="138">
        <v>63.240684999999999</v>
      </c>
      <c r="AC13" s="135">
        <v>0.34116100701014118</v>
      </c>
    </row>
    <row r="14" spans="1:29">
      <c r="B14" s="136" t="s">
        <v>727</v>
      </c>
      <c r="C14" s="140" t="s">
        <v>728</v>
      </c>
      <c r="D14" s="140" t="s">
        <v>728</v>
      </c>
      <c r="E14" s="140" t="s">
        <v>728</v>
      </c>
      <c r="F14" s="140" t="s">
        <v>728</v>
      </c>
      <c r="G14" s="140" t="s">
        <v>728</v>
      </c>
      <c r="H14" s="140" t="s">
        <v>728</v>
      </c>
      <c r="I14" s="140" t="s">
        <v>728</v>
      </c>
      <c r="J14" s="140" t="s">
        <v>728</v>
      </c>
      <c r="K14" s="140" t="s">
        <v>728</v>
      </c>
      <c r="L14" s="140" t="s">
        <v>728</v>
      </c>
      <c r="M14" s="140" t="s">
        <v>728</v>
      </c>
      <c r="N14" s="140" t="s">
        <v>728</v>
      </c>
      <c r="O14" s="140" t="s">
        <v>728</v>
      </c>
      <c r="P14" s="140" t="s">
        <v>728</v>
      </c>
      <c r="Q14" s="140" t="s">
        <v>728</v>
      </c>
      <c r="R14" s="140">
        <v>4.7532319999999997</v>
      </c>
      <c r="S14" s="140">
        <v>4.7403740000000001</v>
      </c>
      <c r="T14" s="140">
        <v>22.695264000000002</v>
      </c>
      <c r="U14" s="140">
        <v>24.532527000000002</v>
      </c>
      <c r="V14" s="140">
        <v>27.006805</v>
      </c>
      <c r="W14" s="140">
        <v>32.548157000000003</v>
      </c>
      <c r="X14" s="140">
        <v>47.302101999999998</v>
      </c>
      <c r="Y14" s="140">
        <v>48.711717999999998</v>
      </c>
      <c r="Z14" s="140">
        <v>45.148162999999997</v>
      </c>
      <c r="AA14" s="140">
        <v>47.289783999999997</v>
      </c>
      <c r="AB14" s="141" t="s">
        <v>728</v>
      </c>
      <c r="AC14" s="135" t="s">
        <v>729</v>
      </c>
    </row>
    <row r="15" spans="1:29">
      <c r="B15" s="136" t="s">
        <v>730</v>
      </c>
      <c r="C15" s="137">
        <v>0</v>
      </c>
      <c r="D15" s="137">
        <v>0</v>
      </c>
      <c r="E15" s="137">
        <v>0</v>
      </c>
      <c r="F15" s="137">
        <v>0</v>
      </c>
      <c r="G15" s="137">
        <v>0</v>
      </c>
      <c r="H15" s="137">
        <v>0</v>
      </c>
      <c r="I15" s="137">
        <v>0</v>
      </c>
      <c r="J15" s="137">
        <v>0</v>
      </c>
      <c r="K15" s="137">
        <v>0</v>
      </c>
      <c r="L15" s="137">
        <v>0</v>
      </c>
      <c r="M15" s="137">
        <v>0</v>
      </c>
      <c r="N15" s="140" t="s">
        <v>728</v>
      </c>
      <c r="O15" s="140" t="s">
        <v>728</v>
      </c>
      <c r="P15" s="140" t="s">
        <v>728</v>
      </c>
      <c r="Q15" s="140" t="s">
        <v>728</v>
      </c>
      <c r="R15" s="140" t="s">
        <v>728</v>
      </c>
      <c r="S15" s="140" t="s">
        <v>728</v>
      </c>
      <c r="T15" s="140" t="s">
        <v>728</v>
      </c>
      <c r="U15" s="140" t="s">
        <v>728</v>
      </c>
      <c r="V15" s="140" t="s">
        <v>728</v>
      </c>
      <c r="W15" s="140" t="s">
        <v>728</v>
      </c>
      <c r="X15" s="140" t="s">
        <v>728</v>
      </c>
      <c r="Y15" s="140" t="s">
        <v>728</v>
      </c>
      <c r="Z15" s="140" t="s">
        <v>728</v>
      </c>
      <c r="AA15" s="140" t="s">
        <v>728</v>
      </c>
      <c r="AB15" s="141" t="s">
        <v>728</v>
      </c>
      <c r="AC15" s="135" t="s">
        <v>729</v>
      </c>
    </row>
    <row r="16" spans="1:29">
      <c r="B16" s="139" t="s">
        <v>731</v>
      </c>
      <c r="C16" s="137">
        <v>5.4370159999999998</v>
      </c>
      <c r="D16" s="137">
        <v>4.1219260000000002</v>
      </c>
      <c r="E16" s="137">
        <v>3.7165469999999998</v>
      </c>
      <c r="F16" s="137">
        <v>3.6947800000000002</v>
      </c>
      <c r="G16" s="137">
        <v>3.6520899999999998</v>
      </c>
      <c r="H16" s="137">
        <v>4.1194639999999998</v>
      </c>
      <c r="I16" s="137">
        <v>4.0072850000000004</v>
      </c>
      <c r="J16" s="137">
        <v>3.7749359999999998</v>
      </c>
      <c r="K16" s="137">
        <v>3.8457599999999998</v>
      </c>
      <c r="L16" s="137">
        <v>3.52996</v>
      </c>
      <c r="M16" s="137">
        <v>3.539056</v>
      </c>
      <c r="N16" s="137">
        <v>3.4526479999999999</v>
      </c>
      <c r="O16" s="137">
        <v>3.388862</v>
      </c>
      <c r="P16" s="137">
        <v>3.1113650000000002</v>
      </c>
      <c r="Q16" s="137">
        <v>2.840652</v>
      </c>
      <c r="R16" s="137">
        <v>3.2858800000000001</v>
      </c>
      <c r="S16" s="137">
        <v>2.9441280000000001</v>
      </c>
      <c r="T16" s="137">
        <v>3.0574970000000001</v>
      </c>
      <c r="U16" s="137">
        <v>2.968296</v>
      </c>
      <c r="V16" s="137">
        <v>2.83555</v>
      </c>
      <c r="W16" s="137">
        <v>2.5553240000000002</v>
      </c>
      <c r="X16" s="137">
        <v>2.0900620000000001</v>
      </c>
      <c r="Y16" s="137">
        <v>2.56345</v>
      </c>
      <c r="Z16" s="137">
        <v>2.1741000000000001</v>
      </c>
      <c r="AA16" s="137">
        <v>1.8658399999999999</v>
      </c>
      <c r="AB16" s="138">
        <v>2.1320619999999999</v>
      </c>
      <c r="AC16" s="135">
        <v>-0.60786173886558359</v>
      </c>
    </row>
    <row r="17" spans="1:29">
      <c r="B17" s="139" t="s">
        <v>732</v>
      </c>
      <c r="C17" s="137">
        <v>175.480504</v>
      </c>
      <c r="D17" s="137">
        <v>157.18731600000001</v>
      </c>
      <c r="E17" s="137">
        <v>163.22587100000001</v>
      </c>
      <c r="F17" s="137">
        <v>155.42122000000001</v>
      </c>
      <c r="G17" s="137">
        <v>164.14357799999999</v>
      </c>
      <c r="H17" s="137">
        <v>176.691293</v>
      </c>
      <c r="I17" s="137">
        <v>200.83514</v>
      </c>
      <c r="J17" s="137">
        <v>205.49373199999999</v>
      </c>
      <c r="K17" s="137">
        <v>214.70684</v>
      </c>
      <c r="L17" s="137">
        <v>224.75592</v>
      </c>
      <c r="M17" s="137">
        <v>228.43104199999999</v>
      </c>
      <c r="N17" s="137">
        <v>208.47691599999999</v>
      </c>
      <c r="O17" s="137">
        <v>209.397704</v>
      </c>
      <c r="P17" s="137">
        <v>208.01070000000001</v>
      </c>
      <c r="Q17" s="137">
        <v>232.77385200000001</v>
      </c>
      <c r="R17" s="137">
        <v>245.79630499999999</v>
      </c>
      <c r="S17" s="137">
        <v>244.58902399999999</v>
      </c>
      <c r="T17" s="137">
        <v>248.36978500000001</v>
      </c>
      <c r="U17" s="137">
        <v>234.73815200000001</v>
      </c>
      <c r="V17" s="137">
        <v>211.721599</v>
      </c>
      <c r="W17" s="137">
        <v>219.35214400000001</v>
      </c>
      <c r="X17" s="137">
        <v>223.652548</v>
      </c>
      <c r="Y17" s="137">
        <v>254.83732499999999</v>
      </c>
      <c r="Z17" s="137">
        <v>265.50105000000002</v>
      </c>
      <c r="AA17" s="137">
        <v>262.16580800000003</v>
      </c>
      <c r="AB17" s="138">
        <v>264.539356</v>
      </c>
      <c r="AC17" s="135">
        <v>0.50751422505602095</v>
      </c>
    </row>
    <row r="18" spans="1:29">
      <c r="B18" s="136" t="s">
        <v>733</v>
      </c>
      <c r="C18" s="137">
        <v>18.786728</v>
      </c>
      <c r="D18" s="137">
        <v>19.620550999999999</v>
      </c>
      <c r="E18" s="137">
        <v>22.456786000000001</v>
      </c>
      <c r="F18" s="137">
        <v>17.030491999999999</v>
      </c>
      <c r="G18" s="137">
        <v>14.486855</v>
      </c>
      <c r="H18" s="137">
        <v>16.044214</v>
      </c>
      <c r="I18" s="137">
        <v>14.962978</v>
      </c>
      <c r="J18" s="137">
        <v>13.53518</v>
      </c>
      <c r="K18" s="137">
        <v>12.930363</v>
      </c>
      <c r="L18" s="137">
        <v>10.783117000000001</v>
      </c>
      <c r="M18" s="137">
        <v>7.5531980000000001</v>
      </c>
      <c r="N18" s="137">
        <v>8.0670669999999998</v>
      </c>
      <c r="O18" s="137">
        <v>6.0876599999999996</v>
      </c>
      <c r="P18" s="137">
        <v>5.738683</v>
      </c>
      <c r="Q18" s="137">
        <v>6.191732</v>
      </c>
      <c r="R18" s="137">
        <v>7.0345630000000003</v>
      </c>
      <c r="S18" s="137">
        <v>5.5762419999999997</v>
      </c>
      <c r="T18" s="137">
        <v>6.6293800000000003</v>
      </c>
      <c r="U18" s="137">
        <v>7.0019070000000001</v>
      </c>
      <c r="V18" s="137">
        <v>5.4937670000000001</v>
      </c>
      <c r="W18" s="137">
        <v>5.8438290000000004</v>
      </c>
      <c r="X18" s="137">
        <v>6.4932610000000004</v>
      </c>
      <c r="Y18" s="137">
        <v>7.0170389999999996</v>
      </c>
      <c r="Z18" s="137">
        <v>5.7329439999999998</v>
      </c>
      <c r="AA18" s="137">
        <v>5.0431039999999996</v>
      </c>
      <c r="AB18" s="138">
        <v>5.1262020000000001</v>
      </c>
      <c r="AC18" s="135">
        <v>-0.72713705122041472</v>
      </c>
    </row>
    <row r="19" spans="1:29">
      <c r="B19" s="142" t="s">
        <v>734</v>
      </c>
      <c r="C19" s="137"/>
      <c r="D19" s="137"/>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8"/>
      <c r="AC19" s="135" t="s">
        <v>428</v>
      </c>
    </row>
    <row r="20" spans="1:29">
      <c r="B20" s="139" t="s">
        <v>735</v>
      </c>
      <c r="C20" s="137">
        <v>705.46944299999996</v>
      </c>
      <c r="D20" s="137">
        <v>683.25982899999997</v>
      </c>
      <c r="E20" s="137">
        <v>682.969157</v>
      </c>
      <c r="F20" s="137">
        <v>685.87962600000003</v>
      </c>
      <c r="G20" s="137">
        <v>682.00888899999995</v>
      </c>
      <c r="H20" s="137">
        <v>669.12207699999999</v>
      </c>
      <c r="I20" s="137">
        <v>652.78337999999997</v>
      </c>
      <c r="J20" s="137">
        <v>647.67207199999996</v>
      </c>
      <c r="K20" s="137">
        <v>641.29379700000004</v>
      </c>
      <c r="L20" s="137">
        <v>638.81876899999997</v>
      </c>
      <c r="M20" s="137">
        <v>625.13823500000001</v>
      </c>
      <c r="N20" s="137">
        <v>619.64061600000002</v>
      </c>
      <c r="O20" s="137">
        <v>634.02610400000003</v>
      </c>
      <c r="P20" s="137">
        <v>628.17909199999997</v>
      </c>
      <c r="Q20" s="137">
        <v>625.14537600000006</v>
      </c>
      <c r="R20" s="137">
        <v>617.98060199999998</v>
      </c>
      <c r="S20" s="137">
        <v>605.09035600000004</v>
      </c>
      <c r="T20" s="137">
        <v>620.93734300000006</v>
      </c>
      <c r="U20" s="137">
        <v>602.28644099999997</v>
      </c>
      <c r="V20" s="137">
        <v>600.78586299999995</v>
      </c>
      <c r="W20" s="137">
        <v>595.50370299999997</v>
      </c>
      <c r="X20" s="137">
        <v>577.557908</v>
      </c>
      <c r="Y20" s="137">
        <v>564.97358499999996</v>
      </c>
      <c r="Z20" s="137">
        <v>562.45689800000002</v>
      </c>
      <c r="AA20" s="137">
        <v>533.39324899999997</v>
      </c>
      <c r="AB20" s="138">
        <v>530.86166100000003</v>
      </c>
      <c r="AC20" s="135">
        <v>-0.24750580444346748</v>
      </c>
    </row>
    <row r="21" spans="1:29">
      <c r="B21" s="139" t="s">
        <v>736</v>
      </c>
      <c r="C21" s="137">
        <v>215.483653</v>
      </c>
      <c r="D21" s="137">
        <v>211.602214</v>
      </c>
      <c r="E21" s="137">
        <v>226.257262</v>
      </c>
      <c r="F21" s="137">
        <v>238.56806</v>
      </c>
      <c r="G21" s="137">
        <v>259.98118799999997</v>
      </c>
      <c r="H21" s="137">
        <v>271.80646200000001</v>
      </c>
      <c r="I21" s="137">
        <v>288.89547700000003</v>
      </c>
      <c r="J21" s="137">
        <v>311.234869</v>
      </c>
      <c r="K21" s="137">
        <v>336.49756300000001</v>
      </c>
      <c r="L21" s="137">
        <v>352.84824300000002</v>
      </c>
      <c r="M21" s="137">
        <v>361.60972299999997</v>
      </c>
      <c r="N21" s="137">
        <v>362.894791</v>
      </c>
      <c r="O21" s="137">
        <v>381.37538799999999</v>
      </c>
      <c r="P21" s="137">
        <v>390.22776399999998</v>
      </c>
      <c r="Q21" s="137">
        <v>401.222916</v>
      </c>
      <c r="R21" s="137">
        <v>410.379369</v>
      </c>
      <c r="S21" s="137">
        <v>404.85544900000002</v>
      </c>
      <c r="T21" s="137">
        <v>426.67137600000001</v>
      </c>
      <c r="U21" s="137">
        <v>424.531993</v>
      </c>
      <c r="V21" s="137">
        <v>435.81671899999998</v>
      </c>
      <c r="W21" s="137">
        <v>453.16765700000002</v>
      </c>
      <c r="X21" s="137">
        <v>460.14364899999998</v>
      </c>
      <c r="Y21" s="137">
        <v>468.38237299999997</v>
      </c>
      <c r="Z21" s="137">
        <v>489.40146099999998</v>
      </c>
      <c r="AA21" s="137">
        <v>487.84873099999999</v>
      </c>
      <c r="AB21" s="138">
        <v>507.63775900000002</v>
      </c>
      <c r="AC21" s="135">
        <v>1.3558063543687928</v>
      </c>
    </row>
    <row r="22" spans="1:29">
      <c r="B22" s="139" t="s">
        <v>2</v>
      </c>
      <c r="C22" s="137">
        <v>2.3747020000000001</v>
      </c>
      <c r="D22" s="137">
        <v>2.1973180000000001</v>
      </c>
      <c r="E22" s="137">
        <v>2.1364040000000002</v>
      </c>
      <c r="F22" s="137">
        <v>2.135297</v>
      </c>
      <c r="G22" s="137">
        <v>2.1278649999999999</v>
      </c>
      <c r="H22" s="137">
        <v>2.0703239999999998</v>
      </c>
      <c r="I22" s="137">
        <v>2.0514100000000002</v>
      </c>
      <c r="J22" s="137">
        <v>2.1246049999999999</v>
      </c>
      <c r="K22" s="137">
        <v>2.2498589999999998</v>
      </c>
      <c r="L22" s="137">
        <v>2.3314720000000002</v>
      </c>
      <c r="M22" s="137">
        <v>2.4653269999999998</v>
      </c>
      <c r="N22" s="137">
        <v>2.4992779999999999</v>
      </c>
      <c r="O22" s="137">
        <v>2.8523019999999999</v>
      </c>
      <c r="P22" s="137">
        <v>3.0487519999999999</v>
      </c>
      <c r="Q22" s="137">
        <v>3.3112940000000002</v>
      </c>
      <c r="R22" s="137">
        <v>3.2862800000000001</v>
      </c>
      <c r="S22" s="137">
        <v>3.4854720000000001</v>
      </c>
      <c r="T22" s="137">
        <v>3.698645</v>
      </c>
      <c r="U22" s="137">
        <v>3.7834560000000002</v>
      </c>
      <c r="V22" s="137">
        <v>5.1066260000000003</v>
      </c>
      <c r="W22" s="137">
        <v>5.3221949999999998</v>
      </c>
      <c r="X22" s="137">
        <v>5.4189369999999997</v>
      </c>
      <c r="Y22" s="137">
        <v>5.6256019999999998</v>
      </c>
      <c r="Z22" s="137">
        <v>5.6178710000000001</v>
      </c>
      <c r="AA22" s="137">
        <v>5.4262160000000002</v>
      </c>
      <c r="AB22" s="138">
        <v>5.4825660000000003</v>
      </c>
      <c r="AC22" s="135">
        <v>1.3087385280342545</v>
      </c>
    </row>
    <row r="23" spans="1:29">
      <c r="B23" s="139" t="s">
        <v>737</v>
      </c>
      <c r="C23" s="137">
        <v>13.453925999999999</v>
      </c>
      <c r="D23" s="137">
        <v>13.511552999999999</v>
      </c>
      <c r="E23" s="137">
        <v>14.481909</v>
      </c>
      <c r="F23" s="137">
        <v>12.919058</v>
      </c>
      <c r="G23" s="137">
        <v>11.743912</v>
      </c>
      <c r="H23" s="137">
        <v>16.249782</v>
      </c>
      <c r="I23" s="137">
        <v>13.432148</v>
      </c>
      <c r="J23" s="137">
        <v>13.341893000000001</v>
      </c>
      <c r="K23" s="137">
        <v>13.747684</v>
      </c>
      <c r="L23" s="137">
        <v>13.541646999999999</v>
      </c>
      <c r="M23" s="137">
        <v>14.718327</v>
      </c>
      <c r="N23" s="137">
        <v>12.741441</v>
      </c>
      <c r="O23" s="137">
        <v>13.882909</v>
      </c>
      <c r="P23" s="137">
        <v>15.898688999999999</v>
      </c>
      <c r="Q23" s="137">
        <v>12.590978</v>
      </c>
      <c r="R23" s="137">
        <v>13.227771000000001</v>
      </c>
      <c r="S23" s="137">
        <v>13.517452</v>
      </c>
      <c r="T23" s="137">
        <v>13.586347999999999</v>
      </c>
      <c r="U23" s="137">
        <v>14.895852</v>
      </c>
      <c r="V23" s="137">
        <v>14.719637000000001</v>
      </c>
      <c r="W23" s="137">
        <v>15.501327</v>
      </c>
      <c r="X23" s="137">
        <v>16.271353000000001</v>
      </c>
      <c r="Y23" s="137">
        <v>14.385925</v>
      </c>
      <c r="Z23" s="137">
        <v>13.099992</v>
      </c>
      <c r="AA23" s="137">
        <v>12.114973000000001</v>
      </c>
      <c r="AB23" s="138">
        <v>12.212472999999999</v>
      </c>
      <c r="AC23" s="135">
        <v>-9.2274403768833002E-2</v>
      </c>
    </row>
    <row r="24" spans="1:29">
      <c r="B24" s="139" t="s">
        <v>738</v>
      </c>
      <c r="C24" s="137">
        <v>24.627998000000002</v>
      </c>
      <c r="D24" s="137">
        <v>26.277452</v>
      </c>
      <c r="E24" s="137">
        <v>24.841920999999999</v>
      </c>
      <c r="F24" s="137">
        <v>22.979547</v>
      </c>
      <c r="G24" s="137">
        <v>22.698595000000001</v>
      </c>
      <c r="H24" s="137">
        <v>26.222649000000001</v>
      </c>
      <c r="I24" s="137">
        <v>22.602008000000001</v>
      </c>
      <c r="J24" s="137">
        <v>26.207573</v>
      </c>
      <c r="K24" s="137">
        <v>25.413643</v>
      </c>
      <c r="L24" s="137">
        <v>25.722875999999999</v>
      </c>
      <c r="M24" s="137">
        <v>28.513631</v>
      </c>
      <c r="N24" s="137">
        <v>28.288181999999999</v>
      </c>
      <c r="O24" s="137">
        <v>33.565753999999998</v>
      </c>
      <c r="P24" s="137">
        <v>34.559612999999999</v>
      </c>
      <c r="Q24" s="137">
        <v>33.191735000000001</v>
      </c>
      <c r="R24" s="137">
        <v>35.418320999999999</v>
      </c>
      <c r="S24" s="137">
        <v>30.168787999999999</v>
      </c>
      <c r="T24" s="137">
        <v>33.930304</v>
      </c>
      <c r="U24" s="137">
        <v>35.456256000000003</v>
      </c>
      <c r="V24" s="137">
        <v>36.246569000000001</v>
      </c>
      <c r="W24" s="137">
        <v>39.225797999999998</v>
      </c>
      <c r="X24" s="137">
        <v>41.113115000000001</v>
      </c>
      <c r="Y24" s="137">
        <v>38.035631000000002</v>
      </c>
      <c r="Z24" s="137">
        <v>41.959816000000004</v>
      </c>
      <c r="AA24" s="137">
        <v>39.790616999999997</v>
      </c>
      <c r="AB24" s="138">
        <v>37.256427000000002</v>
      </c>
      <c r="AC24" s="135">
        <v>0.51276717660932092</v>
      </c>
    </row>
    <row r="25" spans="1:29">
      <c r="B25" s="139" t="s">
        <v>739</v>
      </c>
      <c r="C25" s="137">
        <v>7.9201309999999996</v>
      </c>
      <c r="D25" s="137">
        <v>8.1669979999999995</v>
      </c>
      <c r="E25" s="137">
        <v>7.3903800000000004</v>
      </c>
      <c r="F25" s="137">
        <v>6.821358</v>
      </c>
      <c r="G25" s="137">
        <v>6.49024</v>
      </c>
      <c r="H25" s="137">
        <v>8.2162260000000007</v>
      </c>
      <c r="I25" s="137">
        <v>6.9466950000000001</v>
      </c>
      <c r="J25" s="137">
        <v>9.165089</v>
      </c>
      <c r="K25" s="137">
        <v>8.0800579999999993</v>
      </c>
      <c r="L25" s="137">
        <v>6.9141069999999996</v>
      </c>
      <c r="M25" s="137">
        <v>7.1514150000000001</v>
      </c>
      <c r="N25" s="137">
        <v>7.1465949999999996</v>
      </c>
      <c r="O25" s="137">
        <v>8.3606160000000003</v>
      </c>
      <c r="P25" s="137">
        <v>7.6976990000000001</v>
      </c>
      <c r="Q25" s="137">
        <v>6.4443349999999997</v>
      </c>
      <c r="R25" s="137">
        <v>7.1194810000000004</v>
      </c>
      <c r="S25" s="137">
        <v>6.5044399999999998</v>
      </c>
      <c r="T25" s="137">
        <v>6.9902810000000004</v>
      </c>
      <c r="U25" s="137">
        <v>7.0712820000000001</v>
      </c>
      <c r="V25" s="137">
        <v>5.324713</v>
      </c>
      <c r="W25" s="137">
        <v>5.4904039999999998</v>
      </c>
      <c r="X25" s="137">
        <v>5.3951609999999999</v>
      </c>
      <c r="Y25" s="137">
        <v>5.2174389999999997</v>
      </c>
      <c r="Z25" s="137">
        <v>5.9855239999999998</v>
      </c>
      <c r="AA25" s="137">
        <v>6.1780390000000001</v>
      </c>
      <c r="AB25" s="138">
        <v>5.8460729999999996</v>
      </c>
      <c r="AC25" s="135">
        <v>-0.26187167863763872</v>
      </c>
    </row>
    <row r="26" spans="1:29">
      <c r="B26" s="139" t="s">
        <v>740</v>
      </c>
      <c r="C26" s="137">
        <v>180.91752</v>
      </c>
      <c r="D26" s="137">
        <v>161.30924200000001</v>
      </c>
      <c r="E26" s="137">
        <v>166.942418</v>
      </c>
      <c r="F26" s="137">
        <v>159.11600000000001</v>
      </c>
      <c r="G26" s="137">
        <v>167.79566800000001</v>
      </c>
      <c r="H26" s="137">
        <v>180.810757</v>
      </c>
      <c r="I26" s="137">
        <v>204.84242499999999</v>
      </c>
      <c r="J26" s="137">
        <v>209.26866799999999</v>
      </c>
      <c r="K26" s="137">
        <v>218.55260000000001</v>
      </c>
      <c r="L26" s="137">
        <v>228.28587999999999</v>
      </c>
      <c r="M26" s="137">
        <v>231.97009800000001</v>
      </c>
      <c r="N26" s="137">
        <v>211.929564</v>
      </c>
      <c r="O26" s="137">
        <v>212.78656599999999</v>
      </c>
      <c r="P26" s="137">
        <v>211.12206499999999</v>
      </c>
      <c r="Q26" s="137">
        <v>235.61450400000001</v>
      </c>
      <c r="R26" s="137">
        <v>249.08218500000001</v>
      </c>
      <c r="S26" s="137">
        <v>247.533152</v>
      </c>
      <c r="T26" s="137">
        <v>251.42728199999999</v>
      </c>
      <c r="U26" s="137">
        <v>237.70644799999999</v>
      </c>
      <c r="V26" s="137">
        <v>214.55714900000001</v>
      </c>
      <c r="W26" s="137">
        <v>221.90746799999999</v>
      </c>
      <c r="X26" s="137">
        <v>225.74261000000001</v>
      </c>
      <c r="Y26" s="137">
        <v>257.40077500000001</v>
      </c>
      <c r="Z26" s="137">
        <v>267.67514999999997</v>
      </c>
      <c r="AA26" s="137">
        <v>264.03164800000002</v>
      </c>
      <c r="AB26" s="138">
        <v>266.67141800000002</v>
      </c>
      <c r="AC26" s="135">
        <v>0.47399443680191955</v>
      </c>
    </row>
    <row r="27" spans="1:29">
      <c r="B27" s="139" t="s">
        <v>402</v>
      </c>
      <c r="C27" s="137">
        <v>3.7536800000000001</v>
      </c>
      <c r="D27" s="137">
        <v>3.1492089999999999</v>
      </c>
      <c r="E27" s="137">
        <v>3.019228</v>
      </c>
      <c r="F27" s="137">
        <v>3.2540550000000001</v>
      </c>
      <c r="G27" s="137">
        <v>2.7783679999999999</v>
      </c>
      <c r="H27" s="137">
        <v>2.3368720000000001</v>
      </c>
      <c r="I27" s="137">
        <v>2.8222420000000001</v>
      </c>
      <c r="J27" s="137">
        <v>2.5050560000000002</v>
      </c>
      <c r="K27" s="137">
        <v>2.4911629999999998</v>
      </c>
      <c r="L27" s="137">
        <v>2.7876439999999998</v>
      </c>
      <c r="M27" s="137">
        <v>2.9738790000000002</v>
      </c>
      <c r="N27" s="137">
        <v>2.9605899999999998</v>
      </c>
      <c r="O27" s="137">
        <v>2.7514850000000002</v>
      </c>
      <c r="P27" s="137">
        <v>2.6077520000000001</v>
      </c>
      <c r="Q27" s="137">
        <v>2.5421640000000001</v>
      </c>
      <c r="R27" s="137">
        <v>2.6696439999999999</v>
      </c>
      <c r="S27" s="137">
        <v>2.6993649999999998</v>
      </c>
      <c r="T27" s="137">
        <v>2.8065530000000001</v>
      </c>
      <c r="U27" s="137">
        <v>3.1671939999999998</v>
      </c>
      <c r="V27" s="137">
        <v>2.2763819999999999</v>
      </c>
      <c r="W27" s="137">
        <v>2.4733779999999999</v>
      </c>
      <c r="X27" s="137">
        <v>2.8083740000000001</v>
      </c>
      <c r="Y27" s="137">
        <v>2.3815270000000002</v>
      </c>
      <c r="Z27" s="137">
        <v>2.1025550000000002</v>
      </c>
      <c r="AA27" s="137">
        <v>1.9880899999999999</v>
      </c>
      <c r="AB27" s="138">
        <v>2.1148910000000001</v>
      </c>
      <c r="AC27" s="135">
        <v>-0.43658196756249867</v>
      </c>
    </row>
    <row r="28" spans="1:29">
      <c r="B28" s="143"/>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8"/>
      <c r="AC28" s="135" t="s">
        <v>428</v>
      </c>
    </row>
    <row r="29" spans="1:29">
      <c r="B29" s="144" t="s">
        <v>741</v>
      </c>
      <c r="AB29" s="145"/>
      <c r="AC29" s="135" t="s">
        <v>428</v>
      </c>
    </row>
    <row r="30" spans="1:29">
      <c r="B30" s="146" t="s">
        <v>742</v>
      </c>
      <c r="C30" s="147">
        <v>492295.73804899998</v>
      </c>
      <c r="D30" s="147">
        <v>481034.92680999998</v>
      </c>
      <c r="E30" s="147">
        <v>501875.37458100001</v>
      </c>
      <c r="F30" s="147">
        <v>509660.21382399998</v>
      </c>
      <c r="G30" s="147">
        <v>523683.45142100001</v>
      </c>
      <c r="H30" s="147">
        <v>545583.23869699996</v>
      </c>
      <c r="I30" s="147">
        <v>549481.43794800004</v>
      </c>
      <c r="J30" s="147">
        <v>575703.84003199998</v>
      </c>
      <c r="K30" s="147">
        <v>585917.42414400005</v>
      </c>
      <c r="L30" s="147">
        <v>598462.570664</v>
      </c>
      <c r="M30" s="147">
        <v>609977.94485099998</v>
      </c>
      <c r="N30" s="147">
        <v>608499.75002000004</v>
      </c>
      <c r="O30" s="147">
        <v>627797.43648999999</v>
      </c>
      <c r="P30" s="147">
        <v>631826.12118699995</v>
      </c>
      <c r="Q30" s="147">
        <v>642963.59593099996</v>
      </c>
      <c r="R30" s="147">
        <v>660562.33799399994</v>
      </c>
      <c r="S30" s="147">
        <v>666644.549275</v>
      </c>
      <c r="T30" s="147">
        <v>689369.22548999998</v>
      </c>
      <c r="U30" s="147">
        <v>689523.18925000005</v>
      </c>
      <c r="V30" s="147">
        <v>696178.61134199996</v>
      </c>
      <c r="W30" s="147">
        <v>723449.53099300002</v>
      </c>
      <c r="X30" s="147">
        <v>736149.53994000005</v>
      </c>
      <c r="Y30" s="147">
        <v>741558.35449000006</v>
      </c>
      <c r="Z30" s="147">
        <v>751810.88156200002</v>
      </c>
      <c r="AA30" s="147">
        <v>742316.921936</v>
      </c>
      <c r="AB30" s="148">
        <v>761750.65276199998</v>
      </c>
      <c r="AC30" s="135">
        <v>0.54734358615588952</v>
      </c>
    </row>
    <row r="31" spans="1:29" ht="26.25">
      <c r="A31" s="127"/>
      <c r="B31" s="149" t="s">
        <v>743</v>
      </c>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1"/>
      <c r="AC31" s="135" t="s">
        <v>428</v>
      </c>
    </row>
    <row r="32" spans="1:29">
      <c r="A32" s="127"/>
      <c r="B32" s="139" t="s">
        <v>744</v>
      </c>
      <c r="C32" s="147">
        <v>311376.13947699999</v>
      </c>
      <c r="D32" s="147">
        <v>307204.56073000003</v>
      </c>
      <c r="E32" s="147">
        <v>315014.81183600001</v>
      </c>
      <c r="F32" s="147">
        <v>319626.204195</v>
      </c>
      <c r="G32" s="147">
        <v>321400.80895899999</v>
      </c>
      <c r="H32" s="147">
        <v>320183.913053</v>
      </c>
      <c r="I32" s="147">
        <v>313964.87070000003</v>
      </c>
      <c r="J32" s="147">
        <v>315595.10729800002</v>
      </c>
      <c r="K32" s="147">
        <v>312422.385465</v>
      </c>
      <c r="L32" s="147">
        <v>314019.88470499997</v>
      </c>
      <c r="M32" s="147">
        <v>311216.45606400003</v>
      </c>
      <c r="N32" s="147">
        <v>310912.81216799997</v>
      </c>
      <c r="O32" s="147">
        <v>321255.04973000003</v>
      </c>
      <c r="P32" s="147">
        <v>321675.79489700001</v>
      </c>
      <c r="Q32" s="147">
        <v>321881.06334499997</v>
      </c>
      <c r="R32" s="147">
        <v>320299.68528699997</v>
      </c>
      <c r="S32" s="147">
        <v>315769.93008100003</v>
      </c>
      <c r="T32" s="147">
        <v>326475.370023</v>
      </c>
      <c r="U32" s="147">
        <v>319853.72270500002</v>
      </c>
      <c r="V32" s="147">
        <v>321437.30846600002</v>
      </c>
      <c r="W32" s="147">
        <v>320708.47656099999</v>
      </c>
      <c r="X32" s="147">
        <v>313350.25704</v>
      </c>
      <c r="Y32" s="147">
        <v>309488.68616400001</v>
      </c>
      <c r="Z32" s="147">
        <v>310140.74020900001</v>
      </c>
      <c r="AA32" s="147">
        <v>295273.16239900002</v>
      </c>
      <c r="AB32" s="148">
        <v>295843.47250600002</v>
      </c>
      <c r="AC32" s="135">
        <v>-4.9883934578575206E-2</v>
      </c>
    </row>
    <row r="33" spans="1:29">
      <c r="A33" s="127"/>
      <c r="B33" s="139" t="s">
        <v>745</v>
      </c>
      <c r="C33" s="147">
        <v>75089.416433999999</v>
      </c>
      <c r="D33" s="147">
        <v>77490.961368000004</v>
      </c>
      <c r="E33" s="147">
        <v>85797.495228</v>
      </c>
      <c r="F33" s="147">
        <v>91488.881179000004</v>
      </c>
      <c r="G33" s="147">
        <v>99965.320158999995</v>
      </c>
      <c r="H33" s="147">
        <v>105100.464339</v>
      </c>
      <c r="I33" s="147">
        <v>112200.553678</v>
      </c>
      <c r="J33" s="147">
        <v>121591.273615</v>
      </c>
      <c r="K33" s="147">
        <v>131130.59891199999</v>
      </c>
      <c r="L33" s="147">
        <v>138310.80494999999</v>
      </c>
      <c r="M33" s="147">
        <v>143117.89862699999</v>
      </c>
      <c r="N33" s="147">
        <v>145303.74293499999</v>
      </c>
      <c r="O33" s="147">
        <v>153491.287186</v>
      </c>
      <c r="P33" s="147">
        <v>158098.372141</v>
      </c>
      <c r="Q33" s="147">
        <v>163564.694934</v>
      </c>
      <c r="R33" s="147">
        <v>168851.793897</v>
      </c>
      <c r="S33" s="147">
        <v>167510.35885600001</v>
      </c>
      <c r="T33" s="147">
        <v>177851.84182199999</v>
      </c>
      <c r="U33" s="147">
        <v>178826.754663</v>
      </c>
      <c r="V33" s="147">
        <v>185530.92957899999</v>
      </c>
      <c r="W33" s="147">
        <v>194966.47064300001</v>
      </c>
      <c r="X33" s="147">
        <v>200118.29246699999</v>
      </c>
      <c r="Y33" s="147">
        <v>204422.94562799999</v>
      </c>
      <c r="Z33" s="147">
        <v>215630.28765300001</v>
      </c>
      <c r="AA33" s="147">
        <v>216087.922838</v>
      </c>
      <c r="AB33" s="148">
        <v>227075.159281</v>
      </c>
      <c r="AC33" s="135">
        <v>2.0240634441551184</v>
      </c>
    </row>
    <row r="34" spans="1:29">
      <c r="A34" s="127"/>
      <c r="B34" s="139" t="s">
        <v>746</v>
      </c>
      <c r="C34" s="147">
        <v>1603.568876</v>
      </c>
      <c r="D34" s="147">
        <v>1483.7865380000001</v>
      </c>
      <c r="E34" s="147">
        <v>1442.652781</v>
      </c>
      <c r="F34" s="147">
        <v>1441.9053100000001</v>
      </c>
      <c r="G34" s="147">
        <v>1436.8464059999999</v>
      </c>
      <c r="H34" s="147">
        <v>1398.030843</v>
      </c>
      <c r="I34" s="147">
        <v>1385.2196819999999</v>
      </c>
      <c r="J34" s="147">
        <v>1434.6317340000001</v>
      </c>
      <c r="K34" s="147">
        <v>1504.4252610000001</v>
      </c>
      <c r="L34" s="147">
        <v>1558.985484</v>
      </c>
      <c r="M34" s="147">
        <v>1648.561647</v>
      </c>
      <c r="N34" s="147">
        <v>1853.634378</v>
      </c>
      <c r="O34" s="147">
        <v>2202.0744249999998</v>
      </c>
      <c r="P34" s="147">
        <v>2353.788231</v>
      </c>
      <c r="Q34" s="147">
        <v>2556.4519799999998</v>
      </c>
      <c r="R34" s="147">
        <v>2773.227664</v>
      </c>
      <c r="S34" s="147">
        <v>2941.3773030000002</v>
      </c>
      <c r="T34" s="147">
        <v>3195.304459</v>
      </c>
      <c r="U34" s="147">
        <v>3268.756586</v>
      </c>
      <c r="V34" s="147">
        <v>2910.3174509999999</v>
      </c>
      <c r="W34" s="147">
        <v>3033.1862329999999</v>
      </c>
      <c r="X34" s="147">
        <v>3088.2839469999999</v>
      </c>
      <c r="Y34" s="147">
        <v>3206.0276410000001</v>
      </c>
      <c r="Z34" s="147">
        <v>3201.7047210000001</v>
      </c>
      <c r="AA34" s="147">
        <v>3092.415086</v>
      </c>
      <c r="AB34" s="148">
        <v>3124.5378310000001</v>
      </c>
      <c r="AC34" s="135">
        <v>0.94848994499940642</v>
      </c>
    </row>
    <row r="35" spans="1:29">
      <c r="A35" s="127"/>
      <c r="B35" s="139" t="s">
        <v>747</v>
      </c>
      <c r="C35" s="147">
        <v>15012.665451000001</v>
      </c>
      <c r="D35" s="147">
        <v>14821.518926000001</v>
      </c>
      <c r="E35" s="147">
        <v>17009.622841</v>
      </c>
      <c r="F35" s="147">
        <v>15788.224356999999</v>
      </c>
      <c r="G35" s="147">
        <v>14991.575643</v>
      </c>
      <c r="H35" s="147">
        <v>21738.962391000001</v>
      </c>
      <c r="I35" s="147">
        <v>18746.628502</v>
      </c>
      <c r="J35" s="147">
        <v>19301.645472</v>
      </c>
      <c r="K35" s="147">
        <v>20689.394176000002</v>
      </c>
      <c r="L35" s="147">
        <v>21210.480014000001</v>
      </c>
      <c r="M35" s="147">
        <v>23945.422879000002</v>
      </c>
      <c r="N35" s="147">
        <v>21514.565359</v>
      </c>
      <c r="O35" s="147">
        <v>24640.327149000001</v>
      </c>
      <c r="P35" s="147">
        <v>28626.191487</v>
      </c>
      <c r="Q35" s="147">
        <v>24098.073238000001</v>
      </c>
      <c r="R35" s="147">
        <v>26856.401021999998</v>
      </c>
      <c r="S35" s="147">
        <v>31619.537465000001</v>
      </c>
      <c r="T35" s="147">
        <v>26398.146967000001</v>
      </c>
      <c r="U35" s="147">
        <v>27962.714110000001</v>
      </c>
      <c r="V35" s="147">
        <v>32904.112321000001</v>
      </c>
      <c r="W35" s="147">
        <v>36275.790078999999</v>
      </c>
      <c r="X35" s="147">
        <v>36669.886214999999</v>
      </c>
      <c r="Y35" s="147">
        <v>34665.032064999999</v>
      </c>
      <c r="Z35" s="147">
        <v>32295.091904000001</v>
      </c>
      <c r="AA35" s="147">
        <v>28767.405438999998</v>
      </c>
      <c r="AB35" s="148">
        <v>28604.021153000002</v>
      </c>
      <c r="AC35" s="135">
        <v>0.90532595603099075</v>
      </c>
    </row>
    <row r="36" spans="1:29">
      <c r="A36" s="127"/>
      <c r="B36" s="139" t="s">
        <v>748</v>
      </c>
      <c r="C36" s="147">
        <v>12820.93519</v>
      </c>
      <c r="D36" s="147">
        <v>13089.015267999999</v>
      </c>
      <c r="E36" s="147">
        <v>11752.199079</v>
      </c>
      <c r="F36" s="147">
        <v>11822.476667000001</v>
      </c>
      <c r="G36" s="147">
        <v>11709.606851</v>
      </c>
      <c r="H36" s="147">
        <v>12904.662942000001</v>
      </c>
      <c r="I36" s="147">
        <v>11716.474708</v>
      </c>
      <c r="J36" s="147">
        <v>14117.492679999999</v>
      </c>
      <c r="K36" s="147">
        <v>12831.345642</v>
      </c>
      <c r="L36" s="147">
        <v>13698.950713</v>
      </c>
      <c r="M36" s="147">
        <v>14624.572633</v>
      </c>
      <c r="N36" s="147">
        <v>15985.870553000001</v>
      </c>
      <c r="O36" s="147">
        <v>18757.367107999999</v>
      </c>
      <c r="P36" s="147">
        <v>19371.082172999999</v>
      </c>
      <c r="Q36" s="147">
        <v>18991.220870000001</v>
      </c>
      <c r="R36" s="147">
        <v>20773.908176000001</v>
      </c>
      <c r="S36" s="147">
        <v>20942.021778999999</v>
      </c>
      <c r="T36" s="147">
        <v>18545.712246999999</v>
      </c>
      <c r="U36" s="147">
        <v>19809.557446999999</v>
      </c>
      <c r="V36" s="147">
        <v>21546.437097999999</v>
      </c>
      <c r="W36" s="147">
        <v>23593.801101000001</v>
      </c>
      <c r="X36" s="147">
        <v>26723.194178999998</v>
      </c>
      <c r="Y36" s="147">
        <v>25391.425002</v>
      </c>
      <c r="Z36" s="147">
        <v>25137.986712999998</v>
      </c>
      <c r="AA36" s="147">
        <v>23817.498820000001</v>
      </c>
      <c r="AB36" s="148">
        <v>22247.485209999999</v>
      </c>
      <c r="AC36" s="135">
        <v>0.735246678990505</v>
      </c>
    </row>
    <row r="37" spans="1:29">
      <c r="A37" s="127"/>
      <c r="B37" s="139" t="s">
        <v>749</v>
      </c>
      <c r="C37" s="147">
        <v>7835.0941819999998</v>
      </c>
      <c r="D37" s="147">
        <v>7575.3147609999996</v>
      </c>
      <c r="E37" s="147">
        <v>7349.3015969999997</v>
      </c>
      <c r="F37" s="147">
        <v>7054.594677</v>
      </c>
      <c r="G37" s="147">
        <v>7182.2074039999998</v>
      </c>
      <c r="H37" s="147">
        <v>9349.4451289999997</v>
      </c>
      <c r="I37" s="147">
        <v>7878.0646779999997</v>
      </c>
      <c r="J37" s="147">
        <v>10308.886232999999</v>
      </c>
      <c r="K37" s="147">
        <v>9249.3346889999993</v>
      </c>
      <c r="L37" s="147">
        <v>8534.7737980000002</v>
      </c>
      <c r="M37" s="147">
        <v>8994.8549999999996</v>
      </c>
      <c r="N37" s="147">
        <v>8841.2956259999992</v>
      </c>
      <c r="O37" s="147">
        <v>10759.933891999999</v>
      </c>
      <c r="P37" s="147">
        <v>9940.7942590000002</v>
      </c>
      <c r="Q37" s="147">
        <v>8486.0955649999996</v>
      </c>
      <c r="R37" s="147">
        <v>9553.7549469999994</v>
      </c>
      <c r="S37" s="147">
        <v>7682.1114260000004</v>
      </c>
      <c r="T37" s="147">
        <v>9115.9669720000002</v>
      </c>
      <c r="U37" s="147">
        <v>8626.924739</v>
      </c>
      <c r="V37" s="147">
        <v>7753.2844269999996</v>
      </c>
      <c r="W37" s="147">
        <v>7181.4653760000001</v>
      </c>
      <c r="X37" s="147">
        <v>7688.5230920000004</v>
      </c>
      <c r="Y37" s="147">
        <v>6687.854988</v>
      </c>
      <c r="Z37" s="147">
        <v>8163.4703630000004</v>
      </c>
      <c r="AA37" s="147">
        <v>6842.9653550000003</v>
      </c>
      <c r="AB37" s="148">
        <v>7251.9257809999999</v>
      </c>
      <c r="AC37" s="135">
        <v>-7.4430298788206728E-2</v>
      </c>
    </row>
    <row r="38" spans="1:29">
      <c r="A38" s="127"/>
      <c r="B38" s="139" t="s">
        <v>750</v>
      </c>
      <c r="C38" s="147">
        <v>66775.898438000004</v>
      </c>
      <c r="D38" s="147">
        <v>58007.199219000002</v>
      </c>
      <c r="E38" s="147">
        <v>62182.699219000002</v>
      </c>
      <c r="F38" s="147">
        <v>61098.398437999997</v>
      </c>
      <c r="G38" s="147">
        <v>65634.307000000001</v>
      </c>
      <c r="H38" s="147">
        <v>73492.414999999994</v>
      </c>
      <c r="I38" s="147">
        <v>82120.406000000003</v>
      </c>
      <c r="J38" s="147">
        <v>91858.732000000004</v>
      </c>
      <c r="K38" s="147">
        <v>96641.763999999996</v>
      </c>
      <c r="L38" s="147">
        <v>99618.475000000006</v>
      </c>
      <c r="M38" s="147">
        <v>104881.671</v>
      </c>
      <c r="N38" s="147">
        <v>102534.77</v>
      </c>
      <c r="O38" s="147">
        <v>95094.45</v>
      </c>
      <c r="P38" s="147">
        <v>90326.455000000002</v>
      </c>
      <c r="Q38" s="147">
        <v>101965.192</v>
      </c>
      <c r="R38" s="147">
        <v>109975.113</v>
      </c>
      <c r="S38" s="147">
        <v>118728.73136400001</v>
      </c>
      <c r="T38" s="147">
        <v>126333.878</v>
      </c>
      <c r="U38" s="147">
        <v>129600.466</v>
      </c>
      <c r="V38" s="147">
        <v>122682.87</v>
      </c>
      <c r="W38" s="147">
        <v>136286.48800000001</v>
      </c>
      <c r="X38" s="147">
        <v>147106.71299999999</v>
      </c>
      <c r="Y38" s="147">
        <v>156322.58199999999</v>
      </c>
      <c r="Z38" s="147">
        <v>155876.18599999999</v>
      </c>
      <c r="AA38" s="147">
        <v>167108.33499999999</v>
      </c>
      <c r="AB38" s="148">
        <v>176254.68</v>
      </c>
      <c r="AC38" s="135">
        <v>1.6394954485509272</v>
      </c>
    </row>
    <row r="39" spans="1:29">
      <c r="B39" s="139" t="s">
        <v>751</v>
      </c>
      <c r="C39" s="147">
        <v>1782.02</v>
      </c>
      <c r="D39" s="147">
        <v>1362.57</v>
      </c>
      <c r="E39" s="147">
        <v>1326.5920000000001</v>
      </c>
      <c r="F39" s="147">
        <v>1339.529</v>
      </c>
      <c r="G39" s="147">
        <v>1362.779</v>
      </c>
      <c r="H39" s="147">
        <v>1415.345</v>
      </c>
      <c r="I39" s="147">
        <v>1469.22</v>
      </c>
      <c r="J39" s="147">
        <v>1496.0709999999999</v>
      </c>
      <c r="K39" s="147">
        <v>1448.1759999999999</v>
      </c>
      <c r="L39" s="147">
        <v>1510.2159999999999</v>
      </c>
      <c r="M39" s="147">
        <v>1548.5070000000001</v>
      </c>
      <c r="N39" s="147">
        <v>1553.059</v>
      </c>
      <c r="O39" s="147">
        <v>1596.9469999999999</v>
      </c>
      <c r="P39" s="147">
        <v>1433.643</v>
      </c>
      <c r="Q39" s="147">
        <v>1420.8040000000001</v>
      </c>
      <c r="R39" s="147">
        <v>1478.454</v>
      </c>
      <c r="S39" s="147">
        <v>1450.481</v>
      </c>
      <c r="T39" s="147">
        <v>1453.0050000000001</v>
      </c>
      <c r="U39" s="147">
        <v>1574.2929999999999</v>
      </c>
      <c r="V39" s="147">
        <v>1413.3520000000001</v>
      </c>
      <c r="W39" s="147">
        <v>1403.8530000000001</v>
      </c>
      <c r="X39" s="147">
        <v>1404.39</v>
      </c>
      <c r="Y39" s="147">
        <v>1373.8009999999999</v>
      </c>
      <c r="Z39" s="147">
        <v>1365.414</v>
      </c>
      <c r="AA39" s="147">
        <v>1327.2170000000001</v>
      </c>
      <c r="AB39" s="148">
        <v>1349.3710000000001</v>
      </c>
      <c r="AC39" s="135">
        <v>-0.24278571508737268</v>
      </c>
    </row>
    <row r="40" spans="1:29">
      <c r="B40" s="143"/>
      <c r="AB40" s="145"/>
      <c r="AC40" s="135" t="s">
        <v>428</v>
      </c>
    </row>
    <row r="41" spans="1:29">
      <c r="B41" s="152" t="s">
        <v>752</v>
      </c>
      <c r="C41" s="153">
        <v>2.2643589999999998</v>
      </c>
      <c r="D41" s="153">
        <v>2.2367910000000002</v>
      </c>
      <c r="E41" s="153">
        <v>2.1873070000000001</v>
      </c>
      <c r="F41" s="153">
        <v>2.163751</v>
      </c>
      <c r="G41" s="153">
        <v>2.152174</v>
      </c>
      <c r="H41" s="153">
        <v>2.0964809999999998</v>
      </c>
      <c r="I41" s="153">
        <v>2.118617</v>
      </c>
      <c r="J41" s="153">
        <v>2.069731</v>
      </c>
      <c r="K41" s="153">
        <v>2.0790630000000001</v>
      </c>
      <c r="L41" s="153">
        <v>2.0786060000000002</v>
      </c>
      <c r="M41" s="153">
        <v>2.0453209999999999</v>
      </c>
      <c r="N41" s="153">
        <v>2.0044680000000001</v>
      </c>
      <c r="O41" s="153">
        <v>2.010421</v>
      </c>
      <c r="P41" s="153">
        <v>2.0096639999999999</v>
      </c>
      <c r="Q41" s="153">
        <v>2.0067219999999999</v>
      </c>
      <c r="R41" s="153">
        <v>1.977336</v>
      </c>
      <c r="S41" s="153">
        <v>1.9243790000000001</v>
      </c>
      <c r="T41" s="153">
        <v>1.9136500000000001</v>
      </c>
      <c r="U41" s="153">
        <v>1.8716740000000001</v>
      </c>
      <c r="V41" s="153">
        <v>1.8499509999999999</v>
      </c>
      <c r="W41" s="153">
        <v>1.8154889999999999</v>
      </c>
      <c r="X41" s="153">
        <v>1.7826390000000001</v>
      </c>
      <c r="Y41" s="153">
        <v>1.801998</v>
      </c>
      <c r="Z41" s="153">
        <v>1.8164359999999999</v>
      </c>
      <c r="AA41" s="153">
        <v>1.7921560000000001</v>
      </c>
      <c r="AB41" s="154">
        <v>1.7694099999999999</v>
      </c>
      <c r="AC41" s="133">
        <v>-0.21858238909996153</v>
      </c>
    </row>
    <row r="42" spans="1:29">
      <c r="B42" s="143"/>
      <c r="AC42" s="155" t="s">
        <v>428</v>
      </c>
    </row>
    <row r="43" spans="1:29">
      <c r="A43" s="115" t="s">
        <v>753</v>
      </c>
      <c r="U43" s="116"/>
      <c r="AC43" s="115" t="s">
        <v>428</v>
      </c>
    </row>
    <row r="44" spans="1:29">
      <c r="C44" s="147"/>
      <c r="AC44" s="116" t="s">
        <v>428</v>
      </c>
    </row>
    <row r="45" spans="1:29">
      <c r="A45" s="156" t="s">
        <v>754</v>
      </c>
      <c r="U45" s="116"/>
      <c r="AC45" s="115" t="s">
        <v>428</v>
      </c>
    </row>
    <row r="46" spans="1:29">
      <c r="A46" s="115" t="s">
        <v>755</v>
      </c>
      <c r="U46" s="116"/>
      <c r="AC46" s="115" t="s">
        <v>428</v>
      </c>
    </row>
    <row r="47" spans="1:29">
      <c r="A47" s="157" t="s">
        <v>756</v>
      </c>
      <c r="U47" s="116"/>
      <c r="AC47" s="115" t="s">
        <v>428</v>
      </c>
    </row>
    <row r="48" spans="1:29">
      <c r="A48" s="157" t="s">
        <v>757</v>
      </c>
      <c r="U48" s="116"/>
      <c r="AC48" s="115" t="s">
        <v>428</v>
      </c>
    </row>
    <row r="49" spans="1:29">
      <c r="A49" s="157" t="s">
        <v>758</v>
      </c>
      <c r="U49" s="116"/>
      <c r="AC49" s="115" t="s">
        <v>428</v>
      </c>
    </row>
    <row r="50" spans="1:29">
      <c r="A50" s="157" t="s">
        <v>759</v>
      </c>
      <c r="B50" s="158"/>
      <c r="AC50" s="116" t="s">
        <v>428</v>
      </c>
    </row>
    <row r="51" spans="1:29" ht="15.75">
      <c r="B51" s="159"/>
    </row>
    <row r="53" spans="1:29">
      <c r="A53" s="157"/>
    </row>
    <row r="54" spans="1:29">
      <c r="A54" s="157"/>
    </row>
    <row r="55" spans="1:29">
      <c r="A55" s="157"/>
    </row>
    <row r="56" spans="1:29">
      <c r="A56" s="157"/>
    </row>
  </sheetData>
  <pageMargins left="0.7" right="0.7" top="0.75" bottom="0.75" header="0.3" footer="0.3"/>
  <pageSetup paperSize="5" scale="50" fitToHeight="100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2"/>
  <sheetViews>
    <sheetView topLeftCell="A5" zoomScale="115" zoomScaleNormal="115" workbookViewId="0">
      <pane xSplit="2" ySplit="4" topLeftCell="U38" activePane="bottomRight" state="frozen"/>
      <selection activeCell="A5" sqref="A5"/>
      <selection pane="topRight" activeCell="C5" sqref="C5"/>
      <selection pane="bottomLeft" activeCell="A9" sqref="A9"/>
      <selection pane="bottomRight" activeCell="AB40" sqref="AB40:AB42"/>
    </sheetView>
  </sheetViews>
  <sheetFormatPr defaultRowHeight="15"/>
  <cols>
    <col min="1" max="1" width="3" style="115" customWidth="1"/>
    <col min="2" max="2" width="45.28515625" style="115" customWidth="1"/>
    <col min="3" max="28" width="9.7109375" style="115" customWidth="1"/>
    <col min="29" max="29" width="13.85546875" style="116" bestFit="1" customWidth="1"/>
  </cols>
  <sheetData>
    <row r="1" spans="1:29" ht="52.35" customHeight="1"/>
    <row r="2" spans="1:29">
      <c r="A2"/>
      <c r="B2" s="118"/>
      <c r="K2" s="119"/>
      <c r="L2" s="119"/>
      <c r="M2" s="119"/>
      <c r="N2" s="119"/>
      <c r="O2" s="119"/>
      <c r="P2" s="119"/>
      <c r="Q2" s="119"/>
      <c r="R2" s="119"/>
      <c r="S2" s="119"/>
      <c r="T2" s="119"/>
      <c r="V2" s="119"/>
      <c r="W2" s="119"/>
      <c r="X2" s="119"/>
      <c r="Y2" s="119"/>
      <c r="Z2" s="119"/>
      <c r="AA2" s="119"/>
      <c r="AC2" s="115"/>
    </row>
    <row r="3" spans="1:29">
      <c r="K3" s="119"/>
      <c r="L3" s="119"/>
      <c r="M3" s="119"/>
      <c r="N3" s="119"/>
      <c r="O3" s="119"/>
      <c r="P3" s="119"/>
      <c r="Q3" s="119"/>
      <c r="R3" s="119"/>
      <c r="S3" s="119"/>
      <c r="T3" s="119"/>
      <c r="U3" s="119"/>
      <c r="V3" s="119"/>
      <c r="W3" s="119"/>
      <c r="X3" s="119"/>
      <c r="Y3" s="119"/>
      <c r="Z3" s="119"/>
      <c r="AA3" s="119"/>
      <c r="AB3" s="119"/>
      <c r="AC3" s="115"/>
    </row>
    <row r="4" spans="1:29">
      <c r="K4" s="119"/>
      <c r="L4" s="119"/>
      <c r="M4" s="119"/>
      <c r="N4" s="119"/>
      <c r="O4" s="119"/>
      <c r="P4" s="119"/>
      <c r="Q4" s="119"/>
      <c r="R4" s="119"/>
      <c r="S4" s="119"/>
      <c r="T4" s="119"/>
      <c r="U4" s="119"/>
      <c r="V4" s="119"/>
      <c r="W4" s="119"/>
      <c r="X4" s="119"/>
      <c r="Y4" s="119"/>
      <c r="Z4" s="119"/>
      <c r="AA4" s="119"/>
      <c r="AB4" s="119"/>
      <c r="AC4" s="115"/>
    </row>
    <row r="5" spans="1:29" ht="15.75">
      <c r="A5" s="121" t="s">
        <v>870</v>
      </c>
      <c r="B5" s="122"/>
      <c r="C5" s="122"/>
      <c r="D5" s="122"/>
      <c r="E5" s="122"/>
      <c r="F5" s="122"/>
      <c r="G5" s="122"/>
      <c r="H5" s="122"/>
      <c r="I5" s="122"/>
      <c r="J5" s="122"/>
      <c r="K5" s="161"/>
      <c r="L5" s="161"/>
      <c r="M5" s="161"/>
      <c r="N5" s="161"/>
      <c r="O5" s="161"/>
      <c r="P5" s="161"/>
      <c r="Q5" s="161"/>
      <c r="R5" s="161"/>
      <c r="S5" s="161"/>
      <c r="T5" s="161"/>
      <c r="U5" s="116"/>
      <c r="V5" s="161"/>
      <c r="W5" s="161"/>
      <c r="X5" s="161"/>
      <c r="Y5" s="161"/>
      <c r="Z5" s="161"/>
      <c r="AA5" s="161"/>
      <c r="AB5" s="116"/>
      <c r="AC5" s="115"/>
    </row>
    <row r="6" spans="1:29">
      <c r="K6" s="119"/>
      <c r="L6" s="119"/>
      <c r="M6" s="119"/>
      <c r="N6" s="119"/>
      <c r="O6" s="119"/>
      <c r="P6" s="119"/>
      <c r="Q6" s="119"/>
      <c r="R6" s="119"/>
      <c r="S6" s="119"/>
      <c r="T6" s="119"/>
      <c r="U6" s="119"/>
      <c r="V6" s="119"/>
      <c r="W6" s="119"/>
      <c r="X6" s="119"/>
      <c r="Y6" s="119"/>
      <c r="Z6" s="119"/>
      <c r="AA6" s="119"/>
      <c r="AB6" s="119"/>
      <c r="AC6" s="115"/>
    </row>
    <row r="7" spans="1:29" ht="15.75">
      <c r="B7" s="122"/>
      <c r="C7" s="122"/>
      <c r="D7" s="161"/>
      <c r="E7" s="161"/>
      <c r="K7" s="161"/>
      <c r="L7" s="161"/>
      <c r="M7" s="161"/>
      <c r="N7" s="161"/>
      <c r="O7" s="161"/>
      <c r="P7" s="161"/>
      <c r="Q7" s="161"/>
      <c r="R7" s="161"/>
      <c r="S7" s="161"/>
      <c r="T7" s="161"/>
      <c r="U7" s="116"/>
      <c r="V7" s="161"/>
      <c r="W7" s="161"/>
      <c r="X7" s="161"/>
      <c r="Y7" s="161"/>
      <c r="Z7" s="161"/>
      <c r="AA7" s="161"/>
      <c r="AB7" s="116"/>
      <c r="AC7" s="115"/>
    </row>
    <row r="8" spans="1:29" ht="45" customHeight="1" thickBot="1">
      <c r="C8" s="124">
        <v>1990</v>
      </c>
      <c r="D8" s="124">
        <v>1991</v>
      </c>
      <c r="E8" s="124">
        <v>1992</v>
      </c>
      <c r="F8" s="124">
        <v>1993</v>
      </c>
      <c r="G8" s="124">
        <v>1994</v>
      </c>
      <c r="H8" s="124">
        <v>1995</v>
      </c>
      <c r="I8" s="124">
        <v>1996</v>
      </c>
      <c r="J8" s="124">
        <v>1997</v>
      </c>
      <c r="K8" s="124">
        <v>1998</v>
      </c>
      <c r="L8" s="124">
        <v>1999</v>
      </c>
      <c r="M8" s="124">
        <v>2000</v>
      </c>
      <c r="N8" s="124">
        <v>2001</v>
      </c>
      <c r="O8" s="124">
        <v>2002</v>
      </c>
      <c r="P8" s="124">
        <v>2003</v>
      </c>
      <c r="Q8" s="124">
        <v>2004</v>
      </c>
      <c r="R8" s="124">
        <v>2005</v>
      </c>
      <c r="S8" s="124">
        <v>2006</v>
      </c>
      <c r="T8" s="124">
        <v>2007</v>
      </c>
      <c r="U8" s="124">
        <v>2008</v>
      </c>
      <c r="V8" s="124">
        <v>2009</v>
      </c>
      <c r="W8" s="124">
        <v>2010</v>
      </c>
      <c r="X8" s="124">
        <v>2011</v>
      </c>
      <c r="Y8" s="124">
        <v>2012</v>
      </c>
      <c r="Z8" s="124">
        <v>2013</v>
      </c>
      <c r="AA8" s="124">
        <v>2014</v>
      </c>
      <c r="AB8" s="125">
        <v>2015</v>
      </c>
      <c r="AC8" s="126" t="s">
        <v>720</v>
      </c>
    </row>
    <row r="9" spans="1:29" ht="15.75" thickTop="1">
      <c r="C9" s="127"/>
      <c r="D9" s="127"/>
      <c r="E9" s="127"/>
      <c r="F9" s="127"/>
      <c r="G9" s="127"/>
      <c r="H9" s="127"/>
      <c r="I9" s="127"/>
      <c r="J9" s="127"/>
      <c r="K9" s="127"/>
      <c r="L9" s="127"/>
      <c r="M9" s="127"/>
      <c r="N9" s="127"/>
      <c r="O9" s="127"/>
      <c r="P9" s="127"/>
      <c r="Q9" s="127"/>
      <c r="R9" s="127"/>
      <c r="S9" s="127"/>
      <c r="T9" s="127"/>
      <c r="U9" s="127"/>
      <c r="V9" s="127"/>
      <c r="W9" s="127"/>
      <c r="X9" s="127"/>
      <c r="Y9" s="127"/>
      <c r="Z9" s="127"/>
      <c r="AA9" s="127"/>
      <c r="AB9" s="127"/>
      <c r="AC9" s="203"/>
    </row>
    <row r="10" spans="1:29">
      <c r="B10" s="186" t="s">
        <v>869</v>
      </c>
      <c r="AC10" s="202"/>
    </row>
    <row r="11" spans="1:29">
      <c r="B11" s="183" t="s">
        <v>868</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c r="AA11" s="127"/>
      <c r="AB11" s="127"/>
      <c r="AC11" s="201"/>
    </row>
    <row r="12" spans="1:29">
      <c r="B12" s="139" t="s">
        <v>867</v>
      </c>
      <c r="C12" s="147">
        <v>871.88800000000003</v>
      </c>
      <c r="D12" s="147">
        <v>859.62800000000004</v>
      </c>
      <c r="E12" s="147">
        <v>785.73400000000004</v>
      </c>
      <c r="F12" s="147">
        <v>730.779</v>
      </c>
      <c r="G12" s="147">
        <v>729.50900000000001</v>
      </c>
      <c r="H12" s="147">
        <v>640.54200000000003</v>
      </c>
      <c r="I12" s="147">
        <v>653.54700000000003</v>
      </c>
      <c r="J12" s="147">
        <v>723.91600000000005</v>
      </c>
      <c r="K12" s="147">
        <v>740.36599999999999</v>
      </c>
      <c r="L12" s="147">
        <v>788.53</v>
      </c>
      <c r="M12" s="147">
        <v>848.34199999999998</v>
      </c>
      <c r="N12" s="147">
        <v>865.14700000000005</v>
      </c>
      <c r="O12" s="147">
        <v>918.88900000000001</v>
      </c>
      <c r="P12" s="147">
        <v>866.38699999999994</v>
      </c>
      <c r="Q12" s="147">
        <v>825.91700000000003</v>
      </c>
      <c r="R12" s="147">
        <v>845.50300000000004</v>
      </c>
      <c r="S12" s="147">
        <v>865.79399999999998</v>
      </c>
      <c r="T12" s="147">
        <v>881.36</v>
      </c>
      <c r="U12" s="147">
        <v>914.09400000000005</v>
      </c>
      <c r="V12" s="147">
        <v>759.89300000000003</v>
      </c>
      <c r="W12" s="147">
        <v>703.86</v>
      </c>
      <c r="X12" s="147">
        <v>698.97799999999995</v>
      </c>
      <c r="Y12" s="147">
        <v>747.51</v>
      </c>
      <c r="Z12" s="147">
        <v>765.101</v>
      </c>
      <c r="AA12" s="147">
        <v>757.08500000000004</v>
      </c>
      <c r="AB12" s="147">
        <v>721.08600000000001</v>
      </c>
      <c r="AC12" s="182">
        <v>-0.17296028847741918</v>
      </c>
    </row>
    <row r="13" spans="1:29">
      <c r="B13" s="139" t="s">
        <v>866</v>
      </c>
      <c r="C13" s="147">
        <v>281.83</v>
      </c>
      <c r="D13" s="147">
        <v>269.947</v>
      </c>
      <c r="E13" s="147">
        <v>280.46300000000002</v>
      </c>
      <c r="F13" s="147">
        <v>303.67099999999999</v>
      </c>
      <c r="G13" s="147">
        <v>341.97899999999998</v>
      </c>
      <c r="H13" s="147">
        <v>331.01799999999997</v>
      </c>
      <c r="I13" s="147">
        <v>369.79599999999999</v>
      </c>
      <c r="J13" s="147">
        <v>465.82799999999997</v>
      </c>
      <c r="K13" s="147">
        <v>488.31599999999997</v>
      </c>
      <c r="L13" s="147">
        <v>481.00599999999997</v>
      </c>
      <c r="M13" s="147">
        <v>473.39699999999999</v>
      </c>
      <c r="N13" s="147">
        <v>472.66899999999998</v>
      </c>
      <c r="O13" s="147">
        <v>516.03200000000004</v>
      </c>
      <c r="P13" s="147">
        <v>496.70400000000001</v>
      </c>
      <c r="Q13" s="147">
        <v>482.69099999999997</v>
      </c>
      <c r="R13" s="147">
        <v>493.44099999999997</v>
      </c>
      <c r="S13" s="147">
        <v>499.09500000000003</v>
      </c>
      <c r="T13" s="147">
        <v>541.923</v>
      </c>
      <c r="U13" s="147">
        <v>523.96100000000001</v>
      </c>
      <c r="V13" s="147">
        <v>484.286</v>
      </c>
      <c r="W13" s="147">
        <v>587.08000000000004</v>
      </c>
      <c r="X13" s="147">
        <v>601.78300000000002</v>
      </c>
      <c r="Y13" s="147">
        <v>608.40200000000004</v>
      </c>
      <c r="Z13" s="147">
        <v>652.99099999999999</v>
      </c>
      <c r="AA13" s="147">
        <v>719.3</v>
      </c>
      <c r="AB13" s="147">
        <v>792.11800000000005</v>
      </c>
      <c r="AC13" s="182">
        <v>1.810623425469255</v>
      </c>
    </row>
    <row r="14" spans="1:29">
      <c r="B14" s="139" t="s">
        <v>865</v>
      </c>
      <c r="C14" s="180" t="s">
        <v>728</v>
      </c>
      <c r="D14" s="180" t="s">
        <v>728</v>
      </c>
      <c r="E14" s="180" t="s">
        <v>728</v>
      </c>
      <c r="F14" s="180" t="s">
        <v>728</v>
      </c>
      <c r="G14" s="180" t="s">
        <v>728</v>
      </c>
      <c r="H14" s="180" t="s">
        <v>728</v>
      </c>
      <c r="I14" s="180" t="s">
        <v>728</v>
      </c>
      <c r="J14" s="180" t="s">
        <v>728</v>
      </c>
      <c r="K14" s="180" t="s">
        <v>728</v>
      </c>
      <c r="L14" s="180" t="s">
        <v>728</v>
      </c>
      <c r="M14" s="180" t="s">
        <v>728</v>
      </c>
      <c r="N14" s="180" t="s">
        <v>728</v>
      </c>
      <c r="O14" s="180" t="s">
        <v>728</v>
      </c>
      <c r="P14" s="180" t="s">
        <v>728</v>
      </c>
      <c r="Q14" s="180" t="s">
        <v>728</v>
      </c>
      <c r="R14" s="180" t="s">
        <v>728</v>
      </c>
      <c r="S14" s="180" t="s">
        <v>728</v>
      </c>
      <c r="T14" s="180" t="s">
        <v>728</v>
      </c>
      <c r="U14" s="180" t="s">
        <v>728</v>
      </c>
      <c r="V14" s="180" t="s">
        <v>728</v>
      </c>
      <c r="W14" s="180" t="s">
        <v>728</v>
      </c>
      <c r="X14" s="180" t="s">
        <v>728</v>
      </c>
      <c r="Y14" s="180" t="s">
        <v>728</v>
      </c>
      <c r="Z14" s="180" t="s">
        <v>728</v>
      </c>
      <c r="AA14" s="180" t="s">
        <v>728</v>
      </c>
      <c r="AB14" s="180" t="s">
        <v>728</v>
      </c>
      <c r="AC14" s="182" t="s">
        <v>729</v>
      </c>
    </row>
    <row r="15" spans="1:29">
      <c r="B15" s="183" t="s">
        <v>864</v>
      </c>
      <c r="C15" s="147"/>
      <c r="D15" s="147"/>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7"/>
      <c r="AC15" s="182" t="s">
        <v>428</v>
      </c>
    </row>
    <row r="16" spans="1:29">
      <c r="B16" s="139" t="s">
        <v>863</v>
      </c>
      <c r="C16" s="147">
        <v>11099.73</v>
      </c>
      <c r="D16" s="147">
        <v>11221.532999999999</v>
      </c>
      <c r="E16" s="147">
        <v>11098.848</v>
      </c>
      <c r="F16" s="147">
        <v>11125.635</v>
      </c>
      <c r="G16" s="147">
        <v>11029.036</v>
      </c>
      <c r="H16" s="147">
        <v>10936.127</v>
      </c>
      <c r="I16" s="147">
        <v>10751.924999999999</v>
      </c>
      <c r="J16" s="147">
        <v>10740.02</v>
      </c>
      <c r="K16" s="147">
        <v>10757.709000000001</v>
      </c>
      <c r="L16" s="147">
        <v>10817.966</v>
      </c>
      <c r="M16" s="147">
        <v>10683.672</v>
      </c>
      <c r="N16" s="147">
        <v>10965.949000000001</v>
      </c>
      <c r="O16" s="147">
        <v>11010.133</v>
      </c>
      <c r="P16" s="147">
        <v>11046.47</v>
      </c>
      <c r="Q16" s="147">
        <v>11189.549000000001</v>
      </c>
      <c r="R16" s="147">
        <v>11123.984</v>
      </c>
      <c r="S16" s="147">
        <v>11262.521000000001</v>
      </c>
      <c r="T16" s="147">
        <v>11606.775</v>
      </c>
      <c r="U16" s="147">
        <v>12000.415999999999</v>
      </c>
      <c r="V16" s="147">
        <v>12097.825999999999</v>
      </c>
      <c r="W16" s="147">
        <v>12061.093999999999</v>
      </c>
      <c r="X16" s="147">
        <v>11913.971</v>
      </c>
      <c r="Y16" s="147">
        <v>11920.513999999999</v>
      </c>
      <c r="Z16" s="147">
        <v>12254.973</v>
      </c>
      <c r="AA16" s="147">
        <v>12564.880999999999</v>
      </c>
      <c r="AB16" s="147">
        <v>12858.978999999999</v>
      </c>
      <c r="AC16" s="182">
        <v>0.15849475617875397</v>
      </c>
    </row>
    <row r="17" spans="1:29">
      <c r="B17" s="139" t="s">
        <v>862</v>
      </c>
      <c r="C17" s="147">
        <v>2761.0140000000001</v>
      </c>
      <c r="D17" s="147">
        <v>2800.7750000000001</v>
      </c>
      <c r="E17" s="147">
        <v>2908.6729999999998</v>
      </c>
      <c r="F17" s="147">
        <v>3026.8789999999999</v>
      </c>
      <c r="G17" s="147">
        <v>3259.6260000000002</v>
      </c>
      <c r="H17" s="147">
        <v>3371.5549999999998</v>
      </c>
      <c r="I17" s="147">
        <v>3549.797</v>
      </c>
      <c r="J17" s="147">
        <v>3823.2049999999999</v>
      </c>
      <c r="K17" s="147">
        <v>4128.8500000000004</v>
      </c>
      <c r="L17" s="147">
        <v>4351.9539999999997</v>
      </c>
      <c r="M17" s="147">
        <v>4513.5110000000004</v>
      </c>
      <c r="N17" s="147">
        <v>4733.2759999999998</v>
      </c>
      <c r="O17" s="147">
        <v>4871.7070000000003</v>
      </c>
      <c r="P17" s="147">
        <v>5052.509</v>
      </c>
      <c r="Q17" s="147">
        <v>5290.6729999999998</v>
      </c>
      <c r="R17" s="147">
        <v>5457.7460000000001</v>
      </c>
      <c r="S17" s="147">
        <v>5525.1859999999997</v>
      </c>
      <c r="T17" s="147">
        <v>5871.7969999999996</v>
      </c>
      <c r="U17" s="147">
        <v>6243.0460000000003</v>
      </c>
      <c r="V17" s="147">
        <v>6501.3220000000001</v>
      </c>
      <c r="W17" s="147">
        <v>6758.076</v>
      </c>
      <c r="X17" s="147">
        <v>7002.6880000000001</v>
      </c>
      <c r="Y17" s="147">
        <v>7168.1750000000002</v>
      </c>
      <c r="Z17" s="147">
        <v>7667.8530000000001</v>
      </c>
      <c r="AA17" s="147">
        <v>8164.4589999999998</v>
      </c>
      <c r="AB17" s="147">
        <v>8738.0820000000003</v>
      </c>
      <c r="AC17" s="182">
        <v>2.1648090158181015</v>
      </c>
    </row>
    <row r="18" spans="1:29">
      <c r="B18" s="139" t="s">
        <v>861</v>
      </c>
      <c r="C18" s="200">
        <v>305.62599999999998</v>
      </c>
      <c r="D18" s="200">
        <v>298.036</v>
      </c>
      <c r="E18" s="200">
        <v>288.62099999999998</v>
      </c>
      <c r="F18" s="200">
        <v>287.28199999999998</v>
      </c>
      <c r="G18" s="200">
        <v>282.28500000000003</v>
      </c>
      <c r="H18" s="200">
        <v>274.589</v>
      </c>
      <c r="I18" s="200">
        <v>268.21100000000001</v>
      </c>
      <c r="J18" s="200">
        <v>275.04300000000001</v>
      </c>
      <c r="K18" s="200">
        <v>288.76100000000002</v>
      </c>
      <c r="L18" s="200">
        <v>298.29500000000002</v>
      </c>
      <c r="M18" s="200">
        <v>311.27800000000002</v>
      </c>
      <c r="N18" s="200">
        <v>318.33</v>
      </c>
      <c r="O18" s="200">
        <v>350.08199999999999</v>
      </c>
      <c r="P18" s="200">
        <v>373.358</v>
      </c>
      <c r="Q18" s="200">
        <v>408.81599999999997</v>
      </c>
      <c r="R18" s="200">
        <v>443.71499999999997</v>
      </c>
      <c r="S18" s="200">
        <v>484.89699999999999</v>
      </c>
      <c r="T18" s="200">
        <v>522.42999999999995</v>
      </c>
      <c r="U18" s="200">
        <v>566.88900000000001</v>
      </c>
      <c r="V18" s="200">
        <v>594.86</v>
      </c>
      <c r="W18" s="200">
        <v>616.17999999999995</v>
      </c>
      <c r="X18" s="200">
        <v>631.09699999999998</v>
      </c>
      <c r="Y18" s="200">
        <v>661.452</v>
      </c>
      <c r="Z18" s="200">
        <v>672.428</v>
      </c>
      <c r="AA18" s="200">
        <v>688.20399999999995</v>
      </c>
      <c r="AB18" s="200">
        <v>709.25800000000004</v>
      </c>
      <c r="AC18" s="182">
        <v>1.3206729793931147</v>
      </c>
    </row>
    <row r="19" spans="1:29">
      <c r="B19" s="183" t="s">
        <v>860</v>
      </c>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c r="AA19" s="147"/>
      <c r="AB19" s="147"/>
      <c r="AC19" s="182" t="s">
        <v>428</v>
      </c>
    </row>
    <row r="20" spans="1:29">
      <c r="B20" s="139" t="s">
        <v>744</v>
      </c>
      <c r="C20" s="147">
        <v>18071.022000000001</v>
      </c>
      <c r="D20" s="147">
        <v>17592.421999999999</v>
      </c>
      <c r="E20" s="147">
        <v>18089.28</v>
      </c>
      <c r="F20" s="147">
        <v>18290.993999999999</v>
      </c>
      <c r="G20" s="147">
        <v>18534.511999999999</v>
      </c>
      <c r="H20" s="147">
        <v>18602.024000000001</v>
      </c>
      <c r="I20" s="147">
        <v>18534.121999999999</v>
      </c>
      <c r="J20" s="147">
        <v>18631.842000000001</v>
      </c>
      <c r="K20" s="147">
        <v>18395.295999999998</v>
      </c>
      <c r="L20" s="147">
        <v>18367.509999999998</v>
      </c>
      <c r="M20" s="147">
        <v>18413.466</v>
      </c>
      <c r="N20" s="147">
        <v>17919.712</v>
      </c>
      <c r="O20" s="147">
        <v>18439.16</v>
      </c>
      <c r="P20" s="147">
        <v>18400.25</v>
      </c>
      <c r="Q20" s="147">
        <v>18174.261999999999</v>
      </c>
      <c r="R20" s="147">
        <v>18189.268</v>
      </c>
      <c r="S20" s="147">
        <v>17709.218000000001</v>
      </c>
      <c r="T20" s="147">
        <v>17764.304</v>
      </c>
      <c r="U20" s="147">
        <v>16830.988000000001</v>
      </c>
      <c r="V20" s="147">
        <v>16776.007000000001</v>
      </c>
      <c r="W20" s="147">
        <v>16786.824000000001</v>
      </c>
      <c r="X20" s="147">
        <v>16602.12</v>
      </c>
      <c r="Y20" s="147">
        <v>16386.455000000002</v>
      </c>
      <c r="Z20" s="147">
        <v>15970.805</v>
      </c>
      <c r="AA20" s="147">
        <v>14828.291999999999</v>
      </c>
      <c r="AB20" s="147">
        <v>14515.308999999999</v>
      </c>
      <c r="AC20" s="182">
        <v>-0.19676324891862795</v>
      </c>
    </row>
    <row r="21" spans="1:29">
      <c r="B21" s="139" t="s">
        <v>745</v>
      </c>
      <c r="C21" s="147">
        <v>17538.067175</v>
      </c>
      <c r="D21" s="147">
        <v>17202.806225</v>
      </c>
      <c r="E21" s="147">
        <v>17860.006785000001</v>
      </c>
      <c r="F21" s="147">
        <v>18227.725582999999</v>
      </c>
      <c r="G21" s="147">
        <v>18420.659887000002</v>
      </c>
      <c r="H21" s="147">
        <v>18649.577372</v>
      </c>
      <c r="I21" s="147">
        <v>18834.933763000001</v>
      </c>
      <c r="J21" s="147">
        <v>18876.962930000002</v>
      </c>
      <c r="K21" s="147">
        <v>18776.903599000001</v>
      </c>
      <c r="L21" s="147">
        <v>18716.257450000001</v>
      </c>
      <c r="M21" s="147">
        <v>18600.792565</v>
      </c>
      <c r="N21" s="147">
        <v>18003.840489999999</v>
      </c>
      <c r="O21" s="147">
        <v>18473.571673999999</v>
      </c>
      <c r="P21" s="147">
        <v>18342.846387000001</v>
      </c>
      <c r="Q21" s="147">
        <v>18118.542432999999</v>
      </c>
      <c r="R21" s="147">
        <v>18127.386280999999</v>
      </c>
      <c r="S21" s="147">
        <v>17759.707006000001</v>
      </c>
      <c r="T21" s="147">
        <v>17738.897835</v>
      </c>
      <c r="U21" s="147">
        <v>16771.562268000001</v>
      </c>
      <c r="V21" s="147">
        <v>16705.155920000001</v>
      </c>
      <c r="W21" s="147">
        <v>16883.833438000001</v>
      </c>
      <c r="X21" s="147">
        <v>16720.702515000001</v>
      </c>
      <c r="Y21" s="147">
        <v>16682.147894999998</v>
      </c>
      <c r="Z21" s="147">
        <v>16446.188182999998</v>
      </c>
      <c r="AA21" s="147">
        <v>15475.005472000001</v>
      </c>
      <c r="AB21" s="147">
        <v>15190.765973</v>
      </c>
      <c r="AC21" s="182">
        <v>-0.13384035872242583</v>
      </c>
    </row>
    <row r="22" spans="1:29">
      <c r="B22" s="139" t="s">
        <v>746</v>
      </c>
      <c r="C22" s="199">
        <v>4769.7122939999999</v>
      </c>
      <c r="D22" s="199">
        <v>4525.8236809999999</v>
      </c>
      <c r="E22" s="199">
        <v>4543.907612</v>
      </c>
      <c r="F22" s="199">
        <v>4562.7148239999997</v>
      </c>
      <c r="G22" s="199">
        <v>4627.3218290000004</v>
      </c>
      <c r="H22" s="199">
        <v>4628.3783290000001</v>
      </c>
      <c r="I22" s="199">
        <v>4695.1437910000004</v>
      </c>
      <c r="J22" s="199">
        <v>4741.8893500000004</v>
      </c>
      <c r="K22" s="199">
        <v>4736.4245000000001</v>
      </c>
      <c r="L22" s="199">
        <v>4751.3652330000004</v>
      </c>
      <c r="M22" s="199">
        <v>4814.5991110000004</v>
      </c>
      <c r="N22" s="199">
        <v>4772.7755660000003</v>
      </c>
      <c r="O22" s="199">
        <v>4952.9034089999996</v>
      </c>
      <c r="P22" s="199">
        <v>4963.9875249999996</v>
      </c>
      <c r="Q22" s="199">
        <v>4923.8405659999999</v>
      </c>
      <c r="R22" s="199">
        <v>4921.1206659999998</v>
      </c>
      <c r="S22" s="199">
        <v>4776.1244399999996</v>
      </c>
      <c r="T22" s="199">
        <v>4816.1186010000001</v>
      </c>
      <c r="U22" s="199">
        <v>4540.1824669999996</v>
      </c>
      <c r="V22" s="199">
        <v>4542.1081919999997</v>
      </c>
      <c r="W22" s="199">
        <v>4570.054091</v>
      </c>
      <c r="X22" s="199">
        <v>4543.1409610000001</v>
      </c>
      <c r="Y22" s="199">
        <v>4499.9622499999996</v>
      </c>
      <c r="Z22" s="199">
        <v>4420.4261530000003</v>
      </c>
      <c r="AA22" s="199">
        <v>4171.7484539999996</v>
      </c>
      <c r="AB22" s="199">
        <v>4089.9486700000002</v>
      </c>
      <c r="AC22" s="182">
        <v>-0.14251669327206584</v>
      </c>
    </row>
    <row r="23" spans="1:29">
      <c r="B23" s="183" t="s">
        <v>859</v>
      </c>
      <c r="AC23" s="182" t="s">
        <v>428</v>
      </c>
    </row>
    <row r="24" spans="1:29">
      <c r="B24" s="139" t="s">
        <v>858</v>
      </c>
      <c r="AC24" s="182" t="s">
        <v>428</v>
      </c>
    </row>
    <row r="25" spans="1:29">
      <c r="A25" s="197"/>
      <c r="B25" s="196" t="s">
        <v>853</v>
      </c>
      <c r="C25" s="198">
        <v>10.13147</v>
      </c>
      <c r="D25" s="198">
        <v>9.9636890000000005</v>
      </c>
      <c r="E25" s="198">
        <v>9.7853829999999995</v>
      </c>
      <c r="F25" s="198">
        <v>9.7019289999999998</v>
      </c>
      <c r="G25" s="198">
        <v>9.6014999999999997</v>
      </c>
      <c r="H25" s="198">
        <v>9.4653589999999994</v>
      </c>
      <c r="I25" s="198">
        <v>9.4268640000000001</v>
      </c>
      <c r="J25" s="198">
        <v>9.3138930000000002</v>
      </c>
      <c r="K25" s="198">
        <v>9.2389510000000001</v>
      </c>
      <c r="L25" s="198">
        <v>9.1717250000000003</v>
      </c>
      <c r="M25" s="198">
        <v>9.0718379999999996</v>
      </c>
      <c r="N25" s="198">
        <v>9.0021959999999996</v>
      </c>
      <c r="O25" s="198">
        <v>8.9224680000000003</v>
      </c>
      <c r="P25" s="198">
        <v>8.8340630000000004</v>
      </c>
      <c r="Q25" s="198">
        <v>8.7878939999999997</v>
      </c>
      <c r="R25" s="198">
        <v>8.7534890000000001</v>
      </c>
      <c r="S25" s="198">
        <v>8.6893399999999996</v>
      </c>
      <c r="T25" s="198">
        <v>8.6892969999999998</v>
      </c>
      <c r="U25" s="198">
        <v>8.6080620000000003</v>
      </c>
      <c r="V25" s="198">
        <v>8.556654</v>
      </c>
      <c r="W25" s="198">
        <v>8.5185329999999997</v>
      </c>
      <c r="X25" s="198">
        <v>8.5116350000000001</v>
      </c>
      <c r="Y25" s="198">
        <v>8.4349799999999995</v>
      </c>
      <c r="Z25" s="198">
        <v>8.3697909999999993</v>
      </c>
      <c r="AA25" s="198">
        <v>8.3487690000000008</v>
      </c>
      <c r="AB25" s="198">
        <v>8.1237049999999993</v>
      </c>
      <c r="AC25" s="182">
        <v>-0.19817114397022351</v>
      </c>
    </row>
    <row r="26" spans="1:29">
      <c r="A26" s="197"/>
      <c r="B26" s="196" t="s">
        <v>855</v>
      </c>
      <c r="C26" s="198">
        <v>7.7953900000000003</v>
      </c>
      <c r="D26" s="198">
        <v>7.7221859999999998</v>
      </c>
      <c r="E26" s="198">
        <v>7.5819830000000001</v>
      </c>
      <c r="F26" s="198">
        <v>7.5238269999999998</v>
      </c>
      <c r="G26" s="198">
        <v>7.4423899999999996</v>
      </c>
      <c r="H26" s="198">
        <v>7.2770910000000004</v>
      </c>
      <c r="I26" s="198">
        <v>7.3032450000000004</v>
      </c>
      <c r="J26" s="198">
        <v>7.0776490000000001</v>
      </c>
      <c r="K26" s="198">
        <v>7.0121770000000003</v>
      </c>
      <c r="L26" s="198">
        <v>6.8729560000000003</v>
      </c>
      <c r="M26" s="198">
        <v>6.7193389999999997</v>
      </c>
      <c r="N26" s="198">
        <v>6.6093019999999996</v>
      </c>
      <c r="O26" s="198">
        <v>6.4634150000000004</v>
      </c>
      <c r="P26" s="198">
        <v>6.2880789999999998</v>
      </c>
      <c r="Q26" s="198">
        <v>6.2246189999999997</v>
      </c>
      <c r="R26" s="198">
        <v>6.2089239999999997</v>
      </c>
      <c r="S26" s="198">
        <v>6.3788419999999997</v>
      </c>
      <c r="T26" s="198">
        <v>6.4424250000000001</v>
      </c>
      <c r="U26" s="198">
        <v>6.5103660000000003</v>
      </c>
      <c r="V26" s="198">
        <v>6.5253300000000003</v>
      </c>
      <c r="W26" s="198">
        <v>6.6305199999999997</v>
      </c>
      <c r="X26" s="198">
        <v>6.6809560000000001</v>
      </c>
      <c r="Y26" s="198">
        <v>6.7311300000000003</v>
      </c>
      <c r="Z26" s="198">
        <v>6.7642379999999998</v>
      </c>
      <c r="AA26" s="198">
        <v>6.7703199999999999</v>
      </c>
      <c r="AB26" s="198">
        <v>6.8173950000000003</v>
      </c>
      <c r="AC26" s="182">
        <v>-0.12545812332673545</v>
      </c>
    </row>
    <row r="27" spans="1:29">
      <c r="B27" s="139" t="s">
        <v>857</v>
      </c>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c r="AB27" s="163"/>
      <c r="AC27" s="182" t="s">
        <v>428</v>
      </c>
    </row>
    <row r="28" spans="1:29">
      <c r="A28" s="197"/>
      <c r="B28" s="196" t="s">
        <v>856</v>
      </c>
      <c r="C28" s="198">
        <v>12.872584</v>
      </c>
      <c r="D28" s="198">
        <v>12.690975</v>
      </c>
      <c r="E28" s="198">
        <v>12.570957</v>
      </c>
      <c r="F28" s="198">
        <v>12.476820999999999</v>
      </c>
      <c r="G28" s="198">
        <v>12.476219</v>
      </c>
      <c r="H28" s="198">
        <v>12.443307000000001</v>
      </c>
      <c r="I28" s="198">
        <v>12.429385999999999</v>
      </c>
      <c r="J28" s="198">
        <v>12.402381</v>
      </c>
      <c r="K28" s="198">
        <v>12.366502000000001</v>
      </c>
      <c r="L28" s="198">
        <v>12.344590999999999</v>
      </c>
      <c r="M28" s="198">
        <v>12.275026</v>
      </c>
      <c r="N28" s="198">
        <v>12.13137</v>
      </c>
      <c r="O28" s="198">
        <v>12.070487999999999</v>
      </c>
      <c r="P28" s="198">
        <v>11.995513000000001</v>
      </c>
      <c r="Q28" s="198">
        <v>11.929461</v>
      </c>
      <c r="R28" s="198">
        <v>11.849245</v>
      </c>
      <c r="S28" s="198">
        <v>11.799550999999999</v>
      </c>
      <c r="T28" s="198">
        <v>11.805341</v>
      </c>
      <c r="U28" s="198">
        <v>11.700939</v>
      </c>
      <c r="V28" s="198">
        <v>11.596138</v>
      </c>
      <c r="W28" s="198">
        <v>11.508342000000001</v>
      </c>
      <c r="X28" s="198">
        <v>11.464358000000001</v>
      </c>
      <c r="Y28" s="198">
        <v>11.439583000000001</v>
      </c>
      <c r="Z28" s="198">
        <v>11.313713</v>
      </c>
      <c r="AA28" s="198">
        <v>11.279275</v>
      </c>
      <c r="AB28" s="198">
        <v>10.942223</v>
      </c>
      <c r="AC28" s="182">
        <v>-0.14995909135259866</v>
      </c>
    </row>
    <row r="29" spans="1:29">
      <c r="A29" s="197"/>
      <c r="B29" s="196" t="s">
        <v>855</v>
      </c>
      <c r="C29" s="198">
        <v>9.9904860000000006</v>
      </c>
      <c r="D29" s="198">
        <v>10.201999000000001</v>
      </c>
      <c r="E29" s="198">
        <v>10.246162999999999</v>
      </c>
      <c r="F29" s="198">
        <v>10.583468</v>
      </c>
      <c r="G29" s="198">
        <v>10.961283</v>
      </c>
      <c r="H29" s="198">
        <v>11.292362000000001</v>
      </c>
      <c r="I29" s="198">
        <v>11.608767</v>
      </c>
      <c r="J29" s="198">
        <v>11.712052999999999</v>
      </c>
      <c r="K29" s="198">
        <v>11.923655</v>
      </c>
      <c r="L29" s="198">
        <v>12.019119</v>
      </c>
      <c r="M29" s="198">
        <v>12.155232</v>
      </c>
      <c r="N29" s="198">
        <v>12.210829</v>
      </c>
      <c r="O29" s="198">
        <v>12.397313</v>
      </c>
      <c r="P29" s="198">
        <v>12.338304000000001</v>
      </c>
      <c r="Q29" s="198">
        <v>12.231342</v>
      </c>
      <c r="R29" s="198">
        <v>12.093902999999999</v>
      </c>
      <c r="S29" s="198">
        <v>12.24629</v>
      </c>
      <c r="T29" s="198">
        <v>12.103065000000001</v>
      </c>
      <c r="U29" s="198">
        <v>11.502799</v>
      </c>
      <c r="V29" s="198">
        <v>10.921995000000001</v>
      </c>
      <c r="W29" s="198">
        <v>10.367179999999999</v>
      </c>
      <c r="X29" s="198">
        <v>9.8675010000000007</v>
      </c>
      <c r="Y29" s="198">
        <v>9.4278289999999991</v>
      </c>
      <c r="Z29" s="198">
        <v>9.112209</v>
      </c>
      <c r="AA29" s="198">
        <v>8.7840389999999999</v>
      </c>
      <c r="AB29" s="198">
        <v>8.7398699999999998</v>
      </c>
      <c r="AC29" s="182">
        <v>-0.12518069691504508</v>
      </c>
    </row>
    <row r="30" spans="1:29">
      <c r="B30" s="139" t="s">
        <v>854</v>
      </c>
      <c r="C30" s="163"/>
      <c r="D30" s="163"/>
      <c r="E30" s="163"/>
      <c r="F30" s="163"/>
      <c r="G30" s="163"/>
      <c r="H30" s="163"/>
      <c r="I30" s="163"/>
      <c r="J30" s="163"/>
      <c r="K30" s="163"/>
      <c r="L30" s="163"/>
      <c r="M30" s="163"/>
      <c r="N30" s="163"/>
      <c r="O30" s="163"/>
      <c r="P30" s="163"/>
      <c r="Q30" s="163"/>
      <c r="R30" s="163"/>
      <c r="S30" s="163"/>
      <c r="T30" s="163"/>
      <c r="U30" s="163"/>
      <c r="V30" s="163"/>
      <c r="W30" s="163"/>
      <c r="X30" s="163"/>
      <c r="Y30" s="163"/>
      <c r="Z30" s="163"/>
      <c r="AA30" s="163"/>
      <c r="AB30" s="163"/>
      <c r="AC30" s="182" t="s">
        <v>428</v>
      </c>
    </row>
    <row r="31" spans="1:29">
      <c r="A31" s="197"/>
      <c r="B31" s="196" t="s">
        <v>853</v>
      </c>
      <c r="C31" s="195">
        <v>4.7</v>
      </c>
      <c r="D31" s="195">
        <v>4.7</v>
      </c>
      <c r="E31" s="195">
        <v>4.7</v>
      </c>
      <c r="F31" s="195">
        <v>4.7</v>
      </c>
      <c r="G31" s="195">
        <v>4.7</v>
      </c>
      <c r="H31" s="195">
        <v>4.7</v>
      </c>
      <c r="I31" s="195">
        <v>4.7</v>
      </c>
      <c r="J31" s="195">
        <v>4.7</v>
      </c>
      <c r="K31" s="195">
        <v>4.7</v>
      </c>
      <c r="L31" s="195">
        <v>4.7</v>
      </c>
      <c r="M31" s="195">
        <v>4.7</v>
      </c>
      <c r="N31" s="195">
        <v>4.7</v>
      </c>
      <c r="O31" s="195">
        <v>4.7</v>
      </c>
      <c r="P31" s="195">
        <v>4.7</v>
      </c>
      <c r="Q31" s="195">
        <v>4.7</v>
      </c>
      <c r="R31" s="195">
        <v>4.3</v>
      </c>
      <c r="S31" s="195">
        <v>4.3</v>
      </c>
      <c r="T31" s="195">
        <v>4.2</v>
      </c>
      <c r="U31" s="195">
        <v>4.2</v>
      </c>
      <c r="V31" s="195">
        <v>5.4</v>
      </c>
      <c r="W31" s="195">
        <v>5.4</v>
      </c>
      <c r="X31" s="195">
        <v>5.4</v>
      </c>
      <c r="Y31" s="195">
        <v>5.4</v>
      </c>
      <c r="Z31" s="195">
        <v>5.4</v>
      </c>
      <c r="AA31" s="195">
        <v>5.4</v>
      </c>
      <c r="AB31" s="195">
        <v>5.4</v>
      </c>
      <c r="AC31" s="182">
        <v>0.14893617021276606</v>
      </c>
    </row>
    <row r="32" spans="1:29">
      <c r="B32" s="134" t="s">
        <v>852</v>
      </c>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82" t="s">
        <v>428</v>
      </c>
    </row>
    <row r="33" spans="1:29">
      <c r="B33" s="136" t="s">
        <v>851</v>
      </c>
      <c r="C33" s="165" t="s">
        <v>850</v>
      </c>
      <c r="D33" s="165" t="s">
        <v>850</v>
      </c>
      <c r="E33" s="165" t="s">
        <v>850</v>
      </c>
      <c r="F33" s="165" t="s">
        <v>850</v>
      </c>
      <c r="G33" s="165" t="s">
        <v>850</v>
      </c>
      <c r="H33" s="165" t="s">
        <v>850</v>
      </c>
      <c r="I33" s="165" t="s">
        <v>850</v>
      </c>
      <c r="J33" s="165" t="s">
        <v>850</v>
      </c>
      <c r="K33" s="165" t="s">
        <v>850</v>
      </c>
      <c r="L33" s="165" t="s">
        <v>850</v>
      </c>
      <c r="M33" s="165" t="s">
        <v>850</v>
      </c>
      <c r="N33" s="165" t="s">
        <v>850</v>
      </c>
      <c r="O33" s="165" t="s">
        <v>850</v>
      </c>
      <c r="P33" s="165" t="s">
        <v>850</v>
      </c>
      <c r="Q33" s="165" t="s">
        <v>850</v>
      </c>
      <c r="R33" s="165" t="s">
        <v>850</v>
      </c>
      <c r="S33" s="165" t="s">
        <v>850</v>
      </c>
      <c r="T33" s="165" t="s">
        <v>850</v>
      </c>
      <c r="U33" s="115">
        <v>8.6</v>
      </c>
      <c r="V33" s="165">
        <v>8.6</v>
      </c>
      <c r="W33" s="165">
        <v>8.6</v>
      </c>
      <c r="X33" s="165" t="s">
        <v>728</v>
      </c>
      <c r="Y33" s="165" t="s">
        <v>728</v>
      </c>
      <c r="Z33" s="165" t="s">
        <v>728</v>
      </c>
      <c r="AA33" s="165" t="s">
        <v>728</v>
      </c>
      <c r="AB33" s="165" t="s">
        <v>728</v>
      </c>
      <c r="AC33" s="182">
        <v>0</v>
      </c>
    </row>
    <row r="34" spans="1:29">
      <c r="B34" s="136" t="s">
        <v>849</v>
      </c>
      <c r="C34" s="188" t="s">
        <v>847</v>
      </c>
      <c r="D34" s="188" t="s">
        <v>846</v>
      </c>
      <c r="E34" s="188" t="s">
        <v>848</v>
      </c>
      <c r="F34" s="188" t="s">
        <v>848</v>
      </c>
      <c r="G34" s="188" t="s">
        <v>847</v>
      </c>
      <c r="H34" s="188" t="s">
        <v>845</v>
      </c>
      <c r="I34" s="188" t="s">
        <v>845</v>
      </c>
      <c r="J34" s="188" t="s">
        <v>846</v>
      </c>
      <c r="K34" s="188" t="s">
        <v>845</v>
      </c>
      <c r="L34" s="188" t="s">
        <v>845</v>
      </c>
      <c r="M34" s="188" t="s">
        <v>844</v>
      </c>
      <c r="N34" s="188" t="s">
        <v>844</v>
      </c>
      <c r="O34" s="188" t="s">
        <v>843</v>
      </c>
      <c r="P34" s="188" t="s">
        <v>842</v>
      </c>
      <c r="Q34" s="188" t="s">
        <v>841</v>
      </c>
      <c r="R34" s="188" t="s">
        <v>840</v>
      </c>
      <c r="S34" s="188" t="s">
        <v>839</v>
      </c>
      <c r="T34" s="188" t="s">
        <v>838</v>
      </c>
      <c r="U34" s="115">
        <v>7.1</v>
      </c>
      <c r="V34" s="188" t="s">
        <v>837</v>
      </c>
      <c r="W34" s="188">
        <v>6.8</v>
      </c>
      <c r="X34" s="165" t="s">
        <v>728</v>
      </c>
      <c r="Y34" s="165" t="s">
        <v>728</v>
      </c>
      <c r="Z34" s="165" t="s">
        <v>728</v>
      </c>
      <c r="AA34" s="165" t="s">
        <v>728</v>
      </c>
      <c r="AB34" s="165" t="s">
        <v>728</v>
      </c>
      <c r="AC34" s="182">
        <v>-0.1707317073170731</v>
      </c>
    </row>
    <row r="35" spans="1:29">
      <c r="B35" s="136" t="s">
        <v>836</v>
      </c>
      <c r="C35" s="193" t="s">
        <v>835</v>
      </c>
      <c r="D35" s="194" t="s">
        <v>834</v>
      </c>
      <c r="E35" s="194" t="s">
        <v>834</v>
      </c>
      <c r="F35" s="194" t="s">
        <v>830</v>
      </c>
      <c r="G35" s="194" t="s">
        <v>830</v>
      </c>
      <c r="H35" s="194" t="s">
        <v>832</v>
      </c>
      <c r="I35" s="194" t="s">
        <v>832</v>
      </c>
      <c r="J35" s="194" t="s">
        <v>832</v>
      </c>
      <c r="K35" s="193" t="s">
        <v>832</v>
      </c>
      <c r="L35" s="193" t="s">
        <v>832</v>
      </c>
      <c r="M35" s="192">
        <v>11.4</v>
      </c>
      <c r="N35" s="192" t="s">
        <v>832</v>
      </c>
      <c r="O35" s="192" t="s">
        <v>832</v>
      </c>
      <c r="P35" s="191" t="s">
        <v>832</v>
      </c>
      <c r="Q35" s="191" t="s">
        <v>832</v>
      </c>
      <c r="R35" s="191">
        <v>11.2</v>
      </c>
      <c r="S35" s="191">
        <v>10.9</v>
      </c>
      <c r="T35" s="191">
        <v>10.6</v>
      </c>
      <c r="U35" s="191">
        <v>10.5</v>
      </c>
      <c r="V35" s="191">
        <v>10.199999999999999</v>
      </c>
      <c r="W35" s="191">
        <v>10</v>
      </c>
      <c r="X35" s="165" t="s">
        <v>728</v>
      </c>
      <c r="Y35" s="165" t="s">
        <v>728</v>
      </c>
      <c r="Z35" s="165" t="s">
        <v>728</v>
      </c>
      <c r="AA35" s="165" t="s">
        <v>728</v>
      </c>
      <c r="AB35" s="165" t="s">
        <v>728</v>
      </c>
      <c r="AC35" s="182">
        <v>-0.15254237288135597</v>
      </c>
    </row>
    <row r="36" spans="1:29">
      <c r="B36" s="136" t="s">
        <v>833</v>
      </c>
      <c r="C36" s="193" t="s">
        <v>832</v>
      </c>
      <c r="D36" s="194" t="s">
        <v>831</v>
      </c>
      <c r="E36" s="194" t="s">
        <v>828</v>
      </c>
      <c r="F36" s="194" t="s">
        <v>831</v>
      </c>
      <c r="G36" s="194" t="s">
        <v>830</v>
      </c>
      <c r="H36" s="194" t="s">
        <v>830</v>
      </c>
      <c r="I36" s="194" t="s">
        <v>828</v>
      </c>
      <c r="J36" s="194" t="s">
        <v>828</v>
      </c>
      <c r="K36" s="193" t="s">
        <v>829</v>
      </c>
      <c r="L36" s="193" t="s">
        <v>828</v>
      </c>
      <c r="M36" s="192">
        <v>11.1</v>
      </c>
      <c r="N36" s="192">
        <v>11</v>
      </c>
      <c r="O36" s="192">
        <v>11</v>
      </c>
      <c r="P36" s="191">
        <v>10.8</v>
      </c>
      <c r="Q36" s="191">
        <v>10.9</v>
      </c>
      <c r="R36" s="191">
        <v>10.6</v>
      </c>
      <c r="S36" s="191">
        <v>10.4</v>
      </c>
      <c r="T36" s="191">
        <v>10.1</v>
      </c>
      <c r="U36" s="191">
        <v>9.5</v>
      </c>
      <c r="V36" s="191">
        <v>9.1</v>
      </c>
      <c r="W36" s="191">
        <v>8.5</v>
      </c>
      <c r="X36" s="165" t="s">
        <v>728</v>
      </c>
      <c r="Y36" s="165" t="s">
        <v>728</v>
      </c>
      <c r="Z36" s="165" t="s">
        <v>728</v>
      </c>
      <c r="AA36" s="165" t="s">
        <v>728</v>
      </c>
      <c r="AB36" s="165" t="s">
        <v>728</v>
      </c>
      <c r="AC36" s="182">
        <v>-0.25438596491228072</v>
      </c>
    </row>
    <row r="37" spans="1:29">
      <c r="B37" s="190"/>
      <c r="C37" s="189"/>
      <c r="D37" s="188"/>
      <c r="E37" s="188"/>
      <c r="F37" s="188"/>
      <c r="G37" s="188"/>
      <c r="H37" s="188"/>
      <c r="I37" s="188"/>
      <c r="J37" s="188"/>
      <c r="K37" s="188"/>
      <c r="L37" s="188"/>
      <c r="M37" s="187"/>
      <c r="N37" s="187"/>
      <c r="O37" s="187"/>
      <c r="P37" s="187"/>
      <c r="Q37" s="187"/>
      <c r="R37" s="187"/>
      <c r="S37" s="187"/>
      <c r="T37" s="187"/>
      <c r="U37" s="187"/>
      <c r="V37" s="187"/>
      <c r="W37" s="187"/>
      <c r="X37" s="187"/>
      <c r="Y37" s="187"/>
      <c r="Z37" s="187"/>
      <c r="AA37" s="187"/>
      <c r="AB37" s="187"/>
      <c r="AC37" s="182" t="s">
        <v>428</v>
      </c>
    </row>
    <row r="38" spans="1:29">
      <c r="B38" s="186" t="s">
        <v>25</v>
      </c>
      <c r="C38" s="185"/>
      <c r="D38" s="185"/>
      <c r="E38" s="185"/>
      <c r="F38" s="185"/>
      <c r="G38" s="185"/>
      <c r="H38" s="185"/>
      <c r="I38" s="185"/>
      <c r="J38" s="185"/>
      <c r="K38" s="185"/>
      <c r="L38" s="185"/>
      <c r="M38" s="184"/>
      <c r="N38" s="184"/>
      <c r="O38" s="184"/>
      <c r="P38" s="184"/>
      <c r="Q38" s="184"/>
      <c r="R38" s="184"/>
      <c r="S38" s="184"/>
      <c r="T38" s="184"/>
      <c r="U38" s="184"/>
      <c r="V38" s="184"/>
      <c r="W38" s="184"/>
      <c r="X38" s="184"/>
      <c r="Y38" s="184"/>
      <c r="Z38" s="184"/>
      <c r="AA38" s="184"/>
      <c r="AB38" s="184"/>
      <c r="AC38" s="182" t="s">
        <v>428</v>
      </c>
    </row>
    <row r="39" spans="1:29">
      <c r="B39" s="183" t="s">
        <v>827</v>
      </c>
      <c r="AC39" s="182" t="s">
        <v>428</v>
      </c>
    </row>
    <row r="40" spans="1:29">
      <c r="B40" s="139" t="s">
        <v>737</v>
      </c>
      <c r="C40" s="163">
        <v>44.682000000000002</v>
      </c>
      <c r="D40" s="163">
        <v>44.241999999999997</v>
      </c>
      <c r="E40" s="163">
        <v>47.905999999999999</v>
      </c>
      <c r="F40" s="163">
        <v>46.643999999999998</v>
      </c>
      <c r="G40" s="163">
        <v>47.323</v>
      </c>
      <c r="H40" s="163">
        <v>48.798000000000002</v>
      </c>
      <c r="I40" s="163">
        <v>49.259</v>
      </c>
      <c r="J40" s="163">
        <v>47.024000000000001</v>
      </c>
      <c r="K40" s="163">
        <v>46.378</v>
      </c>
      <c r="L40" s="163">
        <v>44.720999999999997</v>
      </c>
      <c r="M40" s="163">
        <v>46.970999999999997</v>
      </c>
      <c r="N40" s="163">
        <v>43.021999999999998</v>
      </c>
      <c r="O40" s="163">
        <v>46.277999999999999</v>
      </c>
      <c r="P40" s="163">
        <v>47.548999999999999</v>
      </c>
      <c r="Q40" s="163">
        <v>46.886000000000003</v>
      </c>
      <c r="R40" s="163">
        <v>46.923999999999999</v>
      </c>
      <c r="S40" s="163">
        <v>49.215000000000003</v>
      </c>
      <c r="T40" s="163">
        <v>47.97</v>
      </c>
      <c r="U40" s="163">
        <v>48.448</v>
      </c>
      <c r="V40" s="163">
        <v>49.47</v>
      </c>
      <c r="W40" s="163">
        <v>50.036999999999999</v>
      </c>
      <c r="X40" s="163">
        <v>49.826000000000001</v>
      </c>
      <c r="Y40" s="163">
        <v>49.695999999999998</v>
      </c>
      <c r="Z40" s="163">
        <v>50.067999999999998</v>
      </c>
      <c r="AA40" s="163">
        <v>52.679000000000002</v>
      </c>
      <c r="AB40" s="163">
        <v>52.798000000000002</v>
      </c>
      <c r="AC40" s="182">
        <v>0.18163913880309734</v>
      </c>
    </row>
    <row r="41" spans="1:29">
      <c r="B41" s="139" t="s">
        <v>738</v>
      </c>
      <c r="C41" s="163">
        <v>25.699000000000002</v>
      </c>
      <c r="D41" s="163">
        <v>25.704999999999998</v>
      </c>
      <c r="E41" s="163">
        <v>22.189</v>
      </c>
      <c r="F41" s="163">
        <v>23.067</v>
      </c>
      <c r="G41" s="163">
        <v>23.542999999999999</v>
      </c>
      <c r="H41" s="163">
        <v>21.690999999999999</v>
      </c>
      <c r="I41" s="163">
        <v>20.515000000000001</v>
      </c>
      <c r="J41" s="163">
        <v>22.239000000000001</v>
      </c>
      <c r="K41" s="163">
        <v>21.372</v>
      </c>
      <c r="L41" s="163">
        <v>21.856999999999999</v>
      </c>
      <c r="M41" s="163">
        <v>23.425000000000001</v>
      </c>
      <c r="N41" s="163">
        <v>23.218</v>
      </c>
      <c r="O41" s="163">
        <v>24.792999999999999</v>
      </c>
      <c r="P41" s="163">
        <v>24.105</v>
      </c>
      <c r="Q41" s="163">
        <v>23.504999999999999</v>
      </c>
      <c r="R41" s="163">
        <v>24.016999999999999</v>
      </c>
      <c r="S41" s="163">
        <v>22.989000000000001</v>
      </c>
      <c r="T41" s="163">
        <v>25.876999999999999</v>
      </c>
      <c r="U41" s="163">
        <v>27.065999999999999</v>
      </c>
      <c r="V41" s="163">
        <v>28.074999999999999</v>
      </c>
      <c r="W41" s="163">
        <v>28.2</v>
      </c>
      <c r="X41" s="163">
        <v>28.788</v>
      </c>
      <c r="Y41" s="163">
        <v>29.454000000000001</v>
      </c>
      <c r="Z41" s="163">
        <v>29.018999999999998</v>
      </c>
      <c r="AA41" s="163">
        <v>28.603000000000002</v>
      </c>
      <c r="AB41" s="163">
        <v>27.712</v>
      </c>
      <c r="AC41" s="182">
        <v>7.8329896104906815E-2</v>
      </c>
    </row>
    <row r="42" spans="1:29">
      <c r="B42" s="139" t="s">
        <v>739</v>
      </c>
      <c r="C42" s="163">
        <v>6.5810000000000004</v>
      </c>
      <c r="D42" s="163">
        <v>7.26</v>
      </c>
      <c r="E42" s="163">
        <v>7.3819999999999997</v>
      </c>
      <c r="F42" s="163">
        <v>7.8129999999999997</v>
      </c>
      <c r="G42" s="163">
        <v>7.2690000000000001</v>
      </c>
      <c r="H42" s="163">
        <v>6.8479999999999999</v>
      </c>
      <c r="I42" s="163">
        <v>7.3819999999999997</v>
      </c>
      <c r="J42" s="163">
        <v>7.9969999999999999</v>
      </c>
      <c r="K42" s="163">
        <v>7.4660000000000002</v>
      </c>
      <c r="L42" s="163">
        <v>6.5970000000000004</v>
      </c>
      <c r="M42" s="163">
        <v>6.944</v>
      </c>
      <c r="N42" s="163">
        <v>7.84</v>
      </c>
      <c r="O42" s="163">
        <v>8.2899999999999991</v>
      </c>
      <c r="P42" s="163">
        <v>8.2880000000000003</v>
      </c>
      <c r="Q42" s="163">
        <v>7.4450000000000003</v>
      </c>
      <c r="R42" s="163">
        <v>8.0150000000000006</v>
      </c>
      <c r="S42" s="163">
        <v>8.2390000000000008</v>
      </c>
      <c r="T42" s="163">
        <v>8.7309999999999999</v>
      </c>
      <c r="U42" s="163">
        <v>8.6419999999999995</v>
      </c>
      <c r="V42" s="163">
        <v>8.0259999999999998</v>
      </c>
      <c r="W42" s="163">
        <v>8.0879999999999992</v>
      </c>
      <c r="X42" s="163">
        <v>7.9770000000000003</v>
      </c>
      <c r="Y42" s="163">
        <v>8.2370000000000001</v>
      </c>
      <c r="Z42" s="163">
        <v>9.7910000000000004</v>
      </c>
      <c r="AA42" s="163">
        <v>9.3689999999999998</v>
      </c>
      <c r="AB42" s="163">
        <v>10.042999999999999</v>
      </c>
      <c r="AC42" s="182">
        <v>0.52605986932077164</v>
      </c>
    </row>
    <row r="43" spans="1:29">
      <c r="B43" s="183" t="s">
        <v>826</v>
      </c>
      <c r="AC43" s="182" t="s">
        <v>428</v>
      </c>
    </row>
    <row r="44" spans="1:29">
      <c r="B44" s="139" t="s">
        <v>737</v>
      </c>
      <c r="C44" s="147">
        <v>19522.900108000002</v>
      </c>
      <c r="D44" s="147">
        <v>19209.297423</v>
      </c>
      <c r="E44" s="147">
        <v>20094.084504999999</v>
      </c>
      <c r="F44" s="147">
        <v>18909.692717000002</v>
      </c>
      <c r="G44" s="147">
        <v>17473.391507</v>
      </c>
      <c r="H44" s="147">
        <v>24264.095781</v>
      </c>
      <c r="I44" s="147">
        <v>20460.895528000001</v>
      </c>
      <c r="J44" s="147">
        <v>21798.391366</v>
      </c>
      <c r="K44" s="147">
        <v>23405.227203999999</v>
      </c>
      <c r="L44" s="147">
        <v>24587.069186000001</v>
      </c>
      <c r="M44" s="147">
        <v>26116.374735000001</v>
      </c>
      <c r="N44" s="147">
        <v>25320.651794000001</v>
      </c>
      <c r="O44" s="147">
        <v>26648.723087999999</v>
      </c>
      <c r="P44" s="147">
        <v>29788.996319000002</v>
      </c>
      <c r="Q44" s="147">
        <v>25145.382439000001</v>
      </c>
      <c r="R44" s="147">
        <v>27689.321281</v>
      </c>
      <c r="S44" s="147">
        <v>30740.557338999999</v>
      </c>
      <c r="T44" s="147">
        <v>26043.792520999999</v>
      </c>
      <c r="U44" s="147">
        <v>27021.049973000001</v>
      </c>
      <c r="V44" s="147">
        <v>30807.441062000002</v>
      </c>
      <c r="W44" s="147">
        <v>33225.449904000001</v>
      </c>
      <c r="X44" s="147">
        <v>33376.819099</v>
      </c>
      <c r="Y44" s="147">
        <v>31307.97553</v>
      </c>
      <c r="Z44" s="147">
        <v>28950.835036</v>
      </c>
      <c r="AA44" s="147">
        <v>24510.263799</v>
      </c>
      <c r="AB44" s="147">
        <v>24316.128644</v>
      </c>
      <c r="AC44" s="182">
        <v>0.24551826365365925</v>
      </c>
    </row>
    <row r="45" spans="1:29">
      <c r="B45" s="139" t="s">
        <v>738</v>
      </c>
      <c r="C45" s="147">
        <v>47513.189100000003</v>
      </c>
      <c r="D45" s="147">
        <v>48357.183153999998</v>
      </c>
      <c r="E45" s="147">
        <v>50298.268898000002</v>
      </c>
      <c r="F45" s="147">
        <v>48580.825513999996</v>
      </c>
      <c r="G45" s="147">
        <v>46745.400317</v>
      </c>
      <c r="H45" s="147">
        <v>55445.635978999999</v>
      </c>
      <c r="I45" s="147">
        <v>52783.499148000003</v>
      </c>
      <c r="J45" s="147">
        <v>58185.874485</v>
      </c>
      <c r="K45" s="147">
        <v>54530.530076000003</v>
      </c>
      <c r="L45" s="147">
        <v>56464.277068000003</v>
      </c>
      <c r="M45" s="147">
        <v>55792.201387000001</v>
      </c>
      <c r="N45" s="147">
        <v>60984.229780000001</v>
      </c>
      <c r="O45" s="147">
        <v>66423.089798000001</v>
      </c>
      <c r="P45" s="147">
        <v>70001.099187</v>
      </c>
      <c r="Q45" s="147">
        <v>69772.465526999993</v>
      </c>
      <c r="R45" s="147">
        <v>74055.378637999995</v>
      </c>
      <c r="S45" s="147">
        <v>77330.930542000002</v>
      </c>
      <c r="T45" s="147">
        <v>60327.197490999999</v>
      </c>
      <c r="U45" s="147">
        <v>61093.341261000001</v>
      </c>
      <c r="V45" s="147">
        <v>63531.449871999997</v>
      </c>
      <c r="W45" s="147">
        <v>68691.265476999994</v>
      </c>
      <c r="X45" s="147">
        <v>75530.957544000004</v>
      </c>
      <c r="Y45" s="147">
        <v>69577.927104000002</v>
      </c>
      <c r="Z45" s="147">
        <v>69916.027333000005</v>
      </c>
      <c r="AA45" s="147">
        <v>67206.806591999994</v>
      </c>
      <c r="AB45" s="147">
        <v>64795.038164999998</v>
      </c>
      <c r="AC45" s="182">
        <v>0.36372740690226557</v>
      </c>
    </row>
    <row r="46" spans="1:29">
      <c r="B46" s="139" t="s">
        <v>739</v>
      </c>
      <c r="C46" s="147">
        <v>70530.975120999996</v>
      </c>
      <c r="D46" s="147">
        <v>61814.679219999998</v>
      </c>
      <c r="E46" s="147">
        <v>58979.296354999999</v>
      </c>
      <c r="F46" s="147">
        <v>53491.133363000001</v>
      </c>
      <c r="G46" s="147">
        <v>58534.354192999999</v>
      </c>
      <c r="H46" s="147">
        <v>80881.583104000005</v>
      </c>
      <c r="I46" s="147">
        <v>63222.702894000002</v>
      </c>
      <c r="J46" s="147">
        <v>76368.139188999994</v>
      </c>
      <c r="K46" s="147">
        <v>73392.227142000003</v>
      </c>
      <c r="L46" s="147">
        <v>76643.104670000001</v>
      </c>
      <c r="M46" s="147">
        <v>76738.271439000004</v>
      </c>
      <c r="N46" s="147">
        <v>66807.836423999994</v>
      </c>
      <c r="O46" s="147">
        <v>76892.260789000007</v>
      </c>
      <c r="P46" s="147">
        <v>71055.696486999994</v>
      </c>
      <c r="Q46" s="147">
        <v>67525.961035</v>
      </c>
      <c r="R46" s="147">
        <v>70615.189434</v>
      </c>
      <c r="S46" s="147">
        <v>55237.454522</v>
      </c>
      <c r="T46" s="147">
        <v>61853.789568</v>
      </c>
      <c r="U46" s="147">
        <v>59138.363858999997</v>
      </c>
      <c r="V46" s="147">
        <v>57228.731350000002</v>
      </c>
      <c r="W46" s="147">
        <v>52601.664393999999</v>
      </c>
      <c r="X46" s="147">
        <v>57099.313753000002</v>
      </c>
      <c r="Y46" s="147">
        <v>48100.029146000001</v>
      </c>
      <c r="Z46" s="147">
        <v>49394.128534000003</v>
      </c>
      <c r="AA46" s="147">
        <v>43269.179508000001</v>
      </c>
      <c r="AB46" s="147">
        <v>42777.701505999998</v>
      </c>
      <c r="AC46" s="182">
        <v>-0.39349057016988132</v>
      </c>
    </row>
    <row r="47" spans="1:29">
      <c r="B47" s="15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55" t="s">
        <v>428</v>
      </c>
    </row>
    <row r="48" spans="1:29">
      <c r="A48" s="157" t="s">
        <v>825</v>
      </c>
      <c r="C48" s="147"/>
      <c r="D48" s="147"/>
      <c r="E48" s="147"/>
      <c r="F48" s="147"/>
      <c r="G48" s="147"/>
      <c r="H48" s="147"/>
      <c r="I48" s="147"/>
      <c r="J48" s="147"/>
      <c r="K48" s="147"/>
      <c r="L48" s="147"/>
      <c r="M48" s="147"/>
      <c r="N48" s="147"/>
      <c r="O48" s="147"/>
      <c r="P48" s="147"/>
      <c r="Q48" s="147"/>
      <c r="R48" s="147"/>
      <c r="S48" s="147"/>
      <c r="T48" s="147"/>
      <c r="U48" s="155"/>
      <c r="V48" s="147"/>
      <c r="W48" s="147"/>
      <c r="X48" s="147"/>
      <c r="Y48" s="147"/>
      <c r="Z48" s="147"/>
      <c r="AA48" s="147"/>
      <c r="AB48" s="147"/>
      <c r="AC48" s="115" t="s">
        <v>428</v>
      </c>
    </row>
    <row r="49" spans="1:29">
      <c r="A49" s="115" t="s">
        <v>824</v>
      </c>
      <c r="C49" s="180"/>
      <c r="D49" s="180"/>
      <c r="E49" s="180"/>
      <c r="F49" s="180"/>
      <c r="G49" s="180"/>
      <c r="H49" s="180"/>
      <c r="I49" s="180"/>
      <c r="J49" s="180"/>
      <c r="K49" s="180"/>
      <c r="L49" s="180"/>
      <c r="M49" s="180"/>
      <c r="N49" s="180"/>
      <c r="O49" s="180"/>
      <c r="P49" s="180"/>
      <c r="Q49" s="180"/>
      <c r="R49" s="180"/>
      <c r="S49" s="180"/>
      <c r="T49" s="180"/>
      <c r="U49" s="181"/>
      <c r="V49" s="180"/>
      <c r="W49" s="180"/>
      <c r="X49" s="180"/>
      <c r="Y49" s="180"/>
      <c r="Z49" s="180"/>
      <c r="AA49" s="180"/>
      <c r="AB49" s="180"/>
      <c r="AC49" s="115" t="s">
        <v>428</v>
      </c>
    </row>
    <row r="50" spans="1:29">
      <c r="A50" s="115" t="s">
        <v>823</v>
      </c>
      <c r="B50" s="147"/>
      <c r="U50" s="116"/>
      <c r="AC50" s="115" t="s">
        <v>428</v>
      </c>
    </row>
    <row r="51" spans="1:29">
      <c r="A51" s="157" t="s">
        <v>822</v>
      </c>
      <c r="B51" s="147"/>
      <c r="U51" s="116"/>
      <c r="AC51" s="115"/>
    </row>
    <row r="52" spans="1:29">
      <c r="C52" s="147"/>
      <c r="D52" s="147"/>
      <c r="E52" s="147"/>
      <c r="F52" s="147"/>
      <c r="G52" s="147"/>
      <c r="H52" s="147"/>
      <c r="I52" s="147"/>
      <c r="J52" s="147"/>
      <c r="K52" s="147"/>
      <c r="L52" s="147"/>
      <c r="M52" s="147"/>
      <c r="N52" s="147"/>
      <c r="O52" s="147"/>
      <c r="P52" s="147"/>
      <c r="Q52" s="147"/>
      <c r="R52" s="147"/>
      <c r="S52" s="147"/>
      <c r="T52" s="147"/>
      <c r="U52" s="155"/>
      <c r="V52" s="147"/>
      <c r="W52" s="147"/>
      <c r="X52" s="147"/>
      <c r="Y52" s="147"/>
      <c r="Z52" s="147"/>
      <c r="AA52" s="147"/>
      <c r="AB52" s="147"/>
      <c r="AC52" s="115" t="s">
        <v>428</v>
      </c>
    </row>
    <row r="53" spans="1:29">
      <c r="A53" s="156" t="s">
        <v>754</v>
      </c>
      <c r="V53" s="116"/>
      <c r="W53" s="116"/>
      <c r="X53" s="116"/>
      <c r="Y53" s="116"/>
      <c r="Z53" s="116"/>
      <c r="AA53" s="116"/>
      <c r="AB53" s="116"/>
      <c r="AC53" s="115"/>
    </row>
    <row r="54" spans="1:29">
      <c r="A54" s="115" t="s">
        <v>755</v>
      </c>
      <c r="V54" s="116"/>
      <c r="W54" s="116"/>
      <c r="X54" s="116"/>
      <c r="Y54" s="116"/>
      <c r="Z54" s="116"/>
      <c r="AA54" s="116"/>
      <c r="AB54" s="116"/>
      <c r="AC54" s="115"/>
    </row>
    <row r="55" spans="1:29">
      <c r="A55" s="115" t="s">
        <v>821</v>
      </c>
      <c r="V55" s="116"/>
      <c r="W55" s="116"/>
      <c r="X55" s="116"/>
      <c r="Y55" s="116"/>
      <c r="Z55" s="116"/>
      <c r="AA55" s="116"/>
      <c r="AB55" s="116"/>
      <c r="AC55" s="115"/>
    </row>
    <row r="56" spans="1:29">
      <c r="A56" s="115" t="s">
        <v>820</v>
      </c>
      <c r="V56" s="116"/>
      <c r="W56" s="116"/>
      <c r="X56" s="116"/>
      <c r="Y56" s="116"/>
      <c r="Z56" s="116"/>
      <c r="AA56" s="116"/>
      <c r="AB56" s="116"/>
      <c r="AC56" s="115"/>
    </row>
    <row r="57" spans="1:29">
      <c r="A57" s="115" t="s">
        <v>819</v>
      </c>
      <c r="V57" s="116"/>
      <c r="W57" s="116"/>
      <c r="X57" s="116"/>
      <c r="Y57" s="116"/>
      <c r="Z57" s="116"/>
      <c r="AA57" s="116"/>
      <c r="AB57" s="116"/>
      <c r="AC57" s="115"/>
    </row>
    <row r="58" spans="1:29">
      <c r="A58" s="157" t="s">
        <v>818</v>
      </c>
      <c r="V58" s="116"/>
      <c r="W58" s="116"/>
      <c r="X58" s="116"/>
      <c r="Y58" s="116"/>
      <c r="Z58" s="116"/>
      <c r="AA58" s="116"/>
      <c r="AB58" s="116"/>
      <c r="AC58" s="115"/>
    </row>
    <row r="59" spans="1:29">
      <c r="A59" s="115" t="s">
        <v>817</v>
      </c>
      <c r="V59" s="116"/>
      <c r="W59" s="116"/>
      <c r="X59" s="116"/>
      <c r="Y59" s="116"/>
      <c r="Z59" s="116"/>
      <c r="AA59" s="116"/>
      <c r="AB59" s="116"/>
      <c r="AC59" s="115"/>
    </row>
    <row r="60" spans="1:29">
      <c r="A60" s="157" t="s">
        <v>816</v>
      </c>
      <c r="V60" s="116"/>
      <c r="W60" s="116"/>
      <c r="X60" s="116"/>
      <c r="Y60" s="116"/>
      <c r="Z60" s="116"/>
      <c r="AA60" s="116"/>
      <c r="AB60" s="116"/>
      <c r="AC60" s="115"/>
    </row>
    <row r="61" spans="1:29">
      <c r="A61" s="157" t="s">
        <v>815</v>
      </c>
      <c r="V61" s="116"/>
      <c r="W61" s="116"/>
      <c r="X61" s="116"/>
      <c r="Y61" s="116"/>
      <c r="Z61" s="116"/>
      <c r="AA61" s="116"/>
      <c r="AB61" s="116"/>
      <c r="AC61" s="115"/>
    </row>
    <row r="62" spans="1:29">
      <c r="A62" s="157" t="s">
        <v>814</v>
      </c>
      <c r="V62" s="116"/>
      <c r="W62" s="116"/>
      <c r="X62" s="116"/>
      <c r="Y62" s="116"/>
      <c r="Z62" s="116"/>
      <c r="AA62" s="116"/>
      <c r="AB62" s="116"/>
      <c r="AC62" s="115"/>
    </row>
    <row r="63" spans="1:29">
      <c r="A63" s="157" t="s">
        <v>813</v>
      </c>
      <c r="V63" s="116"/>
      <c r="W63" s="116"/>
      <c r="X63" s="116"/>
      <c r="Y63" s="116"/>
      <c r="Z63" s="116"/>
      <c r="AA63" s="116"/>
      <c r="AB63" s="116"/>
      <c r="AC63" s="115"/>
    </row>
    <row r="67" spans="1:1">
      <c r="A67" s="157"/>
    </row>
    <row r="70" spans="1:1">
      <c r="A70" s="157"/>
    </row>
    <row r="71" spans="1:1">
      <c r="A71" s="157"/>
    </row>
    <row r="72" spans="1:1">
      <c r="A72" s="157"/>
    </row>
  </sheetData>
  <pageMargins left="0.7" right="0.7" top="0.75" bottom="0.75" header="0.3" footer="0.3"/>
  <pageSetup paperSize="5" scale="51" fitToHeight="100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55"/>
  <sheetViews>
    <sheetView zoomScaleNormal="100" zoomScalePageLayoutView="75" workbookViewId="0"/>
  </sheetViews>
  <sheetFormatPr defaultColWidth="8.85546875" defaultRowHeight="15"/>
  <cols>
    <col min="1" max="1" width="3" style="115" customWidth="1"/>
    <col min="2" max="2" width="52" style="115" customWidth="1"/>
    <col min="3" max="28" width="9.5703125" style="115" customWidth="1"/>
    <col min="29" max="29" width="13.85546875" style="116" bestFit="1" customWidth="1"/>
  </cols>
  <sheetData>
    <row r="1" spans="1:29" ht="52.35" customHeight="1">
      <c r="A1" s="117" t="s">
        <v>716</v>
      </c>
    </row>
    <row r="2" spans="1:29" ht="18">
      <c r="A2" s="120" t="s">
        <v>717</v>
      </c>
      <c r="B2" s="118"/>
      <c r="K2" s="119"/>
      <c r="L2" s="119"/>
      <c r="M2" s="119"/>
      <c r="N2" s="119"/>
      <c r="O2" s="119"/>
      <c r="P2" s="119"/>
      <c r="Q2" s="119"/>
      <c r="R2" s="119"/>
      <c r="S2" s="119"/>
      <c r="T2" s="119"/>
      <c r="V2" s="119"/>
      <c r="W2" s="119"/>
      <c r="X2" s="119"/>
      <c r="Y2" s="119"/>
      <c r="Z2" s="119"/>
      <c r="AA2" s="119"/>
      <c r="AC2" s="115"/>
    </row>
    <row r="3" spans="1:29" ht="18">
      <c r="A3" s="120" t="s">
        <v>760</v>
      </c>
      <c r="K3" s="119"/>
      <c r="L3" s="119"/>
      <c r="M3" s="119"/>
      <c r="N3" s="119"/>
      <c r="O3" s="119"/>
      <c r="P3" s="119"/>
      <c r="Q3" s="119"/>
      <c r="R3" s="119"/>
      <c r="S3" s="119"/>
      <c r="T3" s="119"/>
      <c r="U3" s="119"/>
      <c r="V3" s="119"/>
      <c r="W3" s="119"/>
      <c r="X3" s="119"/>
      <c r="Y3" s="119"/>
      <c r="Z3" s="119"/>
      <c r="AA3" s="119"/>
      <c r="AB3" s="119"/>
      <c r="AC3" s="115"/>
    </row>
    <row r="4" spans="1:29" ht="18">
      <c r="A4" s="120"/>
      <c r="K4" s="119"/>
      <c r="L4" s="119"/>
      <c r="M4" s="119"/>
      <c r="N4" s="119"/>
      <c r="O4" s="119"/>
      <c r="P4" s="119"/>
      <c r="Q4" s="119"/>
      <c r="R4" s="119"/>
      <c r="S4" s="119"/>
      <c r="T4" s="119"/>
      <c r="U4" s="119"/>
      <c r="V4" s="119"/>
      <c r="W4" s="119"/>
      <c r="X4" s="119"/>
      <c r="Y4" s="119"/>
      <c r="Z4" s="119"/>
      <c r="AA4" s="119"/>
      <c r="AB4" s="119"/>
      <c r="AC4" s="115"/>
    </row>
    <row r="5" spans="1:29" ht="23.25">
      <c r="A5" s="160" t="s">
        <v>761</v>
      </c>
      <c r="B5" s="122"/>
      <c r="C5" s="122"/>
      <c r="D5" s="122"/>
      <c r="E5" s="122"/>
      <c r="F5" s="122"/>
      <c r="G5" s="122"/>
      <c r="H5" s="122"/>
      <c r="I5" s="122"/>
      <c r="J5" s="122"/>
      <c r="K5" s="161"/>
      <c r="L5" s="161"/>
      <c r="M5" s="161"/>
      <c r="N5" s="161"/>
      <c r="O5" s="161"/>
      <c r="P5" s="161"/>
      <c r="Q5" s="161"/>
      <c r="R5" s="161"/>
      <c r="S5" s="161"/>
      <c r="T5" s="161"/>
      <c r="U5" s="116"/>
      <c r="V5" s="161"/>
      <c r="W5" s="161"/>
      <c r="X5" s="161"/>
      <c r="Y5" s="161"/>
      <c r="Z5" s="161"/>
      <c r="AA5" s="161"/>
      <c r="AB5" s="116"/>
      <c r="AC5" s="115"/>
    </row>
    <row r="6" spans="1:29" ht="42" customHeight="1" thickBot="1">
      <c r="C6" s="124">
        <v>1990</v>
      </c>
      <c r="D6" s="124">
        <v>1991</v>
      </c>
      <c r="E6" s="124">
        <v>1992</v>
      </c>
      <c r="F6" s="124">
        <v>1993</v>
      </c>
      <c r="G6" s="124">
        <v>1994</v>
      </c>
      <c r="H6" s="124">
        <v>1995</v>
      </c>
      <c r="I6" s="124">
        <v>1996</v>
      </c>
      <c r="J6" s="124">
        <v>1997</v>
      </c>
      <c r="K6" s="124">
        <v>1998</v>
      </c>
      <c r="L6" s="124">
        <v>1999</v>
      </c>
      <c r="M6" s="124">
        <v>2000</v>
      </c>
      <c r="N6" s="124">
        <v>2001</v>
      </c>
      <c r="O6" s="124">
        <v>2002</v>
      </c>
      <c r="P6" s="124">
        <v>2003</v>
      </c>
      <c r="Q6" s="124">
        <v>2004</v>
      </c>
      <c r="R6" s="124">
        <v>2005</v>
      </c>
      <c r="S6" s="124">
        <v>2006</v>
      </c>
      <c r="T6" s="124">
        <v>2007</v>
      </c>
      <c r="U6" s="124">
        <v>2008</v>
      </c>
      <c r="V6" s="124">
        <v>2009</v>
      </c>
      <c r="W6" s="124">
        <v>2010</v>
      </c>
      <c r="X6" s="124">
        <v>2011</v>
      </c>
      <c r="Y6" s="124">
        <v>2012</v>
      </c>
      <c r="Z6" s="124">
        <v>2013</v>
      </c>
      <c r="AA6" s="124">
        <v>2014</v>
      </c>
      <c r="AB6" s="125">
        <v>2015</v>
      </c>
      <c r="AC6" s="126" t="s">
        <v>720</v>
      </c>
    </row>
    <row r="7" spans="1:29" ht="15.75" thickTop="1">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8"/>
      <c r="AC7" s="129"/>
    </row>
    <row r="8" spans="1:29">
      <c r="B8" s="130" t="s">
        <v>762</v>
      </c>
      <c r="C8" s="162">
        <v>670.53994599999999</v>
      </c>
      <c r="D8" s="162">
        <v>641.58318399999996</v>
      </c>
      <c r="E8" s="162">
        <v>663.75132299999996</v>
      </c>
      <c r="F8" s="162">
        <v>682.06399799999997</v>
      </c>
      <c r="G8" s="162">
        <v>752.09327399999995</v>
      </c>
      <c r="H8" s="162">
        <v>772.72085200000004</v>
      </c>
      <c r="I8" s="162">
        <v>794.304215</v>
      </c>
      <c r="J8" s="162">
        <v>837.16017499999998</v>
      </c>
      <c r="K8" s="162">
        <v>867.61663399999998</v>
      </c>
      <c r="L8" s="162">
        <v>892.91236100000003</v>
      </c>
      <c r="M8" s="162">
        <v>909.81936499999995</v>
      </c>
      <c r="N8" s="162">
        <v>915.93194300000005</v>
      </c>
      <c r="O8" s="162">
        <v>899.00987599999996</v>
      </c>
      <c r="P8" s="162">
        <v>961.650575</v>
      </c>
      <c r="Q8" s="131">
        <v>1020.266698</v>
      </c>
      <c r="R8" s="131">
        <v>1038.988347</v>
      </c>
      <c r="S8" s="131">
        <v>1042.929525</v>
      </c>
      <c r="T8" s="131">
        <v>1094.9358689999999</v>
      </c>
      <c r="U8" s="131">
        <v>1112.662077</v>
      </c>
      <c r="V8" s="131">
        <v>1086.690343</v>
      </c>
      <c r="W8" s="131">
        <v>1165.9470710000001</v>
      </c>
      <c r="X8" s="131">
        <v>1171.8038939999999</v>
      </c>
      <c r="Y8" s="131">
        <v>1172.935144</v>
      </c>
      <c r="Z8" s="131">
        <v>1191.3457330000001</v>
      </c>
      <c r="AA8" s="131">
        <v>1184.1924369999999</v>
      </c>
      <c r="AB8" s="132">
        <v>1154.8197319999999</v>
      </c>
      <c r="AC8" s="133">
        <v>0.72222361827791826</v>
      </c>
    </row>
    <row r="9" spans="1:29">
      <c r="B9" s="134" t="s">
        <v>722</v>
      </c>
      <c r="C9" s="163"/>
      <c r="D9" s="163"/>
      <c r="E9" s="163"/>
      <c r="F9" s="163"/>
      <c r="G9" s="163"/>
      <c r="H9" s="163"/>
      <c r="I9" s="163"/>
      <c r="J9" s="163"/>
      <c r="K9" s="163"/>
      <c r="L9" s="163"/>
      <c r="M9" s="163"/>
      <c r="N9" s="163"/>
      <c r="O9" s="163"/>
      <c r="P9" s="163"/>
      <c r="Q9" s="163"/>
      <c r="R9" s="163"/>
      <c r="S9" s="163"/>
      <c r="T9" s="163"/>
      <c r="U9" s="163"/>
      <c r="V9" s="163"/>
      <c r="W9" s="163"/>
      <c r="X9" s="163"/>
      <c r="Y9" s="163"/>
      <c r="Z9" s="163"/>
      <c r="AA9" s="163"/>
      <c r="AB9" s="164"/>
      <c r="AC9" s="135" t="s">
        <v>428</v>
      </c>
    </row>
    <row r="10" spans="1:29">
      <c r="B10" s="139" t="s">
        <v>724</v>
      </c>
      <c r="C10" s="163">
        <v>5.5385999999999998E-2</v>
      </c>
      <c r="D10" s="163">
        <v>9.2601000000000003E-2</v>
      </c>
      <c r="E10" s="163">
        <v>0.100062</v>
      </c>
      <c r="F10" s="163">
        <v>9.9635000000000001E-2</v>
      </c>
      <c r="G10" s="163">
        <v>0.101323</v>
      </c>
      <c r="H10" s="163">
        <v>6.9214999999999999E-2</v>
      </c>
      <c r="I10" s="163">
        <v>6.4692E-2</v>
      </c>
      <c r="J10" s="163">
        <v>0.110835</v>
      </c>
      <c r="K10" s="163">
        <v>0.109711</v>
      </c>
      <c r="L10" s="163">
        <v>0.101261</v>
      </c>
      <c r="M10" s="163">
        <v>9.5492999999999995E-2</v>
      </c>
      <c r="N10" s="163">
        <v>0.121324</v>
      </c>
      <c r="O10" s="163">
        <v>0.11781</v>
      </c>
      <c r="P10" s="163">
        <v>0.13428899999999999</v>
      </c>
      <c r="Q10" s="163">
        <v>0.14230999999999999</v>
      </c>
      <c r="R10" s="163">
        <v>0.160082</v>
      </c>
      <c r="S10" s="163">
        <v>0.13384299999999999</v>
      </c>
      <c r="T10" s="163">
        <v>0.13198299999999999</v>
      </c>
      <c r="U10" s="163">
        <v>0.143682</v>
      </c>
      <c r="V10" s="163">
        <v>0.18143300000000001</v>
      </c>
      <c r="W10" s="163">
        <v>0.23666499999999999</v>
      </c>
      <c r="X10" s="163">
        <v>0.30541600000000002</v>
      </c>
      <c r="Y10" s="163">
        <v>0.29943599999999998</v>
      </c>
      <c r="Z10" s="163">
        <v>0.27039400000000002</v>
      </c>
      <c r="AA10" s="163">
        <v>0.44227499999999997</v>
      </c>
      <c r="AB10" s="164">
        <v>0.56743200000000005</v>
      </c>
      <c r="AC10" s="135">
        <v>9.2450438739031533</v>
      </c>
    </row>
    <row r="11" spans="1:29">
      <c r="B11" s="136" t="s">
        <v>725</v>
      </c>
      <c r="C11" s="163">
        <v>164.61049399999999</v>
      </c>
      <c r="D11" s="163">
        <v>161.13195200000001</v>
      </c>
      <c r="E11" s="163">
        <v>171.16512299999999</v>
      </c>
      <c r="F11" s="163">
        <v>180.650711</v>
      </c>
      <c r="G11" s="163">
        <v>199.05142000000001</v>
      </c>
      <c r="H11" s="163">
        <v>195.89881</v>
      </c>
      <c r="I11" s="163">
        <v>209.36640199999999</v>
      </c>
      <c r="J11" s="163">
        <v>215.137438</v>
      </c>
      <c r="K11" s="163">
        <v>227.260527</v>
      </c>
      <c r="L11" s="163">
        <v>233.51440600000001</v>
      </c>
      <c r="M11" s="163">
        <v>229.449974</v>
      </c>
      <c r="N11" s="163">
        <v>240.27671799999999</v>
      </c>
      <c r="O11" s="163">
        <v>238.55271500000001</v>
      </c>
      <c r="P11" s="163">
        <v>253.752622</v>
      </c>
      <c r="Q11" s="163">
        <v>271.586566</v>
      </c>
      <c r="R11" s="163">
        <v>259.52603499999998</v>
      </c>
      <c r="S11" s="163">
        <v>274.91986000000003</v>
      </c>
      <c r="T11" s="163">
        <v>279.202046</v>
      </c>
      <c r="U11" s="163">
        <v>283.32870800000001</v>
      </c>
      <c r="V11" s="163">
        <v>293.527603</v>
      </c>
      <c r="W11" s="163">
        <v>307.03676000000002</v>
      </c>
      <c r="X11" s="163">
        <v>296.74560600000001</v>
      </c>
      <c r="Y11" s="163">
        <v>303.588414</v>
      </c>
      <c r="Z11" s="163">
        <v>321.46753000000001</v>
      </c>
      <c r="AA11" s="163">
        <v>324.58397500000001</v>
      </c>
      <c r="AB11" s="164">
        <v>343.765604</v>
      </c>
      <c r="AC11" s="135">
        <v>1.0883577689767461</v>
      </c>
    </row>
    <row r="12" spans="1:29">
      <c r="B12" s="136" t="s">
        <v>726</v>
      </c>
      <c r="C12" s="163">
        <v>422.64431400000001</v>
      </c>
      <c r="D12" s="163">
        <v>390.73742399999998</v>
      </c>
      <c r="E12" s="163">
        <v>400.80634199999997</v>
      </c>
      <c r="F12" s="163">
        <v>424.65814399999999</v>
      </c>
      <c r="G12" s="163">
        <v>471.14205299999998</v>
      </c>
      <c r="H12" s="163">
        <v>496.12579799999997</v>
      </c>
      <c r="I12" s="163">
        <v>505.83552500000002</v>
      </c>
      <c r="J12" s="163">
        <v>542.22275100000002</v>
      </c>
      <c r="K12" s="163">
        <v>549.50335900000005</v>
      </c>
      <c r="L12" s="163">
        <v>578.57769099999996</v>
      </c>
      <c r="M12" s="163">
        <v>602.263194</v>
      </c>
      <c r="N12" s="163">
        <v>589.29053299999998</v>
      </c>
      <c r="O12" s="163">
        <v>581.01357700000005</v>
      </c>
      <c r="P12" s="163">
        <v>619.16741100000002</v>
      </c>
      <c r="Q12" s="163">
        <v>656.04905900000006</v>
      </c>
      <c r="R12" s="163">
        <v>682.40113599999995</v>
      </c>
      <c r="S12" s="163">
        <v>684.57307100000003</v>
      </c>
      <c r="T12" s="163">
        <v>712.13406599999996</v>
      </c>
      <c r="U12" s="163">
        <v>725.83569999999997</v>
      </c>
      <c r="V12" s="163">
        <v>687.46535600000004</v>
      </c>
      <c r="W12" s="163">
        <v>750.86546099999998</v>
      </c>
      <c r="X12" s="163">
        <v>786.51840400000003</v>
      </c>
      <c r="Y12" s="163">
        <v>776.97922400000004</v>
      </c>
      <c r="Z12" s="163">
        <v>783.29068400000006</v>
      </c>
      <c r="AA12" s="163">
        <v>781.07999400000006</v>
      </c>
      <c r="AB12" s="164">
        <v>764.904315</v>
      </c>
      <c r="AC12" s="135">
        <v>0.80980623579381694</v>
      </c>
    </row>
    <row r="13" spans="1:29">
      <c r="B13" s="136" t="s">
        <v>727</v>
      </c>
      <c r="C13" s="165" t="s">
        <v>728</v>
      </c>
      <c r="D13" s="165" t="s">
        <v>728</v>
      </c>
      <c r="E13" s="165" t="s">
        <v>728</v>
      </c>
      <c r="F13" s="165" t="s">
        <v>728</v>
      </c>
      <c r="G13" s="165" t="s">
        <v>728</v>
      </c>
      <c r="H13" s="165" t="s">
        <v>728</v>
      </c>
      <c r="I13" s="165" t="s">
        <v>728</v>
      </c>
      <c r="J13" s="165" t="s">
        <v>728</v>
      </c>
      <c r="K13" s="165" t="s">
        <v>728</v>
      </c>
      <c r="L13" s="165" t="s">
        <v>728</v>
      </c>
      <c r="M13" s="165" t="s">
        <v>728</v>
      </c>
      <c r="N13" s="165" t="s">
        <v>728</v>
      </c>
      <c r="O13" s="165" t="s">
        <v>728</v>
      </c>
      <c r="P13" s="165" t="s">
        <v>728</v>
      </c>
      <c r="Q13" s="165" t="s">
        <v>728</v>
      </c>
      <c r="R13" s="165">
        <v>1.2388429999999999</v>
      </c>
      <c r="S13" s="165">
        <v>1.3851439999999999</v>
      </c>
      <c r="T13" s="165">
        <v>6.0364360000000001</v>
      </c>
      <c r="U13" s="165">
        <v>6.2103429999999999</v>
      </c>
      <c r="V13" s="165">
        <v>7.2598669999999998</v>
      </c>
      <c r="W13" s="165">
        <v>9.5954820000000005</v>
      </c>
      <c r="X13" s="165">
        <v>14.274338999999999</v>
      </c>
      <c r="Y13" s="165">
        <v>15.580885</v>
      </c>
      <c r="Z13" s="165">
        <v>14.43722</v>
      </c>
      <c r="AA13" s="165">
        <v>15.916944000000001</v>
      </c>
      <c r="AB13" s="166" t="s">
        <v>728</v>
      </c>
      <c r="AC13" s="135" t="s">
        <v>729</v>
      </c>
    </row>
    <row r="14" spans="1:29">
      <c r="B14" s="136" t="s">
        <v>730</v>
      </c>
      <c r="C14" s="163">
        <v>0</v>
      </c>
      <c r="D14" s="163">
        <v>0</v>
      </c>
      <c r="E14" s="163">
        <v>0</v>
      </c>
      <c r="F14" s="163">
        <v>0</v>
      </c>
      <c r="G14" s="163">
        <v>0</v>
      </c>
      <c r="H14" s="163">
        <v>0</v>
      </c>
      <c r="I14" s="163">
        <v>0</v>
      </c>
      <c r="J14" s="163">
        <v>0</v>
      </c>
      <c r="K14" s="163">
        <v>0</v>
      </c>
      <c r="L14" s="163">
        <v>0</v>
      </c>
      <c r="M14" s="163">
        <v>0</v>
      </c>
      <c r="N14" s="165" t="s">
        <v>728</v>
      </c>
      <c r="O14" s="165" t="s">
        <v>728</v>
      </c>
      <c r="P14" s="165" t="s">
        <v>728</v>
      </c>
      <c r="Q14" s="165" t="s">
        <v>728</v>
      </c>
      <c r="R14" s="165" t="s">
        <v>728</v>
      </c>
      <c r="S14" s="165" t="s">
        <v>728</v>
      </c>
      <c r="T14" s="165" t="s">
        <v>728</v>
      </c>
      <c r="U14" s="165" t="s">
        <v>728</v>
      </c>
      <c r="V14" s="165" t="s">
        <v>728</v>
      </c>
      <c r="W14" s="165" t="s">
        <v>728</v>
      </c>
      <c r="X14" s="165" t="s">
        <v>728</v>
      </c>
      <c r="Y14" s="165" t="s">
        <v>728</v>
      </c>
      <c r="Z14" s="165" t="s">
        <v>728</v>
      </c>
      <c r="AA14" s="165" t="s">
        <v>728</v>
      </c>
      <c r="AB14" s="166" t="s">
        <v>728</v>
      </c>
      <c r="AC14" s="135" t="s">
        <v>729</v>
      </c>
    </row>
    <row r="15" spans="1:29">
      <c r="B15" s="136" t="s">
        <v>763</v>
      </c>
      <c r="C15" s="163">
        <v>0</v>
      </c>
      <c r="D15" s="163">
        <v>0</v>
      </c>
      <c r="E15" s="163">
        <v>0</v>
      </c>
      <c r="F15" s="163">
        <v>0</v>
      </c>
      <c r="G15" s="163">
        <v>0</v>
      </c>
      <c r="H15" s="163">
        <v>0</v>
      </c>
      <c r="I15" s="163">
        <v>0</v>
      </c>
      <c r="J15" s="163">
        <v>0</v>
      </c>
      <c r="K15" s="163">
        <v>0</v>
      </c>
      <c r="L15" s="163">
        <v>0</v>
      </c>
      <c r="M15" s="163">
        <v>0</v>
      </c>
      <c r="N15" s="163">
        <v>0</v>
      </c>
      <c r="O15" s="163">
        <v>0</v>
      </c>
      <c r="P15" s="163">
        <v>0</v>
      </c>
      <c r="Q15" s="163">
        <v>0</v>
      </c>
      <c r="R15" s="163">
        <v>0</v>
      </c>
      <c r="S15" s="163">
        <v>0</v>
      </c>
      <c r="T15" s="163">
        <v>0</v>
      </c>
      <c r="U15" s="163">
        <v>0</v>
      </c>
      <c r="V15" s="163">
        <v>0</v>
      </c>
      <c r="W15" s="163">
        <v>0</v>
      </c>
      <c r="X15" s="163">
        <v>0</v>
      </c>
      <c r="Y15" s="163">
        <v>0</v>
      </c>
      <c r="Z15" s="163">
        <v>0</v>
      </c>
      <c r="AA15" s="163">
        <v>0</v>
      </c>
      <c r="AB15" s="164">
        <v>0</v>
      </c>
      <c r="AC15" s="135" t="s">
        <v>729</v>
      </c>
    </row>
    <row r="16" spans="1:29">
      <c r="B16" s="136" t="s">
        <v>764</v>
      </c>
      <c r="C16" s="163">
        <v>60.140999999999998</v>
      </c>
      <c r="D16" s="163">
        <v>66.37</v>
      </c>
      <c r="E16" s="163">
        <v>65.805000000000007</v>
      </c>
      <c r="F16" s="163">
        <v>55.841999999999999</v>
      </c>
      <c r="G16" s="163">
        <v>59.875</v>
      </c>
      <c r="H16" s="163">
        <v>56.575000000000003</v>
      </c>
      <c r="I16" s="163">
        <v>54.881999999999998</v>
      </c>
      <c r="J16" s="163">
        <v>56.698</v>
      </c>
      <c r="K16" s="163">
        <v>68.819999999999993</v>
      </c>
      <c r="L16" s="163">
        <v>60.304000000000002</v>
      </c>
      <c r="M16" s="163">
        <v>61.402999999999999</v>
      </c>
      <c r="N16" s="163">
        <v>70.281000000000006</v>
      </c>
      <c r="O16" s="163">
        <v>65.731999999999999</v>
      </c>
      <c r="P16" s="163">
        <v>75.655000000000001</v>
      </c>
      <c r="Q16" s="163">
        <v>78.837999999999994</v>
      </c>
      <c r="R16" s="163">
        <v>82.960999999999999</v>
      </c>
      <c r="S16" s="163">
        <v>68.697000000000003</v>
      </c>
      <c r="T16" s="163">
        <v>84.436999999999998</v>
      </c>
      <c r="U16" s="163">
        <v>84.894999999999996</v>
      </c>
      <c r="V16" s="163">
        <v>86.974999999999994</v>
      </c>
      <c r="W16" s="163">
        <v>86.146000000000001</v>
      </c>
      <c r="X16" s="163">
        <v>61.183</v>
      </c>
      <c r="Y16" s="163">
        <v>62.826999999999998</v>
      </c>
      <c r="Z16" s="163">
        <v>59.366</v>
      </c>
      <c r="AA16" s="163">
        <v>50.777000000000001</v>
      </c>
      <c r="AB16" s="164">
        <v>34.564999999999998</v>
      </c>
      <c r="AC16" s="135">
        <v>-0.42526728853860096</v>
      </c>
    </row>
    <row r="17" spans="2:29">
      <c r="B17" s="139" t="s">
        <v>731</v>
      </c>
      <c r="C17" s="163">
        <v>7.1984000000000006E-2</v>
      </c>
      <c r="D17" s="163">
        <v>5.6073999999999999E-2</v>
      </c>
      <c r="E17" s="163">
        <v>4.6453000000000001E-2</v>
      </c>
      <c r="F17" s="163">
        <v>4.922E-2</v>
      </c>
      <c r="G17" s="163">
        <v>4.9910000000000003E-2</v>
      </c>
      <c r="H17" s="163">
        <v>6.0536E-2</v>
      </c>
      <c r="I17" s="163">
        <v>5.0715000000000003E-2</v>
      </c>
      <c r="J17" s="163">
        <v>3.1064000000000001E-2</v>
      </c>
      <c r="K17" s="163">
        <v>2.5239999999999999E-2</v>
      </c>
      <c r="L17" s="163">
        <v>2.904E-2</v>
      </c>
      <c r="M17" s="163">
        <v>2.9943999999999998E-2</v>
      </c>
      <c r="N17" s="163">
        <v>3.5352000000000001E-2</v>
      </c>
      <c r="O17" s="163">
        <v>3.6138000000000003E-2</v>
      </c>
      <c r="P17" s="163">
        <v>3.3634999999999998E-2</v>
      </c>
      <c r="Q17" s="163">
        <v>3.1348000000000001E-2</v>
      </c>
      <c r="R17" s="163">
        <v>3.6119999999999999E-2</v>
      </c>
      <c r="S17" s="163">
        <v>3.1871999999999998E-2</v>
      </c>
      <c r="T17" s="163">
        <v>3.7503000000000002E-2</v>
      </c>
      <c r="U17" s="163">
        <v>3.1704000000000003E-2</v>
      </c>
      <c r="V17" s="163">
        <v>2.6450000000000001E-2</v>
      </c>
      <c r="W17" s="163">
        <v>2.6675999999999998E-2</v>
      </c>
      <c r="X17" s="163">
        <v>2.8937999999999998E-2</v>
      </c>
      <c r="Y17" s="163">
        <v>3.6549999999999999E-2</v>
      </c>
      <c r="Z17" s="163">
        <v>2.29E-2</v>
      </c>
      <c r="AA17" s="163">
        <v>3.2160000000000001E-2</v>
      </c>
      <c r="AB17" s="164">
        <v>3.6937999999999999E-2</v>
      </c>
      <c r="AC17" s="135">
        <v>-0.48685819070904657</v>
      </c>
    </row>
    <row r="18" spans="2:29">
      <c r="B18" s="139" t="s">
        <v>732</v>
      </c>
      <c r="C18" s="163">
        <v>6.4474960000000001</v>
      </c>
      <c r="D18" s="163">
        <v>6.1066839999999996</v>
      </c>
      <c r="E18" s="163">
        <v>5.7961289999999996</v>
      </c>
      <c r="F18" s="163">
        <v>6.2297799999999999</v>
      </c>
      <c r="G18" s="163">
        <v>6.6634219999999997</v>
      </c>
      <c r="H18" s="163">
        <v>7.2277069999999997</v>
      </c>
      <c r="I18" s="163">
        <v>8.1768599999999996</v>
      </c>
      <c r="J18" s="163">
        <v>8.2212680000000002</v>
      </c>
      <c r="K18" s="163">
        <v>7.82416</v>
      </c>
      <c r="L18" s="163">
        <v>8.3460800000000006</v>
      </c>
      <c r="M18" s="163">
        <v>8.0689580000000003</v>
      </c>
      <c r="N18" s="163">
        <v>6.8190840000000001</v>
      </c>
      <c r="O18" s="163">
        <v>7.2842960000000003</v>
      </c>
      <c r="P18" s="163">
        <v>6.7683</v>
      </c>
      <c r="Q18" s="163">
        <v>7.212148</v>
      </c>
      <c r="R18" s="163">
        <v>7.8006950000000002</v>
      </c>
      <c r="S18" s="163">
        <v>7.126976</v>
      </c>
      <c r="T18" s="163">
        <v>5.8062149999999999</v>
      </c>
      <c r="U18" s="163">
        <v>4.8708479999999996</v>
      </c>
      <c r="V18" s="163">
        <v>4.3904009999999998</v>
      </c>
      <c r="W18" s="163">
        <v>5.2248559999999999</v>
      </c>
      <c r="X18" s="163">
        <v>5.4054520000000004</v>
      </c>
      <c r="Y18" s="163">
        <v>6.0476749999999999</v>
      </c>
      <c r="Z18" s="163">
        <v>6.2589499999999996</v>
      </c>
      <c r="AA18" s="163">
        <v>5.9581920000000004</v>
      </c>
      <c r="AB18" s="164">
        <v>5.5066439999999997</v>
      </c>
      <c r="AC18" s="135">
        <v>-0.14592517777444147</v>
      </c>
    </row>
    <row r="19" spans="2:29">
      <c r="B19" s="136" t="s">
        <v>733</v>
      </c>
      <c r="C19" s="163">
        <v>16.569272000000002</v>
      </c>
      <c r="D19" s="163">
        <v>17.088449000000001</v>
      </c>
      <c r="E19" s="163">
        <v>20.032214</v>
      </c>
      <c r="F19" s="163">
        <v>14.534508000000001</v>
      </c>
      <c r="G19" s="163">
        <v>15.210145000000001</v>
      </c>
      <c r="H19" s="163">
        <v>16.763786</v>
      </c>
      <c r="I19" s="163">
        <v>15.928022</v>
      </c>
      <c r="J19" s="163">
        <v>14.73882</v>
      </c>
      <c r="K19" s="163">
        <v>14.073637</v>
      </c>
      <c r="L19" s="163">
        <v>12.039883</v>
      </c>
      <c r="M19" s="163">
        <v>8.5088019999999993</v>
      </c>
      <c r="N19" s="163">
        <v>9.1079329999999992</v>
      </c>
      <c r="O19" s="163">
        <v>6.2733400000000001</v>
      </c>
      <c r="P19" s="163">
        <v>6.1393170000000001</v>
      </c>
      <c r="Q19" s="163">
        <v>6.4072680000000002</v>
      </c>
      <c r="R19" s="163">
        <v>4.8644369999999997</v>
      </c>
      <c r="S19" s="163">
        <v>6.0617580000000002</v>
      </c>
      <c r="T19" s="163">
        <v>7.15062</v>
      </c>
      <c r="U19" s="163">
        <v>7.3460929999999998</v>
      </c>
      <c r="V19" s="163">
        <v>6.8642329999999996</v>
      </c>
      <c r="W19" s="163">
        <v>6.8151710000000003</v>
      </c>
      <c r="X19" s="163">
        <v>7.3427389999999999</v>
      </c>
      <c r="Y19" s="163">
        <v>7.5759610000000004</v>
      </c>
      <c r="Z19" s="163">
        <v>6.232056</v>
      </c>
      <c r="AA19" s="163">
        <v>5.4018959999999998</v>
      </c>
      <c r="AB19" s="164">
        <v>5.4737980000000004</v>
      </c>
      <c r="AC19" s="135">
        <v>-0.66964161129106947</v>
      </c>
    </row>
    <row r="20" spans="2:29">
      <c r="B20" s="142" t="s">
        <v>734</v>
      </c>
      <c r="C20" s="163"/>
      <c r="D20" s="163"/>
      <c r="E20" s="163"/>
      <c r="F20" s="163"/>
      <c r="G20" s="163"/>
      <c r="H20" s="163"/>
      <c r="I20" s="163"/>
      <c r="J20" s="163"/>
      <c r="K20" s="163"/>
      <c r="L20" s="163"/>
      <c r="M20" s="163"/>
      <c r="N20" s="163"/>
      <c r="O20" s="163"/>
      <c r="P20" s="163"/>
      <c r="Q20" s="163"/>
      <c r="R20" s="163"/>
      <c r="S20" s="163"/>
      <c r="T20" s="163"/>
      <c r="U20" s="163"/>
      <c r="V20" s="163"/>
      <c r="W20" s="163"/>
      <c r="X20" s="163"/>
      <c r="Y20" s="163"/>
      <c r="Z20" s="163"/>
      <c r="AA20" s="163"/>
      <c r="AB20" s="164"/>
      <c r="AC20" s="135" t="s">
        <v>428</v>
      </c>
    </row>
    <row r="21" spans="2:29">
      <c r="B21" s="139" t="s">
        <v>736</v>
      </c>
      <c r="C21" s="163">
        <v>97.567267000000001</v>
      </c>
      <c r="D21" s="163">
        <v>96.037360000000007</v>
      </c>
      <c r="E21" s="163">
        <v>104.160417</v>
      </c>
      <c r="F21" s="163">
        <v>103.634963</v>
      </c>
      <c r="G21" s="163">
        <v>112.786113</v>
      </c>
      <c r="H21" s="163">
        <v>118.15490699999999</v>
      </c>
      <c r="I21" s="163">
        <v>123.923856</v>
      </c>
      <c r="J21" s="163">
        <v>131.75398899999999</v>
      </c>
      <c r="K21" s="163">
        <v>140.718355</v>
      </c>
      <c r="L21" s="163">
        <v>144.91586100000001</v>
      </c>
      <c r="M21" s="163">
        <v>145.56060099999999</v>
      </c>
      <c r="N21" s="163">
        <v>147.20439500000001</v>
      </c>
      <c r="O21" s="163">
        <v>152.11644799999999</v>
      </c>
      <c r="P21" s="163">
        <v>154.355886</v>
      </c>
      <c r="Q21" s="163">
        <v>157.82429200000001</v>
      </c>
      <c r="R21" s="163">
        <v>160.11513500000001</v>
      </c>
      <c r="S21" s="163">
        <v>159.939515</v>
      </c>
      <c r="T21" s="163">
        <v>170.17689999999999</v>
      </c>
      <c r="U21" s="163">
        <v>169.56704300000001</v>
      </c>
      <c r="V21" s="163">
        <v>172.277647</v>
      </c>
      <c r="W21" s="163">
        <v>178.63082700000001</v>
      </c>
      <c r="X21" s="163">
        <v>179.74617000000001</v>
      </c>
      <c r="Y21" s="163">
        <v>184.85419300000001</v>
      </c>
      <c r="Z21" s="163">
        <v>193.00841500000001</v>
      </c>
      <c r="AA21" s="163">
        <v>192.65471199999999</v>
      </c>
      <c r="AB21" s="164">
        <v>199.63977</v>
      </c>
      <c r="AC21" s="135">
        <v>1.0461756912797404</v>
      </c>
    </row>
    <row r="22" spans="2:29">
      <c r="B22" s="139" t="s">
        <v>765</v>
      </c>
      <c r="C22" s="163">
        <v>120.592119</v>
      </c>
      <c r="D22" s="163">
        <v>120.307597</v>
      </c>
      <c r="E22" s="163">
        <v>126.044827</v>
      </c>
      <c r="F22" s="163">
        <v>131.31686199999999</v>
      </c>
      <c r="G22" s="163">
        <v>142.31816599999999</v>
      </c>
      <c r="H22" s="163">
        <v>147.698047</v>
      </c>
      <c r="I22" s="163">
        <v>148.931084</v>
      </c>
      <c r="J22" s="163">
        <v>153.895928</v>
      </c>
      <c r="K22" s="163">
        <v>159.970946</v>
      </c>
      <c r="L22" s="163">
        <v>166.674654</v>
      </c>
      <c r="M22" s="163">
        <v>157.24526900000001</v>
      </c>
      <c r="N22" s="163">
        <v>180.05428800000001</v>
      </c>
      <c r="O22" s="163">
        <v>173.94037599999999</v>
      </c>
      <c r="P22" s="163">
        <v>204.00620499999999</v>
      </c>
      <c r="Q22" s="163">
        <v>226.332247</v>
      </c>
      <c r="R22" s="163">
        <v>208.918657</v>
      </c>
      <c r="S22" s="163">
        <v>239.31507400000001</v>
      </c>
      <c r="T22" s="163">
        <v>247.084339</v>
      </c>
      <c r="U22" s="163">
        <v>260.861717</v>
      </c>
      <c r="V22" s="163">
        <v>278.530573</v>
      </c>
      <c r="W22" s="163">
        <v>311.99834499999997</v>
      </c>
      <c r="X22" s="163">
        <v>305.40723000000003</v>
      </c>
      <c r="Y22" s="163">
        <v>302.28457500000002</v>
      </c>
      <c r="Z22" s="163">
        <v>316.96325100000001</v>
      </c>
      <c r="AA22" s="163">
        <v>314.77283499999999</v>
      </c>
      <c r="AB22" s="164">
        <v>305.351991</v>
      </c>
      <c r="AC22" s="135">
        <v>1.532105692578468</v>
      </c>
    </row>
    <row r="23" spans="2:29">
      <c r="B23" s="139" t="s">
        <v>766</v>
      </c>
      <c r="C23" s="163">
        <v>253.62675999999999</v>
      </c>
      <c r="D23" s="163">
        <v>228.79767799999999</v>
      </c>
      <c r="E23" s="163">
        <v>234.388724</v>
      </c>
      <c r="F23" s="163">
        <v>260.95122800000001</v>
      </c>
      <c r="G23" s="163">
        <v>299.79203100000001</v>
      </c>
      <c r="H23" s="163">
        <v>319.26352700000001</v>
      </c>
      <c r="I23" s="163">
        <v>336.97394200000002</v>
      </c>
      <c r="J23" s="163">
        <v>365.407982</v>
      </c>
      <c r="K23" s="163">
        <v>370.610095</v>
      </c>
      <c r="L23" s="163">
        <v>387.55937</v>
      </c>
      <c r="M23" s="163">
        <v>409.18047200000001</v>
      </c>
      <c r="N23" s="163">
        <v>384.42141500000002</v>
      </c>
      <c r="O23" s="163">
        <v>380.12810300000001</v>
      </c>
      <c r="P23" s="163">
        <v>409.39430099999998</v>
      </c>
      <c r="Q23" s="163">
        <v>427.21582699999999</v>
      </c>
      <c r="R23" s="163">
        <v>452.37738400000001</v>
      </c>
      <c r="S23" s="163">
        <v>437.92745400000001</v>
      </c>
      <c r="T23" s="163">
        <v>454.39746500000001</v>
      </c>
      <c r="U23" s="163">
        <v>458.09395999999998</v>
      </c>
      <c r="V23" s="163">
        <v>450.95865300000003</v>
      </c>
      <c r="W23" s="163">
        <v>466.55674499999998</v>
      </c>
      <c r="X23" s="163">
        <v>489.69247799999999</v>
      </c>
      <c r="Y23" s="163">
        <v>491.09467699999999</v>
      </c>
      <c r="Z23" s="163">
        <v>495.16077200000001</v>
      </c>
      <c r="AA23" s="163">
        <v>497.24662799999999</v>
      </c>
      <c r="AB23" s="164">
        <v>486.88628</v>
      </c>
      <c r="AC23" s="135">
        <v>0.91969601314940119</v>
      </c>
    </row>
    <row r="24" spans="2:29">
      <c r="B24" s="139" t="s">
        <v>740</v>
      </c>
      <c r="C24" s="163">
        <v>6.5194799999999997</v>
      </c>
      <c r="D24" s="163">
        <v>6.1627580000000002</v>
      </c>
      <c r="E24" s="163">
        <v>5.8425820000000002</v>
      </c>
      <c r="F24" s="163">
        <v>6.2789999999999999</v>
      </c>
      <c r="G24" s="163">
        <v>6.7133320000000003</v>
      </c>
      <c r="H24" s="163">
        <v>7.2882429999999996</v>
      </c>
      <c r="I24" s="163">
        <v>8.2275749999999999</v>
      </c>
      <c r="J24" s="163">
        <v>8.2523319999999991</v>
      </c>
      <c r="K24" s="163">
        <v>7.8494000000000002</v>
      </c>
      <c r="L24" s="163">
        <v>8.3751200000000008</v>
      </c>
      <c r="M24" s="163">
        <v>8.0989020000000007</v>
      </c>
      <c r="N24" s="163">
        <v>6.8544359999999998</v>
      </c>
      <c r="O24" s="163">
        <v>7.3204339999999997</v>
      </c>
      <c r="P24" s="163">
        <v>6.8019350000000003</v>
      </c>
      <c r="Q24" s="163">
        <v>7.2434960000000004</v>
      </c>
      <c r="R24" s="163">
        <v>7.8368149999999996</v>
      </c>
      <c r="S24" s="163">
        <v>7.1588479999999999</v>
      </c>
      <c r="T24" s="163">
        <v>5.843718</v>
      </c>
      <c r="U24" s="163">
        <v>4.902552</v>
      </c>
      <c r="V24" s="163">
        <v>4.4168510000000003</v>
      </c>
      <c r="W24" s="163">
        <v>5.2515320000000001</v>
      </c>
      <c r="X24" s="163">
        <v>5.4343899999999996</v>
      </c>
      <c r="Y24" s="163">
        <v>6.084225</v>
      </c>
      <c r="Z24" s="163">
        <v>6.2818500000000004</v>
      </c>
      <c r="AA24" s="163">
        <v>5.9903519999999997</v>
      </c>
      <c r="AB24" s="164">
        <v>5.5435819999999998</v>
      </c>
      <c r="AC24" s="135">
        <v>-0.14968954579199567</v>
      </c>
    </row>
    <row r="25" spans="2:29">
      <c r="B25" s="139" t="s">
        <v>402</v>
      </c>
      <c r="C25" s="163">
        <v>85.711320000000001</v>
      </c>
      <c r="D25" s="163">
        <v>79.715790999999996</v>
      </c>
      <c r="E25" s="163">
        <v>83.640771999999998</v>
      </c>
      <c r="F25" s="163">
        <v>83.100944999999996</v>
      </c>
      <c r="G25" s="163">
        <v>86.558632000000003</v>
      </c>
      <c r="H25" s="163">
        <v>78.578128000000007</v>
      </c>
      <c r="I25" s="163">
        <v>76.319757999999993</v>
      </c>
      <c r="J25" s="163">
        <v>77.752943999999999</v>
      </c>
      <c r="K25" s="163">
        <v>74.845837000000003</v>
      </c>
      <c r="L25" s="163">
        <v>79.075355999999999</v>
      </c>
      <c r="M25" s="163">
        <v>81.506120999999993</v>
      </c>
      <c r="N25" s="163">
        <v>80.741410000000002</v>
      </c>
      <c r="O25" s="163">
        <v>73.478515000000002</v>
      </c>
      <c r="P25" s="163">
        <v>74.353247999999994</v>
      </c>
      <c r="Q25" s="163">
        <v>76.596835999999996</v>
      </c>
      <c r="R25" s="163">
        <v>81.656356000000002</v>
      </c>
      <c r="S25" s="163">
        <v>85.576634999999996</v>
      </c>
      <c r="T25" s="163">
        <v>91.751446999999999</v>
      </c>
      <c r="U25" s="163">
        <v>97.035805999999994</v>
      </c>
      <c r="V25" s="163">
        <v>62.540618000000002</v>
      </c>
      <c r="W25" s="163">
        <v>81.198622</v>
      </c>
      <c r="X25" s="163">
        <v>92.976625999999996</v>
      </c>
      <c r="Y25" s="163">
        <v>94.196472999999997</v>
      </c>
      <c r="Z25" s="163">
        <v>90.947445000000002</v>
      </c>
      <c r="AA25" s="163">
        <v>93.417910000000006</v>
      </c>
      <c r="AB25" s="164">
        <v>92.378108999999995</v>
      </c>
      <c r="AC25" s="135">
        <v>7.7781896253610316E-2</v>
      </c>
    </row>
    <row r="26" spans="2:29">
      <c r="B26" s="139" t="s">
        <v>767</v>
      </c>
      <c r="C26" s="163">
        <v>106.523</v>
      </c>
      <c r="D26" s="163">
        <v>110.562</v>
      </c>
      <c r="E26" s="163">
        <v>109.67400000000001</v>
      </c>
      <c r="F26" s="163">
        <v>96.781000000000006</v>
      </c>
      <c r="G26" s="163">
        <v>103.925</v>
      </c>
      <c r="H26" s="163">
        <v>101.738</v>
      </c>
      <c r="I26" s="163">
        <v>99.927999999999997</v>
      </c>
      <c r="J26" s="163">
        <v>100.09699999999999</v>
      </c>
      <c r="K26" s="163">
        <v>113.622</v>
      </c>
      <c r="L26" s="163">
        <v>106.312</v>
      </c>
      <c r="M26" s="163">
        <v>108.22799999999999</v>
      </c>
      <c r="N26" s="163">
        <v>116.65600000000001</v>
      </c>
      <c r="O26" s="163">
        <v>112.026</v>
      </c>
      <c r="P26" s="163">
        <v>112.739</v>
      </c>
      <c r="Q26" s="163">
        <v>125.054</v>
      </c>
      <c r="R26" s="163">
        <v>128.084</v>
      </c>
      <c r="S26" s="163">
        <v>113.012</v>
      </c>
      <c r="T26" s="163">
        <v>125.682</v>
      </c>
      <c r="U26" s="163">
        <v>122.20099999999999</v>
      </c>
      <c r="V26" s="163">
        <v>117.96599999999999</v>
      </c>
      <c r="W26" s="163">
        <v>122.31100000000001</v>
      </c>
      <c r="X26" s="163">
        <v>98.546999999999997</v>
      </c>
      <c r="Y26" s="163">
        <v>94.421000000000006</v>
      </c>
      <c r="Z26" s="163">
        <v>88.983999999999995</v>
      </c>
      <c r="AA26" s="163">
        <v>80.11</v>
      </c>
      <c r="AB26" s="164">
        <v>65.02</v>
      </c>
      <c r="AC26" s="135">
        <v>-0.38961538822601693</v>
      </c>
    </row>
    <row r="27" spans="2:29">
      <c r="B27" s="143"/>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c r="AB27" s="164"/>
      <c r="AC27" s="135" t="s">
        <v>428</v>
      </c>
    </row>
    <row r="28" spans="2:29">
      <c r="B28" s="130" t="s">
        <v>768</v>
      </c>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3"/>
      <c r="AB28" s="164"/>
      <c r="AC28" s="135" t="s">
        <v>428</v>
      </c>
    </row>
    <row r="29" spans="2:29">
      <c r="B29" s="146" t="s">
        <v>769</v>
      </c>
      <c r="C29" s="147">
        <v>574543.37995199999</v>
      </c>
      <c r="D29" s="147">
        <v>562745.09091200004</v>
      </c>
      <c r="E29" s="147">
        <v>544387.77527500002</v>
      </c>
      <c r="F29" s="147">
        <v>566574.69909000001</v>
      </c>
      <c r="G29" s="147">
        <v>629013.38938800001</v>
      </c>
      <c r="H29" s="147">
        <v>650960.61970000004</v>
      </c>
      <c r="I29" s="147">
        <v>664001.96511400002</v>
      </c>
      <c r="J29" s="147">
        <v>709032.33783199999</v>
      </c>
      <c r="K29" s="147">
        <v>715402.95629</v>
      </c>
      <c r="L29" s="147">
        <v>737060.60423399997</v>
      </c>
      <c r="M29" s="147">
        <v>774953.40560199996</v>
      </c>
      <c r="N29" s="147">
        <v>760458.54553</v>
      </c>
      <c r="O29" s="147">
        <v>786386.11356700002</v>
      </c>
      <c r="P29" s="147">
        <v>821457.81550799997</v>
      </c>
      <c r="Q29" s="147">
        <v>856418.52174600004</v>
      </c>
      <c r="R29" s="147">
        <v>895702.28205100005</v>
      </c>
      <c r="S29" s="147">
        <v>895937.72398899996</v>
      </c>
      <c r="T29" s="147">
        <v>897385.95707200002</v>
      </c>
      <c r="U29" s="147">
        <v>870011.87338600005</v>
      </c>
      <c r="V29" s="147">
        <v>783670.62400800001</v>
      </c>
      <c r="W29" s="147">
        <v>850925.36564099998</v>
      </c>
      <c r="X29" s="147">
        <v>852589.31361700001</v>
      </c>
      <c r="Y29" s="147">
        <v>886317.59375600005</v>
      </c>
      <c r="Z29" s="147">
        <v>917325.32396199997</v>
      </c>
      <c r="AA29" s="147">
        <v>959523.09071899997</v>
      </c>
      <c r="AB29" s="148">
        <v>971527.38950599998</v>
      </c>
      <c r="AC29" s="135">
        <v>0.69095567611825226</v>
      </c>
    </row>
    <row r="30" spans="2:29">
      <c r="B30" s="167" t="s">
        <v>770</v>
      </c>
      <c r="C30" s="147"/>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8"/>
      <c r="AC30" s="135" t="s">
        <v>428</v>
      </c>
    </row>
    <row r="31" spans="2:29">
      <c r="B31" s="139" t="s">
        <v>745</v>
      </c>
      <c r="C31" s="147">
        <v>10508.352174</v>
      </c>
      <c r="D31" s="147">
        <v>10558.616266000001</v>
      </c>
      <c r="E31" s="147">
        <v>11624.637280000001</v>
      </c>
      <c r="F31" s="147">
        <v>11817.325669</v>
      </c>
      <c r="G31" s="147">
        <v>12882.879739</v>
      </c>
      <c r="H31" s="147">
        <v>13618.334061</v>
      </c>
      <c r="I31" s="147">
        <v>14408.426385000001</v>
      </c>
      <c r="J31" s="147">
        <v>15460.443977000001</v>
      </c>
      <c r="K31" s="147">
        <v>16547.723601000002</v>
      </c>
      <c r="L31" s="147">
        <v>17202.923725000001</v>
      </c>
      <c r="M31" s="147">
        <v>17510.339348000001</v>
      </c>
      <c r="N31" s="147">
        <v>18000.323970000001</v>
      </c>
      <c r="O31" s="147">
        <v>18838.431364</v>
      </c>
      <c r="P31" s="147">
        <v>19374.796516999999</v>
      </c>
      <c r="Q31" s="147">
        <v>20057.138608000001</v>
      </c>
      <c r="R31" s="147">
        <v>20669.193332999999</v>
      </c>
      <c r="S31" s="147">
        <v>20868.451547000001</v>
      </c>
      <c r="T31" s="147">
        <v>22487.346922000001</v>
      </c>
      <c r="U31" s="147">
        <v>22627.257975</v>
      </c>
      <c r="V31" s="147">
        <v>23252.719523</v>
      </c>
      <c r="W31" s="147">
        <v>24367.165862999998</v>
      </c>
      <c r="X31" s="147">
        <v>24795.341837</v>
      </c>
      <c r="Y31" s="147">
        <v>25614.580452999999</v>
      </c>
      <c r="Z31" s="147">
        <v>26977.990624999999</v>
      </c>
      <c r="AA31" s="147">
        <v>27070.682150000001</v>
      </c>
      <c r="AB31" s="148">
        <v>28328.392583000001</v>
      </c>
      <c r="AC31" s="135">
        <v>1.6957977915025291</v>
      </c>
    </row>
    <row r="32" spans="2:29">
      <c r="B32" s="139" t="s">
        <v>771</v>
      </c>
      <c r="C32" s="147">
        <v>13629.706727999999</v>
      </c>
      <c r="D32" s="147">
        <v>13820.631673</v>
      </c>
      <c r="E32" s="147">
        <v>14717.53457</v>
      </c>
      <c r="F32" s="147">
        <v>15588.353619</v>
      </c>
      <c r="G32" s="147">
        <v>17138.180734000001</v>
      </c>
      <c r="H32" s="147">
        <v>17928.376655</v>
      </c>
      <c r="I32" s="147">
        <v>18368.865866</v>
      </c>
      <c r="J32" s="147">
        <v>19125.993943000001</v>
      </c>
      <c r="K32" s="147">
        <v>20057.964190999999</v>
      </c>
      <c r="L32" s="147">
        <v>21161.101508</v>
      </c>
      <c r="M32" s="147">
        <v>20152.979414000001</v>
      </c>
      <c r="N32" s="147">
        <v>23134.134196999999</v>
      </c>
      <c r="O32" s="147">
        <v>22520.056699000001</v>
      </c>
      <c r="P32" s="147">
        <v>26722.556120000001</v>
      </c>
      <c r="Q32" s="147">
        <v>30003.632512</v>
      </c>
      <c r="R32" s="147">
        <v>27961.560258000001</v>
      </c>
      <c r="S32" s="147">
        <v>35620.753966999997</v>
      </c>
      <c r="T32" s="147">
        <v>37593.100072000001</v>
      </c>
      <c r="U32" s="147">
        <v>38833.311865000003</v>
      </c>
      <c r="V32" s="147">
        <v>38776.503644999997</v>
      </c>
      <c r="W32" s="147">
        <v>46542.468768999999</v>
      </c>
      <c r="X32" s="147">
        <v>46185.520008</v>
      </c>
      <c r="Y32" s="147">
        <v>46470.93116</v>
      </c>
      <c r="Z32" s="147">
        <v>49479.253208000002</v>
      </c>
      <c r="AA32" s="147">
        <v>49977.563499999997</v>
      </c>
      <c r="AB32" s="148">
        <v>49260.591764999997</v>
      </c>
      <c r="AC32" s="135">
        <v>2.6142077557547281</v>
      </c>
    </row>
    <row r="33" spans="1:29">
      <c r="B33" s="139" t="s">
        <v>772</v>
      </c>
      <c r="C33" s="147">
        <v>110434.37105</v>
      </c>
      <c r="D33" s="147">
        <v>100724.58597299999</v>
      </c>
      <c r="E33" s="147">
        <v>104549.624425</v>
      </c>
      <c r="F33" s="147">
        <v>117699.911803</v>
      </c>
      <c r="G33" s="147">
        <v>136995.689915</v>
      </c>
      <c r="H33" s="147">
        <v>148001.943172</v>
      </c>
      <c r="I33" s="147">
        <v>154751.21094300001</v>
      </c>
      <c r="J33" s="147">
        <v>170439.024523</v>
      </c>
      <c r="K33" s="147">
        <v>177275.27091200001</v>
      </c>
      <c r="L33" s="147">
        <v>188321.32800099999</v>
      </c>
      <c r="M33" s="147">
        <v>201952.78484099999</v>
      </c>
      <c r="N33" s="147">
        <v>192745.663363</v>
      </c>
      <c r="O33" s="147">
        <v>193606.71150500001</v>
      </c>
      <c r="P33" s="147">
        <v>211949.38587100001</v>
      </c>
      <c r="Q33" s="147">
        <v>224909.81162600001</v>
      </c>
      <c r="R33" s="147">
        <v>233582.97946</v>
      </c>
      <c r="S33" s="147">
        <v>225104.523586</v>
      </c>
      <c r="T33" s="147">
        <v>224839.335078</v>
      </c>
      <c r="U33" s="147">
        <v>223801.807547</v>
      </c>
      <c r="V33" s="147">
        <v>208531.29384</v>
      </c>
      <c r="W33" s="147">
        <v>221766.50700899999</v>
      </c>
      <c r="X33" s="147">
        <v>231630.598772</v>
      </c>
      <c r="Y33" s="147">
        <v>241494.93114299999</v>
      </c>
      <c r="Z33" s="147">
        <v>251387.478129</v>
      </c>
      <c r="AA33" s="147">
        <v>264701.761069</v>
      </c>
      <c r="AB33" s="148">
        <v>277395.88115799997</v>
      </c>
      <c r="AC33" s="135">
        <v>1.5118618281658605</v>
      </c>
    </row>
    <row r="34" spans="1:29">
      <c r="B34" s="139" t="s">
        <v>773</v>
      </c>
      <c r="C34" s="147">
        <v>1753.95</v>
      </c>
      <c r="D34" s="147">
        <v>1573.2570000000001</v>
      </c>
      <c r="E34" s="147">
        <v>1497.979</v>
      </c>
      <c r="F34" s="147">
        <v>1646.1079999999999</v>
      </c>
      <c r="G34" s="147">
        <v>1798.6389999999999</v>
      </c>
      <c r="H34" s="147">
        <v>2044.965813</v>
      </c>
      <c r="I34" s="147">
        <v>2178.4619189999999</v>
      </c>
      <c r="J34" s="147">
        <v>2370.8753889999998</v>
      </c>
      <c r="K34" s="147">
        <v>2291.997586</v>
      </c>
      <c r="L34" s="147">
        <v>2365.2510000000002</v>
      </c>
      <c r="M34" s="147">
        <v>2327.3020000000001</v>
      </c>
      <c r="N34" s="147">
        <v>2172.424</v>
      </c>
      <c r="O34" s="147">
        <v>2150.9140000000002</v>
      </c>
      <c r="P34" s="147">
        <v>1855.077</v>
      </c>
      <c r="Q34" s="147">
        <v>2012.9390000000001</v>
      </c>
      <c r="R34" s="147">
        <v>2235.549</v>
      </c>
      <c r="S34" s="147">
        <v>2226.9948890000001</v>
      </c>
      <c r="T34" s="147">
        <v>1997.175</v>
      </c>
      <c r="U34" s="147">
        <v>1809.4960000000001</v>
      </c>
      <c r="V34" s="147">
        <v>1628.107</v>
      </c>
      <c r="W34" s="147">
        <v>2085.2240000000002</v>
      </c>
      <c r="X34" s="147">
        <v>2211.8530000000001</v>
      </c>
      <c r="Y34" s="147">
        <v>2283.1509999999998</v>
      </c>
      <c r="Z34" s="147">
        <v>2268.6019999999999</v>
      </c>
      <c r="AA34" s="147">
        <v>2376.0839999999998</v>
      </c>
      <c r="AB34" s="148">
        <v>2282.5239999999999</v>
      </c>
      <c r="AC34" s="135">
        <v>0.3013620684740157</v>
      </c>
    </row>
    <row r="35" spans="1:29">
      <c r="B35" s="139" t="s">
        <v>774</v>
      </c>
      <c r="C35" s="147">
        <v>248348</v>
      </c>
      <c r="D35" s="147">
        <v>260579</v>
      </c>
      <c r="E35" s="147">
        <v>250667</v>
      </c>
      <c r="F35" s="147">
        <v>256134</v>
      </c>
      <c r="G35" s="147">
        <v>287827</v>
      </c>
      <c r="H35" s="147">
        <v>280477</v>
      </c>
      <c r="I35" s="147">
        <v>282018</v>
      </c>
      <c r="J35" s="147">
        <v>305635</v>
      </c>
      <c r="K35" s="147">
        <v>297916</v>
      </c>
      <c r="L35" s="147">
        <v>300140</v>
      </c>
      <c r="M35" s="147">
        <v>322511</v>
      </c>
      <c r="N35" s="147">
        <v>323211</v>
      </c>
      <c r="O35" s="147">
        <v>317807</v>
      </c>
      <c r="P35" s="147">
        <v>318263</v>
      </c>
      <c r="Q35" s="147">
        <v>338898</v>
      </c>
      <c r="R35" s="147">
        <v>352140</v>
      </c>
      <c r="S35" s="147">
        <v>352477</v>
      </c>
      <c r="T35" s="147">
        <v>358832</v>
      </c>
      <c r="U35" s="147">
        <v>340092</v>
      </c>
      <c r="V35" s="147">
        <v>299829</v>
      </c>
      <c r="W35" s="147">
        <v>341325</v>
      </c>
      <c r="X35" s="147">
        <v>352091</v>
      </c>
      <c r="Y35" s="147">
        <v>371074</v>
      </c>
      <c r="Z35" s="147">
        <v>386132</v>
      </c>
      <c r="AA35" s="147">
        <v>415462</v>
      </c>
      <c r="AB35" s="148">
        <v>411623</v>
      </c>
      <c r="AC35" s="135">
        <v>0.65744439254594367</v>
      </c>
    </row>
    <row r="36" spans="1:29">
      <c r="B36" s="139" t="s">
        <v>775</v>
      </c>
      <c r="C36" s="147">
        <v>189869</v>
      </c>
      <c r="D36" s="147">
        <v>175489</v>
      </c>
      <c r="E36" s="147">
        <v>161331</v>
      </c>
      <c r="F36" s="147">
        <v>163689</v>
      </c>
      <c r="G36" s="147">
        <v>172371</v>
      </c>
      <c r="H36" s="147">
        <v>188890</v>
      </c>
      <c r="I36" s="147">
        <v>192277</v>
      </c>
      <c r="J36" s="147">
        <v>196001</v>
      </c>
      <c r="K36" s="147">
        <v>201314</v>
      </c>
      <c r="L36" s="147">
        <v>207870</v>
      </c>
      <c r="M36" s="147">
        <v>210499</v>
      </c>
      <c r="N36" s="147">
        <v>201195</v>
      </c>
      <c r="O36" s="147">
        <v>231463</v>
      </c>
      <c r="P36" s="147">
        <v>243293</v>
      </c>
      <c r="Q36" s="147">
        <v>240537</v>
      </c>
      <c r="R36" s="147">
        <v>259113</v>
      </c>
      <c r="S36" s="147">
        <v>259640</v>
      </c>
      <c r="T36" s="147">
        <v>251637</v>
      </c>
      <c r="U36" s="147">
        <v>242848</v>
      </c>
      <c r="V36" s="147">
        <v>211653</v>
      </c>
      <c r="W36" s="147">
        <v>214839</v>
      </c>
      <c r="X36" s="147">
        <v>195675</v>
      </c>
      <c r="Y36" s="147">
        <v>199380</v>
      </c>
      <c r="Z36" s="147">
        <v>201080</v>
      </c>
      <c r="AA36" s="147">
        <v>199935</v>
      </c>
      <c r="AB36" s="148">
        <v>202637</v>
      </c>
      <c r="AC36" s="135">
        <v>6.7246364598749775E-2</v>
      </c>
    </row>
    <row r="37" spans="1:29">
      <c r="B37" s="143"/>
      <c r="C37" s="163"/>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c r="AB37" s="164"/>
      <c r="AC37" s="135" t="s">
        <v>428</v>
      </c>
    </row>
    <row r="38" spans="1:29">
      <c r="B38" s="152" t="s">
        <v>776</v>
      </c>
      <c r="C38" s="153">
        <v>1.1670830000000001</v>
      </c>
      <c r="D38" s="153">
        <v>1.140096</v>
      </c>
      <c r="E38" s="153">
        <v>1.2192620000000001</v>
      </c>
      <c r="F38" s="153">
        <v>1.203838</v>
      </c>
      <c r="G38" s="153">
        <v>1.1956709999999999</v>
      </c>
      <c r="H38" s="153">
        <v>1.187047</v>
      </c>
      <c r="I38" s="153">
        <v>1.1962379999999999</v>
      </c>
      <c r="J38" s="153">
        <v>1.1807080000000001</v>
      </c>
      <c r="K38" s="153">
        <v>1.212766</v>
      </c>
      <c r="L38" s="153">
        <v>1.2114499999999999</v>
      </c>
      <c r="M38" s="153">
        <v>1.174031</v>
      </c>
      <c r="N38" s="153">
        <v>1.204447</v>
      </c>
      <c r="O38" s="153">
        <v>1.1432169999999999</v>
      </c>
      <c r="P38" s="153">
        <v>1.170663</v>
      </c>
      <c r="Q38" s="153">
        <v>1.1913180000000001</v>
      </c>
      <c r="R38" s="153">
        <v>1.1599710000000001</v>
      </c>
      <c r="S38" s="153">
        <v>1.1640649999999999</v>
      </c>
      <c r="T38" s="153">
        <v>1.2201390000000001</v>
      </c>
      <c r="U38" s="153">
        <v>1.278904</v>
      </c>
      <c r="V38" s="153">
        <v>1.3866670000000001</v>
      </c>
      <c r="W38" s="153">
        <v>1.3702110000000001</v>
      </c>
      <c r="X38" s="153">
        <v>1.374406</v>
      </c>
      <c r="Y38" s="153">
        <v>1.32338</v>
      </c>
      <c r="Z38" s="153">
        <v>1.2987169999999999</v>
      </c>
      <c r="AA38" s="153">
        <v>1.2341470000000001</v>
      </c>
      <c r="AB38" s="154">
        <v>1.1886639999999999</v>
      </c>
      <c r="AC38" s="133">
        <v>1.8491401211396141E-2</v>
      </c>
    </row>
    <row r="39" spans="1:29">
      <c r="B39" s="143"/>
      <c r="AC39" s="155" t="s">
        <v>428</v>
      </c>
    </row>
    <row r="40" spans="1:29">
      <c r="A40" s="156" t="s">
        <v>754</v>
      </c>
      <c r="V40" s="116"/>
      <c r="W40" s="116"/>
      <c r="X40" s="116"/>
      <c r="Y40" s="116"/>
      <c r="Z40" s="116"/>
      <c r="AA40" s="116"/>
      <c r="AB40" s="116"/>
      <c r="AC40" s="115"/>
    </row>
    <row r="41" spans="1:29">
      <c r="A41" s="115" t="s">
        <v>755</v>
      </c>
      <c r="V41" s="116"/>
      <c r="W41" s="116"/>
      <c r="X41" s="116"/>
      <c r="Y41" s="116"/>
      <c r="Z41" s="116"/>
      <c r="AA41" s="116"/>
      <c r="AB41" s="116"/>
      <c r="AC41" s="115"/>
    </row>
    <row r="42" spans="1:29">
      <c r="A42" s="157" t="s">
        <v>777</v>
      </c>
      <c r="V42" s="116"/>
      <c r="W42" s="116"/>
      <c r="X42" s="116"/>
      <c r="Y42" s="116"/>
      <c r="Z42" s="116"/>
      <c r="AA42" s="116"/>
      <c r="AB42" s="116"/>
      <c r="AC42" s="115"/>
    </row>
    <row r="43" spans="1:29">
      <c r="A43" s="157" t="s">
        <v>778</v>
      </c>
      <c r="V43" s="116"/>
      <c r="W43" s="116"/>
      <c r="X43" s="116"/>
      <c r="Y43" s="116"/>
      <c r="Z43" s="116"/>
      <c r="AA43" s="116"/>
      <c r="AB43" s="116"/>
      <c r="AC43" s="115"/>
    </row>
    <row r="44" spans="1:29">
      <c r="A44" s="157" t="s">
        <v>779</v>
      </c>
      <c r="V44" s="116"/>
      <c r="W44" s="116"/>
      <c r="X44" s="116"/>
      <c r="Y44" s="116"/>
      <c r="Z44" s="116"/>
      <c r="AA44" s="116"/>
      <c r="AB44" s="116"/>
      <c r="AC44" s="115"/>
    </row>
    <row r="45" spans="1:29">
      <c r="A45" s="157" t="s">
        <v>780</v>
      </c>
      <c r="V45" s="116"/>
      <c r="W45" s="116"/>
      <c r="X45" s="116"/>
      <c r="Y45" s="116"/>
      <c r="Z45" s="116"/>
      <c r="AA45" s="116"/>
      <c r="AB45" s="116"/>
      <c r="AC45" s="115"/>
    </row>
    <row r="46" spans="1:29">
      <c r="A46" s="157" t="s">
        <v>781</v>
      </c>
      <c r="V46" s="116"/>
      <c r="W46" s="116"/>
      <c r="X46" s="116"/>
      <c r="Y46" s="116"/>
      <c r="Z46" s="116"/>
      <c r="AA46" s="116"/>
      <c r="AB46" s="116"/>
      <c r="AC46" s="115"/>
    </row>
    <row r="47" spans="1:29">
      <c r="A47" s="157" t="s">
        <v>759</v>
      </c>
      <c r="V47" s="116"/>
      <c r="W47" s="116"/>
      <c r="X47" s="116"/>
      <c r="Y47" s="116"/>
      <c r="Z47" s="116"/>
      <c r="AA47" s="116"/>
      <c r="AB47" s="116"/>
      <c r="AC47" s="115"/>
    </row>
    <row r="48" spans="1:29">
      <c r="A48" s="157" t="s">
        <v>782</v>
      </c>
      <c r="V48" s="116"/>
      <c r="W48" s="116"/>
      <c r="X48" s="116"/>
      <c r="Y48" s="116"/>
      <c r="Z48" s="116"/>
      <c r="AA48" s="116"/>
      <c r="AB48" s="116"/>
      <c r="AC48" s="115"/>
    </row>
    <row r="49" spans="1:29">
      <c r="B49" s="168" t="s">
        <v>416</v>
      </c>
      <c r="AC49" s="116" t="s">
        <v>428</v>
      </c>
    </row>
    <row r="50" spans="1:29">
      <c r="A50" s="157"/>
      <c r="AC50" s="116" t="s">
        <v>428</v>
      </c>
    </row>
    <row r="51" spans="1:29">
      <c r="A51" s="157"/>
      <c r="AC51" s="116" t="s">
        <v>428</v>
      </c>
    </row>
    <row r="52" spans="1:29">
      <c r="A52" s="157"/>
    </row>
    <row r="53" spans="1:29">
      <c r="A53" s="157"/>
    </row>
    <row r="54" spans="1:29">
      <c r="A54" s="157"/>
    </row>
    <row r="55" spans="1:29">
      <c r="A55" s="157"/>
    </row>
  </sheetData>
  <pageMargins left="0.7" right="0.7" top="0.75" bottom="0.75" header="0.3" footer="0.3"/>
  <pageSetup paperSize="5" scale="49" fitToHeight="1000" orientation="landscape"/>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52"/>
  <sheetViews>
    <sheetView zoomScaleNormal="100" workbookViewId="0">
      <pane xSplit="2" ySplit="4" topLeftCell="S5" activePane="bottomRight" state="frozen"/>
      <selection pane="topRight" activeCell="C1" sqref="C1"/>
      <selection pane="bottomLeft" activeCell="A5" sqref="A5"/>
      <selection pane="bottomRight" activeCell="C5" sqref="C5"/>
    </sheetView>
  </sheetViews>
  <sheetFormatPr defaultRowHeight="15"/>
  <cols>
    <col min="1" max="1" width="3" style="115" customWidth="1"/>
    <col min="2" max="2" width="46" style="115" customWidth="1"/>
    <col min="3" max="28" width="9.7109375" style="115" customWidth="1"/>
    <col min="29" max="29" width="13.85546875" style="116" bestFit="1" customWidth="1"/>
  </cols>
  <sheetData>
    <row r="1" spans="1:29" ht="15.75">
      <c r="A1" s="121" t="s">
        <v>893</v>
      </c>
      <c r="B1" s="122"/>
      <c r="C1" s="122"/>
      <c r="D1" s="122"/>
      <c r="E1" s="122"/>
      <c r="F1" s="122"/>
      <c r="G1" s="122"/>
      <c r="H1" s="122"/>
      <c r="I1" s="122"/>
      <c r="J1" s="122"/>
      <c r="K1" s="161"/>
      <c r="L1" s="161"/>
      <c r="M1" s="161"/>
      <c r="N1" s="161"/>
      <c r="O1" s="161"/>
      <c r="P1" s="161"/>
      <c r="Q1" s="161"/>
      <c r="R1" s="161"/>
      <c r="S1" s="161"/>
      <c r="T1" s="161"/>
      <c r="U1" s="116"/>
      <c r="V1" s="161"/>
      <c r="W1" s="161"/>
      <c r="X1" s="161"/>
      <c r="Y1" s="161"/>
      <c r="Z1" s="161"/>
      <c r="AA1" s="161"/>
      <c r="AB1" s="116"/>
      <c r="AC1" s="115"/>
    </row>
    <row r="2" spans="1:29">
      <c r="K2" s="119"/>
      <c r="L2" s="119"/>
      <c r="M2" s="119"/>
      <c r="N2" s="119"/>
      <c r="O2" s="119"/>
      <c r="P2" s="119"/>
      <c r="Q2" s="119"/>
      <c r="R2" s="119"/>
      <c r="S2" s="119"/>
      <c r="T2" s="119"/>
      <c r="U2" s="119"/>
      <c r="V2" s="119"/>
      <c r="W2" s="119"/>
      <c r="X2" s="119"/>
      <c r="Y2" s="119"/>
      <c r="Z2" s="119"/>
      <c r="AA2" s="119"/>
      <c r="AB2" s="119"/>
      <c r="AC2" s="115"/>
    </row>
    <row r="3" spans="1:29" ht="15.75">
      <c r="B3" s="122"/>
      <c r="C3" s="122"/>
      <c r="D3" s="161"/>
      <c r="E3" s="161"/>
      <c r="K3" s="161"/>
      <c r="L3" s="161"/>
      <c r="M3" s="161"/>
      <c r="N3" s="161"/>
      <c r="O3" s="161"/>
      <c r="P3" s="161"/>
      <c r="Q3" s="161"/>
      <c r="R3" s="161"/>
      <c r="S3" s="161"/>
      <c r="T3" s="161"/>
      <c r="U3" s="116"/>
      <c r="V3" s="161"/>
      <c r="W3" s="161"/>
      <c r="X3" s="161"/>
      <c r="Y3" s="161"/>
      <c r="Z3" s="161"/>
      <c r="AA3" s="161"/>
      <c r="AB3" s="116"/>
      <c r="AC3" s="115"/>
    </row>
    <row r="4" spans="1:29" ht="45" customHeight="1" thickBot="1">
      <c r="C4" s="209">
        <v>1990</v>
      </c>
      <c r="D4" s="209">
        <v>1991</v>
      </c>
      <c r="E4" s="209">
        <v>1992</v>
      </c>
      <c r="F4" s="209">
        <v>1993</v>
      </c>
      <c r="G4" s="209">
        <v>1994</v>
      </c>
      <c r="H4" s="209">
        <v>1995</v>
      </c>
      <c r="I4" s="209">
        <v>1996</v>
      </c>
      <c r="J4" s="209">
        <v>1997</v>
      </c>
      <c r="K4" s="209">
        <v>1998</v>
      </c>
      <c r="L4" s="209">
        <v>1999</v>
      </c>
      <c r="M4" s="209">
        <v>2000</v>
      </c>
      <c r="N4" s="209">
        <v>2001</v>
      </c>
      <c r="O4" s="209">
        <v>2002</v>
      </c>
      <c r="P4" s="209">
        <v>2003</v>
      </c>
      <c r="Q4" s="209">
        <v>2004</v>
      </c>
      <c r="R4" s="209">
        <v>2005</v>
      </c>
      <c r="S4" s="209">
        <v>2006</v>
      </c>
      <c r="T4" s="209">
        <v>2007</v>
      </c>
      <c r="U4" s="209">
        <v>2008</v>
      </c>
      <c r="V4" s="209">
        <v>2009</v>
      </c>
      <c r="W4" s="209">
        <v>2010</v>
      </c>
      <c r="X4" s="209">
        <v>2011</v>
      </c>
      <c r="Y4" s="209">
        <v>2012</v>
      </c>
      <c r="Z4" s="209">
        <v>2013</v>
      </c>
      <c r="AA4" s="209">
        <v>2014</v>
      </c>
      <c r="AB4" s="208">
        <v>2015</v>
      </c>
      <c r="AC4" s="207" t="s">
        <v>720</v>
      </c>
    </row>
    <row r="5" spans="1:29" ht="15.75" thickTop="1">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8"/>
      <c r="AC5" s="129"/>
    </row>
    <row r="6" spans="1:29">
      <c r="B6" s="186" t="s">
        <v>892</v>
      </c>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8"/>
      <c r="AC6" s="155" t="s">
        <v>428</v>
      </c>
    </row>
    <row r="7" spans="1:29">
      <c r="B7" s="183" t="s">
        <v>868</v>
      </c>
      <c r="C7" s="147"/>
      <c r="D7" s="147"/>
      <c r="E7" s="147"/>
      <c r="F7" s="147"/>
      <c r="G7" s="147"/>
      <c r="H7" s="147"/>
      <c r="I7" s="147"/>
      <c r="J7" s="147"/>
      <c r="K7" s="147"/>
      <c r="L7" s="147"/>
      <c r="M7" s="147"/>
      <c r="N7" s="147"/>
      <c r="O7" s="147"/>
      <c r="P7" s="147"/>
      <c r="Q7" s="147"/>
      <c r="R7" s="147"/>
      <c r="S7" s="147"/>
      <c r="T7" s="147"/>
      <c r="U7" s="147"/>
      <c r="V7" s="147"/>
      <c r="W7" s="147"/>
      <c r="X7" s="147"/>
      <c r="Y7" s="147"/>
      <c r="Z7" s="147"/>
      <c r="AA7" s="147"/>
      <c r="AB7" s="148"/>
      <c r="AC7" s="155" t="s">
        <v>428</v>
      </c>
    </row>
    <row r="8" spans="1:29">
      <c r="B8" s="139" t="s">
        <v>891</v>
      </c>
      <c r="C8" s="147">
        <v>101.545</v>
      </c>
      <c r="D8" s="147">
        <v>96.816999999999993</v>
      </c>
      <c r="E8" s="147">
        <v>99.340999999999994</v>
      </c>
      <c r="F8" s="147">
        <v>106.964</v>
      </c>
      <c r="G8" s="147">
        <v>119.801</v>
      </c>
      <c r="H8" s="147">
        <v>114.33</v>
      </c>
      <c r="I8" s="147">
        <v>126.94799999999999</v>
      </c>
      <c r="J8" s="147">
        <v>159.20099999999999</v>
      </c>
      <c r="K8" s="147">
        <v>165.33500000000001</v>
      </c>
      <c r="L8" s="147">
        <v>161.739</v>
      </c>
      <c r="M8" s="147">
        <v>159.26300000000001</v>
      </c>
      <c r="N8" s="147">
        <v>158.79300000000001</v>
      </c>
      <c r="O8" s="147">
        <v>172.86500000000001</v>
      </c>
      <c r="P8" s="147">
        <v>165.23699999999999</v>
      </c>
      <c r="Q8" s="147">
        <v>160.196</v>
      </c>
      <c r="R8" s="147">
        <v>163.45599999999999</v>
      </c>
      <c r="S8" s="147">
        <v>164.666</v>
      </c>
      <c r="T8" s="147">
        <v>179.43700000000001</v>
      </c>
      <c r="U8" s="147">
        <v>174.89500000000001</v>
      </c>
      <c r="V8" s="147">
        <v>161.97499999999999</v>
      </c>
      <c r="W8" s="147">
        <v>196.12899999999999</v>
      </c>
      <c r="X8" s="147">
        <v>200.905</v>
      </c>
      <c r="Y8" s="147">
        <v>202.63</v>
      </c>
      <c r="Z8" s="147">
        <v>217.39</v>
      </c>
      <c r="AA8" s="147">
        <v>239.85300000000001</v>
      </c>
      <c r="AB8" s="148">
        <v>264.09899999999999</v>
      </c>
      <c r="AC8" s="135">
        <v>1.6008075237579398</v>
      </c>
    </row>
    <row r="9" spans="1:29">
      <c r="B9" s="139" t="s">
        <v>890</v>
      </c>
      <c r="C9" s="147">
        <v>40.015000000000001</v>
      </c>
      <c r="D9" s="147">
        <v>39.840000000000003</v>
      </c>
      <c r="E9" s="147">
        <v>44.110999999999997</v>
      </c>
      <c r="F9" s="147">
        <v>45.756</v>
      </c>
      <c r="G9" s="147">
        <v>45.834000000000003</v>
      </c>
      <c r="H9" s="147">
        <v>44.002000000000002</v>
      </c>
      <c r="I9" s="147">
        <v>49.558</v>
      </c>
      <c r="J9" s="147">
        <v>58.399000000000001</v>
      </c>
      <c r="K9" s="147">
        <v>63.764000000000003</v>
      </c>
      <c r="L9" s="147">
        <v>64.89</v>
      </c>
      <c r="M9" s="147">
        <v>63.487000000000002</v>
      </c>
      <c r="N9" s="147">
        <v>66.245000000000005</v>
      </c>
      <c r="O9" s="147">
        <v>69.378</v>
      </c>
      <c r="P9" s="147">
        <v>69.611000000000004</v>
      </c>
      <c r="Q9" s="147">
        <v>69.384</v>
      </c>
      <c r="R9" s="147">
        <v>75.260999999999996</v>
      </c>
      <c r="S9" s="147">
        <v>109.812</v>
      </c>
      <c r="T9" s="147">
        <v>125.446</v>
      </c>
      <c r="U9" s="147">
        <v>113.456</v>
      </c>
      <c r="V9" s="147">
        <v>90.89</v>
      </c>
      <c r="W9" s="147">
        <v>109.761</v>
      </c>
      <c r="X9" s="147">
        <v>119.17</v>
      </c>
      <c r="Y9" s="147">
        <v>121.40600000000001</v>
      </c>
      <c r="Z9" s="147">
        <v>126.88</v>
      </c>
      <c r="AA9" s="147">
        <v>135.95099999999999</v>
      </c>
      <c r="AB9" s="148">
        <v>124.33499999999999</v>
      </c>
      <c r="AC9" s="135">
        <v>2.1072097963263774</v>
      </c>
    </row>
    <row r="10" spans="1:29">
      <c r="B10" s="139" t="s">
        <v>889</v>
      </c>
      <c r="C10" s="147">
        <v>16.291</v>
      </c>
      <c r="D10" s="147">
        <v>10.557</v>
      </c>
      <c r="E10" s="147">
        <v>12.37</v>
      </c>
      <c r="F10" s="147">
        <v>18.347000000000001</v>
      </c>
      <c r="G10" s="147">
        <v>22.978999999999999</v>
      </c>
      <c r="H10" s="147">
        <v>25.547000000000001</v>
      </c>
      <c r="I10" s="147">
        <v>21.600999999999999</v>
      </c>
      <c r="J10" s="147">
        <v>26.99</v>
      </c>
      <c r="K10" s="147">
        <v>27.786000000000001</v>
      </c>
      <c r="L10" s="147">
        <v>31.523</v>
      </c>
      <c r="M10" s="147">
        <v>28.763000000000002</v>
      </c>
      <c r="N10" s="147">
        <v>22.155000000000001</v>
      </c>
      <c r="O10" s="147">
        <v>25.457999999999998</v>
      </c>
      <c r="P10" s="147">
        <v>24.356000000000002</v>
      </c>
      <c r="Q10" s="147">
        <v>30.385000000000002</v>
      </c>
      <c r="R10" s="147">
        <v>34.482999999999997</v>
      </c>
      <c r="S10" s="147">
        <v>37.692</v>
      </c>
      <c r="T10" s="147">
        <v>29.248000000000001</v>
      </c>
      <c r="U10" s="147">
        <v>26.808</v>
      </c>
      <c r="V10" s="147">
        <v>15.467000000000001</v>
      </c>
      <c r="W10" s="147">
        <v>19.53</v>
      </c>
      <c r="X10" s="147">
        <v>26.576000000000001</v>
      </c>
      <c r="Y10" s="147">
        <v>32.511000000000003</v>
      </c>
      <c r="Z10" s="147">
        <v>29.786999999999999</v>
      </c>
      <c r="AA10" s="147">
        <v>30.273</v>
      </c>
      <c r="AB10" s="148">
        <v>30.231000000000002</v>
      </c>
      <c r="AC10" s="135">
        <v>0.85568718924559573</v>
      </c>
    </row>
    <row r="11" spans="1:29">
      <c r="B11" s="183" t="s">
        <v>888</v>
      </c>
      <c r="C11" s="147"/>
      <c r="D11" s="147"/>
      <c r="E11" s="147"/>
      <c r="F11" s="147"/>
      <c r="G11" s="147"/>
      <c r="H11" s="147"/>
      <c r="I11" s="147"/>
      <c r="J11" s="147"/>
      <c r="K11" s="147"/>
      <c r="L11" s="147"/>
      <c r="M11" s="147"/>
      <c r="N11" s="147"/>
      <c r="O11" s="147"/>
      <c r="P11" s="147"/>
      <c r="Q11" s="147"/>
      <c r="R11" s="147"/>
      <c r="S11" s="147"/>
      <c r="T11" s="147"/>
      <c r="U11" s="147"/>
      <c r="V11" s="147"/>
      <c r="W11" s="147"/>
      <c r="X11" s="147"/>
      <c r="Y11" s="147"/>
      <c r="Z11" s="147"/>
      <c r="AA11" s="147"/>
      <c r="AB11" s="148"/>
      <c r="AC11" s="135" t="s">
        <v>428</v>
      </c>
    </row>
    <row r="12" spans="1:29">
      <c r="B12" s="139" t="s">
        <v>887</v>
      </c>
      <c r="C12" s="147">
        <v>994.80700000000002</v>
      </c>
      <c r="D12" s="147">
        <v>1004.502</v>
      </c>
      <c r="E12" s="147">
        <v>1030.269</v>
      </c>
      <c r="F12" s="147">
        <v>1066.174</v>
      </c>
      <c r="G12" s="147">
        <v>1141.896</v>
      </c>
      <c r="H12" s="147">
        <v>1164.501</v>
      </c>
      <c r="I12" s="147">
        <v>1218.6220000000001</v>
      </c>
      <c r="J12" s="147">
        <v>1306.6130000000001</v>
      </c>
      <c r="K12" s="147">
        <v>1397.9549999999999</v>
      </c>
      <c r="L12" s="147">
        <v>1463.356</v>
      </c>
      <c r="M12" s="147">
        <v>1518.462</v>
      </c>
      <c r="N12" s="147">
        <v>1590.145</v>
      </c>
      <c r="O12" s="147">
        <v>1631.9670000000001</v>
      </c>
      <c r="P12" s="147">
        <v>1680.807</v>
      </c>
      <c r="Q12" s="147">
        <v>1755.874</v>
      </c>
      <c r="R12" s="147">
        <v>1807.9179999999999</v>
      </c>
      <c r="S12" s="147">
        <v>1822.9269999999999</v>
      </c>
      <c r="T12" s="147">
        <v>1944.22</v>
      </c>
      <c r="U12" s="147">
        <v>2083.893</v>
      </c>
      <c r="V12" s="147">
        <v>2174.4490000000001</v>
      </c>
      <c r="W12" s="147">
        <v>2257.7040000000002</v>
      </c>
      <c r="X12" s="147">
        <v>2337.8429999999998</v>
      </c>
      <c r="Y12" s="147">
        <v>2387.3850000000002</v>
      </c>
      <c r="Z12" s="147">
        <v>2552.7359999999999</v>
      </c>
      <c r="AA12" s="147">
        <v>2722.462</v>
      </c>
      <c r="AB12" s="148">
        <v>2913.346</v>
      </c>
      <c r="AC12" s="135">
        <v>1.9285539808224108</v>
      </c>
    </row>
    <row r="13" spans="1:29">
      <c r="B13" s="139" t="s">
        <v>886</v>
      </c>
      <c r="C13" s="147">
        <v>571.98</v>
      </c>
      <c r="D13" s="147">
        <v>571.56399999999996</v>
      </c>
      <c r="E13" s="147">
        <v>563.86500000000001</v>
      </c>
      <c r="F13" s="147">
        <v>566.50099999999998</v>
      </c>
      <c r="G13" s="147">
        <v>609.22199999999998</v>
      </c>
      <c r="H13" s="147">
        <v>580.80600000000004</v>
      </c>
      <c r="I13" s="147">
        <v>622.45000000000005</v>
      </c>
      <c r="J13" s="147">
        <v>636.83900000000006</v>
      </c>
      <c r="K13" s="147">
        <v>677.01900000000001</v>
      </c>
      <c r="L13" s="147">
        <v>673.01700000000005</v>
      </c>
      <c r="M13" s="147">
        <v>671.77200000000005</v>
      </c>
      <c r="N13" s="147">
        <v>719.95600000000002</v>
      </c>
      <c r="O13" s="147">
        <v>749.29499999999996</v>
      </c>
      <c r="P13" s="147">
        <v>795.66300000000001</v>
      </c>
      <c r="Q13" s="147">
        <v>852.03800000000001</v>
      </c>
      <c r="R13" s="147">
        <v>886.52700000000004</v>
      </c>
      <c r="S13" s="147">
        <v>1001.174</v>
      </c>
      <c r="T13" s="147">
        <v>1114.751</v>
      </c>
      <c r="U13" s="147">
        <v>1230.9349999999999</v>
      </c>
      <c r="V13" s="147">
        <v>1315.116</v>
      </c>
      <c r="W13" s="147">
        <v>1405.1849999999999</v>
      </c>
      <c r="X13" s="147">
        <v>1431.6869999999999</v>
      </c>
      <c r="Y13" s="147">
        <v>1449.673</v>
      </c>
      <c r="Z13" s="147">
        <v>1512.6949999999999</v>
      </c>
      <c r="AA13" s="147">
        <v>1603.0350000000001</v>
      </c>
      <c r="AB13" s="148">
        <v>1642.2670000000001</v>
      </c>
      <c r="AC13" s="135">
        <v>1.8711965453337531</v>
      </c>
    </row>
    <row r="14" spans="1:29">
      <c r="B14" s="139" t="s">
        <v>885</v>
      </c>
      <c r="C14" s="147">
        <v>297.12099999999998</v>
      </c>
      <c r="D14" s="147">
        <v>293.99200000000002</v>
      </c>
      <c r="E14" s="147">
        <v>291.20999999999998</v>
      </c>
      <c r="F14" s="147">
        <v>292.07900000000001</v>
      </c>
      <c r="G14" s="147">
        <v>292.25299999999999</v>
      </c>
      <c r="H14" s="147">
        <v>292.89999999999998</v>
      </c>
      <c r="I14" s="147">
        <v>281.459</v>
      </c>
      <c r="J14" s="147">
        <v>290.37299999999999</v>
      </c>
      <c r="K14" s="147">
        <v>313.786</v>
      </c>
      <c r="L14" s="147">
        <v>303.95299999999997</v>
      </c>
      <c r="M14" s="147">
        <v>301.495</v>
      </c>
      <c r="N14" s="147">
        <v>319.06299999999999</v>
      </c>
      <c r="O14" s="147">
        <v>325.34199999999998</v>
      </c>
      <c r="P14" s="147">
        <v>343.108</v>
      </c>
      <c r="Q14" s="147">
        <v>345.74</v>
      </c>
      <c r="R14" s="147">
        <v>359.39499999999998</v>
      </c>
      <c r="S14" s="147">
        <v>375.75799999999998</v>
      </c>
      <c r="T14" s="147">
        <v>386.49900000000002</v>
      </c>
      <c r="U14" s="147">
        <v>392.923</v>
      </c>
      <c r="V14" s="147">
        <v>390.76499999999999</v>
      </c>
      <c r="W14" s="147">
        <v>396.23200000000003</v>
      </c>
      <c r="X14" s="147">
        <v>415.42200000000003</v>
      </c>
      <c r="Y14" s="147">
        <v>431.61399999999998</v>
      </c>
      <c r="Z14" s="147">
        <v>432.68400000000003</v>
      </c>
      <c r="AA14" s="147">
        <v>455.00400000000002</v>
      </c>
      <c r="AB14" s="148">
        <v>464.322</v>
      </c>
      <c r="AC14" s="135">
        <v>0.56273706671692691</v>
      </c>
    </row>
    <row r="15" spans="1:29">
      <c r="B15" s="183" t="s">
        <v>884</v>
      </c>
      <c r="C15" s="147"/>
      <c r="D15" s="147"/>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8"/>
      <c r="AC15" s="135" t="s">
        <v>428</v>
      </c>
    </row>
    <row r="16" spans="1:29">
      <c r="B16" s="139" t="s">
        <v>745</v>
      </c>
      <c r="C16" s="147">
        <v>21126.424070000001</v>
      </c>
      <c r="D16" s="147">
        <v>20883.356454000001</v>
      </c>
      <c r="E16" s="147">
        <v>22269.301438999999</v>
      </c>
      <c r="F16" s="147">
        <v>21733.053886000002</v>
      </c>
      <c r="G16" s="147">
        <v>21977.936000999998</v>
      </c>
      <c r="H16" s="147">
        <v>22634.651840999999</v>
      </c>
      <c r="I16" s="147">
        <v>22737.573294000002</v>
      </c>
      <c r="J16" s="147">
        <v>22609.789575999999</v>
      </c>
      <c r="K16" s="147">
        <v>22475.487349999999</v>
      </c>
      <c r="L16" s="147">
        <v>22180.752547</v>
      </c>
      <c r="M16" s="147">
        <v>21621.796113</v>
      </c>
      <c r="N16" s="147">
        <v>21093.024533</v>
      </c>
      <c r="O16" s="147">
        <v>21376.644107</v>
      </c>
      <c r="P16" s="147">
        <v>21215.485022000001</v>
      </c>
      <c r="Q16" s="147">
        <v>20895.512804000002</v>
      </c>
      <c r="R16" s="147">
        <v>20786.532681000001</v>
      </c>
      <c r="S16" s="147">
        <v>20688.744529</v>
      </c>
      <c r="T16" s="147">
        <v>20777.704506999999</v>
      </c>
      <c r="U16" s="147">
        <v>19505.689388999999</v>
      </c>
      <c r="V16" s="147">
        <v>19210.082053999999</v>
      </c>
      <c r="W16" s="147">
        <v>19388.434362</v>
      </c>
      <c r="X16" s="147">
        <v>19052.834382000001</v>
      </c>
      <c r="Y16" s="147">
        <v>19273.894632</v>
      </c>
      <c r="Z16" s="147">
        <v>18984.909384999999</v>
      </c>
      <c r="AA16" s="147">
        <v>17862.493461999999</v>
      </c>
      <c r="AB16" s="148">
        <v>17467.654737000001</v>
      </c>
      <c r="AC16" s="135">
        <v>-0.17318450679949837</v>
      </c>
    </row>
    <row r="17" spans="1:29">
      <c r="B17" s="139" t="s">
        <v>883</v>
      </c>
      <c r="C17" s="147">
        <v>21662.733017999999</v>
      </c>
      <c r="D17" s="147">
        <v>21784.138999999999</v>
      </c>
      <c r="E17" s="147">
        <v>23304.596537000001</v>
      </c>
      <c r="F17" s="147">
        <v>24351.250871</v>
      </c>
      <c r="G17" s="147">
        <v>24676.543624999998</v>
      </c>
      <c r="H17" s="147">
        <v>26841.825233</v>
      </c>
      <c r="I17" s="147">
        <v>25440.162495</v>
      </c>
      <c r="J17" s="147">
        <v>25668.973305</v>
      </c>
      <c r="K17" s="147">
        <v>25107.529882999999</v>
      </c>
      <c r="L17" s="147">
        <v>26421.992006</v>
      </c>
      <c r="M17" s="147">
        <v>24999.777703</v>
      </c>
      <c r="N17" s="147">
        <v>26555.956342000001</v>
      </c>
      <c r="O17" s="147">
        <v>24635.241958999999</v>
      </c>
      <c r="P17" s="147">
        <v>27305.096911000001</v>
      </c>
      <c r="Q17" s="147">
        <v>28398.355169999999</v>
      </c>
      <c r="R17" s="147">
        <v>25232.449977</v>
      </c>
      <c r="S17" s="147">
        <v>28349.793904999999</v>
      </c>
      <c r="T17" s="147">
        <v>26764.531434</v>
      </c>
      <c r="U17" s="147">
        <v>25037.945696999999</v>
      </c>
      <c r="V17" s="147">
        <v>23400.977919000001</v>
      </c>
      <c r="W17" s="147">
        <v>26287.262716000001</v>
      </c>
      <c r="X17" s="147">
        <v>25602.785099000001</v>
      </c>
      <c r="Y17" s="147">
        <v>25441.386695000001</v>
      </c>
      <c r="Z17" s="147">
        <v>25959.792635999998</v>
      </c>
      <c r="AA17" s="147">
        <v>24743.522730000001</v>
      </c>
      <c r="AB17" s="148">
        <v>23805.938808999999</v>
      </c>
      <c r="AC17" s="135">
        <v>9.8935152329079123E-2</v>
      </c>
    </row>
    <row r="18" spans="1:29">
      <c r="B18" s="139" t="s">
        <v>881</v>
      </c>
      <c r="C18" s="147">
        <v>51885.645028999999</v>
      </c>
      <c r="D18" s="147">
        <v>47827.414506000001</v>
      </c>
      <c r="E18" s="147">
        <v>50117.879362</v>
      </c>
      <c r="F18" s="147">
        <v>56253.801506999996</v>
      </c>
      <c r="G18" s="147">
        <v>65437.125138000003</v>
      </c>
      <c r="H18" s="147">
        <v>70538.192752999996</v>
      </c>
      <c r="I18" s="147">
        <v>76752.971825000001</v>
      </c>
      <c r="J18" s="147">
        <v>81938.704702999996</v>
      </c>
      <c r="K18" s="147">
        <v>78866.193138000002</v>
      </c>
      <c r="L18" s="147">
        <v>86490.632322999998</v>
      </c>
      <c r="M18" s="147">
        <v>93507.407365000006</v>
      </c>
      <c r="N18" s="147">
        <v>84330.457320999994</v>
      </c>
      <c r="O18" s="147">
        <v>83072.362133999995</v>
      </c>
      <c r="P18" s="147">
        <v>86233.815476999996</v>
      </c>
      <c r="Q18" s="147">
        <v>90810.289078999995</v>
      </c>
      <c r="R18" s="147">
        <v>94268.186788999999</v>
      </c>
      <c r="S18" s="147">
        <v>86569.895766000001</v>
      </c>
      <c r="T18" s="147">
        <v>87019.067909000005</v>
      </c>
      <c r="U18" s="147">
        <v>85564.685446000003</v>
      </c>
      <c r="V18" s="147">
        <v>89918.527875</v>
      </c>
      <c r="W18" s="147">
        <v>91656.961565000005</v>
      </c>
      <c r="X18" s="147">
        <v>92936.961595000001</v>
      </c>
      <c r="Y18" s="147">
        <v>90756.775081</v>
      </c>
      <c r="Z18" s="147">
        <v>92261.402193999995</v>
      </c>
      <c r="AA18" s="147">
        <v>89248.208901999998</v>
      </c>
      <c r="AB18" s="148">
        <v>86624.408259999997</v>
      </c>
      <c r="AC18" s="135">
        <v>0.6695255154211488</v>
      </c>
    </row>
    <row r="19" spans="1:29">
      <c r="B19" s="183" t="s">
        <v>859</v>
      </c>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c r="AA19" s="147"/>
      <c r="AB19" s="148"/>
      <c r="AC19" s="135" t="s">
        <v>428</v>
      </c>
    </row>
    <row r="20" spans="1:29">
      <c r="B20" s="139" t="s">
        <v>862</v>
      </c>
      <c r="AB20" s="145"/>
      <c r="AC20" s="135" t="s">
        <v>428</v>
      </c>
    </row>
    <row r="21" spans="1:29">
      <c r="A21" s="197"/>
      <c r="B21" s="196" t="s">
        <v>856</v>
      </c>
      <c r="C21" s="198">
        <v>13.318521</v>
      </c>
      <c r="D21" s="198">
        <v>13.082992000000001</v>
      </c>
      <c r="E21" s="198">
        <v>12.923438000000001</v>
      </c>
      <c r="F21" s="198">
        <v>12.783480000000001</v>
      </c>
      <c r="G21" s="198">
        <v>12.766647000000001</v>
      </c>
      <c r="H21" s="198">
        <v>12.707941</v>
      </c>
      <c r="I21" s="198">
        <v>12.678328</v>
      </c>
      <c r="J21" s="198">
        <v>12.652678</v>
      </c>
      <c r="K21" s="198">
        <v>12.621978</v>
      </c>
      <c r="L21" s="198">
        <v>12.610773999999999</v>
      </c>
      <c r="M21" s="198">
        <v>12.554895</v>
      </c>
      <c r="N21" s="198">
        <v>12.419266</v>
      </c>
      <c r="O21" s="198">
        <v>12.360905000000001</v>
      </c>
      <c r="P21" s="198">
        <v>12.280436</v>
      </c>
      <c r="Q21" s="198">
        <v>12.213450999999999</v>
      </c>
      <c r="R21" s="198">
        <v>12.138266</v>
      </c>
      <c r="S21" s="198">
        <v>12.086803</v>
      </c>
      <c r="T21" s="198">
        <v>12.095561999999999</v>
      </c>
      <c r="U21" s="198">
        <v>11.991663000000001</v>
      </c>
      <c r="V21" s="198">
        <v>11.881869999999999</v>
      </c>
      <c r="W21" s="198">
        <v>11.793272999999999</v>
      </c>
      <c r="X21" s="198">
        <v>11.741879000000001</v>
      </c>
      <c r="Y21" s="198">
        <v>11.711064</v>
      </c>
      <c r="Z21" s="198">
        <v>11.587318</v>
      </c>
      <c r="AA21" s="198">
        <v>11.553891999999999</v>
      </c>
      <c r="AB21" s="206">
        <v>11.205137000000001</v>
      </c>
      <c r="AC21" s="135">
        <v>-0.15868008166972891</v>
      </c>
    </row>
    <row r="22" spans="1:29">
      <c r="A22" s="197"/>
      <c r="B22" s="196" t="s">
        <v>855</v>
      </c>
      <c r="C22" s="198">
        <v>10.132482</v>
      </c>
      <c r="D22" s="198">
        <v>10.341813</v>
      </c>
      <c r="E22" s="198">
        <v>10.392545999999999</v>
      </c>
      <c r="F22" s="198">
        <v>10.711328999999999</v>
      </c>
      <c r="G22" s="198">
        <v>11.090408</v>
      </c>
      <c r="H22" s="198">
        <v>11.419587</v>
      </c>
      <c r="I22" s="198">
        <v>11.723661999999999</v>
      </c>
      <c r="J22" s="198">
        <v>11.827691</v>
      </c>
      <c r="K22" s="198">
        <v>12.054285999999999</v>
      </c>
      <c r="L22" s="198">
        <v>12.152889</v>
      </c>
      <c r="M22" s="198">
        <v>12.288544</v>
      </c>
      <c r="N22" s="198">
        <v>12.357664</v>
      </c>
      <c r="O22" s="198">
        <v>12.554342999999999</v>
      </c>
      <c r="P22" s="198">
        <v>12.494202</v>
      </c>
      <c r="Q22" s="198">
        <v>12.420285</v>
      </c>
      <c r="R22" s="198">
        <v>12.349053</v>
      </c>
      <c r="S22" s="198">
        <v>12.431381999999999</v>
      </c>
      <c r="T22" s="198">
        <v>12.369325</v>
      </c>
      <c r="U22" s="198">
        <v>11.923192999999999</v>
      </c>
      <c r="V22" s="198">
        <v>11.450169000000001</v>
      </c>
      <c r="W22" s="198">
        <v>10.948549999999999</v>
      </c>
      <c r="X22" s="198">
        <v>10.463718999999999</v>
      </c>
      <c r="Y22" s="198">
        <v>9.9891590000000008</v>
      </c>
      <c r="Z22" s="198">
        <v>9.6235099999999996</v>
      </c>
      <c r="AA22" s="198">
        <v>9.178013</v>
      </c>
      <c r="AB22" s="206">
        <v>9.068441</v>
      </c>
      <c r="AC22" s="135">
        <v>-0.10501286851533509</v>
      </c>
    </row>
    <row r="23" spans="1:29">
      <c r="B23" s="139" t="s">
        <v>882</v>
      </c>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4"/>
      <c r="AC23" s="135" t="s">
        <v>428</v>
      </c>
    </row>
    <row r="24" spans="1:29">
      <c r="A24" s="197"/>
      <c r="B24" s="196" t="s">
        <v>856</v>
      </c>
      <c r="C24" s="198">
        <v>27.1</v>
      </c>
      <c r="D24" s="198">
        <v>26.87</v>
      </c>
      <c r="E24" s="198">
        <v>26.68</v>
      </c>
      <c r="F24" s="198">
        <v>26.5</v>
      </c>
      <c r="G24" s="198">
        <v>26.44</v>
      </c>
      <c r="H24" s="198">
        <v>26.21</v>
      </c>
      <c r="I24" s="198">
        <v>26.1</v>
      </c>
      <c r="J24" s="198">
        <v>26.02</v>
      </c>
      <c r="K24" s="198">
        <v>25.88</v>
      </c>
      <c r="L24" s="198">
        <v>25.68</v>
      </c>
      <c r="M24" s="198">
        <v>25.59</v>
      </c>
      <c r="N24" s="198">
        <v>25.75</v>
      </c>
      <c r="O24" s="198">
        <v>25.67</v>
      </c>
      <c r="P24" s="198">
        <v>25.47</v>
      </c>
      <c r="Q24" s="198">
        <v>25.38</v>
      </c>
      <c r="R24" s="198">
        <v>25.295458</v>
      </c>
      <c r="S24" s="198">
        <v>22.962623000000001</v>
      </c>
      <c r="T24" s="198">
        <v>22.042124000000001</v>
      </c>
      <c r="U24" s="198">
        <v>23.162134000000002</v>
      </c>
      <c r="V24" s="198">
        <v>25.324217000000001</v>
      </c>
      <c r="W24" s="198">
        <v>23.183181000000001</v>
      </c>
      <c r="X24" s="198">
        <v>23.03145</v>
      </c>
      <c r="Y24" s="198">
        <v>22.751436999999999</v>
      </c>
      <c r="Z24" s="198">
        <v>22.368780999999998</v>
      </c>
      <c r="AA24" s="198">
        <v>22.091154</v>
      </c>
      <c r="AB24" s="206">
        <v>21.33</v>
      </c>
      <c r="AC24" s="135">
        <v>-0.21291512915129163</v>
      </c>
    </row>
    <row r="25" spans="1:29">
      <c r="A25" s="197"/>
      <c r="B25" s="196" t="s">
        <v>855</v>
      </c>
      <c r="C25" s="198">
        <v>27.57</v>
      </c>
      <c r="D25" s="198">
        <v>27.36</v>
      </c>
      <c r="E25" s="198">
        <v>27.18</v>
      </c>
      <c r="F25" s="198">
        <v>27.02</v>
      </c>
      <c r="G25" s="198">
        <v>26.84</v>
      </c>
      <c r="H25" s="198">
        <v>26.7</v>
      </c>
      <c r="I25" s="198">
        <v>26.79</v>
      </c>
      <c r="J25" s="198">
        <v>26.6</v>
      </c>
      <c r="K25" s="198">
        <v>26.49</v>
      </c>
      <c r="L25" s="198">
        <v>26.33</v>
      </c>
      <c r="M25" s="198">
        <v>26.29</v>
      </c>
      <c r="N25" s="198">
        <v>26.24</v>
      </c>
      <c r="O25" s="198">
        <v>26.18</v>
      </c>
      <c r="P25" s="198">
        <v>26.1</v>
      </c>
      <c r="Q25" s="198">
        <v>26.05</v>
      </c>
      <c r="R25" s="198">
        <v>25.98</v>
      </c>
      <c r="S25" s="198">
        <v>23.3</v>
      </c>
      <c r="T25" s="198">
        <v>23.59</v>
      </c>
      <c r="U25" s="198">
        <v>23.31</v>
      </c>
      <c r="V25" s="198">
        <v>24.35</v>
      </c>
      <c r="W25" s="198">
        <v>23.16</v>
      </c>
      <c r="X25" s="198">
        <v>22.8</v>
      </c>
      <c r="Y25" s="198">
        <v>22.44</v>
      </c>
      <c r="Z25" s="198">
        <v>22.08</v>
      </c>
      <c r="AA25" s="198">
        <v>21.72</v>
      </c>
      <c r="AB25" s="206">
        <v>21.36</v>
      </c>
      <c r="AC25" s="135">
        <v>-0.22524483133841133</v>
      </c>
    </row>
    <row r="26" spans="1:29">
      <c r="B26" s="139" t="s">
        <v>881</v>
      </c>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c r="AB26" s="164"/>
      <c r="AC26" s="135" t="s">
        <v>428</v>
      </c>
    </row>
    <row r="27" spans="1:29">
      <c r="A27" s="197"/>
      <c r="B27" s="196" t="s">
        <v>855</v>
      </c>
      <c r="C27" s="198">
        <v>42.533200000000001</v>
      </c>
      <c r="D27" s="198">
        <v>42.068145999999999</v>
      </c>
      <c r="E27" s="198">
        <v>41.519440000000003</v>
      </c>
      <c r="F27" s="198">
        <v>41.060142999999997</v>
      </c>
      <c r="G27" s="198">
        <v>40.527557000000002</v>
      </c>
      <c r="H27" s="198">
        <v>39.950217000000002</v>
      </c>
      <c r="I27" s="198">
        <v>40.327334</v>
      </c>
      <c r="J27" s="198">
        <v>39.705095</v>
      </c>
      <c r="K27" s="198">
        <v>39.101554999999998</v>
      </c>
      <c r="L27" s="198">
        <v>38.491396999999999</v>
      </c>
      <c r="M27" s="198">
        <v>37.895705</v>
      </c>
      <c r="N27" s="198">
        <v>37.303355000000003</v>
      </c>
      <c r="O27" s="198">
        <v>36.722692000000002</v>
      </c>
      <c r="P27" s="198">
        <v>36.127222000000003</v>
      </c>
      <c r="Q27" s="198">
        <v>35.527436999999999</v>
      </c>
      <c r="R27" s="198">
        <v>34.863014</v>
      </c>
      <c r="S27" s="198">
        <v>35.150238000000002</v>
      </c>
      <c r="T27" s="198">
        <v>35.275593000000001</v>
      </c>
      <c r="U27" s="198">
        <v>35.575727000000001</v>
      </c>
      <c r="V27" s="198">
        <v>33.509898</v>
      </c>
      <c r="W27" s="198">
        <v>33.542133999999997</v>
      </c>
      <c r="X27" s="198">
        <v>33.116672999999999</v>
      </c>
      <c r="Y27" s="198">
        <v>32.733457000000001</v>
      </c>
      <c r="Z27" s="198">
        <v>32.385945</v>
      </c>
      <c r="AA27" s="198">
        <v>31.971157000000002</v>
      </c>
      <c r="AB27" s="206">
        <v>31.605976999999999</v>
      </c>
      <c r="AC27" s="135">
        <v>-0.25691043702331362</v>
      </c>
    </row>
    <row r="28" spans="1:29">
      <c r="B28" s="134" t="s">
        <v>880</v>
      </c>
      <c r="AB28" s="145"/>
      <c r="AC28" s="135" t="s">
        <v>428</v>
      </c>
    </row>
    <row r="29" spans="1:29">
      <c r="B29" s="136" t="s">
        <v>836</v>
      </c>
      <c r="C29" s="188" t="s">
        <v>879</v>
      </c>
      <c r="D29" s="188" t="s">
        <v>834</v>
      </c>
      <c r="E29" s="188" t="s">
        <v>834</v>
      </c>
      <c r="F29" s="188" t="s">
        <v>830</v>
      </c>
      <c r="G29" s="188" t="s">
        <v>830</v>
      </c>
      <c r="H29" s="188" t="s">
        <v>832</v>
      </c>
      <c r="I29" s="188" t="s">
        <v>832</v>
      </c>
      <c r="J29" s="188" t="s">
        <v>832</v>
      </c>
      <c r="K29" s="188" t="s">
        <v>832</v>
      </c>
      <c r="L29" s="188" t="s">
        <v>832</v>
      </c>
      <c r="M29" s="188" t="s">
        <v>832</v>
      </c>
      <c r="N29" s="188" t="s">
        <v>832</v>
      </c>
      <c r="O29" s="188" t="s">
        <v>832</v>
      </c>
      <c r="P29" s="188" t="s">
        <v>832</v>
      </c>
      <c r="Q29" s="188" t="s">
        <v>832</v>
      </c>
      <c r="R29" s="165">
        <v>11.2</v>
      </c>
      <c r="S29" s="165">
        <v>10.9</v>
      </c>
      <c r="T29" s="165">
        <v>10.6</v>
      </c>
      <c r="U29" s="165">
        <v>10.5</v>
      </c>
      <c r="V29" s="165">
        <v>10.199999999999999</v>
      </c>
      <c r="W29" s="165">
        <v>10</v>
      </c>
      <c r="X29" s="165" t="s">
        <v>728</v>
      </c>
      <c r="Y29" s="165" t="s">
        <v>728</v>
      </c>
      <c r="Z29" s="165" t="s">
        <v>728</v>
      </c>
      <c r="AA29" s="165" t="s">
        <v>728</v>
      </c>
      <c r="AB29" s="166" t="s">
        <v>728</v>
      </c>
      <c r="AC29" s="135">
        <v>-0.15254237288135597</v>
      </c>
    </row>
    <row r="30" spans="1:29">
      <c r="B30" s="136" t="s">
        <v>833</v>
      </c>
      <c r="C30" s="188" t="s">
        <v>832</v>
      </c>
      <c r="D30" s="188" t="s">
        <v>831</v>
      </c>
      <c r="E30" s="188" t="s">
        <v>828</v>
      </c>
      <c r="F30" s="188" t="s">
        <v>831</v>
      </c>
      <c r="G30" s="188" t="s">
        <v>830</v>
      </c>
      <c r="H30" s="188" t="s">
        <v>830</v>
      </c>
      <c r="I30" s="188" t="s">
        <v>828</v>
      </c>
      <c r="J30" s="188" t="s">
        <v>828</v>
      </c>
      <c r="K30" s="188" t="s">
        <v>829</v>
      </c>
      <c r="L30" s="188" t="s">
        <v>828</v>
      </c>
      <c r="M30" s="188" t="s">
        <v>831</v>
      </c>
      <c r="N30" s="188" t="s">
        <v>878</v>
      </c>
      <c r="O30" s="188" t="s">
        <v>878</v>
      </c>
      <c r="P30" s="188" t="s">
        <v>877</v>
      </c>
      <c r="Q30" s="188" t="s">
        <v>876</v>
      </c>
      <c r="R30" s="165">
        <v>10.6</v>
      </c>
      <c r="S30" s="165">
        <v>10.4</v>
      </c>
      <c r="T30" s="165">
        <v>10.1</v>
      </c>
      <c r="U30" s="165">
        <v>9.5</v>
      </c>
      <c r="V30" s="165">
        <v>9.1</v>
      </c>
      <c r="W30" s="165">
        <v>8.5</v>
      </c>
      <c r="X30" s="165" t="s">
        <v>728</v>
      </c>
      <c r="Y30" s="165" t="s">
        <v>728</v>
      </c>
      <c r="Z30" s="165" t="s">
        <v>728</v>
      </c>
      <c r="AA30" s="165" t="s">
        <v>728</v>
      </c>
      <c r="AB30" s="166" t="s">
        <v>728</v>
      </c>
      <c r="AC30" s="135">
        <v>-0.25438596491228072</v>
      </c>
    </row>
    <row r="31" spans="1:29">
      <c r="A31" s="197"/>
      <c r="B31" s="205"/>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55" t="s">
        <v>428</v>
      </c>
    </row>
    <row r="32" spans="1:29">
      <c r="A32" s="157" t="s">
        <v>825</v>
      </c>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55" t="s">
        <v>428</v>
      </c>
    </row>
    <row r="33" spans="1:29">
      <c r="A33" s="115" t="s">
        <v>824</v>
      </c>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155" t="s">
        <v>428</v>
      </c>
    </row>
    <row r="34" spans="1:29">
      <c r="A34" s="115" t="s">
        <v>823</v>
      </c>
      <c r="B34" s="147"/>
      <c r="C34" s="157"/>
      <c r="D34" s="157"/>
      <c r="E34" s="157"/>
      <c r="F34" s="157"/>
      <c r="G34" s="157"/>
      <c r="H34" s="157"/>
      <c r="I34" s="157"/>
      <c r="J34" s="157"/>
      <c r="K34" s="157"/>
      <c r="L34" s="157"/>
      <c r="M34" s="157"/>
      <c r="N34" s="157"/>
      <c r="O34" s="157"/>
      <c r="P34" s="157"/>
      <c r="Q34" s="157"/>
      <c r="R34" s="157"/>
      <c r="S34" s="157"/>
      <c r="T34" s="157"/>
      <c r="U34" s="116"/>
      <c r="V34" s="157"/>
      <c r="W34" s="157"/>
      <c r="X34" s="157"/>
      <c r="Y34" s="157"/>
      <c r="Z34" s="157"/>
      <c r="AA34" s="157"/>
      <c r="AB34" s="157"/>
      <c r="AC34" s="157" t="s">
        <v>428</v>
      </c>
    </row>
    <row r="35" spans="1:29">
      <c r="A35" s="157" t="s">
        <v>822</v>
      </c>
      <c r="B35" s="147"/>
      <c r="U35" s="116"/>
      <c r="AC35" s="115"/>
    </row>
    <row r="36" spans="1:29">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16" t="s">
        <v>428</v>
      </c>
    </row>
    <row r="37" spans="1:29">
      <c r="A37" s="156" t="s">
        <v>754</v>
      </c>
      <c r="V37" s="116"/>
      <c r="W37" s="116"/>
      <c r="X37" s="116"/>
      <c r="Y37" s="116"/>
      <c r="Z37" s="116"/>
      <c r="AA37" s="116"/>
      <c r="AB37" s="116"/>
      <c r="AC37" s="115"/>
    </row>
    <row r="38" spans="1:29">
      <c r="A38" s="115" t="s">
        <v>755</v>
      </c>
      <c r="V38" s="116"/>
      <c r="W38" s="116"/>
      <c r="X38" s="116"/>
      <c r="Y38" s="116"/>
      <c r="Z38" s="116"/>
      <c r="AA38" s="116"/>
      <c r="AB38" s="116"/>
      <c r="AC38" s="115"/>
    </row>
    <row r="39" spans="1:29">
      <c r="A39" s="157" t="s">
        <v>875</v>
      </c>
      <c r="V39" s="116"/>
      <c r="W39" s="116"/>
      <c r="X39" s="116"/>
      <c r="Y39" s="116"/>
      <c r="Z39" s="116"/>
      <c r="AA39" s="116"/>
      <c r="AB39" s="116"/>
      <c r="AC39" s="115"/>
    </row>
    <row r="40" spans="1:29">
      <c r="A40" s="157" t="s">
        <v>874</v>
      </c>
      <c r="V40" s="116"/>
      <c r="W40" s="116"/>
      <c r="X40" s="116"/>
      <c r="Y40" s="116"/>
      <c r="Z40" s="116"/>
      <c r="AA40" s="116"/>
      <c r="AB40" s="116"/>
      <c r="AC40" s="115"/>
    </row>
    <row r="41" spans="1:29">
      <c r="A41" s="157" t="s">
        <v>873</v>
      </c>
      <c r="V41" s="116"/>
      <c r="W41" s="116"/>
      <c r="X41" s="116"/>
      <c r="Y41" s="116"/>
      <c r="Z41" s="116"/>
      <c r="AA41" s="116"/>
      <c r="AB41" s="116"/>
      <c r="AC41" s="115"/>
    </row>
    <row r="42" spans="1:29">
      <c r="A42" s="157" t="s">
        <v>872</v>
      </c>
      <c r="V42" s="116"/>
      <c r="W42" s="116"/>
      <c r="X42" s="116"/>
      <c r="Y42" s="116"/>
      <c r="Z42" s="116"/>
      <c r="AA42" s="116"/>
      <c r="AB42" s="116"/>
      <c r="AC42" s="115"/>
    </row>
    <row r="43" spans="1:29">
      <c r="A43" s="157" t="s">
        <v>871</v>
      </c>
      <c r="V43" s="116"/>
      <c r="W43" s="116"/>
      <c r="X43" s="116"/>
      <c r="Y43" s="116"/>
      <c r="Z43" s="116"/>
      <c r="AA43" s="116"/>
      <c r="AB43" s="116"/>
      <c r="AC43" s="115"/>
    </row>
    <row r="44" spans="1:29">
      <c r="A44" s="157"/>
      <c r="U44" s="116"/>
      <c r="AC44" s="115" t="s">
        <v>428</v>
      </c>
    </row>
    <row r="45" spans="1:29">
      <c r="AC45" s="116" t="s">
        <v>428</v>
      </c>
    </row>
    <row r="46" spans="1:29">
      <c r="A46" s="157"/>
      <c r="B46" s="115" t="s">
        <v>416</v>
      </c>
      <c r="AC46" s="116" t="s">
        <v>428</v>
      </c>
    </row>
    <row r="47" spans="1:29">
      <c r="AC47" s="116" t="s">
        <v>428</v>
      </c>
    </row>
    <row r="48" spans="1:29">
      <c r="A48" s="157"/>
      <c r="AC48" s="116" t="s">
        <v>428</v>
      </c>
    </row>
    <row r="49" spans="1:29">
      <c r="A49" s="157"/>
      <c r="AC49" s="116" t="s">
        <v>428</v>
      </c>
    </row>
    <row r="50" spans="1:29">
      <c r="AC50" s="116" t="s">
        <v>428</v>
      </c>
    </row>
    <row r="52" spans="1:29">
      <c r="A52" s="157"/>
    </row>
  </sheetData>
  <pageMargins left="0.7" right="0.7" top="0.75" bottom="0.75" header="0.3" footer="0.3"/>
  <pageSetup paperSize="5" scale="50" fitToHeight="100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sheetViews>
  <sheetFormatPr defaultColWidth="8.85546875" defaultRowHeight="15"/>
  <cols>
    <col min="1" max="1" width="16.42578125" style="13" customWidth="1"/>
    <col min="2" max="37" width="10" style="13" customWidth="1"/>
    <col min="38" max="16384" width="8.85546875" style="13"/>
  </cols>
  <sheetData>
    <row r="1" spans="1:37">
      <c r="A1" s="12" t="s">
        <v>3</v>
      </c>
      <c r="B1" s="12">
        <v>2015</v>
      </c>
      <c r="C1" s="5">
        <v>2016</v>
      </c>
      <c r="D1" s="5">
        <v>2017</v>
      </c>
      <c r="E1" s="5">
        <v>2018</v>
      </c>
      <c r="F1" s="5">
        <v>2019</v>
      </c>
      <c r="G1" s="5">
        <v>2020</v>
      </c>
      <c r="H1" s="5">
        <v>2021</v>
      </c>
      <c r="I1" s="5">
        <v>2022</v>
      </c>
      <c r="J1" s="5">
        <v>2023</v>
      </c>
      <c r="K1" s="5">
        <v>2024</v>
      </c>
      <c r="L1" s="5">
        <v>2025</v>
      </c>
      <c r="M1" s="5">
        <v>2026</v>
      </c>
      <c r="N1" s="5">
        <v>2027</v>
      </c>
      <c r="O1" s="5">
        <v>2028</v>
      </c>
      <c r="P1" s="5">
        <v>2029</v>
      </c>
      <c r="Q1" s="5">
        <v>2030</v>
      </c>
      <c r="R1" s="5">
        <v>2031</v>
      </c>
      <c r="S1" s="5">
        <v>2032</v>
      </c>
      <c r="T1" s="5">
        <v>2033</v>
      </c>
      <c r="U1" s="5">
        <v>2034</v>
      </c>
      <c r="V1" s="5">
        <v>2035</v>
      </c>
      <c r="W1" s="5">
        <v>2036</v>
      </c>
      <c r="X1" s="5">
        <v>2037</v>
      </c>
      <c r="Y1" s="5">
        <v>2038</v>
      </c>
      <c r="Z1" s="5">
        <v>2039</v>
      </c>
      <c r="AA1" s="5">
        <v>2040</v>
      </c>
      <c r="AB1" s="5">
        <v>2041</v>
      </c>
      <c r="AC1" s="5">
        <v>2042</v>
      </c>
      <c r="AD1" s="5">
        <v>2043</v>
      </c>
      <c r="AE1" s="5">
        <v>2044</v>
      </c>
      <c r="AF1" s="5">
        <v>2045</v>
      </c>
      <c r="AG1" s="5">
        <v>2046</v>
      </c>
      <c r="AH1" s="5">
        <v>2047</v>
      </c>
      <c r="AI1" s="5">
        <v>2048</v>
      </c>
      <c r="AJ1" s="5">
        <v>2049</v>
      </c>
      <c r="AK1" s="5">
        <v>2050</v>
      </c>
    </row>
    <row r="2" spans="1:37">
      <c r="A2" s="13" t="s">
        <v>4</v>
      </c>
      <c r="B2" s="14">
        <f>('EUDH-TS-7'!AB16*'EUDH-TS-7'!AB20+'EUDH-TS-7'!AB17*'EUDH-TS-7'!AB21)/SUM('EUDH-TS-7'!AB16:AB17)*miles_per_km</f>
        <v>9189.2047543979006</v>
      </c>
      <c r="C2" s="176">
        <f t="shared" ref="C2:AK2" si="0">$B2</f>
        <v>9189.2047543979006</v>
      </c>
      <c r="D2" s="176">
        <f t="shared" si="0"/>
        <v>9189.2047543979006</v>
      </c>
      <c r="E2" s="176">
        <f t="shared" si="0"/>
        <v>9189.2047543979006</v>
      </c>
      <c r="F2" s="176">
        <f t="shared" si="0"/>
        <v>9189.2047543979006</v>
      </c>
      <c r="G2" s="176">
        <f t="shared" si="0"/>
        <v>9189.2047543979006</v>
      </c>
      <c r="H2" s="176">
        <f t="shared" si="0"/>
        <v>9189.2047543979006</v>
      </c>
      <c r="I2" s="176">
        <f t="shared" si="0"/>
        <v>9189.2047543979006</v>
      </c>
      <c r="J2" s="176">
        <f t="shared" si="0"/>
        <v>9189.2047543979006</v>
      </c>
      <c r="K2" s="176">
        <f t="shared" si="0"/>
        <v>9189.2047543979006</v>
      </c>
      <c r="L2" s="176">
        <f t="shared" si="0"/>
        <v>9189.2047543979006</v>
      </c>
      <c r="M2" s="176">
        <f t="shared" si="0"/>
        <v>9189.2047543979006</v>
      </c>
      <c r="N2" s="176">
        <f t="shared" si="0"/>
        <v>9189.2047543979006</v>
      </c>
      <c r="O2" s="176">
        <f t="shared" si="0"/>
        <v>9189.2047543979006</v>
      </c>
      <c r="P2" s="176">
        <f t="shared" si="0"/>
        <v>9189.2047543979006</v>
      </c>
      <c r="Q2" s="176">
        <f t="shared" si="0"/>
        <v>9189.2047543979006</v>
      </c>
      <c r="R2" s="176">
        <f t="shared" si="0"/>
        <v>9189.2047543979006</v>
      </c>
      <c r="S2" s="176">
        <f t="shared" si="0"/>
        <v>9189.2047543979006</v>
      </c>
      <c r="T2" s="176">
        <f t="shared" si="0"/>
        <v>9189.2047543979006</v>
      </c>
      <c r="U2" s="176">
        <f t="shared" si="0"/>
        <v>9189.2047543979006</v>
      </c>
      <c r="V2" s="176">
        <f t="shared" si="0"/>
        <v>9189.2047543979006</v>
      </c>
      <c r="W2" s="176">
        <f t="shared" si="0"/>
        <v>9189.2047543979006</v>
      </c>
      <c r="X2" s="176">
        <f t="shared" si="0"/>
        <v>9189.2047543979006</v>
      </c>
      <c r="Y2" s="176">
        <f t="shared" si="0"/>
        <v>9189.2047543979006</v>
      </c>
      <c r="Z2" s="176">
        <f t="shared" si="0"/>
        <v>9189.2047543979006</v>
      </c>
      <c r="AA2" s="176">
        <f t="shared" si="0"/>
        <v>9189.2047543979006</v>
      </c>
      <c r="AB2" s="176">
        <f t="shared" si="0"/>
        <v>9189.2047543979006</v>
      </c>
      <c r="AC2" s="176">
        <f t="shared" si="0"/>
        <v>9189.2047543979006</v>
      </c>
      <c r="AD2" s="176">
        <f t="shared" si="0"/>
        <v>9189.2047543979006</v>
      </c>
      <c r="AE2" s="176">
        <f t="shared" si="0"/>
        <v>9189.2047543979006</v>
      </c>
      <c r="AF2" s="176">
        <f t="shared" si="0"/>
        <v>9189.2047543979006</v>
      </c>
      <c r="AG2" s="176">
        <f t="shared" si="0"/>
        <v>9189.2047543979006</v>
      </c>
      <c r="AH2" s="176">
        <f t="shared" si="0"/>
        <v>9189.2047543979006</v>
      </c>
      <c r="AI2" s="176">
        <f t="shared" si="0"/>
        <v>9189.2047543979006</v>
      </c>
      <c r="AJ2" s="176">
        <f t="shared" si="0"/>
        <v>9189.2047543979006</v>
      </c>
      <c r="AK2" s="176">
        <f t="shared" si="0"/>
        <v>9189.2047543979006</v>
      </c>
    </row>
    <row r="3" spans="1:37">
      <c r="A3" s="174" t="s">
        <v>5</v>
      </c>
      <c r="B3" s="177">
        <f>SUMPRODUCT('EUDH-TS-7'!AB40:AB42,'EUDH-TS-7'!AB44:AB46)/SUM('EUDH-TS-7'!AB40:AB42)*miles_per_km</f>
        <v>24079.023547239362</v>
      </c>
      <c r="C3" s="176">
        <f t="shared" ref="C3:C7" si="1">$B3</f>
        <v>24079.023547239362</v>
      </c>
      <c r="D3" s="176">
        <f t="shared" ref="D3:M7" si="2">$B3</f>
        <v>24079.023547239362</v>
      </c>
      <c r="E3" s="176">
        <f t="shared" si="2"/>
        <v>24079.023547239362</v>
      </c>
      <c r="F3" s="176">
        <f t="shared" si="2"/>
        <v>24079.023547239362</v>
      </c>
      <c r="G3" s="176">
        <f t="shared" si="2"/>
        <v>24079.023547239362</v>
      </c>
      <c r="H3" s="176">
        <f t="shared" si="2"/>
        <v>24079.023547239362</v>
      </c>
      <c r="I3" s="176">
        <f t="shared" si="2"/>
        <v>24079.023547239362</v>
      </c>
      <c r="J3" s="176">
        <f t="shared" si="2"/>
        <v>24079.023547239362</v>
      </c>
      <c r="K3" s="176">
        <f t="shared" si="2"/>
        <v>24079.023547239362</v>
      </c>
      <c r="L3" s="176">
        <f t="shared" si="2"/>
        <v>24079.023547239362</v>
      </c>
      <c r="M3" s="176">
        <f t="shared" si="2"/>
        <v>24079.023547239362</v>
      </c>
      <c r="N3" s="176">
        <f t="shared" ref="N3:W7" si="3">$B3</f>
        <v>24079.023547239362</v>
      </c>
      <c r="O3" s="176">
        <f t="shared" si="3"/>
        <v>24079.023547239362</v>
      </c>
      <c r="P3" s="176">
        <f t="shared" si="3"/>
        <v>24079.023547239362</v>
      </c>
      <c r="Q3" s="176">
        <f t="shared" si="3"/>
        <v>24079.023547239362</v>
      </c>
      <c r="R3" s="176">
        <f t="shared" si="3"/>
        <v>24079.023547239362</v>
      </c>
      <c r="S3" s="176">
        <f t="shared" si="3"/>
        <v>24079.023547239362</v>
      </c>
      <c r="T3" s="176">
        <f t="shared" si="3"/>
        <v>24079.023547239362</v>
      </c>
      <c r="U3" s="176">
        <f t="shared" si="3"/>
        <v>24079.023547239362</v>
      </c>
      <c r="V3" s="176">
        <f t="shared" si="3"/>
        <v>24079.023547239362</v>
      </c>
      <c r="W3" s="176">
        <f t="shared" si="3"/>
        <v>24079.023547239362</v>
      </c>
      <c r="X3" s="176">
        <f t="shared" ref="X3:AK7" si="4">$B3</f>
        <v>24079.023547239362</v>
      </c>
      <c r="Y3" s="176">
        <f t="shared" si="4"/>
        <v>24079.023547239362</v>
      </c>
      <c r="Z3" s="176">
        <f t="shared" si="4"/>
        <v>24079.023547239362</v>
      </c>
      <c r="AA3" s="176">
        <f t="shared" si="4"/>
        <v>24079.023547239362</v>
      </c>
      <c r="AB3" s="176">
        <f t="shared" si="4"/>
        <v>24079.023547239362</v>
      </c>
      <c r="AC3" s="176">
        <f t="shared" si="4"/>
        <v>24079.023547239362</v>
      </c>
      <c r="AD3" s="176">
        <f t="shared" si="4"/>
        <v>24079.023547239362</v>
      </c>
      <c r="AE3" s="176">
        <f t="shared" si="4"/>
        <v>24079.023547239362</v>
      </c>
      <c r="AF3" s="176">
        <f t="shared" si="4"/>
        <v>24079.023547239362</v>
      </c>
      <c r="AG3" s="176">
        <f t="shared" si="4"/>
        <v>24079.023547239362</v>
      </c>
      <c r="AH3" s="176">
        <f t="shared" si="4"/>
        <v>24079.023547239362</v>
      </c>
      <c r="AI3" s="176">
        <f t="shared" si="4"/>
        <v>24079.023547239362</v>
      </c>
      <c r="AJ3" s="176">
        <f t="shared" si="4"/>
        <v>24079.023547239362</v>
      </c>
      <c r="AK3" s="176">
        <f t="shared" si="4"/>
        <v>24079.023547239362</v>
      </c>
    </row>
    <row r="4" spans="1:37">
      <c r="A4" s="13" t="s">
        <v>6</v>
      </c>
      <c r="B4" s="178">
        <f>'EUDH-TS-4'!AB38*10^6/'Avg vehicle loadings'!B5/'AEO 49 (CAN aircraft)'!C76*miles_per_km</f>
        <v>1233525.482298746</v>
      </c>
      <c r="C4" s="176">
        <f t="shared" si="1"/>
        <v>1233525.482298746</v>
      </c>
      <c r="D4" s="176">
        <f t="shared" si="2"/>
        <v>1233525.482298746</v>
      </c>
      <c r="E4" s="176">
        <f t="shared" si="2"/>
        <v>1233525.482298746</v>
      </c>
      <c r="F4" s="176">
        <f t="shared" si="2"/>
        <v>1233525.482298746</v>
      </c>
      <c r="G4" s="176">
        <f t="shared" si="2"/>
        <v>1233525.482298746</v>
      </c>
      <c r="H4" s="176">
        <f t="shared" si="2"/>
        <v>1233525.482298746</v>
      </c>
      <c r="I4" s="176">
        <f t="shared" si="2"/>
        <v>1233525.482298746</v>
      </c>
      <c r="J4" s="176">
        <f t="shared" si="2"/>
        <v>1233525.482298746</v>
      </c>
      <c r="K4" s="176">
        <f t="shared" si="2"/>
        <v>1233525.482298746</v>
      </c>
      <c r="L4" s="176">
        <f t="shared" si="2"/>
        <v>1233525.482298746</v>
      </c>
      <c r="M4" s="176">
        <f t="shared" si="2"/>
        <v>1233525.482298746</v>
      </c>
      <c r="N4" s="176">
        <f t="shared" si="3"/>
        <v>1233525.482298746</v>
      </c>
      <c r="O4" s="176">
        <f t="shared" si="3"/>
        <v>1233525.482298746</v>
      </c>
      <c r="P4" s="176">
        <f t="shared" si="3"/>
        <v>1233525.482298746</v>
      </c>
      <c r="Q4" s="176">
        <f t="shared" si="3"/>
        <v>1233525.482298746</v>
      </c>
      <c r="R4" s="176">
        <f t="shared" si="3"/>
        <v>1233525.482298746</v>
      </c>
      <c r="S4" s="176">
        <f t="shared" si="3"/>
        <v>1233525.482298746</v>
      </c>
      <c r="T4" s="176">
        <f t="shared" si="3"/>
        <v>1233525.482298746</v>
      </c>
      <c r="U4" s="176">
        <f t="shared" si="3"/>
        <v>1233525.482298746</v>
      </c>
      <c r="V4" s="176">
        <f t="shared" si="3"/>
        <v>1233525.482298746</v>
      </c>
      <c r="W4" s="176">
        <f t="shared" si="3"/>
        <v>1233525.482298746</v>
      </c>
      <c r="X4" s="176">
        <f t="shared" si="4"/>
        <v>1233525.482298746</v>
      </c>
      <c r="Y4" s="176">
        <f t="shared" si="4"/>
        <v>1233525.482298746</v>
      </c>
      <c r="Z4" s="176">
        <f t="shared" si="4"/>
        <v>1233525.482298746</v>
      </c>
      <c r="AA4" s="176">
        <f t="shared" si="4"/>
        <v>1233525.482298746</v>
      </c>
      <c r="AB4" s="176">
        <f t="shared" si="4"/>
        <v>1233525.482298746</v>
      </c>
      <c r="AC4" s="176">
        <f t="shared" si="4"/>
        <v>1233525.482298746</v>
      </c>
      <c r="AD4" s="176">
        <f t="shared" si="4"/>
        <v>1233525.482298746</v>
      </c>
      <c r="AE4" s="176">
        <f t="shared" si="4"/>
        <v>1233525.482298746</v>
      </c>
      <c r="AF4" s="176">
        <f t="shared" si="4"/>
        <v>1233525.482298746</v>
      </c>
      <c r="AG4" s="176">
        <f t="shared" si="4"/>
        <v>1233525.482298746</v>
      </c>
      <c r="AH4" s="176">
        <f t="shared" si="4"/>
        <v>1233525.482298746</v>
      </c>
      <c r="AI4" s="176">
        <f t="shared" si="4"/>
        <v>1233525.482298746</v>
      </c>
      <c r="AJ4" s="176">
        <f t="shared" si="4"/>
        <v>1233525.482298746</v>
      </c>
      <c r="AK4" s="176">
        <f t="shared" si="4"/>
        <v>1233525.482298746</v>
      </c>
    </row>
    <row r="5" spans="1:37">
      <c r="A5" s="13" t="s">
        <v>7</v>
      </c>
      <c r="B5" s="178">
        <f>'TC SA AvRaMa'!D103*10^6/'Avg vehicle loadings'!B8/'TC SA Rail'!B64*miles_per_km</f>
        <v>68274.783776137221</v>
      </c>
      <c r="C5" s="176">
        <f t="shared" si="1"/>
        <v>68274.783776137221</v>
      </c>
      <c r="D5" s="176">
        <f t="shared" si="2"/>
        <v>68274.783776137221</v>
      </c>
      <c r="E5" s="176">
        <f t="shared" si="2"/>
        <v>68274.783776137221</v>
      </c>
      <c r="F5" s="176">
        <f t="shared" si="2"/>
        <v>68274.783776137221</v>
      </c>
      <c r="G5" s="176">
        <f t="shared" si="2"/>
        <v>68274.783776137221</v>
      </c>
      <c r="H5" s="176">
        <f t="shared" si="2"/>
        <v>68274.783776137221</v>
      </c>
      <c r="I5" s="176">
        <f t="shared" si="2"/>
        <v>68274.783776137221</v>
      </c>
      <c r="J5" s="176">
        <f t="shared" si="2"/>
        <v>68274.783776137221</v>
      </c>
      <c r="K5" s="176">
        <f t="shared" si="2"/>
        <v>68274.783776137221</v>
      </c>
      <c r="L5" s="176">
        <f t="shared" si="2"/>
        <v>68274.783776137221</v>
      </c>
      <c r="M5" s="176">
        <f t="shared" si="2"/>
        <v>68274.783776137221</v>
      </c>
      <c r="N5" s="176">
        <f t="shared" si="3"/>
        <v>68274.783776137221</v>
      </c>
      <c r="O5" s="176">
        <f t="shared" si="3"/>
        <v>68274.783776137221</v>
      </c>
      <c r="P5" s="176">
        <f t="shared" si="3"/>
        <v>68274.783776137221</v>
      </c>
      <c r="Q5" s="176">
        <f t="shared" si="3"/>
        <v>68274.783776137221</v>
      </c>
      <c r="R5" s="176">
        <f t="shared" si="3"/>
        <v>68274.783776137221</v>
      </c>
      <c r="S5" s="176">
        <f t="shared" si="3"/>
        <v>68274.783776137221</v>
      </c>
      <c r="T5" s="176">
        <f t="shared" si="3"/>
        <v>68274.783776137221</v>
      </c>
      <c r="U5" s="176">
        <f t="shared" si="3"/>
        <v>68274.783776137221</v>
      </c>
      <c r="V5" s="176">
        <f t="shared" si="3"/>
        <v>68274.783776137221</v>
      </c>
      <c r="W5" s="176">
        <f t="shared" si="3"/>
        <v>68274.783776137221</v>
      </c>
      <c r="X5" s="176">
        <f t="shared" si="4"/>
        <v>68274.783776137221</v>
      </c>
      <c r="Y5" s="176">
        <f t="shared" si="4"/>
        <v>68274.783776137221</v>
      </c>
      <c r="Z5" s="176">
        <f t="shared" si="4"/>
        <v>68274.783776137221</v>
      </c>
      <c r="AA5" s="176">
        <f t="shared" si="4"/>
        <v>68274.783776137221</v>
      </c>
      <c r="AB5" s="176">
        <f t="shared" si="4"/>
        <v>68274.783776137221</v>
      </c>
      <c r="AC5" s="176">
        <f t="shared" si="4"/>
        <v>68274.783776137221</v>
      </c>
      <c r="AD5" s="176">
        <f t="shared" si="4"/>
        <v>68274.783776137221</v>
      </c>
      <c r="AE5" s="176">
        <f t="shared" si="4"/>
        <v>68274.783776137221</v>
      </c>
      <c r="AF5" s="176">
        <f t="shared" si="4"/>
        <v>68274.783776137221</v>
      </c>
      <c r="AG5" s="176">
        <f t="shared" si="4"/>
        <v>68274.783776137221</v>
      </c>
      <c r="AH5" s="176">
        <f t="shared" si="4"/>
        <v>68274.783776137221</v>
      </c>
      <c r="AI5" s="176">
        <f t="shared" si="4"/>
        <v>68274.783776137221</v>
      </c>
      <c r="AJ5" s="176">
        <f t="shared" si="4"/>
        <v>68274.783776137221</v>
      </c>
      <c r="AK5" s="176">
        <f t="shared" si="4"/>
        <v>68274.783776137221</v>
      </c>
    </row>
    <row r="6" spans="1:37">
      <c r="A6" s="13" t="s">
        <v>8</v>
      </c>
      <c r="B6" s="179">
        <f>B5</f>
        <v>68274.783776137221</v>
      </c>
      <c r="C6" s="176">
        <f t="shared" si="1"/>
        <v>68274.783776137221</v>
      </c>
      <c r="D6" s="176">
        <f t="shared" si="2"/>
        <v>68274.783776137221</v>
      </c>
      <c r="E6" s="176">
        <f t="shared" si="2"/>
        <v>68274.783776137221</v>
      </c>
      <c r="F6" s="176">
        <f t="shared" si="2"/>
        <v>68274.783776137221</v>
      </c>
      <c r="G6" s="176">
        <f t="shared" si="2"/>
        <v>68274.783776137221</v>
      </c>
      <c r="H6" s="176">
        <f t="shared" si="2"/>
        <v>68274.783776137221</v>
      </c>
      <c r="I6" s="176">
        <f t="shared" si="2"/>
        <v>68274.783776137221</v>
      </c>
      <c r="J6" s="176">
        <f t="shared" si="2"/>
        <v>68274.783776137221</v>
      </c>
      <c r="K6" s="176">
        <f t="shared" si="2"/>
        <v>68274.783776137221</v>
      </c>
      <c r="L6" s="176">
        <f t="shared" si="2"/>
        <v>68274.783776137221</v>
      </c>
      <c r="M6" s="176">
        <f t="shared" si="2"/>
        <v>68274.783776137221</v>
      </c>
      <c r="N6" s="176">
        <f t="shared" si="3"/>
        <v>68274.783776137221</v>
      </c>
      <c r="O6" s="176">
        <f t="shared" si="3"/>
        <v>68274.783776137221</v>
      </c>
      <c r="P6" s="176">
        <f t="shared" si="3"/>
        <v>68274.783776137221</v>
      </c>
      <c r="Q6" s="176">
        <f t="shared" si="3"/>
        <v>68274.783776137221</v>
      </c>
      <c r="R6" s="176">
        <f t="shared" si="3"/>
        <v>68274.783776137221</v>
      </c>
      <c r="S6" s="176">
        <f t="shared" si="3"/>
        <v>68274.783776137221</v>
      </c>
      <c r="T6" s="176">
        <f t="shared" si="3"/>
        <v>68274.783776137221</v>
      </c>
      <c r="U6" s="176">
        <f t="shared" si="3"/>
        <v>68274.783776137221</v>
      </c>
      <c r="V6" s="176">
        <f t="shared" si="3"/>
        <v>68274.783776137221</v>
      </c>
      <c r="W6" s="176">
        <f t="shared" si="3"/>
        <v>68274.783776137221</v>
      </c>
      <c r="X6" s="176">
        <f t="shared" si="4"/>
        <v>68274.783776137221</v>
      </c>
      <c r="Y6" s="176">
        <f t="shared" si="4"/>
        <v>68274.783776137221</v>
      </c>
      <c r="Z6" s="176">
        <f t="shared" si="4"/>
        <v>68274.783776137221</v>
      </c>
      <c r="AA6" s="176">
        <f t="shared" si="4"/>
        <v>68274.783776137221</v>
      </c>
      <c r="AB6" s="176">
        <f t="shared" si="4"/>
        <v>68274.783776137221</v>
      </c>
      <c r="AC6" s="176">
        <f t="shared" si="4"/>
        <v>68274.783776137221</v>
      </c>
      <c r="AD6" s="176">
        <f t="shared" si="4"/>
        <v>68274.783776137221</v>
      </c>
      <c r="AE6" s="176">
        <f t="shared" si="4"/>
        <v>68274.783776137221</v>
      </c>
      <c r="AF6" s="176">
        <f t="shared" si="4"/>
        <v>68274.783776137221</v>
      </c>
      <c r="AG6" s="176">
        <f t="shared" si="4"/>
        <v>68274.783776137221</v>
      </c>
      <c r="AH6" s="176">
        <f t="shared" si="4"/>
        <v>68274.783776137221</v>
      </c>
      <c r="AI6" s="176">
        <f t="shared" si="4"/>
        <v>68274.783776137221</v>
      </c>
      <c r="AJ6" s="176">
        <f t="shared" si="4"/>
        <v>68274.783776137221</v>
      </c>
      <c r="AK6" s="176">
        <f t="shared" si="4"/>
        <v>68274.783776137221</v>
      </c>
    </row>
    <row r="7" spans="1:37">
      <c r="A7" s="13" t="s">
        <v>9</v>
      </c>
      <c r="B7" s="178">
        <f>'EUDH-TS-7'!AB22*miles_per_km</f>
        <v>2541.3754950265702</v>
      </c>
      <c r="C7" s="176">
        <f t="shared" si="1"/>
        <v>2541.3754950265702</v>
      </c>
      <c r="D7" s="176">
        <f t="shared" si="2"/>
        <v>2541.3754950265702</v>
      </c>
      <c r="E7" s="176">
        <f t="shared" si="2"/>
        <v>2541.3754950265702</v>
      </c>
      <c r="F7" s="176">
        <f t="shared" si="2"/>
        <v>2541.3754950265702</v>
      </c>
      <c r="G7" s="176">
        <f t="shared" si="2"/>
        <v>2541.3754950265702</v>
      </c>
      <c r="H7" s="176">
        <f t="shared" si="2"/>
        <v>2541.3754950265702</v>
      </c>
      <c r="I7" s="176">
        <f t="shared" si="2"/>
        <v>2541.3754950265702</v>
      </c>
      <c r="J7" s="176">
        <f t="shared" si="2"/>
        <v>2541.3754950265702</v>
      </c>
      <c r="K7" s="176">
        <f t="shared" si="2"/>
        <v>2541.3754950265702</v>
      </c>
      <c r="L7" s="176">
        <f t="shared" si="2"/>
        <v>2541.3754950265702</v>
      </c>
      <c r="M7" s="176">
        <f t="shared" si="2"/>
        <v>2541.3754950265702</v>
      </c>
      <c r="N7" s="176">
        <f t="shared" si="3"/>
        <v>2541.3754950265702</v>
      </c>
      <c r="O7" s="176">
        <f t="shared" si="3"/>
        <v>2541.3754950265702</v>
      </c>
      <c r="P7" s="176">
        <f t="shared" si="3"/>
        <v>2541.3754950265702</v>
      </c>
      <c r="Q7" s="176">
        <f t="shared" si="3"/>
        <v>2541.3754950265702</v>
      </c>
      <c r="R7" s="176">
        <f t="shared" si="3"/>
        <v>2541.3754950265702</v>
      </c>
      <c r="S7" s="176">
        <f t="shared" si="3"/>
        <v>2541.3754950265702</v>
      </c>
      <c r="T7" s="176">
        <f t="shared" si="3"/>
        <v>2541.3754950265702</v>
      </c>
      <c r="U7" s="176">
        <f t="shared" si="3"/>
        <v>2541.3754950265702</v>
      </c>
      <c r="V7" s="176">
        <f t="shared" si="3"/>
        <v>2541.3754950265702</v>
      </c>
      <c r="W7" s="176">
        <f t="shared" si="3"/>
        <v>2541.3754950265702</v>
      </c>
      <c r="X7" s="176">
        <f t="shared" si="4"/>
        <v>2541.3754950265702</v>
      </c>
      <c r="Y7" s="176">
        <f t="shared" si="4"/>
        <v>2541.3754950265702</v>
      </c>
      <c r="Z7" s="176">
        <f t="shared" si="4"/>
        <v>2541.3754950265702</v>
      </c>
      <c r="AA7" s="176">
        <f t="shared" si="4"/>
        <v>2541.3754950265702</v>
      </c>
      <c r="AB7" s="176">
        <f t="shared" si="4"/>
        <v>2541.3754950265702</v>
      </c>
      <c r="AC7" s="176">
        <f t="shared" si="4"/>
        <v>2541.3754950265702</v>
      </c>
      <c r="AD7" s="176">
        <f t="shared" si="4"/>
        <v>2541.3754950265702</v>
      </c>
      <c r="AE7" s="176">
        <f t="shared" si="4"/>
        <v>2541.3754950265702</v>
      </c>
      <c r="AF7" s="176">
        <f t="shared" si="4"/>
        <v>2541.3754950265702</v>
      </c>
      <c r="AG7" s="176">
        <f t="shared" si="4"/>
        <v>2541.3754950265702</v>
      </c>
      <c r="AH7" s="176">
        <f t="shared" si="4"/>
        <v>2541.3754950265702</v>
      </c>
      <c r="AI7" s="176">
        <f t="shared" si="4"/>
        <v>2541.3754950265702</v>
      </c>
      <c r="AJ7" s="176">
        <f t="shared" si="4"/>
        <v>2541.3754950265702</v>
      </c>
      <c r="AK7" s="176">
        <f t="shared" si="4"/>
        <v>2541.3754950265702</v>
      </c>
    </row>
  </sheetData>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selection activeCell="B2" sqref="B2:B7"/>
    </sheetView>
  </sheetViews>
  <sheetFormatPr defaultColWidth="8.85546875" defaultRowHeight="15"/>
  <cols>
    <col min="1" max="1" width="16.42578125" style="13" customWidth="1"/>
    <col min="2" max="37" width="10.28515625" style="13" customWidth="1"/>
    <col min="38" max="16384" width="8.85546875" style="13"/>
  </cols>
  <sheetData>
    <row r="1" spans="1:37">
      <c r="A1" s="12" t="s">
        <v>3</v>
      </c>
      <c r="B1" s="12">
        <v>2015</v>
      </c>
      <c r="C1" s="5">
        <v>2016</v>
      </c>
      <c r="D1" s="12">
        <v>2017</v>
      </c>
      <c r="E1" s="5">
        <v>2018</v>
      </c>
      <c r="F1" s="12">
        <v>2019</v>
      </c>
      <c r="G1" s="5">
        <v>2020</v>
      </c>
      <c r="H1" s="12">
        <v>2021</v>
      </c>
      <c r="I1" s="5">
        <v>2022</v>
      </c>
      <c r="J1" s="12">
        <v>2023</v>
      </c>
      <c r="K1" s="5">
        <v>2024</v>
      </c>
      <c r="L1" s="12">
        <v>2025</v>
      </c>
      <c r="M1" s="5">
        <v>2026</v>
      </c>
      <c r="N1" s="12">
        <v>2027</v>
      </c>
      <c r="O1" s="5">
        <v>2028</v>
      </c>
      <c r="P1" s="12">
        <v>2029</v>
      </c>
      <c r="Q1" s="5">
        <v>2030</v>
      </c>
      <c r="R1" s="12">
        <v>2031</v>
      </c>
      <c r="S1" s="5">
        <v>2032</v>
      </c>
      <c r="T1" s="12">
        <v>2033</v>
      </c>
      <c r="U1" s="5">
        <v>2034</v>
      </c>
      <c r="V1" s="12">
        <v>2035</v>
      </c>
      <c r="W1" s="5">
        <v>2036</v>
      </c>
      <c r="X1" s="12">
        <v>2037</v>
      </c>
      <c r="Y1" s="5">
        <v>2038</v>
      </c>
      <c r="Z1" s="12">
        <v>2039</v>
      </c>
      <c r="AA1" s="5">
        <v>2040</v>
      </c>
      <c r="AB1" s="12">
        <v>2041</v>
      </c>
      <c r="AC1" s="5">
        <v>2042</v>
      </c>
      <c r="AD1" s="12">
        <v>2043</v>
      </c>
      <c r="AE1" s="5">
        <v>2044</v>
      </c>
      <c r="AF1" s="12">
        <v>2045</v>
      </c>
      <c r="AG1" s="5">
        <v>2046</v>
      </c>
      <c r="AH1" s="12">
        <v>2047</v>
      </c>
      <c r="AI1" s="5">
        <v>2048</v>
      </c>
      <c r="AJ1" s="12">
        <v>2049</v>
      </c>
      <c r="AK1" s="5">
        <v>2050</v>
      </c>
    </row>
    <row r="2" spans="1:37">
      <c r="A2" s="13" t="s">
        <v>4</v>
      </c>
      <c r="B2" s="14">
        <f>'EUDH-TS-11'!AB16*miles_per_km</f>
        <v>10853.894091584427</v>
      </c>
      <c r="C2" s="176">
        <f t="shared" ref="C2:AK2" si="0">$B2</f>
        <v>10853.894091584427</v>
      </c>
      <c r="D2" s="176">
        <f t="shared" si="0"/>
        <v>10853.894091584427</v>
      </c>
      <c r="E2" s="176">
        <f t="shared" si="0"/>
        <v>10853.894091584427</v>
      </c>
      <c r="F2" s="176">
        <f t="shared" si="0"/>
        <v>10853.894091584427</v>
      </c>
      <c r="G2" s="176">
        <f t="shared" si="0"/>
        <v>10853.894091584427</v>
      </c>
      <c r="H2" s="176">
        <f t="shared" si="0"/>
        <v>10853.894091584427</v>
      </c>
      <c r="I2" s="176">
        <f t="shared" si="0"/>
        <v>10853.894091584427</v>
      </c>
      <c r="J2" s="176">
        <f t="shared" si="0"/>
        <v>10853.894091584427</v>
      </c>
      <c r="K2" s="176">
        <f t="shared" si="0"/>
        <v>10853.894091584427</v>
      </c>
      <c r="L2" s="176">
        <f t="shared" si="0"/>
        <v>10853.894091584427</v>
      </c>
      <c r="M2" s="176">
        <f t="shared" si="0"/>
        <v>10853.894091584427</v>
      </c>
      <c r="N2" s="176">
        <f t="shared" si="0"/>
        <v>10853.894091584427</v>
      </c>
      <c r="O2" s="176">
        <f t="shared" si="0"/>
        <v>10853.894091584427</v>
      </c>
      <c r="P2" s="176">
        <f t="shared" si="0"/>
        <v>10853.894091584427</v>
      </c>
      <c r="Q2" s="176">
        <f t="shared" si="0"/>
        <v>10853.894091584427</v>
      </c>
      <c r="R2" s="176">
        <f t="shared" si="0"/>
        <v>10853.894091584427</v>
      </c>
      <c r="S2" s="176">
        <f t="shared" si="0"/>
        <v>10853.894091584427</v>
      </c>
      <c r="T2" s="176">
        <f t="shared" si="0"/>
        <v>10853.894091584427</v>
      </c>
      <c r="U2" s="176">
        <f t="shared" si="0"/>
        <v>10853.894091584427</v>
      </c>
      <c r="V2" s="176">
        <f t="shared" si="0"/>
        <v>10853.894091584427</v>
      </c>
      <c r="W2" s="176">
        <f t="shared" si="0"/>
        <v>10853.894091584427</v>
      </c>
      <c r="X2" s="176">
        <f t="shared" si="0"/>
        <v>10853.894091584427</v>
      </c>
      <c r="Y2" s="176">
        <f t="shared" si="0"/>
        <v>10853.894091584427</v>
      </c>
      <c r="Z2" s="176">
        <f t="shared" si="0"/>
        <v>10853.894091584427</v>
      </c>
      <c r="AA2" s="176">
        <f t="shared" si="0"/>
        <v>10853.894091584427</v>
      </c>
      <c r="AB2" s="176">
        <f t="shared" si="0"/>
        <v>10853.894091584427</v>
      </c>
      <c r="AC2" s="176">
        <f t="shared" si="0"/>
        <v>10853.894091584427</v>
      </c>
      <c r="AD2" s="176">
        <f t="shared" si="0"/>
        <v>10853.894091584427</v>
      </c>
      <c r="AE2" s="176">
        <f t="shared" si="0"/>
        <v>10853.894091584427</v>
      </c>
      <c r="AF2" s="176">
        <f t="shared" si="0"/>
        <v>10853.894091584427</v>
      </c>
      <c r="AG2" s="176">
        <f t="shared" si="0"/>
        <v>10853.894091584427</v>
      </c>
      <c r="AH2" s="176">
        <f t="shared" si="0"/>
        <v>10853.894091584427</v>
      </c>
      <c r="AI2" s="176">
        <f t="shared" si="0"/>
        <v>10853.894091584427</v>
      </c>
      <c r="AJ2" s="176">
        <f t="shared" si="0"/>
        <v>10853.894091584427</v>
      </c>
      <c r="AK2" s="176">
        <f t="shared" si="0"/>
        <v>10853.894091584427</v>
      </c>
    </row>
    <row r="3" spans="1:37" s="169" customFormat="1">
      <c r="A3" s="169" t="s">
        <v>5</v>
      </c>
      <c r="B3" s="14">
        <f>('EUDH-TS-11'!AB13*'EUDH-TS-11'!AB17+'EUDH-TS-11'!AB14*'EUDH-TS-11'!AB18)/SUM('EUDH-TS-11'!AB13:AB14)*miles_per_km</f>
        <v>23395.871857087343</v>
      </c>
      <c r="C3" s="176">
        <f t="shared" ref="C3:C7" si="1">$B3</f>
        <v>23395.871857087343</v>
      </c>
      <c r="D3" s="176">
        <f t="shared" ref="D3:M7" si="2">$B3</f>
        <v>23395.871857087343</v>
      </c>
      <c r="E3" s="176">
        <f t="shared" si="2"/>
        <v>23395.871857087343</v>
      </c>
      <c r="F3" s="176">
        <f t="shared" si="2"/>
        <v>23395.871857087343</v>
      </c>
      <c r="G3" s="176">
        <f t="shared" si="2"/>
        <v>23395.871857087343</v>
      </c>
      <c r="H3" s="176">
        <f t="shared" si="2"/>
        <v>23395.871857087343</v>
      </c>
      <c r="I3" s="176">
        <f t="shared" si="2"/>
        <v>23395.871857087343</v>
      </c>
      <c r="J3" s="176">
        <f t="shared" si="2"/>
        <v>23395.871857087343</v>
      </c>
      <c r="K3" s="176">
        <f t="shared" si="2"/>
        <v>23395.871857087343</v>
      </c>
      <c r="L3" s="176">
        <f t="shared" si="2"/>
        <v>23395.871857087343</v>
      </c>
      <c r="M3" s="176">
        <f t="shared" si="2"/>
        <v>23395.871857087343</v>
      </c>
      <c r="N3" s="176">
        <f t="shared" ref="N3:W7" si="3">$B3</f>
        <v>23395.871857087343</v>
      </c>
      <c r="O3" s="176">
        <f t="shared" si="3"/>
        <v>23395.871857087343</v>
      </c>
      <c r="P3" s="176">
        <f t="shared" si="3"/>
        <v>23395.871857087343</v>
      </c>
      <c r="Q3" s="176">
        <f t="shared" si="3"/>
        <v>23395.871857087343</v>
      </c>
      <c r="R3" s="176">
        <f t="shared" si="3"/>
        <v>23395.871857087343</v>
      </c>
      <c r="S3" s="176">
        <f t="shared" si="3"/>
        <v>23395.871857087343</v>
      </c>
      <c r="T3" s="176">
        <f t="shared" si="3"/>
        <v>23395.871857087343</v>
      </c>
      <c r="U3" s="176">
        <f t="shared" si="3"/>
        <v>23395.871857087343</v>
      </c>
      <c r="V3" s="176">
        <f t="shared" si="3"/>
        <v>23395.871857087343</v>
      </c>
      <c r="W3" s="176">
        <f t="shared" si="3"/>
        <v>23395.871857087343</v>
      </c>
      <c r="X3" s="176">
        <f t="shared" ref="X3:AK7" si="4">$B3</f>
        <v>23395.871857087343</v>
      </c>
      <c r="Y3" s="176">
        <f t="shared" si="4"/>
        <v>23395.871857087343</v>
      </c>
      <c r="Z3" s="176">
        <f t="shared" si="4"/>
        <v>23395.871857087343</v>
      </c>
      <c r="AA3" s="176">
        <f t="shared" si="4"/>
        <v>23395.871857087343</v>
      </c>
      <c r="AB3" s="176">
        <f t="shared" si="4"/>
        <v>23395.871857087343</v>
      </c>
      <c r="AC3" s="176">
        <f t="shared" si="4"/>
        <v>23395.871857087343</v>
      </c>
      <c r="AD3" s="176">
        <f t="shared" si="4"/>
        <v>23395.871857087343</v>
      </c>
      <c r="AE3" s="176">
        <f t="shared" si="4"/>
        <v>23395.871857087343</v>
      </c>
      <c r="AF3" s="176">
        <f t="shared" si="4"/>
        <v>23395.871857087343</v>
      </c>
      <c r="AG3" s="176">
        <f t="shared" si="4"/>
        <v>23395.871857087343</v>
      </c>
      <c r="AH3" s="176">
        <f t="shared" si="4"/>
        <v>23395.871857087343</v>
      </c>
      <c r="AI3" s="176">
        <f t="shared" si="4"/>
        <v>23395.871857087343</v>
      </c>
      <c r="AJ3" s="176">
        <f t="shared" si="4"/>
        <v>23395.871857087343</v>
      </c>
      <c r="AK3" s="176">
        <f t="shared" si="4"/>
        <v>23395.871857087343</v>
      </c>
    </row>
    <row r="4" spans="1:37">
      <c r="A4" s="13" t="s">
        <v>6</v>
      </c>
      <c r="B4" s="14">
        <f>'TC SA AvRaMa'!E19*10^6/'Avg vehicle loadings'!B6/'AEO 49 (CAN aircraft)'!C185*miles_per_km</f>
        <v>637282.11725067382</v>
      </c>
      <c r="C4" s="176">
        <f t="shared" si="1"/>
        <v>637282.11725067382</v>
      </c>
      <c r="D4" s="176">
        <f t="shared" si="2"/>
        <v>637282.11725067382</v>
      </c>
      <c r="E4" s="176">
        <f t="shared" si="2"/>
        <v>637282.11725067382</v>
      </c>
      <c r="F4" s="176">
        <f t="shared" si="2"/>
        <v>637282.11725067382</v>
      </c>
      <c r="G4" s="176">
        <f t="shared" si="2"/>
        <v>637282.11725067382</v>
      </c>
      <c r="H4" s="176">
        <f t="shared" si="2"/>
        <v>637282.11725067382</v>
      </c>
      <c r="I4" s="176">
        <f t="shared" si="2"/>
        <v>637282.11725067382</v>
      </c>
      <c r="J4" s="176">
        <f t="shared" si="2"/>
        <v>637282.11725067382</v>
      </c>
      <c r="K4" s="176">
        <f t="shared" si="2"/>
        <v>637282.11725067382</v>
      </c>
      <c r="L4" s="176">
        <f t="shared" si="2"/>
        <v>637282.11725067382</v>
      </c>
      <c r="M4" s="176">
        <f t="shared" si="2"/>
        <v>637282.11725067382</v>
      </c>
      <c r="N4" s="176">
        <f t="shared" si="3"/>
        <v>637282.11725067382</v>
      </c>
      <c r="O4" s="176">
        <f t="shared" si="3"/>
        <v>637282.11725067382</v>
      </c>
      <c r="P4" s="176">
        <f t="shared" si="3"/>
        <v>637282.11725067382</v>
      </c>
      <c r="Q4" s="176">
        <f t="shared" si="3"/>
        <v>637282.11725067382</v>
      </c>
      <c r="R4" s="176">
        <f t="shared" si="3"/>
        <v>637282.11725067382</v>
      </c>
      <c r="S4" s="176">
        <f t="shared" si="3"/>
        <v>637282.11725067382</v>
      </c>
      <c r="T4" s="176">
        <f t="shared" si="3"/>
        <v>637282.11725067382</v>
      </c>
      <c r="U4" s="176">
        <f t="shared" si="3"/>
        <v>637282.11725067382</v>
      </c>
      <c r="V4" s="176">
        <f t="shared" si="3"/>
        <v>637282.11725067382</v>
      </c>
      <c r="W4" s="176">
        <f t="shared" si="3"/>
        <v>637282.11725067382</v>
      </c>
      <c r="X4" s="176">
        <f t="shared" si="4"/>
        <v>637282.11725067382</v>
      </c>
      <c r="Y4" s="176">
        <f t="shared" si="4"/>
        <v>637282.11725067382</v>
      </c>
      <c r="Z4" s="176">
        <f t="shared" si="4"/>
        <v>637282.11725067382</v>
      </c>
      <c r="AA4" s="176">
        <f t="shared" si="4"/>
        <v>637282.11725067382</v>
      </c>
      <c r="AB4" s="176">
        <f t="shared" si="4"/>
        <v>637282.11725067382</v>
      </c>
      <c r="AC4" s="176">
        <f t="shared" si="4"/>
        <v>637282.11725067382</v>
      </c>
      <c r="AD4" s="176">
        <f t="shared" si="4"/>
        <v>637282.11725067382</v>
      </c>
      <c r="AE4" s="176">
        <f t="shared" si="4"/>
        <v>637282.11725067382</v>
      </c>
      <c r="AF4" s="176">
        <f t="shared" si="4"/>
        <v>637282.11725067382</v>
      </c>
      <c r="AG4" s="176">
        <f t="shared" si="4"/>
        <v>637282.11725067382</v>
      </c>
      <c r="AH4" s="176">
        <f t="shared" si="4"/>
        <v>637282.11725067382</v>
      </c>
      <c r="AI4" s="176">
        <f t="shared" si="4"/>
        <v>637282.11725067382</v>
      </c>
      <c r="AJ4" s="176">
        <f t="shared" si="4"/>
        <v>637282.11725067382</v>
      </c>
      <c r="AK4" s="176">
        <f t="shared" si="4"/>
        <v>637282.11725067382</v>
      </c>
    </row>
    <row r="5" spans="1:37">
      <c r="A5" s="13" t="s">
        <v>7</v>
      </c>
      <c r="B5" s="14">
        <f>'TC SA AvRaMa'!J55*10^6/'Avg vehicle loadings'!B9/'TC SA Rail'!B93*miles_per_km</f>
        <v>40584.659122260775</v>
      </c>
      <c r="C5" s="176">
        <f t="shared" si="1"/>
        <v>40584.659122260775</v>
      </c>
      <c r="D5" s="176">
        <f t="shared" si="2"/>
        <v>40584.659122260775</v>
      </c>
      <c r="E5" s="176">
        <f t="shared" si="2"/>
        <v>40584.659122260775</v>
      </c>
      <c r="F5" s="176">
        <f t="shared" si="2"/>
        <v>40584.659122260775</v>
      </c>
      <c r="G5" s="176">
        <f t="shared" si="2"/>
        <v>40584.659122260775</v>
      </c>
      <c r="H5" s="176">
        <f t="shared" si="2"/>
        <v>40584.659122260775</v>
      </c>
      <c r="I5" s="176">
        <f t="shared" si="2"/>
        <v>40584.659122260775</v>
      </c>
      <c r="J5" s="176">
        <f t="shared" si="2"/>
        <v>40584.659122260775</v>
      </c>
      <c r="K5" s="176">
        <f t="shared" si="2"/>
        <v>40584.659122260775</v>
      </c>
      <c r="L5" s="176">
        <f t="shared" si="2"/>
        <v>40584.659122260775</v>
      </c>
      <c r="M5" s="176">
        <f t="shared" si="2"/>
        <v>40584.659122260775</v>
      </c>
      <c r="N5" s="176">
        <f t="shared" si="3"/>
        <v>40584.659122260775</v>
      </c>
      <c r="O5" s="176">
        <f t="shared" si="3"/>
        <v>40584.659122260775</v>
      </c>
      <c r="P5" s="176">
        <f t="shared" si="3"/>
        <v>40584.659122260775</v>
      </c>
      <c r="Q5" s="176">
        <f t="shared" si="3"/>
        <v>40584.659122260775</v>
      </c>
      <c r="R5" s="176">
        <f t="shared" si="3"/>
        <v>40584.659122260775</v>
      </c>
      <c r="S5" s="176">
        <f t="shared" si="3"/>
        <v>40584.659122260775</v>
      </c>
      <c r="T5" s="176">
        <f t="shared" si="3"/>
        <v>40584.659122260775</v>
      </c>
      <c r="U5" s="176">
        <f t="shared" si="3"/>
        <v>40584.659122260775</v>
      </c>
      <c r="V5" s="176">
        <f t="shared" si="3"/>
        <v>40584.659122260775</v>
      </c>
      <c r="W5" s="176">
        <f t="shared" si="3"/>
        <v>40584.659122260775</v>
      </c>
      <c r="X5" s="176">
        <f t="shared" si="4"/>
        <v>40584.659122260775</v>
      </c>
      <c r="Y5" s="176">
        <f t="shared" si="4"/>
        <v>40584.659122260775</v>
      </c>
      <c r="Z5" s="176">
        <f t="shared" si="4"/>
        <v>40584.659122260775</v>
      </c>
      <c r="AA5" s="176">
        <f t="shared" si="4"/>
        <v>40584.659122260775</v>
      </c>
      <c r="AB5" s="176">
        <f t="shared" si="4"/>
        <v>40584.659122260775</v>
      </c>
      <c r="AC5" s="176">
        <f t="shared" si="4"/>
        <v>40584.659122260775</v>
      </c>
      <c r="AD5" s="176">
        <f t="shared" si="4"/>
        <v>40584.659122260775</v>
      </c>
      <c r="AE5" s="176">
        <f t="shared" si="4"/>
        <v>40584.659122260775</v>
      </c>
      <c r="AF5" s="176">
        <f t="shared" si="4"/>
        <v>40584.659122260775</v>
      </c>
      <c r="AG5" s="176">
        <f t="shared" si="4"/>
        <v>40584.659122260775</v>
      </c>
      <c r="AH5" s="176">
        <f t="shared" si="4"/>
        <v>40584.659122260775</v>
      </c>
      <c r="AI5" s="176">
        <f t="shared" si="4"/>
        <v>40584.659122260775</v>
      </c>
      <c r="AJ5" s="176">
        <f t="shared" si="4"/>
        <v>40584.659122260775</v>
      </c>
      <c r="AK5" s="176">
        <f t="shared" si="4"/>
        <v>40584.659122260775</v>
      </c>
    </row>
    <row r="6" spans="1:37">
      <c r="A6" s="13" t="s">
        <v>8</v>
      </c>
      <c r="B6" s="179">
        <f>B5</f>
        <v>40584.659122260775</v>
      </c>
      <c r="C6" s="176">
        <f t="shared" si="1"/>
        <v>40584.659122260775</v>
      </c>
      <c r="D6" s="176">
        <f t="shared" si="2"/>
        <v>40584.659122260775</v>
      </c>
      <c r="E6" s="176">
        <f t="shared" si="2"/>
        <v>40584.659122260775</v>
      </c>
      <c r="F6" s="176">
        <f t="shared" si="2"/>
        <v>40584.659122260775</v>
      </c>
      <c r="G6" s="176">
        <f t="shared" si="2"/>
        <v>40584.659122260775</v>
      </c>
      <c r="H6" s="176">
        <f t="shared" si="2"/>
        <v>40584.659122260775</v>
      </c>
      <c r="I6" s="176">
        <f t="shared" si="2"/>
        <v>40584.659122260775</v>
      </c>
      <c r="J6" s="176">
        <f t="shared" si="2"/>
        <v>40584.659122260775</v>
      </c>
      <c r="K6" s="176">
        <f t="shared" si="2"/>
        <v>40584.659122260775</v>
      </c>
      <c r="L6" s="176">
        <f t="shared" si="2"/>
        <v>40584.659122260775</v>
      </c>
      <c r="M6" s="176">
        <f t="shared" si="2"/>
        <v>40584.659122260775</v>
      </c>
      <c r="N6" s="176">
        <f t="shared" si="3"/>
        <v>40584.659122260775</v>
      </c>
      <c r="O6" s="176">
        <f t="shared" si="3"/>
        <v>40584.659122260775</v>
      </c>
      <c r="P6" s="176">
        <f t="shared" si="3"/>
        <v>40584.659122260775</v>
      </c>
      <c r="Q6" s="176">
        <f t="shared" si="3"/>
        <v>40584.659122260775</v>
      </c>
      <c r="R6" s="176">
        <f t="shared" si="3"/>
        <v>40584.659122260775</v>
      </c>
      <c r="S6" s="176">
        <f t="shared" si="3"/>
        <v>40584.659122260775</v>
      </c>
      <c r="T6" s="176">
        <f t="shared" si="3"/>
        <v>40584.659122260775</v>
      </c>
      <c r="U6" s="176">
        <f t="shared" si="3"/>
        <v>40584.659122260775</v>
      </c>
      <c r="V6" s="176">
        <f t="shared" si="3"/>
        <v>40584.659122260775</v>
      </c>
      <c r="W6" s="176">
        <f t="shared" si="3"/>
        <v>40584.659122260775</v>
      </c>
      <c r="X6" s="176">
        <f t="shared" si="4"/>
        <v>40584.659122260775</v>
      </c>
      <c r="Y6" s="176">
        <f t="shared" si="4"/>
        <v>40584.659122260775</v>
      </c>
      <c r="Z6" s="176">
        <f t="shared" si="4"/>
        <v>40584.659122260775</v>
      </c>
      <c r="AA6" s="176">
        <f t="shared" si="4"/>
        <v>40584.659122260775</v>
      </c>
      <c r="AB6" s="176">
        <f t="shared" si="4"/>
        <v>40584.659122260775</v>
      </c>
      <c r="AC6" s="176">
        <f t="shared" si="4"/>
        <v>40584.659122260775</v>
      </c>
      <c r="AD6" s="176">
        <f t="shared" si="4"/>
        <v>40584.659122260775</v>
      </c>
      <c r="AE6" s="176">
        <f t="shared" si="4"/>
        <v>40584.659122260775</v>
      </c>
      <c r="AF6" s="176">
        <f t="shared" si="4"/>
        <v>40584.659122260775</v>
      </c>
      <c r="AG6" s="176">
        <f t="shared" si="4"/>
        <v>40584.659122260775</v>
      </c>
      <c r="AH6" s="176">
        <f t="shared" si="4"/>
        <v>40584.659122260775</v>
      </c>
      <c r="AI6" s="176">
        <f t="shared" si="4"/>
        <v>40584.659122260775</v>
      </c>
      <c r="AJ6" s="176">
        <f t="shared" si="4"/>
        <v>40584.659122260775</v>
      </c>
      <c r="AK6" s="176">
        <f t="shared" si="4"/>
        <v>40584.659122260775</v>
      </c>
    </row>
    <row r="7" spans="1:37">
      <c r="A7" s="13" t="s">
        <v>9</v>
      </c>
      <c r="B7" s="13">
        <v>0</v>
      </c>
      <c r="C7" s="61">
        <f t="shared" si="1"/>
        <v>0</v>
      </c>
      <c r="D7" s="61">
        <f t="shared" si="2"/>
        <v>0</v>
      </c>
      <c r="E7" s="61">
        <f t="shared" si="2"/>
        <v>0</v>
      </c>
      <c r="F7" s="61">
        <f t="shared" si="2"/>
        <v>0</v>
      </c>
      <c r="G7" s="61">
        <f t="shared" si="2"/>
        <v>0</v>
      </c>
      <c r="H7" s="61">
        <f t="shared" si="2"/>
        <v>0</v>
      </c>
      <c r="I7" s="61">
        <f t="shared" si="2"/>
        <v>0</v>
      </c>
      <c r="J7" s="61">
        <f t="shared" si="2"/>
        <v>0</v>
      </c>
      <c r="K7" s="61">
        <f t="shared" si="2"/>
        <v>0</v>
      </c>
      <c r="L7" s="61">
        <f t="shared" si="2"/>
        <v>0</v>
      </c>
      <c r="M7" s="61">
        <f t="shared" si="2"/>
        <v>0</v>
      </c>
      <c r="N7" s="61">
        <f t="shared" si="3"/>
        <v>0</v>
      </c>
      <c r="O7" s="61">
        <f t="shared" si="3"/>
        <v>0</v>
      </c>
      <c r="P7" s="61">
        <f t="shared" si="3"/>
        <v>0</v>
      </c>
      <c r="Q7" s="61">
        <f t="shared" si="3"/>
        <v>0</v>
      </c>
      <c r="R7" s="61">
        <f t="shared" si="3"/>
        <v>0</v>
      </c>
      <c r="S7" s="61">
        <f t="shared" si="3"/>
        <v>0</v>
      </c>
      <c r="T7" s="61">
        <f t="shared" si="3"/>
        <v>0</v>
      </c>
      <c r="U7" s="61">
        <f t="shared" si="3"/>
        <v>0</v>
      </c>
      <c r="V7" s="61">
        <f t="shared" si="3"/>
        <v>0</v>
      </c>
      <c r="W7" s="61">
        <f t="shared" si="3"/>
        <v>0</v>
      </c>
      <c r="X7" s="61">
        <f t="shared" si="4"/>
        <v>0</v>
      </c>
      <c r="Y7" s="61">
        <f t="shared" si="4"/>
        <v>0</v>
      </c>
      <c r="Z7" s="61">
        <f t="shared" si="4"/>
        <v>0</v>
      </c>
      <c r="AA7" s="61">
        <f t="shared" si="4"/>
        <v>0</v>
      </c>
      <c r="AB7" s="61">
        <f t="shared" si="4"/>
        <v>0</v>
      </c>
      <c r="AC7" s="61">
        <f t="shared" si="4"/>
        <v>0</v>
      </c>
      <c r="AD7" s="61">
        <f t="shared" si="4"/>
        <v>0</v>
      </c>
      <c r="AE7" s="61">
        <f t="shared" si="4"/>
        <v>0</v>
      </c>
      <c r="AF7" s="61">
        <f t="shared" si="4"/>
        <v>0</v>
      </c>
      <c r="AG7" s="61">
        <f t="shared" si="4"/>
        <v>0</v>
      </c>
      <c r="AH7" s="61">
        <f t="shared" si="4"/>
        <v>0</v>
      </c>
      <c r="AI7" s="61">
        <f t="shared" si="4"/>
        <v>0</v>
      </c>
      <c r="AJ7" s="61">
        <f t="shared" si="4"/>
        <v>0</v>
      </c>
      <c r="AK7" s="61">
        <f t="shared" si="4"/>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workbookViewId="0">
      <pane xSplit="2" ySplit="4" topLeftCell="D5" activePane="bottomRight" state="frozen"/>
      <selection pane="topRight" activeCell="C1" sqref="C1"/>
      <selection pane="bottomLeft" activeCell="A5" sqref="A5"/>
      <selection pane="bottomRight" activeCell="A23" sqref="A23"/>
    </sheetView>
  </sheetViews>
  <sheetFormatPr defaultColWidth="10.85546875" defaultRowHeight="15.75"/>
  <cols>
    <col min="1" max="1" width="13" style="15" customWidth="1"/>
    <col min="2" max="2" width="66" style="15" customWidth="1"/>
    <col min="3" max="16384" width="10.85546875" style="15"/>
  </cols>
  <sheetData>
    <row r="1" spans="1:20">
      <c r="A1" s="16" t="s">
        <v>35</v>
      </c>
    </row>
    <row r="2" spans="1:20">
      <c r="A2" s="15" t="s">
        <v>34</v>
      </c>
    </row>
    <row r="3" spans="1:20">
      <c r="A3" s="15" t="s">
        <v>33</v>
      </c>
    </row>
    <row r="4" spans="1:20" s="16" customFormat="1">
      <c r="A4" s="171" t="s">
        <v>32</v>
      </c>
      <c r="B4" s="171" t="s">
        <v>31</v>
      </c>
      <c r="C4" s="171">
        <v>1999</v>
      </c>
      <c r="D4" s="171">
        <v>2000</v>
      </c>
      <c r="E4" s="171">
        <v>2001</v>
      </c>
      <c r="F4" s="171">
        <v>2002</v>
      </c>
      <c r="G4" s="171">
        <v>2003</v>
      </c>
      <c r="H4" s="171">
        <v>2004</v>
      </c>
      <c r="I4" s="171">
        <v>2005</v>
      </c>
      <c r="J4" s="171">
        <v>2006</v>
      </c>
      <c r="K4" s="171">
        <v>2007</v>
      </c>
      <c r="L4" s="171">
        <v>2008</v>
      </c>
      <c r="M4" s="171">
        <v>2009</v>
      </c>
      <c r="N4" s="171">
        <v>2010</v>
      </c>
      <c r="O4" s="171">
        <v>2011</v>
      </c>
      <c r="P4" s="171">
        <v>2012</v>
      </c>
      <c r="Q4" s="171">
        <v>2013</v>
      </c>
      <c r="R4" s="171">
        <v>2014</v>
      </c>
      <c r="S4" s="171">
        <v>2015</v>
      </c>
      <c r="T4" s="171">
        <v>2016</v>
      </c>
    </row>
    <row r="5" spans="1:20">
      <c r="A5" s="15" t="s">
        <v>22</v>
      </c>
      <c r="B5" s="15" t="s">
        <v>30</v>
      </c>
      <c r="C5" s="15">
        <v>23637104</v>
      </c>
      <c r="D5" s="15">
        <v>23627414</v>
      </c>
      <c r="E5" s="15">
        <v>23427184</v>
      </c>
      <c r="F5" s="15">
        <v>24198219</v>
      </c>
      <c r="G5" s="15">
        <v>24687511</v>
      </c>
      <c r="H5" s="15">
        <v>25196428</v>
      </c>
      <c r="I5" s="15">
        <v>25838309</v>
      </c>
      <c r="J5" s="15">
        <v>26684822</v>
      </c>
      <c r="K5" s="15">
        <v>27577524</v>
      </c>
      <c r="L5" s="15">
        <v>28466275</v>
      </c>
      <c r="M5" s="15">
        <v>29055303</v>
      </c>
      <c r="N5" s="15">
        <v>29697797</v>
      </c>
      <c r="O5" s="15">
        <v>30368112</v>
      </c>
      <c r="P5" s="15">
        <v>30763183</v>
      </c>
      <c r="Q5" s="15">
        <v>31718809</v>
      </c>
      <c r="R5" s="15">
        <v>32565521</v>
      </c>
      <c r="S5" s="15">
        <v>33168805</v>
      </c>
      <c r="T5" s="15">
        <v>33771855</v>
      </c>
    </row>
    <row r="6" spans="1:20">
      <c r="A6" s="15" t="s">
        <v>22</v>
      </c>
      <c r="B6" s="15" t="s">
        <v>29</v>
      </c>
      <c r="C6" s="15">
        <v>17534315</v>
      </c>
      <c r="D6" s="15">
        <v>17882229</v>
      </c>
      <c r="E6" s="15">
        <v>18101675</v>
      </c>
      <c r="F6" s="15">
        <v>18617413</v>
      </c>
      <c r="G6" s="15">
        <v>18883584</v>
      </c>
      <c r="H6" s="15">
        <v>19156055</v>
      </c>
      <c r="I6" s="15">
        <v>19515295</v>
      </c>
      <c r="J6" s="15">
        <v>20065171</v>
      </c>
      <c r="K6" s="15">
        <v>20593251</v>
      </c>
      <c r="L6" s="15">
        <v>21087014</v>
      </c>
      <c r="M6" s="15">
        <v>21387132</v>
      </c>
      <c r="N6" s="15">
        <v>21847601</v>
      </c>
      <c r="O6" s="15">
        <v>22246916</v>
      </c>
      <c r="P6" s="15">
        <v>22366270</v>
      </c>
      <c r="Q6" s="15">
        <v>23006222</v>
      </c>
      <c r="R6" s="15">
        <v>23538817</v>
      </c>
      <c r="S6" s="15">
        <v>23923806</v>
      </c>
      <c r="T6" s="15">
        <v>24269868</v>
      </c>
    </row>
    <row r="7" spans="1:20">
      <c r="A7" s="15" t="s">
        <v>22</v>
      </c>
      <c r="B7" s="17" t="s">
        <v>28</v>
      </c>
      <c r="C7" s="15">
        <v>16538054</v>
      </c>
      <c r="D7" s="15">
        <v>16832180</v>
      </c>
      <c r="E7" s="15">
        <v>17054798</v>
      </c>
      <c r="F7" s="15">
        <v>17543659</v>
      </c>
      <c r="G7" s="15">
        <v>17768773</v>
      </c>
      <c r="H7" s="15">
        <v>17989919</v>
      </c>
      <c r="I7" s="15">
        <v>18275275</v>
      </c>
      <c r="J7" s="15">
        <v>18738941</v>
      </c>
      <c r="K7" s="15">
        <v>19198960</v>
      </c>
      <c r="L7" s="15">
        <v>19612935</v>
      </c>
      <c r="M7" s="15">
        <v>19876990</v>
      </c>
      <c r="N7" s="15">
        <v>20267982</v>
      </c>
      <c r="O7" s="15">
        <v>20608101</v>
      </c>
      <c r="P7" s="15">
        <v>20651993</v>
      </c>
      <c r="Q7" s="15">
        <v>21261660</v>
      </c>
      <c r="R7" s="15">
        <v>21729596</v>
      </c>
      <c r="S7" s="15">
        <v>22067778</v>
      </c>
      <c r="T7" s="15">
        <v>22410030</v>
      </c>
    </row>
    <row r="8" spans="1:20">
      <c r="A8" s="15" t="s">
        <v>22</v>
      </c>
      <c r="B8" s="17" t="s">
        <v>27</v>
      </c>
      <c r="C8" s="15">
        <v>386804</v>
      </c>
      <c r="D8" s="15">
        <v>391285</v>
      </c>
      <c r="E8" s="15">
        <v>387330</v>
      </c>
      <c r="F8" s="15">
        <v>366962</v>
      </c>
      <c r="G8" s="15">
        <v>379079</v>
      </c>
      <c r="H8" s="15">
        <v>393528</v>
      </c>
      <c r="I8" s="15">
        <v>415764</v>
      </c>
      <c r="J8" s="15">
        <v>442607</v>
      </c>
      <c r="K8" s="15">
        <v>461144</v>
      </c>
      <c r="L8" s="15">
        <v>490147</v>
      </c>
      <c r="M8" s="15">
        <v>503505</v>
      </c>
      <c r="N8" s="15">
        <v>480780</v>
      </c>
      <c r="O8" s="15">
        <v>505702</v>
      </c>
      <c r="P8" s="15">
        <v>533824</v>
      </c>
      <c r="Q8" s="15">
        <v>550572</v>
      </c>
      <c r="R8" s="15">
        <v>575363</v>
      </c>
      <c r="S8" s="15">
        <v>591897</v>
      </c>
      <c r="T8" s="15">
        <v>590023</v>
      </c>
    </row>
    <row r="9" spans="1:20">
      <c r="A9" s="15" t="s">
        <v>22</v>
      </c>
      <c r="B9" s="17" t="s">
        <v>26</v>
      </c>
      <c r="C9" s="15">
        <v>262326</v>
      </c>
      <c r="D9" s="15">
        <v>270148</v>
      </c>
      <c r="E9" s="15">
        <v>267129</v>
      </c>
      <c r="F9" s="15">
        <v>277339</v>
      </c>
      <c r="G9" s="15">
        <v>282420</v>
      </c>
      <c r="H9" s="15">
        <v>285942</v>
      </c>
      <c r="I9" s="15">
        <v>301574</v>
      </c>
      <c r="J9" s="15">
        <v>318272</v>
      </c>
      <c r="K9" s="15">
        <v>328128</v>
      </c>
      <c r="L9" s="15">
        <v>332873</v>
      </c>
      <c r="M9" s="15">
        <v>326190</v>
      </c>
      <c r="N9" s="15">
        <v>396232</v>
      </c>
      <c r="O9" s="15">
        <v>415422</v>
      </c>
      <c r="P9" s="15">
        <v>431614</v>
      </c>
      <c r="Q9" s="15">
        <v>432684</v>
      </c>
      <c r="R9" s="15">
        <v>455004</v>
      </c>
      <c r="S9" s="15">
        <v>464322</v>
      </c>
      <c r="T9" s="15">
        <v>462908</v>
      </c>
    </row>
    <row r="10" spans="1:20">
      <c r="A10" s="15" t="s">
        <v>22</v>
      </c>
      <c r="B10" s="17" t="s">
        <v>25</v>
      </c>
      <c r="C10" s="15">
        <v>73174</v>
      </c>
      <c r="D10" s="15">
        <v>77341</v>
      </c>
      <c r="E10" s="15">
        <v>74086</v>
      </c>
      <c r="F10" s="15">
        <v>79364</v>
      </c>
      <c r="G10" s="15">
        <v>79948</v>
      </c>
      <c r="H10" s="15">
        <v>77842</v>
      </c>
      <c r="I10" s="15">
        <v>78962</v>
      </c>
      <c r="J10" s="15">
        <v>80447</v>
      </c>
      <c r="K10" s="15">
        <v>82583</v>
      </c>
      <c r="L10" s="15">
        <v>84163</v>
      </c>
      <c r="M10" s="15">
        <v>85579</v>
      </c>
      <c r="N10" s="15">
        <v>86327</v>
      </c>
      <c r="O10" s="15">
        <v>86594</v>
      </c>
      <c r="P10" s="15">
        <v>87387</v>
      </c>
      <c r="Q10" s="15">
        <v>88878</v>
      </c>
      <c r="R10" s="15">
        <v>90650</v>
      </c>
      <c r="S10" s="15">
        <v>90551</v>
      </c>
      <c r="T10" s="15">
        <v>90643</v>
      </c>
    </row>
    <row r="11" spans="1:20">
      <c r="A11" s="15" t="s">
        <v>22</v>
      </c>
      <c r="B11" s="17" t="s">
        <v>24</v>
      </c>
      <c r="C11" s="15">
        <v>273957</v>
      </c>
      <c r="D11" s="15">
        <v>311275</v>
      </c>
      <c r="E11" s="15">
        <v>318330</v>
      </c>
      <c r="F11" s="15">
        <v>350088</v>
      </c>
      <c r="G11" s="15">
        <v>373362</v>
      </c>
      <c r="H11" s="15">
        <v>408822</v>
      </c>
      <c r="I11" s="15">
        <v>443718</v>
      </c>
      <c r="J11" s="15">
        <v>484903</v>
      </c>
      <c r="K11" s="15">
        <v>522433</v>
      </c>
      <c r="L11" s="15">
        <v>566894</v>
      </c>
      <c r="M11" s="15">
        <v>594866</v>
      </c>
      <c r="N11" s="15">
        <v>616280</v>
      </c>
      <c r="O11" s="15">
        <v>631097</v>
      </c>
      <c r="P11" s="15">
        <v>661452</v>
      </c>
      <c r="Q11" s="15">
        <v>672428</v>
      </c>
      <c r="R11" s="15">
        <v>688204</v>
      </c>
      <c r="S11" s="15">
        <v>709258</v>
      </c>
      <c r="T11" s="15">
        <v>716264</v>
      </c>
    </row>
    <row r="12" spans="1:20">
      <c r="A12" s="15" t="s">
        <v>22</v>
      </c>
      <c r="B12" s="17" t="s">
        <v>23</v>
      </c>
      <c r="C12" s="15">
        <v>4145299</v>
      </c>
      <c r="D12" s="15">
        <v>3988863</v>
      </c>
      <c r="E12" s="15">
        <v>4023215</v>
      </c>
      <c r="F12" s="15">
        <v>4161491</v>
      </c>
      <c r="G12" s="15">
        <v>4315996</v>
      </c>
      <c r="H12" s="15">
        <v>4513641</v>
      </c>
      <c r="I12" s="15">
        <v>4722563</v>
      </c>
      <c r="J12" s="15">
        <v>4961184</v>
      </c>
      <c r="K12" s="15">
        <v>5231114</v>
      </c>
      <c r="L12" s="15">
        <v>5527800</v>
      </c>
      <c r="M12" s="15">
        <v>5747291</v>
      </c>
      <c r="N12" s="15">
        <v>5953798</v>
      </c>
      <c r="O12" s="15">
        <v>6175560</v>
      </c>
      <c r="P12" s="15">
        <v>6427278</v>
      </c>
      <c r="Q12" s="15">
        <v>6686145</v>
      </c>
      <c r="R12" s="15">
        <v>6904643</v>
      </c>
      <c r="S12" s="15">
        <v>7094079</v>
      </c>
      <c r="T12" s="15">
        <v>7269669</v>
      </c>
    </row>
    <row r="13" spans="1:20">
      <c r="A13" s="15" t="s">
        <v>22</v>
      </c>
      <c r="B13" s="17" t="s">
        <v>21</v>
      </c>
      <c r="C13" s="15">
        <v>1957490</v>
      </c>
      <c r="D13" s="15">
        <v>1756322</v>
      </c>
      <c r="E13" s="15">
        <v>1302295</v>
      </c>
      <c r="F13" s="15">
        <v>1419305</v>
      </c>
      <c r="G13" s="15">
        <v>1487930</v>
      </c>
      <c r="H13" s="15">
        <v>1526731</v>
      </c>
      <c r="I13" s="15">
        <v>1600450</v>
      </c>
      <c r="J13" s="15">
        <v>1658466</v>
      </c>
      <c r="K13" s="15">
        <v>1753158</v>
      </c>
      <c r="L13" s="15">
        <v>1851460</v>
      </c>
      <c r="M13" s="15">
        <v>1920880</v>
      </c>
      <c r="N13" s="15">
        <v>1896398</v>
      </c>
      <c r="O13" s="15">
        <v>1945636</v>
      </c>
      <c r="P13" s="15">
        <v>1969635</v>
      </c>
      <c r="Q13" s="15">
        <v>2026442</v>
      </c>
      <c r="R13" s="15">
        <v>2122061</v>
      </c>
      <c r="S13" s="15">
        <v>2150920</v>
      </c>
      <c r="T13" s="15">
        <v>2232318</v>
      </c>
    </row>
    <row r="14" spans="1:20">
      <c r="A14" s="15" t="s">
        <v>20</v>
      </c>
    </row>
    <row r="15" spans="1:20">
      <c r="A15" s="15">
        <v>2</v>
      </c>
      <c r="B15" s="15" t="s">
        <v>19</v>
      </c>
    </row>
    <row r="16" spans="1:20">
      <c r="A16" s="15">
        <v>3</v>
      </c>
      <c r="B16" s="15" t="s">
        <v>18</v>
      </c>
    </row>
    <row r="17" spans="1:7">
      <c r="A17" s="15" t="s">
        <v>0</v>
      </c>
    </row>
    <row r="18" spans="1:7">
      <c r="A18" s="15" t="s">
        <v>17</v>
      </c>
    </row>
    <row r="19" spans="1:7">
      <c r="A19" s="15" t="s">
        <v>16</v>
      </c>
    </row>
    <row r="21" spans="1:7">
      <c r="D21" s="15">
        <f>'SC Road v-kms (405-00063)'!D13*10^6/'SC Cdn Veh Registrations'!D10</f>
        <v>23408.024204496967</v>
      </c>
      <c r="E21" s="15">
        <f>'SC Road v-kms (405-00063)'!E13*10^6/'SC Cdn Veh Registrations'!E10</f>
        <v>23719.731123289152</v>
      </c>
      <c r="F21" s="15">
        <f>'SC Road v-kms (405-00063)'!F13*10^6/'SC Cdn Veh Registrations'!F10</f>
        <v>24584.194345043092</v>
      </c>
      <c r="G21" s="15">
        <f>'SC Road v-kms (405-00063)'!G13*10^6/'SC Cdn Veh Registrations'!G10</f>
        <v>19407.614949717317</v>
      </c>
    </row>
    <row r="23" spans="1:7">
      <c r="A23" s="15">
        <f>AVERAGE(D21:G21)</f>
        <v>22779.891155636633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pane xSplit="27555" topLeftCell="P1"/>
      <selection activeCell="F41" sqref="F41"/>
      <selection pane="topRight" activeCell="P1" sqref="P1"/>
    </sheetView>
  </sheetViews>
  <sheetFormatPr defaultColWidth="10.85546875" defaultRowHeight="15.75"/>
  <cols>
    <col min="1" max="1" width="28.140625" style="15" customWidth="1"/>
    <col min="2" max="2" width="33" style="15" customWidth="1"/>
    <col min="3" max="3" width="25.5703125" style="15" customWidth="1"/>
    <col min="4" max="16384" width="10.85546875" style="15"/>
  </cols>
  <sheetData>
    <row r="1" spans="1:13">
      <c r="A1" s="16" t="s">
        <v>61</v>
      </c>
    </row>
    <row r="2" spans="1:13">
      <c r="A2" s="15" t="s">
        <v>34</v>
      </c>
    </row>
    <row r="3" spans="1:13">
      <c r="A3" s="15" t="s">
        <v>60</v>
      </c>
    </row>
    <row r="4" spans="1:13" s="16" customFormat="1">
      <c r="A4" s="16" t="s">
        <v>32</v>
      </c>
      <c r="B4" s="16" t="s">
        <v>31</v>
      </c>
      <c r="C4" s="16" t="s">
        <v>59</v>
      </c>
      <c r="D4" s="16">
        <v>2000</v>
      </c>
      <c r="E4" s="16">
        <v>2001</v>
      </c>
      <c r="F4" s="16">
        <v>2002</v>
      </c>
      <c r="G4" s="16">
        <v>2003</v>
      </c>
      <c r="H4" s="16">
        <v>2004</v>
      </c>
      <c r="I4" s="16">
        <v>2005</v>
      </c>
      <c r="J4" s="16">
        <v>2006</v>
      </c>
      <c r="K4" s="16">
        <v>2007</v>
      </c>
      <c r="L4" s="16">
        <v>2008</v>
      </c>
      <c r="M4" s="16">
        <v>2009</v>
      </c>
    </row>
    <row r="5" spans="1:13">
      <c r="A5" s="15" t="s">
        <v>45</v>
      </c>
      <c r="B5" s="15" t="s">
        <v>58</v>
      </c>
      <c r="C5" s="15" t="s">
        <v>49</v>
      </c>
      <c r="D5" s="15">
        <v>504874.1</v>
      </c>
      <c r="E5" s="15">
        <v>512497</v>
      </c>
      <c r="F5" s="15">
        <v>521868.6</v>
      </c>
      <c r="G5" s="15">
        <v>513927.1</v>
      </c>
      <c r="H5" s="15">
        <v>503124.9</v>
      </c>
      <c r="I5" s="15">
        <v>529189.5</v>
      </c>
      <c r="J5" s="15">
        <v>525315.9</v>
      </c>
      <c r="K5" s="15">
        <v>524449.9</v>
      </c>
      <c r="L5" s="15">
        <v>513222.7</v>
      </c>
      <c r="M5" s="15">
        <v>526572.69999999995</v>
      </c>
    </row>
    <row r="6" spans="1:13">
      <c r="A6" s="15" t="s">
        <v>45</v>
      </c>
      <c r="B6" s="15" t="s">
        <v>58</v>
      </c>
      <c r="C6" s="15" t="s">
        <v>57</v>
      </c>
      <c r="D6" s="15">
        <v>268760</v>
      </c>
      <c r="E6" s="15">
        <v>248376.7</v>
      </c>
      <c r="F6" s="15">
        <v>251545.60000000001</v>
      </c>
      <c r="G6" s="15">
        <v>259862.2</v>
      </c>
      <c r="H6" s="15">
        <v>234503</v>
      </c>
      <c r="I6" s="15">
        <v>251240.2</v>
      </c>
      <c r="J6" s="15">
        <v>234108.1</v>
      </c>
      <c r="K6" s="15">
        <v>224266</v>
      </c>
      <c r="L6" s="15">
        <v>236657.1</v>
      </c>
      <c r="M6" s="15">
        <v>247080.2</v>
      </c>
    </row>
    <row r="7" spans="1:13">
      <c r="A7" s="15" t="s">
        <v>45</v>
      </c>
      <c r="B7" s="15" t="s">
        <v>58</v>
      </c>
      <c r="C7" s="15" t="s">
        <v>56</v>
      </c>
      <c r="D7" s="15">
        <v>13847.5</v>
      </c>
      <c r="E7" s="15">
        <v>10089.200000000001</v>
      </c>
      <c r="F7" s="15">
        <v>12974.1</v>
      </c>
      <c r="G7" s="15">
        <v>10824.7</v>
      </c>
      <c r="H7" s="15">
        <v>8508.7000000000007</v>
      </c>
      <c r="I7" s="15">
        <v>7975.4</v>
      </c>
      <c r="J7" s="15">
        <v>16949.3</v>
      </c>
      <c r="K7" s="15">
        <v>7054.9</v>
      </c>
      <c r="L7" s="15">
        <v>14433.8</v>
      </c>
      <c r="M7" s="15">
        <v>19034.900000000001</v>
      </c>
    </row>
    <row r="8" spans="1:13">
      <c r="A8" s="15" t="s">
        <v>45</v>
      </c>
      <c r="B8" s="15" t="s">
        <v>58</v>
      </c>
      <c r="C8" s="15" t="s">
        <v>48</v>
      </c>
      <c r="D8" s="15">
        <v>85496.6</v>
      </c>
      <c r="E8" s="15">
        <v>91493.1</v>
      </c>
      <c r="F8" s="15">
        <v>82708</v>
      </c>
      <c r="G8" s="15">
        <v>79682.600000000006</v>
      </c>
      <c r="H8" s="15">
        <v>96470.6</v>
      </c>
      <c r="I8" s="15">
        <v>112670.1</v>
      </c>
      <c r="J8" s="15">
        <v>104851.3</v>
      </c>
      <c r="K8" s="15">
        <v>104524.3</v>
      </c>
      <c r="L8" s="15">
        <v>85161.9</v>
      </c>
      <c r="M8" s="15">
        <v>82469.3</v>
      </c>
    </row>
    <row r="9" spans="1:13">
      <c r="A9" s="15" t="s">
        <v>45</v>
      </c>
      <c r="B9" s="15" t="s">
        <v>58</v>
      </c>
      <c r="C9" s="15" t="s">
        <v>55</v>
      </c>
      <c r="D9" s="15">
        <v>36650.5</v>
      </c>
      <c r="E9" s="15">
        <v>41867.699999999997</v>
      </c>
      <c r="F9" s="15">
        <v>40347.4</v>
      </c>
      <c r="G9" s="15">
        <v>42680.5</v>
      </c>
      <c r="H9" s="15">
        <v>42015.8</v>
      </c>
      <c r="I9" s="15">
        <v>45493.1</v>
      </c>
      <c r="J9" s="15">
        <v>44797.1</v>
      </c>
      <c r="K9" s="15">
        <v>62131.4</v>
      </c>
      <c r="L9" s="15">
        <v>60371.7</v>
      </c>
      <c r="M9" s="15">
        <v>73491.399999999994</v>
      </c>
    </row>
    <row r="10" spans="1:13">
      <c r="A10" s="15" t="s">
        <v>45</v>
      </c>
      <c r="B10" s="15" t="s">
        <v>58</v>
      </c>
      <c r="C10" s="15" t="s">
        <v>52</v>
      </c>
      <c r="D10" s="15">
        <v>67045.399999999994</v>
      </c>
      <c r="E10" s="15" t="s">
        <v>40</v>
      </c>
      <c r="F10" s="15">
        <v>82394.8</v>
      </c>
      <c r="G10" s="15">
        <v>71283.3</v>
      </c>
      <c r="H10" s="15">
        <v>88351.1</v>
      </c>
      <c r="I10" s="15">
        <v>79256.3</v>
      </c>
      <c r="J10" s="15">
        <v>92819.7</v>
      </c>
      <c r="K10" s="15">
        <v>89917.7</v>
      </c>
      <c r="L10" s="15">
        <v>82129.899999999994</v>
      </c>
      <c r="M10" s="15">
        <v>72598.3</v>
      </c>
    </row>
    <row r="11" spans="1:13">
      <c r="A11" s="15" t="s">
        <v>45</v>
      </c>
      <c r="B11" s="15" t="s">
        <v>58</v>
      </c>
      <c r="C11" s="15" t="s">
        <v>47</v>
      </c>
      <c r="D11" s="15" t="s">
        <v>40</v>
      </c>
      <c r="E11" s="15" t="s">
        <v>40</v>
      </c>
      <c r="F11" s="15">
        <v>9924.1</v>
      </c>
      <c r="G11" s="15">
        <v>11116.3</v>
      </c>
      <c r="H11" s="15">
        <v>12451.5</v>
      </c>
      <c r="I11" s="15">
        <v>10852.5</v>
      </c>
      <c r="J11" s="15">
        <v>10512.7</v>
      </c>
      <c r="K11" s="15">
        <v>11847.9</v>
      </c>
      <c r="L11" s="15">
        <v>12077.7</v>
      </c>
      <c r="M11" s="15">
        <v>10998.8</v>
      </c>
    </row>
    <row r="12" spans="1:13">
      <c r="A12" s="15" t="s">
        <v>45</v>
      </c>
      <c r="B12" s="15" t="s">
        <v>58</v>
      </c>
      <c r="C12" s="15" t="s">
        <v>51</v>
      </c>
      <c r="D12" s="15" t="s">
        <v>40</v>
      </c>
      <c r="E12" s="15">
        <v>17052.599999999999</v>
      </c>
      <c r="F12" s="15">
        <v>18002.8</v>
      </c>
      <c r="G12" s="15">
        <v>16884.3</v>
      </c>
      <c r="H12" s="15">
        <v>18729.3</v>
      </c>
      <c r="I12" s="15">
        <v>20765.099999999999</v>
      </c>
      <c r="J12" s="15">
        <v>20567.099999999999</v>
      </c>
      <c r="K12" s="15">
        <v>23545</v>
      </c>
      <c r="L12" s="15">
        <v>22017.200000000001</v>
      </c>
      <c r="M12" s="15">
        <v>20339</v>
      </c>
    </row>
    <row r="13" spans="1:13">
      <c r="A13" s="15" t="s">
        <v>45</v>
      </c>
      <c r="B13" s="15" t="s">
        <v>58</v>
      </c>
      <c r="C13" s="15" t="s">
        <v>46</v>
      </c>
      <c r="D13" s="15">
        <v>29104.9</v>
      </c>
      <c r="E13" s="15">
        <v>22170</v>
      </c>
      <c r="F13" s="15">
        <v>22540.3</v>
      </c>
      <c r="G13" s="15">
        <v>21039.9</v>
      </c>
      <c r="H13" s="15" t="s">
        <v>40</v>
      </c>
      <c r="I13" s="15" t="s">
        <v>40</v>
      </c>
      <c r="J13" s="15" t="s">
        <v>40</v>
      </c>
      <c r="K13" s="15" t="s">
        <v>40</v>
      </c>
      <c r="L13" s="15" t="s">
        <v>40</v>
      </c>
      <c r="M13" s="15" t="s">
        <v>40</v>
      </c>
    </row>
    <row r="14" spans="1:13">
      <c r="A14" s="15" t="s">
        <v>45</v>
      </c>
      <c r="B14" s="15" t="s">
        <v>58</v>
      </c>
      <c r="C14" s="15" t="s">
        <v>44</v>
      </c>
      <c r="D14" s="15" t="s">
        <v>40</v>
      </c>
      <c r="E14" s="15" t="s">
        <v>40</v>
      </c>
      <c r="F14" s="15" t="s">
        <v>40</v>
      </c>
      <c r="G14" s="15" t="s">
        <v>40</v>
      </c>
      <c r="H14" s="15" t="s">
        <v>40</v>
      </c>
      <c r="I14" s="15" t="s">
        <v>40</v>
      </c>
      <c r="J14" s="15" t="s">
        <v>40</v>
      </c>
      <c r="K14" s="15" t="s">
        <v>40</v>
      </c>
      <c r="L14" s="15">
        <v>373.4</v>
      </c>
      <c r="M14" s="15" t="s">
        <v>40</v>
      </c>
    </row>
    <row r="15" spans="1:13">
      <c r="A15" s="15" t="s">
        <v>45</v>
      </c>
      <c r="B15" s="17" t="s">
        <v>54</v>
      </c>
      <c r="C15" s="15" t="s">
        <v>49</v>
      </c>
      <c r="D15" s="15">
        <v>475073.9</v>
      </c>
      <c r="E15" s="15">
        <v>460624.1</v>
      </c>
      <c r="F15" s="15">
        <v>470579.7</v>
      </c>
      <c r="G15" s="15">
        <v>463464.5</v>
      </c>
      <c r="H15" s="15">
        <v>471163.5</v>
      </c>
      <c r="I15" s="15">
        <v>496961.1</v>
      </c>
      <c r="J15" s="15">
        <v>491756</v>
      </c>
      <c r="K15" s="15">
        <v>486931.7</v>
      </c>
      <c r="L15" s="15">
        <v>476797.3</v>
      </c>
      <c r="M15" s="15">
        <v>493050.7</v>
      </c>
    </row>
    <row r="16" spans="1:13">
      <c r="A16" s="15" t="s">
        <v>45</v>
      </c>
      <c r="B16" s="17" t="s">
        <v>54</v>
      </c>
      <c r="C16" s="15" t="s">
        <v>57</v>
      </c>
      <c r="D16" s="15">
        <v>268760</v>
      </c>
      <c r="E16" s="15">
        <v>248315.6</v>
      </c>
      <c r="F16" s="15">
        <v>251537.4</v>
      </c>
      <c r="G16" s="15">
        <v>259862.2</v>
      </c>
      <c r="H16" s="15">
        <v>234503</v>
      </c>
      <c r="I16" s="15">
        <v>251240.2</v>
      </c>
      <c r="J16" s="15">
        <v>234108.1</v>
      </c>
      <c r="K16" s="15">
        <v>224258.2</v>
      </c>
      <c r="L16" s="15">
        <v>236657.1</v>
      </c>
      <c r="M16" s="15">
        <v>247062.5</v>
      </c>
    </row>
    <row r="17" spans="1:13">
      <c r="A17" s="15" t="s">
        <v>45</v>
      </c>
      <c r="B17" s="17" t="s">
        <v>54</v>
      </c>
      <c r="C17" s="15" t="s">
        <v>56</v>
      </c>
      <c r="D17" s="15">
        <v>13847.5</v>
      </c>
      <c r="E17" s="15">
        <v>10089.200000000001</v>
      </c>
      <c r="F17" s="15">
        <v>12974.1</v>
      </c>
      <c r="G17" s="15">
        <v>10824.7</v>
      </c>
      <c r="H17" s="15">
        <v>8508.7000000000007</v>
      </c>
      <c r="I17" s="15">
        <v>7975.4</v>
      </c>
      <c r="J17" s="15">
        <v>16949.3</v>
      </c>
      <c r="K17" s="15">
        <v>7054.9</v>
      </c>
      <c r="L17" s="15">
        <v>14433.8</v>
      </c>
      <c r="M17" s="15">
        <v>19031.099999999999</v>
      </c>
    </row>
    <row r="18" spans="1:13">
      <c r="A18" s="15" t="s">
        <v>45</v>
      </c>
      <c r="B18" s="17" t="s">
        <v>54</v>
      </c>
      <c r="C18" s="15" t="s">
        <v>48</v>
      </c>
      <c r="D18" s="15">
        <v>84899.5</v>
      </c>
      <c r="E18" s="15">
        <v>89688.7</v>
      </c>
      <c r="F18" s="15">
        <v>81114</v>
      </c>
      <c r="G18" s="15">
        <v>78912.100000000006</v>
      </c>
      <c r="H18" s="15">
        <v>96230.399999999994</v>
      </c>
      <c r="I18" s="15">
        <v>112282.5</v>
      </c>
      <c r="J18" s="15">
        <v>104478.9</v>
      </c>
      <c r="K18" s="15">
        <v>103975</v>
      </c>
      <c r="L18" s="15">
        <v>84757.3</v>
      </c>
      <c r="M18" s="15">
        <v>81823.8</v>
      </c>
    </row>
    <row r="19" spans="1:13">
      <c r="A19" s="15" t="s">
        <v>45</v>
      </c>
      <c r="B19" s="17" t="s">
        <v>54</v>
      </c>
      <c r="C19" s="15" t="s">
        <v>55</v>
      </c>
      <c r="D19" s="15">
        <v>36650.5</v>
      </c>
      <c r="E19" s="15">
        <v>41823.199999999997</v>
      </c>
      <c r="F19" s="15">
        <v>40330.800000000003</v>
      </c>
      <c r="G19" s="15">
        <v>42680.5</v>
      </c>
      <c r="H19" s="15">
        <v>42015.8</v>
      </c>
      <c r="I19" s="15">
        <v>45490.5</v>
      </c>
      <c r="J19" s="15">
        <v>44797.1</v>
      </c>
      <c r="K19" s="15">
        <v>62131.4</v>
      </c>
      <c r="L19" s="15">
        <v>60371.7</v>
      </c>
      <c r="M19" s="15">
        <v>73491.399999999994</v>
      </c>
    </row>
    <row r="20" spans="1:13">
      <c r="A20" s="15" t="s">
        <v>45</v>
      </c>
      <c r="B20" s="17" t="s">
        <v>54</v>
      </c>
      <c r="C20" s="15" t="s">
        <v>52</v>
      </c>
      <c r="D20" s="15">
        <v>67041.899999999994</v>
      </c>
      <c r="E20" s="15">
        <v>66432.100000000006</v>
      </c>
      <c r="F20" s="15">
        <v>80209.7</v>
      </c>
      <c r="G20" s="15">
        <v>69835.100000000006</v>
      </c>
      <c r="H20" s="15">
        <v>87247.8</v>
      </c>
      <c r="I20" s="15">
        <v>77461.3</v>
      </c>
      <c r="J20" s="15">
        <v>89996.1</v>
      </c>
      <c r="K20" s="15">
        <v>87049.600000000006</v>
      </c>
      <c r="L20" s="15">
        <v>79318.399999999994</v>
      </c>
      <c r="M20" s="15">
        <v>70515.3</v>
      </c>
    </row>
    <row r="21" spans="1:13">
      <c r="A21" s="15" t="s">
        <v>45</v>
      </c>
      <c r="B21" s="17" t="s">
        <v>54</v>
      </c>
      <c r="C21" s="15" t="s">
        <v>47</v>
      </c>
      <c r="D21" s="15" t="s">
        <v>40</v>
      </c>
      <c r="E21" s="15" t="s">
        <v>40</v>
      </c>
      <c r="F21" s="15" t="s">
        <v>40</v>
      </c>
      <c r="G21" s="15" t="s">
        <v>40</v>
      </c>
      <c r="H21" s="15" t="s">
        <v>40</v>
      </c>
      <c r="I21" s="15" t="s">
        <v>40</v>
      </c>
      <c r="J21" s="15" t="s">
        <v>40</v>
      </c>
      <c r="K21" s="15" t="s">
        <v>40</v>
      </c>
      <c r="L21" s="15" t="s">
        <v>40</v>
      </c>
      <c r="M21" s="15" t="s">
        <v>40</v>
      </c>
    </row>
    <row r="22" spans="1:13">
      <c r="A22" s="15" t="s">
        <v>45</v>
      </c>
      <c r="B22" s="17" t="s">
        <v>54</v>
      </c>
      <c r="C22" s="15" t="s">
        <v>44</v>
      </c>
      <c r="D22" s="15" t="s">
        <v>40</v>
      </c>
      <c r="E22" s="15" t="s">
        <v>40</v>
      </c>
      <c r="F22" s="15" t="s">
        <v>40</v>
      </c>
      <c r="G22" s="15" t="s">
        <v>40</v>
      </c>
      <c r="H22" s="15" t="s">
        <v>40</v>
      </c>
      <c r="I22" s="15" t="s">
        <v>40</v>
      </c>
      <c r="J22" s="15" t="s">
        <v>40</v>
      </c>
      <c r="K22" s="15" t="s">
        <v>40</v>
      </c>
      <c r="L22" s="15">
        <v>285.7</v>
      </c>
      <c r="M22" s="15" t="s">
        <v>40</v>
      </c>
    </row>
    <row r="23" spans="1:13">
      <c r="A23" s="15" t="s">
        <v>45</v>
      </c>
      <c r="B23" s="17" t="s">
        <v>53</v>
      </c>
      <c r="C23" s="15" t="s">
        <v>49</v>
      </c>
      <c r="D23" s="15" t="s">
        <v>40</v>
      </c>
      <c r="E23" s="15">
        <v>9295.9</v>
      </c>
      <c r="F23" s="15">
        <v>7551.5</v>
      </c>
      <c r="G23" s="15">
        <v>8910.7000000000007</v>
      </c>
      <c r="H23" s="15">
        <v>9274.9</v>
      </c>
      <c r="I23" s="15">
        <v>7821.8</v>
      </c>
      <c r="J23" s="15">
        <v>9660.5</v>
      </c>
      <c r="K23" s="15">
        <v>11151.2</v>
      </c>
      <c r="L23" s="15">
        <v>11527.3</v>
      </c>
      <c r="M23" s="15">
        <v>10505.4</v>
      </c>
    </row>
    <row r="24" spans="1:13">
      <c r="A24" s="15" t="s">
        <v>45</v>
      </c>
      <c r="B24" s="17" t="s">
        <v>53</v>
      </c>
      <c r="C24" s="15" t="s">
        <v>48</v>
      </c>
      <c r="D24" s="15" t="s">
        <v>40</v>
      </c>
      <c r="E24" s="15">
        <v>978.1</v>
      </c>
      <c r="F24" s="15">
        <v>788.2</v>
      </c>
      <c r="G24" s="15">
        <v>357.6</v>
      </c>
      <c r="H24" s="15">
        <v>236.4</v>
      </c>
      <c r="I24" s="15">
        <v>386.4</v>
      </c>
      <c r="J24" s="15">
        <v>372.4</v>
      </c>
      <c r="K24" s="15">
        <v>549.29999999999995</v>
      </c>
      <c r="L24" s="15">
        <v>404.6</v>
      </c>
      <c r="M24" s="15">
        <v>645.4</v>
      </c>
    </row>
    <row r="25" spans="1:13">
      <c r="A25" s="15" t="s">
        <v>45</v>
      </c>
      <c r="B25" s="17" t="s">
        <v>53</v>
      </c>
      <c r="C25" s="15" t="s">
        <v>52</v>
      </c>
      <c r="D25" s="15" t="s">
        <v>40</v>
      </c>
      <c r="E25" s="15" t="s">
        <v>40</v>
      </c>
      <c r="F25" s="15" t="s">
        <v>40</v>
      </c>
      <c r="G25" s="15">
        <v>1448.1</v>
      </c>
      <c r="H25" s="15">
        <v>1103.3</v>
      </c>
      <c r="I25" s="15">
        <v>1794.9</v>
      </c>
      <c r="J25" s="15">
        <v>2823.6</v>
      </c>
      <c r="K25" s="15">
        <v>2868.1</v>
      </c>
      <c r="L25" s="15">
        <v>2805.4</v>
      </c>
      <c r="M25" s="15">
        <v>2082.4</v>
      </c>
    </row>
    <row r="26" spans="1:13">
      <c r="A26" s="15" t="s">
        <v>45</v>
      </c>
      <c r="B26" s="17" t="s">
        <v>53</v>
      </c>
      <c r="C26" s="15" t="s">
        <v>47</v>
      </c>
      <c r="D26" s="15" t="s">
        <v>40</v>
      </c>
      <c r="E26" s="15" t="s">
        <v>40</v>
      </c>
      <c r="F26" s="15">
        <v>3999.7</v>
      </c>
      <c r="G26" s="15">
        <v>6870.8</v>
      </c>
      <c r="H26" s="15">
        <v>7291.7</v>
      </c>
      <c r="I26" s="15">
        <v>5408.2</v>
      </c>
      <c r="J26" s="15">
        <v>5762.2</v>
      </c>
      <c r="K26" s="15">
        <v>7027.3</v>
      </c>
      <c r="L26" s="15">
        <v>7615.1</v>
      </c>
      <c r="M26" s="15">
        <v>7086.7</v>
      </c>
    </row>
    <row r="27" spans="1:13">
      <c r="A27" s="15" t="s">
        <v>45</v>
      </c>
      <c r="B27" s="17" t="s">
        <v>53</v>
      </c>
      <c r="C27" s="15" t="s">
        <v>51</v>
      </c>
      <c r="D27" s="15" t="s">
        <v>40</v>
      </c>
      <c r="E27" s="15" t="s">
        <v>40</v>
      </c>
      <c r="F27" s="15" t="s">
        <v>40</v>
      </c>
      <c r="G27" s="15" t="s">
        <v>40</v>
      </c>
      <c r="H27" s="15" t="s">
        <v>40</v>
      </c>
      <c r="I27" s="15" t="s">
        <v>40</v>
      </c>
      <c r="J27" s="15" t="s">
        <v>40</v>
      </c>
      <c r="K27" s="15">
        <v>549.9</v>
      </c>
      <c r="L27" s="15">
        <v>618.9</v>
      </c>
      <c r="M27" s="15">
        <v>638.6</v>
      </c>
    </row>
    <row r="28" spans="1:13">
      <c r="A28" s="15" t="s">
        <v>45</v>
      </c>
      <c r="B28" s="17" t="s">
        <v>53</v>
      </c>
      <c r="C28" s="15" t="s">
        <v>46</v>
      </c>
      <c r="D28" s="15" t="s">
        <v>40</v>
      </c>
      <c r="E28" s="15" t="s">
        <v>40</v>
      </c>
      <c r="F28" s="15" t="s">
        <v>40</v>
      </c>
      <c r="G28" s="15" t="s">
        <v>40</v>
      </c>
      <c r="H28" s="15" t="s">
        <v>40</v>
      </c>
      <c r="I28" s="15" t="s">
        <v>40</v>
      </c>
      <c r="J28" s="15" t="s">
        <v>40</v>
      </c>
      <c r="K28" s="15" t="s">
        <v>40</v>
      </c>
      <c r="L28" s="15" t="s">
        <v>40</v>
      </c>
      <c r="M28" s="15" t="s">
        <v>40</v>
      </c>
    </row>
    <row r="29" spans="1:13">
      <c r="A29" s="15" t="s">
        <v>45</v>
      </c>
      <c r="B29" s="17" t="s">
        <v>53</v>
      </c>
      <c r="C29" s="15" t="s">
        <v>44</v>
      </c>
      <c r="D29" s="15" t="s">
        <v>40</v>
      </c>
      <c r="E29" s="15" t="s">
        <v>40</v>
      </c>
      <c r="F29" s="15" t="s">
        <v>40</v>
      </c>
      <c r="G29" s="15" t="s">
        <v>40</v>
      </c>
      <c r="H29" s="15" t="s">
        <v>40</v>
      </c>
      <c r="I29" s="15" t="s">
        <v>40</v>
      </c>
      <c r="J29" s="15" t="s">
        <v>40</v>
      </c>
      <c r="K29" s="15" t="s">
        <v>40</v>
      </c>
      <c r="L29" s="15" t="s">
        <v>40</v>
      </c>
      <c r="M29" s="15" t="s">
        <v>40</v>
      </c>
    </row>
    <row r="30" spans="1:13">
      <c r="A30" s="15" t="s">
        <v>45</v>
      </c>
      <c r="B30" s="17" t="s">
        <v>50</v>
      </c>
      <c r="C30" s="15" t="s">
        <v>49</v>
      </c>
      <c r="D30" s="15" t="s">
        <v>40</v>
      </c>
      <c r="E30" s="15">
        <v>19760.7</v>
      </c>
      <c r="F30" s="15">
        <v>20413.8</v>
      </c>
      <c r="G30" s="15">
        <v>20032.900000000001</v>
      </c>
      <c r="H30" s="15">
        <v>22686.5</v>
      </c>
      <c r="I30" s="15">
        <v>24406.5</v>
      </c>
      <c r="J30" s="15">
        <v>23899.4</v>
      </c>
      <c r="K30" s="15">
        <v>26367</v>
      </c>
      <c r="L30" s="15">
        <v>24898.2</v>
      </c>
      <c r="M30" s="15">
        <v>23016.6</v>
      </c>
    </row>
    <row r="31" spans="1:13">
      <c r="A31" s="15" t="s">
        <v>45</v>
      </c>
      <c r="B31" s="17" t="s">
        <v>50</v>
      </c>
      <c r="C31" s="15" t="s">
        <v>52</v>
      </c>
      <c r="D31" s="15" t="s">
        <v>40</v>
      </c>
      <c r="E31" s="15" t="s">
        <v>40</v>
      </c>
      <c r="F31" s="15" t="s">
        <v>40</v>
      </c>
      <c r="G31" s="15" t="s">
        <v>40</v>
      </c>
      <c r="H31" s="15" t="s">
        <v>40</v>
      </c>
      <c r="I31" s="15" t="s">
        <v>40</v>
      </c>
      <c r="J31" s="15" t="s">
        <v>40</v>
      </c>
      <c r="K31" s="15" t="s">
        <v>40</v>
      </c>
      <c r="L31" s="15" t="s">
        <v>40</v>
      </c>
      <c r="M31" s="15" t="s">
        <v>40</v>
      </c>
    </row>
    <row r="32" spans="1:13">
      <c r="A32" s="15" t="s">
        <v>45</v>
      </c>
      <c r="B32" s="17" t="s">
        <v>50</v>
      </c>
      <c r="C32" s="15" t="s">
        <v>47</v>
      </c>
      <c r="D32" s="15" t="s">
        <v>40</v>
      </c>
      <c r="E32" s="15">
        <v>2960</v>
      </c>
      <c r="F32" s="15">
        <v>2942.9</v>
      </c>
      <c r="G32" s="15">
        <v>3318.5</v>
      </c>
      <c r="H32" s="15">
        <v>4352.6000000000004</v>
      </c>
      <c r="I32" s="15">
        <v>3799.3</v>
      </c>
      <c r="J32" s="15">
        <v>3832.5</v>
      </c>
      <c r="K32" s="15">
        <v>3467.9</v>
      </c>
      <c r="L32" s="15">
        <v>3674</v>
      </c>
      <c r="M32" s="15">
        <v>3258.7</v>
      </c>
    </row>
    <row r="33" spans="1:13">
      <c r="A33" s="15" t="s">
        <v>45</v>
      </c>
      <c r="B33" s="17" t="s">
        <v>50</v>
      </c>
      <c r="C33" s="15" t="s">
        <v>51</v>
      </c>
      <c r="D33" s="15" t="s">
        <v>40</v>
      </c>
      <c r="E33" s="15">
        <v>16617.2</v>
      </c>
      <c r="F33" s="15">
        <v>17388.900000000001</v>
      </c>
      <c r="G33" s="15">
        <v>16702.900000000001</v>
      </c>
      <c r="H33" s="15">
        <v>18328.8</v>
      </c>
      <c r="I33" s="15">
        <v>20587.099999999999</v>
      </c>
      <c r="J33" s="15">
        <v>20063.2</v>
      </c>
      <c r="K33" s="15">
        <v>22898.400000000001</v>
      </c>
      <c r="L33" s="15">
        <v>21213.7</v>
      </c>
      <c r="M33" s="15">
        <v>19700.3</v>
      </c>
    </row>
    <row r="34" spans="1:13">
      <c r="A34" s="15" t="s">
        <v>45</v>
      </c>
      <c r="B34" s="17" t="s">
        <v>50</v>
      </c>
      <c r="C34" s="15" t="s">
        <v>44</v>
      </c>
      <c r="D34" s="15" t="s">
        <v>40</v>
      </c>
      <c r="E34" s="15" t="s">
        <v>40</v>
      </c>
      <c r="F34" s="15" t="s">
        <v>40</v>
      </c>
      <c r="G34" s="15" t="s">
        <v>40</v>
      </c>
      <c r="H34" s="15" t="s">
        <v>40</v>
      </c>
      <c r="I34" s="15" t="s">
        <v>40</v>
      </c>
      <c r="J34" s="15" t="s">
        <v>40</v>
      </c>
      <c r="K34" s="15" t="s">
        <v>40</v>
      </c>
      <c r="L34" s="15" t="s">
        <v>40</v>
      </c>
      <c r="M34" s="15" t="s">
        <v>40</v>
      </c>
    </row>
    <row r="35" spans="1:13">
      <c r="A35" s="15" t="s">
        <v>45</v>
      </c>
      <c r="B35" s="17" t="s">
        <v>25</v>
      </c>
      <c r="C35" s="15" t="s">
        <v>49</v>
      </c>
      <c r="D35" s="15">
        <v>29800.3</v>
      </c>
      <c r="E35" s="15">
        <v>22816.3</v>
      </c>
      <c r="F35" s="15">
        <v>23323.7</v>
      </c>
      <c r="G35" s="15">
        <v>21519</v>
      </c>
    </row>
    <row r="36" spans="1:13">
      <c r="A36" s="15" t="s">
        <v>45</v>
      </c>
      <c r="B36" s="17" t="s">
        <v>25</v>
      </c>
      <c r="C36" s="15" t="s">
        <v>48</v>
      </c>
      <c r="D36" s="15">
        <v>597.1</v>
      </c>
      <c r="E36" s="15" t="s">
        <v>40</v>
      </c>
      <c r="F36" s="15">
        <v>805.4</v>
      </c>
      <c r="G36" s="15">
        <v>413</v>
      </c>
    </row>
    <row r="37" spans="1:13">
      <c r="A37" s="15" t="s">
        <v>45</v>
      </c>
      <c r="B37" s="17" t="s">
        <v>25</v>
      </c>
      <c r="C37" s="15" t="s">
        <v>47</v>
      </c>
      <c r="D37" s="15" t="s">
        <v>40</v>
      </c>
      <c r="E37" s="15" t="s">
        <v>40</v>
      </c>
      <c r="F37" s="15" t="s">
        <v>40</v>
      </c>
      <c r="G37" s="15" t="s">
        <v>40</v>
      </c>
    </row>
    <row r="38" spans="1:13">
      <c r="A38" s="15" t="s">
        <v>45</v>
      </c>
      <c r="B38" s="17" t="s">
        <v>25</v>
      </c>
      <c r="C38" s="15" t="s">
        <v>46</v>
      </c>
      <c r="D38" s="15">
        <v>29043.599999999999</v>
      </c>
      <c r="E38" s="15">
        <v>21984.7</v>
      </c>
      <c r="F38" s="15">
        <v>22237.7</v>
      </c>
      <c r="G38" s="15">
        <v>21030.400000000001</v>
      </c>
    </row>
    <row r="39" spans="1:13">
      <c r="A39" s="15" t="s">
        <v>45</v>
      </c>
      <c r="B39" s="17" t="s">
        <v>25</v>
      </c>
      <c r="C39" s="15" t="s">
        <v>44</v>
      </c>
      <c r="D39" s="15" t="s">
        <v>40</v>
      </c>
      <c r="E39" s="15" t="s">
        <v>40</v>
      </c>
      <c r="F39" s="15" t="s">
        <v>40</v>
      </c>
      <c r="G39" s="15" t="s">
        <v>40</v>
      </c>
    </row>
    <row r="40" spans="1:13">
      <c r="A40" s="15" t="s">
        <v>43</v>
      </c>
    </row>
    <row r="41" spans="1:13">
      <c r="A41" s="15" t="s">
        <v>42</v>
      </c>
      <c r="B41" s="15" t="s">
        <v>41</v>
      </c>
    </row>
    <row r="42" spans="1:13">
      <c r="A42" s="15" t="s">
        <v>40</v>
      </c>
      <c r="B42" s="15" t="s">
        <v>39</v>
      </c>
    </row>
    <row r="43" spans="1:13">
      <c r="A43" s="15" t="s">
        <v>20</v>
      </c>
    </row>
    <row r="44" spans="1:13">
      <c r="A44" s="15">
        <v>1</v>
      </c>
      <c r="B44" s="15" t="s">
        <v>38</v>
      </c>
    </row>
    <row r="45" spans="1:13">
      <c r="A45" s="15" t="s">
        <v>0</v>
      </c>
    </row>
    <row r="46" spans="1:13">
      <c r="A46" s="15" t="s">
        <v>37</v>
      </c>
    </row>
    <row r="47" spans="1:13">
      <c r="A47" s="15" t="s">
        <v>16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D13" sqref="D13:G13"/>
    </sheetView>
  </sheetViews>
  <sheetFormatPr defaultColWidth="10.85546875" defaultRowHeight="15.75"/>
  <cols>
    <col min="1" max="1" width="10.85546875" style="15"/>
    <col min="2" max="2" width="32.85546875" style="15" customWidth="1"/>
    <col min="3" max="3" width="29.42578125" style="15" customWidth="1"/>
    <col min="4" max="16384" width="10.85546875" style="15"/>
  </cols>
  <sheetData>
    <row r="1" spans="1:13">
      <c r="A1" s="16" t="s">
        <v>66</v>
      </c>
    </row>
    <row r="2" spans="1:13">
      <c r="A2" s="15" t="s">
        <v>34</v>
      </c>
    </row>
    <row r="3" spans="1:13">
      <c r="A3" s="15" t="s">
        <v>60</v>
      </c>
    </row>
    <row r="4" spans="1:13" s="16" customFormat="1">
      <c r="A4" s="16" t="s">
        <v>32</v>
      </c>
      <c r="B4" s="16" t="s">
        <v>31</v>
      </c>
      <c r="C4" s="16" t="s">
        <v>59</v>
      </c>
      <c r="D4" s="16">
        <v>2000</v>
      </c>
      <c r="E4" s="16">
        <v>2001</v>
      </c>
      <c r="F4" s="16">
        <v>2002</v>
      </c>
      <c r="G4" s="16">
        <v>2003</v>
      </c>
      <c r="H4" s="16">
        <v>2004</v>
      </c>
      <c r="I4" s="16">
        <v>2005</v>
      </c>
      <c r="J4" s="16">
        <v>2006</v>
      </c>
      <c r="K4" s="16">
        <v>2007</v>
      </c>
      <c r="L4" s="16">
        <v>2008</v>
      </c>
      <c r="M4" s="16">
        <v>2009</v>
      </c>
    </row>
    <row r="5" spans="1:13">
      <c r="A5" s="15" t="s">
        <v>22</v>
      </c>
      <c r="B5" s="15" t="s">
        <v>58</v>
      </c>
      <c r="C5" s="15" t="s">
        <v>49</v>
      </c>
      <c r="D5" s="15">
        <v>309778.40000000002</v>
      </c>
      <c r="E5" s="15">
        <v>310173.40000000002</v>
      </c>
      <c r="F5" s="15">
        <v>315815</v>
      </c>
      <c r="G5" s="15">
        <v>313213.90000000002</v>
      </c>
      <c r="H5" s="15">
        <v>312993.7</v>
      </c>
      <c r="I5" s="15">
        <v>317512.40000000002</v>
      </c>
      <c r="J5" s="15">
        <v>326144.90000000002</v>
      </c>
      <c r="K5" s="15">
        <v>332274.59999999998</v>
      </c>
      <c r="L5" s="15">
        <v>325610.59999999998</v>
      </c>
      <c r="M5" s="15">
        <v>333287</v>
      </c>
    </row>
    <row r="6" spans="1:13">
      <c r="A6" s="15" t="s">
        <v>22</v>
      </c>
      <c r="B6" s="15" t="s">
        <v>58</v>
      </c>
      <c r="C6" s="17" t="s">
        <v>57</v>
      </c>
      <c r="D6" s="15">
        <v>161029.6</v>
      </c>
      <c r="E6" s="15">
        <v>159011.20000000001</v>
      </c>
      <c r="F6" s="15">
        <v>157303.6</v>
      </c>
      <c r="G6" s="15">
        <v>165036.4</v>
      </c>
      <c r="H6" s="15">
        <v>149359.70000000001</v>
      </c>
      <c r="I6" s="15">
        <v>155305.70000000001</v>
      </c>
      <c r="J6" s="15">
        <v>148143.4</v>
      </c>
      <c r="K6" s="15">
        <v>143876.79999999999</v>
      </c>
      <c r="L6" s="15">
        <v>147980.20000000001</v>
      </c>
      <c r="M6" s="15">
        <v>159039.5</v>
      </c>
    </row>
    <row r="7" spans="1:13">
      <c r="A7" s="15" t="s">
        <v>22</v>
      </c>
      <c r="B7" s="15" t="s">
        <v>58</v>
      </c>
      <c r="C7" s="17" t="s">
        <v>56</v>
      </c>
      <c r="D7" s="15">
        <v>7765.1</v>
      </c>
      <c r="E7" s="15">
        <v>5627.2</v>
      </c>
      <c r="F7" s="15">
        <v>7464.5</v>
      </c>
      <c r="G7" s="15">
        <v>6134.8</v>
      </c>
      <c r="H7" s="15">
        <v>5324.4</v>
      </c>
      <c r="I7" s="15">
        <v>5132.5</v>
      </c>
      <c r="J7" s="15">
        <v>9052.2000000000007</v>
      </c>
      <c r="K7" s="15">
        <v>4520.3999999999996</v>
      </c>
      <c r="L7" s="15">
        <v>10312.700000000001</v>
      </c>
      <c r="M7" s="15">
        <v>10936.8</v>
      </c>
    </row>
    <row r="8" spans="1:13">
      <c r="A8" s="15" t="s">
        <v>22</v>
      </c>
      <c r="B8" s="15" t="s">
        <v>58</v>
      </c>
      <c r="C8" s="17" t="s">
        <v>48</v>
      </c>
      <c r="D8" s="15">
        <v>42743.3</v>
      </c>
      <c r="E8" s="15">
        <v>46995</v>
      </c>
      <c r="F8" s="15">
        <v>44574.5</v>
      </c>
      <c r="G8" s="15">
        <v>42180.4</v>
      </c>
      <c r="H8" s="15">
        <v>48306</v>
      </c>
      <c r="I8" s="15">
        <v>54208.3</v>
      </c>
      <c r="J8" s="15">
        <v>54219.9</v>
      </c>
      <c r="K8" s="15">
        <v>54319.9</v>
      </c>
      <c r="L8" s="15">
        <v>45339.4</v>
      </c>
      <c r="M8" s="15">
        <v>42536</v>
      </c>
    </row>
    <row r="9" spans="1:13">
      <c r="A9" s="15" t="s">
        <v>22</v>
      </c>
      <c r="B9" s="15" t="s">
        <v>58</v>
      </c>
      <c r="C9" s="17" t="s">
        <v>55</v>
      </c>
      <c r="D9" s="15">
        <v>22148.2</v>
      </c>
      <c r="E9" s="15">
        <v>24543.200000000001</v>
      </c>
      <c r="F9" s="15">
        <v>23638.2</v>
      </c>
      <c r="G9" s="15">
        <v>26764.3</v>
      </c>
      <c r="H9" s="15">
        <v>24273.1</v>
      </c>
      <c r="I9" s="15">
        <v>23576.6</v>
      </c>
      <c r="J9" s="15">
        <v>25265</v>
      </c>
      <c r="K9" s="15">
        <v>37509.4</v>
      </c>
      <c r="L9" s="15">
        <v>37216.9</v>
      </c>
      <c r="M9" s="15">
        <v>43757.9</v>
      </c>
    </row>
    <row r="10" spans="1:13">
      <c r="A10" s="15" t="s">
        <v>22</v>
      </c>
      <c r="B10" s="15" t="s">
        <v>58</v>
      </c>
      <c r="C10" s="17" t="s">
        <v>52</v>
      </c>
      <c r="D10" s="15">
        <v>47011.199999999997</v>
      </c>
      <c r="E10" s="15">
        <v>47697.7</v>
      </c>
      <c r="F10" s="15">
        <v>56142.2</v>
      </c>
      <c r="G10" s="15">
        <v>46808.2</v>
      </c>
      <c r="H10" s="15">
        <v>57553.9</v>
      </c>
      <c r="I10" s="15">
        <v>51253.7</v>
      </c>
      <c r="J10" s="15">
        <v>61619.8</v>
      </c>
      <c r="K10" s="15">
        <v>60942.3</v>
      </c>
      <c r="L10" s="15">
        <v>54866.5</v>
      </c>
      <c r="M10" s="15">
        <v>48505.3</v>
      </c>
    </row>
    <row r="11" spans="1:13">
      <c r="A11" s="15" t="s">
        <v>22</v>
      </c>
      <c r="B11" s="15" t="s">
        <v>58</v>
      </c>
      <c r="C11" s="17" t="s">
        <v>47</v>
      </c>
      <c r="D11" s="15">
        <v>7052.2</v>
      </c>
      <c r="E11" s="15">
        <v>7906</v>
      </c>
      <c r="F11" s="15">
        <v>8168.2</v>
      </c>
      <c r="G11" s="15">
        <v>8680.2000000000007</v>
      </c>
      <c r="H11" s="15">
        <v>9769.6</v>
      </c>
      <c r="I11" s="15">
        <v>9150.7999999999993</v>
      </c>
      <c r="J11" s="15">
        <v>8442.4</v>
      </c>
      <c r="K11" s="15">
        <v>9372.1</v>
      </c>
      <c r="L11" s="15">
        <v>9646.7000000000007</v>
      </c>
      <c r="M11" s="15">
        <v>9216.2000000000007</v>
      </c>
    </row>
    <row r="12" spans="1:13">
      <c r="A12" s="15" t="s">
        <v>22</v>
      </c>
      <c r="B12" s="15" t="s">
        <v>58</v>
      </c>
      <c r="C12" s="17" t="s">
        <v>51</v>
      </c>
      <c r="D12" s="15">
        <v>17101.3</v>
      </c>
      <c r="E12" s="15">
        <v>16119.2</v>
      </c>
      <c r="F12" s="15">
        <v>15708.4</v>
      </c>
      <c r="G12" s="15">
        <v>15704.5</v>
      </c>
      <c r="H12" s="15">
        <v>17331.900000000001</v>
      </c>
      <c r="I12" s="15">
        <v>18312.099999999999</v>
      </c>
      <c r="J12" s="15">
        <v>18870.099999999999</v>
      </c>
      <c r="K12" s="15">
        <v>21218.9</v>
      </c>
      <c r="L12" s="15">
        <v>20010.3</v>
      </c>
      <c r="M12" s="15">
        <v>18889.5</v>
      </c>
    </row>
    <row r="13" spans="1:13">
      <c r="A13" s="15" t="s">
        <v>22</v>
      </c>
      <c r="B13" s="15" t="s">
        <v>58</v>
      </c>
      <c r="C13" s="17" t="s">
        <v>46</v>
      </c>
      <c r="D13" s="15">
        <v>1810.4</v>
      </c>
      <c r="E13" s="15">
        <v>1757.3</v>
      </c>
      <c r="F13" s="15">
        <v>1951.1</v>
      </c>
      <c r="G13" s="15">
        <v>1551.6</v>
      </c>
      <c r="H13" s="15" t="s">
        <v>40</v>
      </c>
      <c r="I13" s="15" t="s">
        <v>40</v>
      </c>
      <c r="J13" s="15" t="s">
        <v>40</v>
      </c>
      <c r="K13" s="15" t="s">
        <v>40</v>
      </c>
      <c r="L13" s="15" t="s">
        <v>40</v>
      </c>
      <c r="M13" s="15" t="s">
        <v>40</v>
      </c>
    </row>
    <row r="14" spans="1:13">
      <c r="A14" s="15" t="s">
        <v>22</v>
      </c>
      <c r="B14" s="15" t="s">
        <v>58</v>
      </c>
      <c r="C14" s="17" t="s">
        <v>44</v>
      </c>
      <c r="D14" s="15">
        <v>3117.2</v>
      </c>
      <c r="E14" s="15" t="s">
        <v>40</v>
      </c>
      <c r="F14" s="15" t="s">
        <v>40</v>
      </c>
      <c r="G14" s="15" t="s">
        <v>40</v>
      </c>
      <c r="H14" s="15" t="s">
        <v>40</v>
      </c>
      <c r="I14" s="15" t="s">
        <v>40</v>
      </c>
      <c r="J14" s="15" t="s">
        <v>40</v>
      </c>
      <c r="K14" s="15" t="s">
        <v>40</v>
      </c>
      <c r="L14" s="15">
        <v>237.4</v>
      </c>
      <c r="M14" s="15" t="s">
        <v>40</v>
      </c>
    </row>
    <row r="15" spans="1:13">
      <c r="A15" s="15" t="s">
        <v>22</v>
      </c>
      <c r="B15" s="17" t="s">
        <v>54</v>
      </c>
      <c r="C15" s="15" t="s">
        <v>49</v>
      </c>
      <c r="D15" s="15">
        <v>281415.7</v>
      </c>
      <c r="E15" s="15">
        <v>283380.40000000002</v>
      </c>
      <c r="F15" s="15">
        <v>290320.09999999998</v>
      </c>
      <c r="G15" s="15">
        <v>286802.5</v>
      </c>
      <c r="H15" s="15">
        <v>285164.09999999998</v>
      </c>
      <c r="I15" s="15">
        <v>289717</v>
      </c>
      <c r="J15" s="15">
        <v>296870.8</v>
      </c>
      <c r="K15" s="15">
        <v>300203.3</v>
      </c>
      <c r="L15" s="15">
        <v>294361</v>
      </c>
      <c r="M15" s="15">
        <v>303576.09999999998</v>
      </c>
    </row>
    <row r="16" spans="1:13">
      <c r="A16" s="15" t="s">
        <v>22</v>
      </c>
      <c r="B16" s="17" t="s">
        <v>54</v>
      </c>
      <c r="C16" s="17" t="s">
        <v>57</v>
      </c>
      <c r="D16" s="15">
        <v>161009.60000000001</v>
      </c>
      <c r="E16" s="15">
        <v>158975.6</v>
      </c>
      <c r="F16" s="15">
        <v>157295.4</v>
      </c>
      <c r="G16" s="15">
        <v>165036.4</v>
      </c>
      <c r="H16" s="15">
        <v>149359.70000000001</v>
      </c>
      <c r="I16" s="15">
        <v>155305.70000000001</v>
      </c>
      <c r="J16" s="15">
        <v>148143.4</v>
      </c>
      <c r="K16" s="15">
        <v>143869</v>
      </c>
      <c r="L16" s="15">
        <v>147979.9</v>
      </c>
      <c r="M16" s="15">
        <v>159026.5</v>
      </c>
    </row>
    <row r="17" spans="1:13">
      <c r="A17" s="15" t="s">
        <v>22</v>
      </c>
      <c r="B17" s="17" t="s">
        <v>54</v>
      </c>
      <c r="C17" s="17" t="s">
        <v>56</v>
      </c>
      <c r="D17" s="15">
        <v>7765.1</v>
      </c>
      <c r="E17" s="15">
        <v>5627.2</v>
      </c>
      <c r="F17" s="15">
        <v>7464.5</v>
      </c>
      <c r="G17" s="15">
        <v>6134.8</v>
      </c>
      <c r="H17" s="15">
        <v>5324.4</v>
      </c>
      <c r="I17" s="15">
        <v>5132.5</v>
      </c>
      <c r="J17" s="15">
        <v>9052.2000000000007</v>
      </c>
      <c r="K17" s="15">
        <v>4520.3999999999996</v>
      </c>
      <c r="L17" s="15">
        <v>10312.700000000001</v>
      </c>
      <c r="M17" s="15">
        <v>10933.5</v>
      </c>
    </row>
    <row r="18" spans="1:13">
      <c r="A18" s="15" t="s">
        <v>22</v>
      </c>
      <c r="B18" s="17" t="s">
        <v>54</v>
      </c>
      <c r="C18" s="17" t="s">
        <v>48</v>
      </c>
      <c r="D18" s="15">
        <v>42473.8</v>
      </c>
      <c r="E18" s="15">
        <v>46255.7</v>
      </c>
      <c r="F18" s="15">
        <v>43911.8</v>
      </c>
      <c r="G18" s="15">
        <v>41902.6</v>
      </c>
      <c r="H18" s="15">
        <v>48117</v>
      </c>
      <c r="I18" s="15">
        <v>53864.3</v>
      </c>
      <c r="J18" s="15">
        <v>53883.7</v>
      </c>
      <c r="K18" s="15">
        <v>53864.3</v>
      </c>
      <c r="L18" s="15">
        <v>45017.5</v>
      </c>
      <c r="M18" s="15">
        <v>42035.3</v>
      </c>
    </row>
    <row r="19" spans="1:13">
      <c r="A19" s="15" t="s">
        <v>22</v>
      </c>
      <c r="B19" s="17" t="s">
        <v>54</v>
      </c>
      <c r="C19" s="17" t="s">
        <v>55</v>
      </c>
      <c r="D19" s="15">
        <v>22104.7</v>
      </c>
      <c r="E19" s="15">
        <v>24514.400000000001</v>
      </c>
      <c r="F19" s="15">
        <v>23628.3</v>
      </c>
      <c r="G19" s="15">
        <v>26764.3</v>
      </c>
      <c r="H19" s="15">
        <v>24271.9</v>
      </c>
      <c r="I19" s="15">
        <v>23574</v>
      </c>
      <c r="J19" s="15">
        <v>25264.1</v>
      </c>
      <c r="K19" s="15">
        <v>37509.4</v>
      </c>
      <c r="L19" s="15">
        <v>37216.9</v>
      </c>
      <c r="M19" s="15">
        <v>43757.5</v>
      </c>
    </row>
    <row r="20" spans="1:13">
      <c r="A20" s="15" t="s">
        <v>22</v>
      </c>
      <c r="B20" s="17" t="s">
        <v>54</v>
      </c>
      <c r="C20" s="17" t="s">
        <v>52</v>
      </c>
      <c r="D20" s="15">
        <v>45668.1</v>
      </c>
      <c r="E20" s="15">
        <v>45843.5</v>
      </c>
      <c r="F20" s="15">
        <v>54841.3</v>
      </c>
      <c r="G20" s="15">
        <v>45957.2</v>
      </c>
      <c r="H20" s="15">
        <v>56669.599999999999</v>
      </c>
      <c r="I20" s="15">
        <v>49927.5</v>
      </c>
      <c r="J20" s="15">
        <v>59551.5</v>
      </c>
      <c r="K20" s="15">
        <v>59099.4</v>
      </c>
      <c r="L20" s="15">
        <v>52982.5</v>
      </c>
      <c r="M20" s="15">
        <v>47056.3</v>
      </c>
    </row>
    <row r="21" spans="1:13">
      <c r="A21" s="15" t="s">
        <v>22</v>
      </c>
      <c r="B21" s="17" t="s">
        <v>54</v>
      </c>
      <c r="C21" s="17" t="s">
        <v>47</v>
      </c>
      <c r="D21" s="15" t="s">
        <v>40</v>
      </c>
      <c r="E21" s="15">
        <v>1633.8</v>
      </c>
      <c r="F21" s="15" t="s">
        <v>40</v>
      </c>
      <c r="G21" s="15">
        <v>688.8</v>
      </c>
      <c r="H21" s="15" t="s">
        <v>40</v>
      </c>
      <c r="I21" s="15" t="s">
        <v>40</v>
      </c>
      <c r="J21" s="15" t="s">
        <v>40</v>
      </c>
      <c r="K21" s="15" t="s">
        <v>40</v>
      </c>
      <c r="L21" s="15">
        <v>565.5</v>
      </c>
      <c r="M21" s="15">
        <v>440.5</v>
      </c>
    </row>
    <row r="22" spans="1:13">
      <c r="A22" s="15" t="s">
        <v>22</v>
      </c>
      <c r="B22" s="17" t="s">
        <v>54</v>
      </c>
      <c r="C22" s="17" t="s">
        <v>44</v>
      </c>
      <c r="D22" s="15" t="s">
        <v>40</v>
      </c>
      <c r="E22" s="15" t="s">
        <v>40</v>
      </c>
      <c r="F22" s="15" t="s">
        <v>40</v>
      </c>
      <c r="G22" s="15" t="s">
        <v>40</v>
      </c>
      <c r="H22" s="15" t="s">
        <v>40</v>
      </c>
      <c r="I22" s="15" t="s">
        <v>40</v>
      </c>
      <c r="J22" s="15" t="s">
        <v>40</v>
      </c>
      <c r="K22" s="15" t="s">
        <v>40</v>
      </c>
      <c r="L22" s="15">
        <v>169.6</v>
      </c>
      <c r="M22" s="15" t="s">
        <v>40</v>
      </c>
    </row>
    <row r="23" spans="1:13">
      <c r="A23" s="15" t="s">
        <v>22</v>
      </c>
      <c r="B23" s="17" t="s">
        <v>53</v>
      </c>
      <c r="C23" s="15" t="s">
        <v>49</v>
      </c>
      <c r="D23" s="15">
        <v>5907.3</v>
      </c>
      <c r="E23" s="15">
        <v>6476</v>
      </c>
      <c r="F23" s="15">
        <v>5439.9</v>
      </c>
      <c r="G23" s="15">
        <v>6184.1</v>
      </c>
      <c r="H23" s="15">
        <v>7000.5</v>
      </c>
      <c r="I23" s="15">
        <v>6194.6</v>
      </c>
      <c r="J23" s="15">
        <v>7437.6</v>
      </c>
      <c r="K23" s="15">
        <v>8149.7</v>
      </c>
      <c r="L23" s="15">
        <v>8415.7000000000007</v>
      </c>
      <c r="M23" s="15">
        <v>8294.6</v>
      </c>
    </row>
    <row r="24" spans="1:13">
      <c r="A24" s="15" t="s">
        <v>22</v>
      </c>
      <c r="B24" s="17" t="s">
        <v>53</v>
      </c>
      <c r="C24" s="17" t="s">
        <v>48</v>
      </c>
      <c r="D24" s="15">
        <v>149</v>
      </c>
      <c r="E24" s="15">
        <v>648.9</v>
      </c>
      <c r="F24" s="15">
        <v>545.6</v>
      </c>
      <c r="G24" s="15">
        <v>215.4</v>
      </c>
      <c r="H24" s="15">
        <v>187.2</v>
      </c>
      <c r="I24" s="15">
        <v>342.6</v>
      </c>
      <c r="J24" s="15">
        <v>336.2</v>
      </c>
      <c r="K24" s="15">
        <v>455.6</v>
      </c>
      <c r="L24" s="15">
        <v>321.89999999999998</v>
      </c>
      <c r="M24" s="15">
        <v>500.7</v>
      </c>
    </row>
    <row r="25" spans="1:13">
      <c r="A25" s="15" t="s">
        <v>22</v>
      </c>
      <c r="B25" s="17" t="s">
        <v>53</v>
      </c>
      <c r="C25" s="17" t="s">
        <v>52</v>
      </c>
      <c r="D25" s="15">
        <v>1326.9</v>
      </c>
      <c r="E25" s="15">
        <v>1715.8</v>
      </c>
      <c r="F25" s="15">
        <v>1229</v>
      </c>
      <c r="G25" s="15">
        <v>851</v>
      </c>
      <c r="H25" s="15">
        <v>884.2</v>
      </c>
      <c r="I25" s="15">
        <v>1326.1</v>
      </c>
      <c r="J25" s="15">
        <v>2067.9</v>
      </c>
      <c r="K25" s="15">
        <v>1842.3</v>
      </c>
      <c r="L25" s="15">
        <v>1874.2</v>
      </c>
      <c r="M25" s="15">
        <v>1447.1</v>
      </c>
    </row>
    <row r="26" spans="1:13">
      <c r="A26" s="15" t="s">
        <v>22</v>
      </c>
      <c r="B26" s="17" t="s">
        <v>53</v>
      </c>
      <c r="C26" s="17" t="s">
        <v>47</v>
      </c>
      <c r="D26" s="15">
        <v>2939.7</v>
      </c>
      <c r="E26" s="15">
        <v>3661.6</v>
      </c>
      <c r="F26" s="15">
        <v>3183.3</v>
      </c>
      <c r="G26" s="15">
        <v>4914.7</v>
      </c>
      <c r="H26" s="15">
        <v>5472.7</v>
      </c>
      <c r="I26" s="15">
        <v>4330.6000000000004</v>
      </c>
      <c r="J26" s="15">
        <v>4419.3999999999996</v>
      </c>
      <c r="K26" s="15">
        <v>5343.8</v>
      </c>
      <c r="L26" s="15">
        <v>5696.8</v>
      </c>
      <c r="M26" s="15">
        <v>5780.7</v>
      </c>
    </row>
    <row r="27" spans="1:13">
      <c r="A27" s="15" t="s">
        <v>22</v>
      </c>
      <c r="B27" s="17" t="s">
        <v>53</v>
      </c>
      <c r="C27" s="17" t="s">
        <v>51</v>
      </c>
      <c r="D27" s="15">
        <v>101.3</v>
      </c>
      <c r="E27" s="15">
        <v>291</v>
      </c>
      <c r="F27" s="15">
        <v>307.3</v>
      </c>
      <c r="G27" s="15">
        <v>175.5</v>
      </c>
      <c r="H27" s="15" t="s">
        <v>40</v>
      </c>
      <c r="I27" s="15">
        <v>158.4</v>
      </c>
      <c r="J27" s="15" t="s">
        <v>40</v>
      </c>
      <c r="K27" s="15">
        <v>411.9</v>
      </c>
      <c r="L27" s="15">
        <v>456.7</v>
      </c>
      <c r="M27" s="15">
        <v>520.9</v>
      </c>
    </row>
    <row r="28" spans="1:13">
      <c r="A28" s="15" t="s">
        <v>22</v>
      </c>
      <c r="B28" s="17" t="s">
        <v>53</v>
      </c>
      <c r="C28" s="17" t="s">
        <v>46</v>
      </c>
      <c r="D28" s="15" t="s">
        <v>40</v>
      </c>
      <c r="E28" s="15" t="s">
        <v>40</v>
      </c>
      <c r="F28" s="15" t="s">
        <v>40</v>
      </c>
      <c r="G28" s="15" t="s">
        <v>40</v>
      </c>
      <c r="H28" s="15" t="s">
        <v>40</v>
      </c>
      <c r="I28" s="15" t="s">
        <v>40</v>
      </c>
      <c r="J28" s="15" t="s">
        <v>40</v>
      </c>
      <c r="K28" s="15" t="s">
        <v>40</v>
      </c>
      <c r="L28" s="15" t="s">
        <v>40</v>
      </c>
      <c r="M28" s="15" t="s">
        <v>40</v>
      </c>
    </row>
    <row r="29" spans="1:13">
      <c r="A29" s="15" t="s">
        <v>22</v>
      </c>
      <c r="B29" s="17" t="s">
        <v>53</v>
      </c>
      <c r="C29" s="17" t="s">
        <v>44</v>
      </c>
      <c r="D29" s="15">
        <v>1330</v>
      </c>
      <c r="E29" s="15" t="s">
        <v>40</v>
      </c>
      <c r="F29" s="15">
        <v>110.4</v>
      </c>
      <c r="G29" s="15" t="s">
        <v>40</v>
      </c>
      <c r="H29" s="15" t="s">
        <v>40</v>
      </c>
      <c r="I29" s="15" t="s">
        <v>40</v>
      </c>
      <c r="J29" s="15" t="s">
        <v>40</v>
      </c>
      <c r="K29" s="15" t="s">
        <v>40</v>
      </c>
      <c r="L29" s="15" t="s">
        <v>40</v>
      </c>
      <c r="M29" s="15" t="s">
        <v>40</v>
      </c>
    </row>
    <row r="30" spans="1:13">
      <c r="A30" s="15" t="s">
        <v>22</v>
      </c>
      <c r="B30" s="17" t="s">
        <v>50</v>
      </c>
      <c r="C30" s="15" t="s">
        <v>49</v>
      </c>
      <c r="D30" s="15">
        <v>20572.7</v>
      </c>
      <c r="E30" s="15">
        <v>18577.2</v>
      </c>
      <c r="F30" s="15">
        <v>18167</v>
      </c>
      <c r="G30" s="15">
        <v>18612.7</v>
      </c>
      <c r="H30" s="15">
        <v>20829.099999999999</v>
      </c>
      <c r="I30" s="15">
        <v>21600.799999999999</v>
      </c>
      <c r="J30" s="15">
        <v>21836.5</v>
      </c>
      <c r="K30" s="15">
        <v>23921.599999999999</v>
      </c>
      <c r="L30" s="15">
        <v>22833.9</v>
      </c>
      <c r="M30" s="15">
        <v>21416.3</v>
      </c>
    </row>
    <row r="31" spans="1:13">
      <c r="A31" s="15" t="s">
        <v>22</v>
      </c>
      <c r="B31" s="17" t="s">
        <v>50</v>
      </c>
      <c r="C31" s="17" t="s">
        <v>52</v>
      </c>
      <c r="D31" s="15" t="s">
        <v>40</v>
      </c>
      <c r="E31" s="15" t="s">
        <v>40</v>
      </c>
      <c r="F31" s="15" t="s">
        <v>40</v>
      </c>
      <c r="G31" s="15" t="s">
        <v>40</v>
      </c>
      <c r="H31" s="15" t="s">
        <v>40</v>
      </c>
      <c r="I31" s="15" t="s">
        <v>40</v>
      </c>
      <c r="J31" s="15" t="s">
        <v>40</v>
      </c>
      <c r="K31" s="15" t="s">
        <v>40</v>
      </c>
      <c r="L31" s="15" t="s">
        <v>40</v>
      </c>
      <c r="M31" s="15" t="s">
        <v>40</v>
      </c>
    </row>
    <row r="32" spans="1:13">
      <c r="A32" s="15" t="s">
        <v>22</v>
      </c>
      <c r="B32" s="17" t="s">
        <v>50</v>
      </c>
      <c r="C32" s="17" t="s">
        <v>47</v>
      </c>
      <c r="D32" s="15">
        <v>3276.2</v>
      </c>
      <c r="E32" s="15">
        <v>2610.6</v>
      </c>
      <c r="F32" s="15">
        <v>2704.1</v>
      </c>
      <c r="G32" s="15">
        <v>3073.2</v>
      </c>
      <c r="H32" s="15">
        <v>3773.8</v>
      </c>
      <c r="I32" s="15">
        <v>3429.5</v>
      </c>
      <c r="J32" s="15">
        <v>3404.3</v>
      </c>
      <c r="K32" s="15">
        <v>3210.8</v>
      </c>
      <c r="L32" s="15">
        <v>3384.5</v>
      </c>
      <c r="M32" s="15">
        <v>2995</v>
      </c>
    </row>
    <row r="33" spans="1:13">
      <c r="A33" s="15" t="s">
        <v>22</v>
      </c>
      <c r="B33" s="17" t="s">
        <v>50</v>
      </c>
      <c r="C33" s="17" t="s">
        <v>51</v>
      </c>
      <c r="D33" s="15">
        <v>16999.5</v>
      </c>
      <c r="E33" s="15">
        <v>15820.6</v>
      </c>
      <c r="F33" s="15">
        <v>15382.7</v>
      </c>
      <c r="G33" s="15">
        <v>15529</v>
      </c>
      <c r="H33" s="15">
        <v>17052.3</v>
      </c>
      <c r="I33" s="15">
        <v>18153</v>
      </c>
      <c r="J33" s="15">
        <v>18428.7</v>
      </c>
      <c r="K33" s="15">
        <v>20709.400000000001</v>
      </c>
      <c r="L33" s="15">
        <v>19437.099999999999</v>
      </c>
      <c r="M33" s="15">
        <v>18367.5</v>
      </c>
    </row>
    <row r="34" spans="1:13">
      <c r="A34" s="15" t="s">
        <v>22</v>
      </c>
      <c r="B34" s="17" t="s">
        <v>50</v>
      </c>
      <c r="C34" s="17" t="s">
        <v>44</v>
      </c>
      <c r="D34" s="15">
        <v>265.89999999999998</v>
      </c>
      <c r="E34" s="15" t="s">
        <v>40</v>
      </c>
      <c r="F34" s="15" t="s">
        <v>40</v>
      </c>
      <c r="G34" s="15" t="s">
        <v>40</v>
      </c>
      <c r="H34" s="15" t="s">
        <v>40</v>
      </c>
      <c r="I34" s="15" t="s">
        <v>40</v>
      </c>
      <c r="J34" s="15" t="s">
        <v>40</v>
      </c>
      <c r="K34" s="15" t="s">
        <v>40</v>
      </c>
      <c r="L34" s="15" t="s">
        <v>40</v>
      </c>
      <c r="M34" s="15" t="s">
        <v>40</v>
      </c>
    </row>
    <row r="35" spans="1:13">
      <c r="A35" s="15" t="s">
        <v>22</v>
      </c>
      <c r="B35" s="17" t="s">
        <v>25</v>
      </c>
      <c r="C35" s="15" t="s">
        <v>49</v>
      </c>
      <c r="D35" s="15">
        <v>1882.7</v>
      </c>
      <c r="E35" s="15">
        <v>1739.9</v>
      </c>
      <c r="F35" s="15">
        <v>1888</v>
      </c>
      <c r="G35" s="15">
        <v>1614.5</v>
      </c>
    </row>
    <row r="36" spans="1:13">
      <c r="A36" s="15" t="s">
        <v>22</v>
      </c>
      <c r="B36" s="17" t="s">
        <v>25</v>
      </c>
      <c r="C36" s="17" t="s">
        <v>48</v>
      </c>
      <c r="D36" s="15">
        <v>102.3</v>
      </c>
      <c r="E36" s="15">
        <v>90.4</v>
      </c>
      <c r="F36" s="15">
        <v>116.6</v>
      </c>
      <c r="G36" s="15">
        <v>62.4</v>
      </c>
      <c r="M36" s="66" t="s">
        <v>408</v>
      </c>
    </row>
    <row r="37" spans="1:13">
      <c r="A37" s="15" t="s">
        <v>22</v>
      </c>
      <c r="B37" s="17" t="s">
        <v>25</v>
      </c>
      <c r="C37" s="17" t="s">
        <v>47</v>
      </c>
      <c r="D37" s="15" t="s">
        <v>40</v>
      </c>
      <c r="E37" s="15" t="s">
        <v>40</v>
      </c>
      <c r="F37" s="15" t="s">
        <v>40</v>
      </c>
      <c r="G37" s="15" t="s">
        <v>40</v>
      </c>
    </row>
    <row r="38" spans="1:13">
      <c r="A38" s="15" t="s">
        <v>22</v>
      </c>
      <c r="B38" s="17" t="s">
        <v>25</v>
      </c>
      <c r="C38" s="17" t="s">
        <v>46</v>
      </c>
      <c r="D38" s="15">
        <v>1756</v>
      </c>
      <c r="E38" s="15">
        <v>1644</v>
      </c>
      <c r="F38" s="15">
        <v>1757.8</v>
      </c>
      <c r="G38" s="15">
        <v>1548.6</v>
      </c>
    </row>
    <row r="39" spans="1:13">
      <c r="A39" s="15" t="s">
        <v>22</v>
      </c>
      <c r="B39" s="17" t="s">
        <v>25</v>
      </c>
      <c r="C39" s="17" t="s">
        <v>44</v>
      </c>
      <c r="D39" s="15" t="s">
        <v>40</v>
      </c>
      <c r="E39" s="15" t="s">
        <v>40</v>
      </c>
      <c r="F39" s="15" t="s">
        <v>40</v>
      </c>
      <c r="G39" s="15" t="s">
        <v>40</v>
      </c>
    </row>
    <row r="40" spans="1:13">
      <c r="A40" s="15" t="s">
        <v>43</v>
      </c>
    </row>
    <row r="41" spans="1:13">
      <c r="A41" s="15" t="s">
        <v>40</v>
      </c>
      <c r="B41" s="15" t="s">
        <v>39</v>
      </c>
    </row>
    <row r="42" spans="1:13">
      <c r="A42" s="15" t="s">
        <v>42</v>
      </c>
      <c r="B42" s="15" t="s">
        <v>41</v>
      </c>
    </row>
    <row r="43" spans="1:13">
      <c r="A43" s="15" t="s">
        <v>20</v>
      </c>
    </row>
    <row r="44" spans="1:13">
      <c r="A44" s="15">
        <v>1</v>
      </c>
      <c r="B44" s="15" t="s">
        <v>38</v>
      </c>
    </row>
    <row r="45" spans="1:13">
      <c r="A45" s="15" t="s">
        <v>0</v>
      </c>
    </row>
    <row r="46" spans="1:13">
      <c r="A46" s="15" t="s">
        <v>65</v>
      </c>
    </row>
    <row r="47" spans="1:13">
      <c r="A47" s="15" t="s">
        <v>16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58"/>
  <sheetViews>
    <sheetView zoomScale="125" zoomScaleNormal="125" zoomScalePageLayoutView="125" workbookViewId="0"/>
  </sheetViews>
  <sheetFormatPr defaultColWidth="8.85546875" defaultRowHeight="12.75"/>
  <cols>
    <col min="1" max="1" width="18.85546875" style="20" customWidth="1"/>
    <col min="2" max="3" width="8.85546875" style="20"/>
    <col min="4" max="4" width="12.42578125" style="20" customWidth="1"/>
    <col min="5" max="5" width="14.42578125" style="20" customWidth="1"/>
    <col min="6" max="6" width="15.42578125" style="20" customWidth="1"/>
    <col min="7" max="7" width="10.42578125" style="20" customWidth="1"/>
    <col min="8" max="8" width="14.140625" style="20" customWidth="1"/>
    <col min="9" max="16384" width="8.85546875" style="20"/>
  </cols>
  <sheetData>
    <row r="3" spans="1:11" ht="14.25">
      <c r="A3" s="19" t="s">
        <v>75</v>
      </c>
    </row>
    <row r="5" spans="1:11">
      <c r="A5" s="21" t="s">
        <v>76</v>
      </c>
    </row>
    <row r="7" spans="1:11">
      <c r="C7" s="22" t="s">
        <v>77</v>
      </c>
      <c r="F7" s="23" t="s">
        <v>78</v>
      </c>
    </row>
    <row r="8" spans="1:11">
      <c r="B8" s="23" t="s">
        <v>79</v>
      </c>
      <c r="C8" s="23" t="s">
        <v>80</v>
      </c>
      <c r="D8" s="23" t="s">
        <v>81</v>
      </c>
      <c r="E8" s="23" t="s">
        <v>82</v>
      </c>
      <c r="F8" s="23" t="s">
        <v>83</v>
      </c>
      <c r="G8" s="23" t="s">
        <v>84</v>
      </c>
      <c r="H8" s="23" t="s">
        <v>85</v>
      </c>
    </row>
    <row r="9" spans="1:11">
      <c r="B9" s="23" t="s">
        <v>86</v>
      </c>
      <c r="C9" s="23" t="s">
        <v>87</v>
      </c>
      <c r="D9" s="23" t="s">
        <v>88</v>
      </c>
      <c r="E9" s="23" t="s">
        <v>89</v>
      </c>
      <c r="F9" s="23" t="s">
        <v>90</v>
      </c>
      <c r="G9" s="23" t="s">
        <v>91</v>
      </c>
      <c r="H9" s="23" t="s">
        <v>92</v>
      </c>
    </row>
    <row r="10" spans="1:11">
      <c r="A10" s="24" t="s">
        <v>93</v>
      </c>
      <c r="B10" s="25">
        <v>15009</v>
      </c>
      <c r="C10" s="24" t="s">
        <v>94</v>
      </c>
      <c r="D10" s="24" t="s">
        <v>95</v>
      </c>
      <c r="E10" s="60">
        <v>16509</v>
      </c>
      <c r="F10" s="24" t="s">
        <v>96</v>
      </c>
      <c r="G10" s="24" t="s">
        <v>97</v>
      </c>
      <c r="H10" s="24" t="s">
        <v>98</v>
      </c>
    </row>
    <row r="11" spans="1:11">
      <c r="E11" s="23" t="s">
        <v>99</v>
      </c>
    </row>
    <row r="12" spans="1:11">
      <c r="A12" s="26" t="s">
        <v>100</v>
      </c>
      <c r="B12" s="27">
        <v>5263</v>
      </c>
      <c r="C12" s="26" t="s">
        <v>101</v>
      </c>
      <c r="D12" s="26" t="s">
        <v>102</v>
      </c>
      <c r="E12" s="26" t="s">
        <v>103</v>
      </c>
      <c r="F12" s="26" t="s">
        <v>104</v>
      </c>
      <c r="G12" s="26" t="s">
        <v>105</v>
      </c>
      <c r="H12" s="26" t="s">
        <v>106</v>
      </c>
    </row>
    <row r="13" spans="1:11">
      <c r="A13" s="26" t="s">
        <v>107</v>
      </c>
      <c r="B13" s="27">
        <v>8164</v>
      </c>
      <c r="C13" s="26" t="s">
        <v>108</v>
      </c>
      <c r="D13" s="26" t="s">
        <v>109</v>
      </c>
      <c r="E13" s="26" t="s">
        <v>110</v>
      </c>
      <c r="F13" s="26" t="s">
        <v>111</v>
      </c>
      <c r="G13" s="26" t="s">
        <v>97</v>
      </c>
      <c r="H13" s="26" t="s">
        <v>112</v>
      </c>
    </row>
    <row r="14" spans="1:11">
      <c r="A14" s="26" t="s">
        <v>113</v>
      </c>
      <c r="B14" s="28">
        <v>802</v>
      </c>
      <c r="C14" s="26" t="s">
        <v>94</v>
      </c>
      <c r="D14" s="26" t="s">
        <v>114</v>
      </c>
      <c r="E14" s="26" t="s">
        <v>115</v>
      </c>
      <c r="F14" s="26" t="s">
        <v>116</v>
      </c>
      <c r="G14" s="26" t="s">
        <v>117</v>
      </c>
      <c r="H14" s="26" t="s">
        <v>118</v>
      </c>
    </row>
    <row r="15" spans="1:11">
      <c r="A15" s="26" t="s">
        <v>119</v>
      </c>
      <c r="B15" s="28">
        <v>699</v>
      </c>
      <c r="C15" s="26" t="s">
        <v>120</v>
      </c>
      <c r="D15" s="26" t="s">
        <v>121</v>
      </c>
      <c r="E15" s="26" t="s">
        <v>122</v>
      </c>
      <c r="F15" s="26" t="s">
        <v>123</v>
      </c>
      <c r="G15" s="26" t="s">
        <v>124</v>
      </c>
      <c r="H15" s="26" t="s">
        <v>125</v>
      </c>
    </row>
    <row r="16" spans="1:11">
      <c r="A16" s="26" t="s">
        <v>126</v>
      </c>
      <c r="B16" s="28">
        <v>81</v>
      </c>
      <c r="C16" s="26" t="s">
        <v>127</v>
      </c>
      <c r="D16" s="26" t="s">
        <v>128</v>
      </c>
      <c r="E16" s="26" t="s">
        <v>129</v>
      </c>
      <c r="F16" s="26" t="s">
        <v>130</v>
      </c>
      <c r="G16" s="26" t="s">
        <v>131</v>
      </c>
      <c r="H16" s="26" t="s">
        <v>132</v>
      </c>
      <c r="K16" s="59"/>
    </row>
    <row r="17" spans="1:8">
      <c r="E17" s="23" t="s">
        <v>133</v>
      </c>
    </row>
    <row r="18" spans="1:8">
      <c r="A18" s="26" t="s">
        <v>134</v>
      </c>
      <c r="B18" s="26" t="s">
        <v>135</v>
      </c>
      <c r="C18" s="26" t="s">
        <v>136</v>
      </c>
      <c r="D18" s="26" t="s">
        <v>137</v>
      </c>
      <c r="E18" s="26" t="s">
        <v>138</v>
      </c>
      <c r="F18" s="26" t="s">
        <v>139</v>
      </c>
      <c r="G18" s="26" t="s">
        <v>131</v>
      </c>
      <c r="H18" s="26" t="s">
        <v>140</v>
      </c>
    </row>
    <row r="19" spans="1:8">
      <c r="A19" s="26" t="s">
        <v>141</v>
      </c>
      <c r="B19" s="26" t="s">
        <v>135</v>
      </c>
      <c r="C19" s="26" t="s">
        <v>142</v>
      </c>
      <c r="D19" s="26" t="s">
        <v>143</v>
      </c>
      <c r="E19" s="26" t="s">
        <v>144</v>
      </c>
      <c r="F19" s="26" t="s">
        <v>145</v>
      </c>
      <c r="G19" s="26" t="s">
        <v>146</v>
      </c>
      <c r="H19" s="26" t="s">
        <v>147</v>
      </c>
    </row>
    <row r="20" spans="1:8">
      <c r="A20" s="26" t="s">
        <v>148</v>
      </c>
      <c r="B20" s="26" t="s">
        <v>135</v>
      </c>
      <c r="C20" s="26" t="s">
        <v>94</v>
      </c>
      <c r="D20" s="26" t="s">
        <v>149</v>
      </c>
      <c r="E20" s="26" t="s">
        <v>150</v>
      </c>
      <c r="F20" s="26" t="s">
        <v>151</v>
      </c>
      <c r="G20" s="26" t="s">
        <v>146</v>
      </c>
      <c r="H20" s="26" t="s">
        <v>152</v>
      </c>
    </row>
    <row r="21" spans="1:8">
      <c r="A21" s="26" t="s">
        <v>153</v>
      </c>
      <c r="B21" s="26" t="s">
        <v>135</v>
      </c>
      <c r="C21" s="26" t="s">
        <v>154</v>
      </c>
      <c r="D21" s="26" t="s">
        <v>155</v>
      </c>
      <c r="E21" s="26" t="s">
        <v>156</v>
      </c>
      <c r="F21" s="26" t="s">
        <v>157</v>
      </c>
      <c r="G21" s="26" t="s">
        <v>158</v>
      </c>
      <c r="H21" s="26" t="s">
        <v>159</v>
      </c>
    </row>
    <row r="22" spans="1:8">
      <c r="A22" s="26" t="s">
        <v>160</v>
      </c>
      <c r="B22" s="26" t="s">
        <v>135</v>
      </c>
      <c r="C22" s="26" t="s">
        <v>161</v>
      </c>
      <c r="D22" s="26" t="s">
        <v>162</v>
      </c>
      <c r="E22" s="26" t="s">
        <v>163</v>
      </c>
      <c r="F22" s="26" t="s">
        <v>164</v>
      </c>
      <c r="G22" s="26" t="s">
        <v>165</v>
      </c>
      <c r="H22" s="26" t="s">
        <v>166</v>
      </c>
    </row>
    <row r="23" spans="1:8">
      <c r="E23" s="23" t="s">
        <v>167</v>
      </c>
    </row>
    <row r="24" spans="1:8">
      <c r="A24" s="26" t="s">
        <v>168</v>
      </c>
      <c r="B24" s="27">
        <v>3287</v>
      </c>
      <c r="C24" s="26" t="s">
        <v>169</v>
      </c>
      <c r="D24" s="26" t="s">
        <v>170</v>
      </c>
      <c r="E24" s="26" t="s">
        <v>171</v>
      </c>
      <c r="F24" s="26" t="s">
        <v>172</v>
      </c>
      <c r="G24" s="26" t="s">
        <v>173</v>
      </c>
      <c r="H24" s="26" t="s">
        <v>174</v>
      </c>
    </row>
    <row r="25" spans="1:8">
      <c r="A25" s="26" t="s">
        <v>175</v>
      </c>
      <c r="B25" s="27">
        <v>5098</v>
      </c>
      <c r="C25" s="26" t="s">
        <v>176</v>
      </c>
      <c r="D25" s="26" t="s">
        <v>177</v>
      </c>
      <c r="E25" s="26" t="s">
        <v>178</v>
      </c>
      <c r="F25" s="26" t="s">
        <v>179</v>
      </c>
      <c r="G25" s="26" t="s">
        <v>165</v>
      </c>
      <c r="H25" s="26" t="s">
        <v>180</v>
      </c>
    </row>
    <row r="26" spans="1:8">
      <c r="A26" s="26" t="s">
        <v>181</v>
      </c>
      <c r="B26" s="27">
        <v>6623</v>
      </c>
      <c r="C26" s="26" t="s">
        <v>182</v>
      </c>
      <c r="D26" s="26" t="s">
        <v>183</v>
      </c>
      <c r="E26" s="26" t="s">
        <v>184</v>
      </c>
      <c r="F26" s="26" t="s">
        <v>185</v>
      </c>
      <c r="G26" s="26" t="s">
        <v>186</v>
      </c>
      <c r="H26" s="26" t="s">
        <v>187</v>
      </c>
    </row>
    <row r="27" spans="1:8">
      <c r="E27" s="23" t="s">
        <v>188</v>
      </c>
    </row>
    <row r="28" spans="1:8">
      <c r="A28" s="26" t="s">
        <v>189</v>
      </c>
      <c r="B28" s="27">
        <v>8233</v>
      </c>
      <c r="C28" s="26" t="s">
        <v>190</v>
      </c>
      <c r="D28" s="26" t="s">
        <v>191</v>
      </c>
      <c r="E28" s="26" t="s">
        <v>192</v>
      </c>
      <c r="F28" s="26" t="s">
        <v>193</v>
      </c>
      <c r="G28" s="26" t="s">
        <v>194</v>
      </c>
      <c r="H28" s="26" t="s">
        <v>152</v>
      </c>
    </row>
    <row r="29" spans="1:8">
      <c r="A29" s="26" t="s">
        <v>195</v>
      </c>
      <c r="B29" s="27">
        <v>1414</v>
      </c>
      <c r="C29" s="26" t="s">
        <v>196</v>
      </c>
      <c r="D29" s="26" t="s">
        <v>197</v>
      </c>
      <c r="E29" s="26" t="s">
        <v>198</v>
      </c>
      <c r="F29" s="26" t="s">
        <v>199</v>
      </c>
      <c r="G29" s="26" t="s">
        <v>200</v>
      </c>
      <c r="H29" s="26" t="s">
        <v>201</v>
      </c>
    </row>
    <row r="30" spans="1:8">
      <c r="A30" s="26" t="s">
        <v>202</v>
      </c>
      <c r="B30" s="27">
        <v>3324</v>
      </c>
      <c r="C30" s="26" t="s">
        <v>203</v>
      </c>
      <c r="D30" s="26" t="s">
        <v>204</v>
      </c>
      <c r="E30" s="26" t="s">
        <v>205</v>
      </c>
      <c r="F30" s="26" t="s">
        <v>206</v>
      </c>
      <c r="G30" s="26" t="s">
        <v>207</v>
      </c>
      <c r="H30" s="26" t="s">
        <v>208</v>
      </c>
    </row>
    <row r="31" spans="1:8">
      <c r="A31" s="26" t="s">
        <v>209</v>
      </c>
      <c r="B31" s="27">
        <v>2038</v>
      </c>
      <c r="C31" s="26" t="s">
        <v>210</v>
      </c>
      <c r="D31" s="26" t="s">
        <v>211</v>
      </c>
      <c r="E31" s="26" t="s">
        <v>212</v>
      </c>
      <c r="F31" s="26" t="s">
        <v>213</v>
      </c>
      <c r="G31" s="26" t="s">
        <v>214</v>
      </c>
      <c r="H31" s="26" t="s">
        <v>215</v>
      </c>
    </row>
    <row r="32" spans="1:8">
      <c r="E32" s="23" t="s">
        <v>216</v>
      </c>
    </row>
    <row r="33" spans="1:8">
      <c r="A33" s="26" t="s">
        <v>217</v>
      </c>
      <c r="B33" s="26" t="s">
        <v>135</v>
      </c>
      <c r="C33" s="26" t="s">
        <v>218</v>
      </c>
      <c r="D33" s="26" t="s">
        <v>219</v>
      </c>
      <c r="E33" s="26" t="s">
        <v>220</v>
      </c>
      <c r="F33" s="26" t="s">
        <v>221</v>
      </c>
      <c r="G33" s="26" t="s">
        <v>222</v>
      </c>
      <c r="H33" s="26" t="s">
        <v>174</v>
      </c>
    </row>
    <row r="34" spans="1:8">
      <c r="A34" s="26" t="s">
        <v>223</v>
      </c>
      <c r="B34" s="26" t="s">
        <v>135</v>
      </c>
      <c r="C34" s="26" t="s">
        <v>224</v>
      </c>
      <c r="D34" s="26" t="s">
        <v>225</v>
      </c>
      <c r="E34" s="26" t="s">
        <v>226</v>
      </c>
      <c r="F34" s="26" t="s">
        <v>227</v>
      </c>
      <c r="G34" s="26" t="s">
        <v>194</v>
      </c>
      <c r="H34" s="26" t="s">
        <v>208</v>
      </c>
    </row>
    <row r="35" spans="1:8">
      <c r="A35" s="26" t="s">
        <v>228</v>
      </c>
      <c r="B35" s="26" t="s">
        <v>135</v>
      </c>
      <c r="C35" s="26" t="s">
        <v>203</v>
      </c>
      <c r="D35" s="26" t="s">
        <v>229</v>
      </c>
      <c r="E35" s="26" t="s">
        <v>230</v>
      </c>
      <c r="F35" s="26" t="s">
        <v>231</v>
      </c>
      <c r="G35" s="26" t="s">
        <v>232</v>
      </c>
      <c r="H35" s="26" t="s">
        <v>233</v>
      </c>
    </row>
    <row r="36" spans="1:8">
      <c r="A36" s="26" t="s">
        <v>234</v>
      </c>
      <c r="B36" s="26" t="s">
        <v>135</v>
      </c>
      <c r="C36" s="26" t="s">
        <v>235</v>
      </c>
      <c r="D36" s="26" t="s">
        <v>236</v>
      </c>
      <c r="E36" s="26" t="s">
        <v>237</v>
      </c>
      <c r="F36" s="26" t="s">
        <v>238</v>
      </c>
      <c r="G36" s="26" t="s">
        <v>214</v>
      </c>
      <c r="H36" s="26" t="s">
        <v>239</v>
      </c>
    </row>
    <row r="37" spans="1:8">
      <c r="E37" s="23" t="s">
        <v>240</v>
      </c>
    </row>
    <row r="38" spans="1:8">
      <c r="A38" s="26" t="s">
        <v>241</v>
      </c>
      <c r="B38" s="26" t="s">
        <v>135</v>
      </c>
      <c r="C38" s="26" t="s">
        <v>94</v>
      </c>
      <c r="D38" s="26" t="s">
        <v>242</v>
      </c>
      <c r="E38" s="26" t="s">
        <v>243</v>
      </c>
      <c r="F38" s="26" t="s">
        <v>244</v>
      </c>
      <c r="G38" s="26" t="s">
        <v>245</v>
      </c>
      <c r="H38" s="26" t="s">
        <v>246</v>
      </c>
    </row>
    <row r="39" spans="1:8">
      <c r="A39" s="26" t="s">
        <v>247</v>
      </c>
      <c r="B39" s="26" t="s">
        <v>135</v>
      </c>
      <c r="C39" s="26" t="s">
        <v>248</v>
      </c>
      <c r="D39" s="26" t="s">
        <v>249</v>
      </c>
      <c r="E39" s="26" t="s">
        <v>250</v>
      </c>
      <c r="F39" s="26" t="s">
        <v>251</v>
      </c>
      <c r="G39" s="26" t="s">
        <v>232</v>
      </c>
      <c r="H39" s="26" t="s">
        <v>252</v>
      </c>
    </row>
    <row r="40" spans="1:8">
      <c r="A40" s="26" t="s">
        <v>253</v>
      </c>
      <c r="B40" s="26" t="s">
        <v>135</v>
      </c>
      <c r="C40" s="26" t="s">
        <v>254</v>
      </c>
      <c r="D40" s="26" t="s">
        <v>255</v>
      </c>
      <c r="E40" s="26" t="s">
        <v>256</v>
      </c>
      <c r="F40" s="26" t="s">
        <v>257</v>
      </c>
      <c r="G40" s="26" t="s">
        <v>258</v>
      </c>
      <c r="H40" s="26" t="s">
        <v>215</v>
      </c>
    </row>
    <row r="41" spans="1:8">
      <c r="E41" s="23" t="s">
        <v>259</v>
      </c>
    </row>
    <row r="42" spans="1:8">
      <c r="A42" s="26" t="s">
        <v>260</v>
      </c>
      <c r="B42" s="26" t="s">
        <v>135</v>
      </c>
      <c r="C42" s="26" t="s">
        <v>224</v>
      </c>
      <c r="D42" s="26" t="s">
        <v>261</v>
      </c>
      <c r="E42" s="26" t="s">
        <v>262</v>
      </c>
      <c r="F42" s="26" t="s">
        <v>263</v>
      </c>
      <c r="G42" s="26" t="s">
        <v>264</v>
      </c>
      <c r="H42" s="26" t="s">
        <v>147</v>
      </c>
    </row>
    <row r="43" spans="1:8">
      <c r="A43" s="26" t="s">
        <v>265</v>
      </c>
      <c r="B43" s="26" t="s">
        <v>135</v>
      </c>
      <c r="C43" s="26" t="s">
        <v>266</v>
      </c>
      <c r="D43" s="26" t="s">
        <v>267</v>
      </c>
      <c r="E43" s="26" t="s">
        <v>268</v>
      </c>
      <c r="F43" s="26" t="s">
        <v>244</v>
      </c>
      <c r="G43" s="26" t="s">
        <v>269</v>
      </c>
      <c r="H43" s="26" t="s">
        <v>270</v>
      </c>
    </row>
    <row r="45" spans="1:8">
      <c r="A45" s="26" t="s">
        <v>271</v>
      </c>
    </row>
    <row r="46" spans="1:8">
      <c r="A46" s="26" t="s">
        <v>272</v>
      </c>
    </row>
    <row r="47" spans="1:8">
      <c r="A47" s="26" t="s">
        <v>273</v>
      </c>
    </row>
    <row r="48" spans="1:8">
      <c r="A48" s="26" t="s">
        <v>274</v>
      </c>
    </row>
    <row r="49" spans="1:8">
      <c r="A49" s="26" t="s">
        <v>275</v>
      </c>
    </row>
    <row r="50" spans="1:8">
      <c r="A50" s="26" t="s">
        <v>276</v>
      </c>
    </row>
    <row r="52" spans="1:8">
      <c r="A52" s="23" t="s">
        <v>277</v>
      </c>
    </row>
    <row r="56" spans="1:8" ht="14.25">
      <c r="A56" s="19" t="s">
        <v>278</v>
      </c>
    </row>
    <row r="58" spans="1:8">
      <c r="A58" s="21" t="s">
        <v>279</v>
      </c>
    </row>
    <row r="60" spans="1:8">
      <c r="C60" s="22" t="s">
        <v>280</v>
      </c>
      <c r="F60" s="23" t="s">
        <v>281</v>
      </c>
    </row>
    <row r="61" spans="1:8">
      <c r="B61" s="23" t="s">
        <v>79</v>
      </c>
      <c r="C61" s="23" t="s">
        <v>80</v>
      </c>
      <c r="D61" s="23" t="s">
        <v>82</v>
      </c>
      <c r="E61" s="23"/>
      <c r="F61" s="23" t="s">
        <v>83</v>
      </c>
      <c r="G61" s="23" t="s">
        <v>84</v>
      </c>
      <c r="H61" s="23" t="s">
        <v>282</v>
      </c>
    </row>
    <row r="62" spans="1:8">
      <c r="B62" s="23" t="s">
        <v>86</v>
      </c>
      <c r="C62" s="23" t="s">
        <v>87</v>
      </c>
      <c r="D62" s="23" t="s">
        <v>89</v>
      </c>
      <c r="E62" s="23"/>
      <c r="F62" s="23" t="s">
        <v>90</v>
      </c>
      <c r="G62" s="23" t="s">
        <v>91</v>
      </c>
      <c r="H62" s="23" t="s">
        <v>283</v>
      </c>
    </row>
    <row r="63" spans="1:8">
      <c r="A63" s="24" t="s">
        <v>93</v>
      </c>
      <c r="B63" s="29">
        <v>468</v>
      </c>
      <c r="C63" s="24" t="s">
        <v>284</v>
      </c>
      <c r="D63" s="60">
        <v>44876</v>
      </c>
      <c r="E63" s="24"/>
      <c r="F63" s="24" t="s">
        <v>285</v>
      </c>
      <c r="G63" s="24" t="s">
        <v>286</v>
      </c>
      <c r="H63" s="24" t="s">
        <v>287</v>
      </c>
    </row>
    <row r="64" spans="1:8">
      <c r="D64" s="30" t="s">
        <v>288</v>
      </c>
      <c r="E64" s="23" t="s">
        <v>99</v>
      </c>
      <c r="F64" s="31" t="s">
        <v>288</v>
      </c>
    </row>
    <row r="65" spans="1:8">
      <c r="A65" s="26" t="s">
        <v>100</v>
      </c>
      <c r="B65" s="28">
        <v>135</v>
      </c>
      <c r="C65" s="26" t="s">
        <v>289</v>
      </c>
      <c r="D65" s="26" t="s">
        <v>290</v>
      </c>
      <c r="E65" s="26"/>
      <c r="F65" s="26" t="s">
        <v>291</v>
      </c>
      <c r="G65" s="26" t="s">
        <v>292</v>
      </c>
      <c r="H65" s="26" t="s">
        <v>293</v>
      </c>
    </row>
    <row r="66" spans="1:8">
      <c r="A66" s="26" t="s">
        <v>107</v>
      </c>
      <c r="B66" s="28">
        <v>229</v>
      </c>
      <c r="C66" s="26" t="s">
        <v>294</v>
      </c>
      <c r="D66" s="26" t="s">
        <v>295</v>
      </c>
      <c r="E66" s="26"/>
      <c r="F66" s="26" t="s">
        <v>296</v>
      </c>
      <c r="G66" s="26" t="s">
        <v>297</v>
      </c>
      <c r="H66" s="26" t="s">
        <v>298</v>
      </c>
    </row>
    <row r="67" spans="1:8">
      <c r="A67" s="26" t="s">
        <v>113</v>
      </c>
      <c r="B67" s="28">
        <v>46</v>
      </c>
      <c r="C67" s="26" t="s">
        <v>299</v>
      </c>
      <c r="D67" s="26" t="s">
        <v>299</v>
      </c>
      <c r="E67" s="26"/>
      <c r="F67" s="26" t="s">
        <v>300</v>
      </c>
      <c r="G67" s="26" t="s">
        <v>301</v>
      </c>
      <c r="H67" s="26" t="s">
        <v>302</v>
      </c>
    </row>
    <row r="68" spans="1:8">
      <c r="A68" s="26" t="s">
        <v>119</v>
      </c>
      <c r="B68" s="28">
        <v>55</v>
      </c>
      <c r="C68" s="26" t="s">
        <v>299</v>
      </c>
      <c r="D68" s="26" t="s">
        <v>299</v>
      </c>
      <c r="E68" s="26"/>
      <c r="F68" s="26" t="s">
        <v>303</v>
      </c>
      <c r="G68" s="26" t="s">
        <v>304</v>
      </c>
      <c r="H68" s="26" t="s">
        <v>305</v>
      </c>
    </row>
    <row r="69" spans="1:8">
      <c r="D69" s="30" t="s">
        <v>288</v>
      </c>
      <c r="E69" s="23" t="s">
        <v>167</v>
      </c>
      <c r="F69" s="31" t="s">
        <v>288</v>
      </c>
    </row>
    <row r="70" spans="1:8">
      <c r="A70" s="26" t="s">
        <v>168</v>
      </c>
      <c r="B70" s="28">
        <v>81</v>
      </c>
      <c r="C70" s="26" t="s">
        <v>306</v>
      </c>
      <c r="D70" s="26" t="s">
        <v>307</v>
      </c>
      <c r="E70" s="26"/>
      <c r="F70" s="26" t="s">
        <v>308</v>
      </c>
      <c r="G70" s="26" t="s">
        <v>309</v>
      </c>
      <c r="H70" s="26" t="s">
        <v>310</v>
      </c>
    </row>
    <row r="71" spans="1:8">
      <c r="A71" s="26" t="s">
        <v>175</v>
      </c>
      <c r="B71" s="28">
        <v>110</v>
      </c>
      <c r="C71" s="26" t="s">
        <v>311</v>
      </c>
      <c r="D71" s="26" t="s">
        <v>312</v>
      </c>
      <c r="E71" s="26"/>
      <c r="F71" s="26" t="s">
        <v>313</v>
      </c>
      <c r="G71" s="26" t="s">
        <v>314</v>
      </c>
      <c r="H71" s="26" t="s">
        <v>315</v>
      </c>
    </row>
    <row r="72" spans="1:8">
      <c r="A72" s="26" t="s">
        <v>181</v>
      </c>
      <c r="B72" s="28">
        <v>277</v>
      </c>
      <c r="C72" s="26" t="s">
        <v>299</v>
      </c>
      <c r="D72" s="26" t="s">
        <v>316</v>
      </c>
      <c r="E72" s="26"/>
      <c r="F72" s="26" t="s">
        <v>317</v>
      </c>
      <c r="G72" s="26" t="s">
        <v>318</v>
      </c>
      <c r="H72" s="26" t="s">
        <v>319</v>
      </c>
    </row>
    <row r="73" spans="1:8">
      <c r="D73" s="30" t="s">
        <v>288</v>
      </c>
      <c r="E73" s="23" t="s">
        <v>320</v>
      </c>
      <c r="F73" s="31" t="s">
        <v>288</v>
      </c>
    </row>
    <row r="74" spans="1:8">
      <c r="A74" s="26" t="s">
        <v>321</v>
      </c>
      <c r="B74" s="28">
        <v>138</v>
      </c>
      <c r="C74" s="26" t="s">
        <v>322</v>
      </c>
      <c r="D74" s="26" t="s">
        <v>323</v>
      </c>
      <c r="E74" s="26"/>
      <c r="F74" s="26" t="s">
        <v>324</v>
      </c>
      <c r="G74" s="26" t="s">
        <v>325</v>
      </c>
      <c r="H74" s="26" t="s">
        <v>326</v>
      </c>
    </row>
    <row r="75" spans="1:8">
      <c r="A75" s="26" t="s">
        <v>327</v>
      </c>
      <c r="B75" s="28">
        <v>52</v>
      </c>
      <c r="C75" s="26" t="s">
        <v>328</v>
      </c>
      <c r="D75" s="26" t="s">
        <v>329</v>
      </c>
      <c r="E75" s="26"/>
      <c r="F75" s="26" t="s">
        <v>330</v>
      </c>
      <c r="G75" s="26" t="s">
        <v>331</v>
      </c>
      <c r="H75" s="26" t="s">
        <v>332</v>
      </c>
    </row>
    <row r="76" spans="1:8">
      <c r="A76" s="26" t="s">
        <v>333</v>
      </c>
      <c r="B76" s="28">
        <v>278</v>
      </c>
      <c r="C76" s="26" t="s">
        <v>334</v>
      </c>
      <c r="D76" s="26" t="s">
        <v>335</v>
      </c>
      <c r="E76" s="26"/>
      <c r="F76" s="26" t="s">
        <v>336</v>
      </c>
      <c r="G76" s="26" t="s">
        <v>337</v>
      </c>
      <c r="H76" s="26" t="s">
        <v>338</v>
      </c>
    </row>
    <row r="77" spans="1:8">
      <c r="D77" s="30" t="s">
        <v>288</v>
      </c>
      <c r="E77" s="23" t="s">
        <v>339</v>
      </c>
      <c r="F77" s="31" t="s">
        <v>288</v>
      </c>
    </row>
    <row r="78" spans="1:8">
      <c r="A78" s="26" t="s">
        <v>340</v>
      </c>
      <c r="B78" s="26" t="s">
        <v>135</v>
      </c>
      <c r="C78" s="26" t="s">
        <v>328</v>
      </c>
      <c r="D78" s="26" t="s">
        <v>341</v>
      </c>
      <c r="E78" s="26"/>
      <c r="F78" s="26" t="s">
        <v>342</v>
      </c>
      <c r="G78" s="26" t="s">
        <v>343</v>
      </c>
      <c r="H78" s="26" t="s">
        <v>344</v>
      </c>
    </row>
    <row r="79" spans="1:8">
      <c r="A79" s="26" t="s">
        <v>345</v>
      </c>
      <c r="B79" s="26" t="s">
        <v>135</v>
      </c>
      <c r="C79" s="26" t="s">
        <v>346</v>
      </c>
      <c r="D79" s="26" t="s">
        <v>347</v>
      </c>
      <c r="E79" s="26"/>
      <c r="F79" s="26" t="s">
        <v>348</v>
      </c>
      <c r="G79" s="26" t="s">
        <v>349</v>
      </c>
      <c r="H79" s="26" t="s">
        <v>350</v>
      </c>
    </row>
    <row r="81" spans="1:13">
      <c r="A81" s="26" t="s">
        <v>351</v>
      </c>
    </row>
    <row r="82" spans="1:13">
      <c r="A82" s="26" t="s">
        <v>272</v>
      </c>
    </row>
    <row r="83" spans="1:13">
      <c r="A83" s="26" t="s">
        <v>352</v>
      </c>
    </row>
    <row r="84" spans="1:13">
      <c r="A84" s="26" t="s">
        <v>353</v>
      </c>
    </row>
    <row r="85" spans="1:13">
      <c r="A85" s="26" t="s">
        <v>354</v>
      </c>
    </row>
    <row r="86" spans="1:13">
      <c r="A86" s="26" t="s">
        <v>275</v>
      </c>
    </row>
    <row r="87" spans="1:13">
      <c r="A87" s="26" t="s">
        <v>276</v>
      </c>
    </row>
    <row r="89" spans="1:13">
      <c r="A89" s="23" t="s">
        <v>277</v>
      </c>
    </row>
    <row r="92" spans="1:13" ht="14.25">
      <c r="A92" s="19" t="s">
        <v>278</v>
      </c>
    </row>
    <row r="94" spans="1:13">
      <c r="A94" s="21" t="s">
        <v>355</v>
      </c>
    </row>
    <row r="96" spans="1:13">
      <c r="B96" s="32"/>
      <c r="C96" s="32"/>
      <c r="D96" s="32"/>
      <c r="E96" s="33" t="s">
        <v>356</v>
      </c>
      <c r="F96" s="32"/>
      <c r="G96" s="32"/>
      <c r="H96" s="34"/>
      <c r="I96" s="34"/>
      <c r="J96" s="34"/>
      <c r="K96" s="35" t="s">
        <v>357</v>
      </c>
      <c r="L96" s="34"/>
      <c r="M96" s="34"/>
    </row>
    <row r="97" spans="1:13">
      <c r="G97" s="23" t="s">
        <v>358</v>
      </c>
      <c r="M97" s="23" t="s">
        <v>358</v>
      </c>
    </row>
    <row r="98" spans="1:13">
      <c r="B98" s="36">
        <v>2011</v>
      </c>
      <c r="C98" s="36">
        <v>2012</v>
      </c>
      <c r="D98" s="36">
        <v>2013</v>
      </c>
      <c r="E98" s="37" t="s">
        <v>359</v>
      </c>
      <c r="F98" s="37" t="s">
        <v>360</v>
      </c>
      <c r="G98" s="37" t="s">
        <v>361</v>
      </c>
      <c r="H98" s="36">
        <v>2011</v>
      </c>
      <c r="I98" s="36">
        <v>2012</v>
      </c>
      <c r="J98" s="36">
        <v>2013</v>
      </c>
      <c r="K98" s="37" t="s">
        <v>359</v>
      </c>
      <c r="L98" s="37" t="s">
        <v>360</v>
      </c>
      <c r="M98" s="37" t="s">
        <v>361</v>
      </c>
    </row>
    <row r="99" spans="1:13">
      <c r="A99" s="26" t="s">
        <v>362</v>
      </c>
      <c r="B99" s="38">
        <v>447.8</v>
      </c>
      <c r="C99" s="38">
        <v>494.4</v>
      </c>
      <c r="D99" s="38">
        <v>518.29999999999995</v>
      </c>
      <c r="E99" s="26" t="s">
        <v>135</v>
      </c>
      <c r="F99" s="26" t="s">
        <v>135</v>
      </c>
      <c r="G99" s="26" t="s">
        <v>135</v>
      </c>
      <c r="H99" s="27">
        <v>57617</v>
      </c>
      <c r="I99" s="27">
        <v>60107</v>
      </c>
      <c r="J99" s="27">
        <v>64760</v>
      </c>
      <c r="K99" s="26" t="s">
        <v>135</v>
      </c>
      <c r="L99" s="26" t="s">
        <v>135</v>
      </c>
      <c r="M99" s="26" t="s">
        <v>135</v>
      </c>
    </row>
    <row r="100" spans="1:13">
      <c r="A100" s="26" t="s">
        <v>363</v>
      </c>
      <c r="B100" s="38">
        <v>72.400000000000006</v>
      </c>
      <c r="C100" s="38">
        <v>78.5</v>
      </c>
      <c r="D100" s="38">
        <v>74.599999999999994</v>
      </c>
      <c r="E100" s="26" t="s">
        <v>135</v>
      </c>
      <c r="F100" s="26" t="s">
        <v>135</v>
      </c>
      <c r="G100" s="26" t="s">
        <v>135</v>
      </c>
      <c r="H100" s="27">
        <v>78776</v>
      </c>
      <c r="I100" s="27">
        <v>82936</v>
      </c>
      <c r="J100" s="27">
        <v>79161</v>
      </c>
      <c r="K100" s="26" t="s">
        <v>135</v>
      </c>
      <c r="L100" s="26" t="s">
        <v>135</v>
      </c>
      <c r="M100" s="26" t="s">
        <v>135</v>
      </c>
    </row>
    <row r="101" spans="1:13">
      <c r="A101" s="24" t="s">
        <v>364</v>
      </c>
      <c r="B101" s="39">
        <v>520.20000000000005</v>
      </c>
      <c r="C101" s="39">
        <v>572.9</v>
      </c>
      <c r="D101" s="39">
        <v>592.9</v>
      </c>
      <c r="E101" s="39">
        <v>628.29999999999995</v>
      </c>
      <c r="F101" s="39">
        <v>627.20000000000005</v>
      </c>
      <c r="G101" s="39">
        <v>86</v>
      </c>
      <c r="H101" s="25">
        <v>136393</v>
      </c>
      <c r="I101" s="25">
        <v>143043</v>
      </c>
      <c r="J101" s="25">
        <v>143921</v>
      </c>
      <c r="K101" s="25">
        <v>160561</v>
      </c>
      <c r="L101" s="25">
        <v>168181</v>
      </c>
      <c r="M101" s="39">
        <v>60.6</v>
      </c>
    </row>
    <row r="102" spans="1:13">
      <c r="A102" s="26" t="s">
        <v>365</v>
      </c>
      <c r="B102" s="38">
        <v>43</v>
      </c>
      <c r="C102" s="38">
        <v>45.6</v>
      </c>
      <c r="D102" s="38">
        <v>53</v>
      </c>
      <c r="E102" s="26" t="s">
        <v>135</v>
      </c>
      <c r="F102" s="26" t="s">
        <v>135</v>
      </c>
      <c r="G102" s="26" t="s">
        <v>135</v>
      </c>
      <c r="H102" s="27">
        <v>43951</v>
      </c>
      <c r="I102" s="27">
        <v>46255</v>
      </c>
      <c r="J102" s="27">
        <v>52230</v>
      </c>
      <c r="K102" s="26" t="s">
        <v>135</v>
      </c>
      <c r="L102" s="26" t="s">
        <v>135</v>
      </c>
      <c r="M102" s="26" t="s">
        <v>135</v>
      </c>
    </row>
    <row r="103" spans="1:13">
      <c r="A103" s="26" t="s">
        <v>366</v>
      </c>
      <c r="B103" s="38">
        <v>37.4</v>
      </c>
      <c r="C103" s="38">
        <v>43.4</v>
      </c>
      <c r="D103" s="38">
        <v>44.8</v>
      </c>
      <c r="E103" s="26" t="s">
        <v>135</v>
      </c>
      <c r="F103" s="26" t="s">
        <v>135</v>
      </c>
      <c r="G103" s="26" t="s">
        <v>135</v>
      </c>
      <c r="H103" s="27">
        <v>43980</v>
      </c>
      <c r="I103" s="27">
        <v>52197</v>
      </c>
      <c r="J103" s="27">
        <v>55236</v>
      </c>
      <c r="K103" s="26" t="s">
        <v>135</v>
      </c>
      <c r="L103" s="26" t="s">
        <v>135</v>
      </c>
      <c r="M103" s="26" t="s">
        <v>135</v>
      </c>
    </row>
    <row r="104" spans="1:13">
      <c r="A104" s="24" t="s">
        <v>367</v>
      </c>
      <c r="B104" s="39">
        <v>80.400000000000006</v>
      </c>
      <c r="C104" s="39">
        <v>89</v>
      </c>
      <c r="D104" s="39">
        <v>97.8</v>
      </c>
      <c r="E104" s="39">
        <v>102.3</v>
      </c>
      <c r="F104" s="39">
        <v>102</v>
      </c>
      <c r="G104" s="39">
        <v>14</v>
      </c>
      <c r="H104" s="25">
        <v>87932</v>
      </c>
      <c r="I104" s="25">
        <v>98452</v>
      </c>
      <c r="J104" s="25">
        <v>107466</v>
      </c>
      <c r="K104" s="25">
        <v>108008</v>
      </c>
      <c r="L104" s="25">
        <v>109215</v>
      </c>
      <c r="M104" s="39">
        <v>39.4</v>
      </c>
    </row>
    <row r="105" spans="1:13">
      <c r="A105" s="24" t="s">
        <v>368</v>
      </c>
      <c r="B105" s="39">
        <v>600.6</v>
      </c>
      <c r="C105" s="39">
        <v>661.9</v>
      </c>
      <c r="D105" s="39">
        <v>690.8</v>
      </c>
      <c r="E105" s="39">
        <v>730.6</v>
      </c>
      <c r="F105" s="39">
        <v>729.2</v>
      </c>
      <c r="G105" s="39">
        <v>100</v>
      </c>
      <c r="H105" s="25">
        <v>224325</v>
      </c>
      <c r="I105" s="25">
        <v>241495</v>
      </c>
      <c r="J105" s="25">
        <v>251387</v>
      </c>
      <c r="K105" s="25">
        <v>268568</v>
      </c>
      <c r="L105" s="25">
        <v>277396</v>
      </c>
      <c r="M105" s="39">
        <v>100</v>
      </c>
    </row>
    <row r="107" spans="1:13">
      <c r="A107" s="26" t="s">
        <v>369</v>
      </c>
    </row>
    <row r="109" spans="1:13">
      <c r="A109" s="23" t="s">
        <v>370</v>
      </c>
    </row>
    <row r="111" spans="1:13">
      <c r="A111" s="21"/>
    </row>
    <row r="113" spans="1:6">
      <c r="A113" s="26"/>
    </row>
    <row r="115" spans="1:6">
      <c r="A115" s="26"/>
    </row>
    <row r="117" spans="1:6">
      <c r="A117" s="23"/>
      <c r="B117" s="23"/>
      <c r="C117" s="23"/>
      <c r="D117" s="23"/>
      <c r="E117" s="23"/>
      <c r="F117" s="23"/>
    </row>
    <row r="118" spans="1:6">
      <c r="A118" s="26"/>
      <c r="B118" s="27"/>
      <c r="C118" s="38"/>
      <c r="D118" s="27"/>
      <c r="E118" s="27"/>
      <c r="F118" s="38"/>
    </row>
    <row r="119" spans="1:6">
      <c r="A119" s="26"/>
      <c r="B119" s="27"/>
      <c r="C119" s="38"/>
      <c r="D119" s="27"/>
      <c r="E119" s="27"/>
      <c r="F119" s="38"/>
    </row>
    <row r="120" spans="1:6">
      <c r="A120" s="26"/>
      <c r="B120" s="27"/>
      <c r="C120" s="38"/>
      <c r="D120" s="27"/>
      <c r="E120" s="27"/>
      <c r="F120" s="38"/>
    </row>
    <row r="121" spans="1:6">
      <c r="A121" s="26"/>
      <c r="B121" s="27"/>
      <c r="C121" s="38"/>
      <c r="D121" s="27"/>
      <c r="E121" s="27"/>
      <c r="F121" s="38"/>
    </row>
    <row r="122" spans="1:6">
      <c r="A122" s="26"/>
      <c r="B122" s="27"/>
      <c r="C122" s="38"/>
      <c r="D122" s="27"/>
      <c r="E122" s="27"/>
      <c r="F122" s="38"/>
    </row>
    <row r="123" spans="1:6">
      <c r="A123" s="26"/>
      <c r="B123" s="27"/>
      <c r="C123" s="38"/>
      <c r="D123" s="27"/>
      <c r="E123" s="27"/>
      <c r="F123" s="38"/>
    </row>
    <row r="124" spans="1:6">
      <c r="A124" s="26"/>
      <c r="B124" s="27"/>
      <c r="C124" s="38"/>
      <c r="D124" s="27"/>
      <c r="E124" s="27"/>
      <c r="F124" s="38"/>
    </row>
    <row r="125" spans="1:6">
      <c r="A125" s="26"/>
      <c r="B125" s="27"/>
      <c r="C125" s="38"/>
      <c r="D125" s="27"/>
      <c r="E125" s="27"/>
      <c r="F125" s="38"/>
    </row>
    <row r="126" spans="1:6">
      <c r="A126" s="26"/>
      <c r="B126" s="27"/>
      <c r="C126" s="38"/>
      <c r="D126" s="27"/>
      <c r="E126" s="27"/>
      <c r="F126" s="38"/>
    </row>
    <row r="127" spans="1:6">
      <c r="A127" s="26"/>
      <c r="B127" s="27"/>
      <c r="C127" s="38"/>
      <c r="D127" s="27"/>
      <c r="E127" s="27"/>
      <c r="F127" s="38"/>
    </row>
    <row r="128" spans="1:6">
      <c r="A128" s="26"/>
      <c r="B128" s="28"/>
      <c r="C128" s="38"/>
      <c r="D128" s="28"/>
      <c r="E128" s="28"/>
      <c r="F128" s="38"/>
    </row>
    <row r="129" spans="1:6">
      <c r="A129" s="24"/>
      <c r="B129" s="25"/>
      <c r="C129" s="39"/>
      <c r="D129" s="25"/>
      <c r="E129" s="25"/>
      <c r="F129" s="39"/>
    </row>
    <row r="130" spans="1:6">
      <c r="A130" s="26"/>
      <c r="B130" s="27"/>
      <c r="C130" s="38"/>
      <c r="D130" s="27"/>
      <c r="E130" s="27"/>
      <c r="F130" s="38"/>
    </row>
    <row r="131" spans="1:6">
      <c r="A131" s="26"/>
      <c r="B131" s="27"/>
      <c r="C131" s="38"/>
      <c r="D131" s="27"/>
      <c r="E131" s="27"/>
      <c r="F131" s="38"/>
    </row>
    <row r="132" spans="1:6">
      <c r="A132" s="26"/>
      <c r="B132" s="27"/>
      <c r="C132" s="38"/>
      <c r="D132" s="27"/>
      <c r="E132" s="27"/>
      <c r="F132" s="38"/>
    </row>
    <row r="133" spans="1:6">
      <c r="B133" s="26"/>
    </row>
    <row r="134" spans="1:6">
      <c r="A134" s="23"/>
      <c r="B134" s="23"/>
      <c r="C134" s="23"/>
      <c r="D134" s="23"/>
      <c r="E134" s="23"/>
      <c r="F134" s="23"/>
    </row>
    <row r="135" spans="1:6">
      <c r="A135" s="26"/>
      <c r="B135" s="27"/>
      <c r="C135" s="38"/>
      <c r="D135" s="27"/>
      <c r="E135" s="27"/>
      <c r="F135" s="38"/>
    </row>
    <row r="136" spans="1:6">
      <c r="A136" s="26"/>
      <c r="B136" s="27"/>
      <c r="C136" s="38"/>
      <c r="D136" s="27"/>
      <c r="E136" s="27"/>
      <c r="F136" s="38"/>
    </row>
    <row r="137" spans="1:6">
      <c r="A137" s="26"/>
      <c r="B137" s="27"/>
      <c r="C137" s="38"/>
      <c r="D137" s="27"/>
      <c r="E137" s="27"/>
      <c r="F137" s="38"/>
    </row>
    <row r="138" spans="1:6">
      <c r="A138" s="26"/>
      <c r="B138" s="27"/>
      <c r="C138" s="38"/>
      <c r="D138" s="27"/>
      <c r="E138" s="27"/>
      <c r="F138" s="38"/>
    </row>
    <row r="139" spans="1:6">
      <c r="A139" s="26"/>
      <c r="B139" s="27"/>
      <c r="C139" s="38"/>
      <c r="D139" s="27"/>
      <c r="E139" s="27"/>
      <c r="F139" s="38"/>
    </row>
    <row r="140" spans="1:6">
      <c r="A140" s="26"/>
      <c r="B140" s="27"/>
      <c r="C140" s="38"/>
      <c r="D140" s="27"/>
      <c r="E140" s="27"/>
      <c r="F140" s="38"/>
    </row>
    <row r="141" spans="1:6">
      <c r="A141" s="26"/>
      <c r="B141" s="27"/>
      <c r="C141" s="38"/>
      <c r="D141" s="27"/>
      <c r="E141" s="27"/>
      <c r="F141" s="38"/>
    </row>
    <row r="142" spans="1:6">
      <c r="A142" s="26"/>
      <c r="B142" s="27"/>
      <c r="C142" s="38"/>
      <c r="D142" s="27"/>
      <c r="E142" s="27"/>
      <c r="F142" s="38"/>
    </row>
    <row r="143" spans="1:6">
      <c r="A143" s="26"/>
      <c r="B143" s="27"/>
      <c r="C143" s="38"/>
      <c r="D143" s="27"/>
      <c r="E143" s="27"/>
      <c r="F143" s="38"/>
    </row>
    <row r="144" spans="1:6">
      <c r="A144" s="26"/>
      <c r="B144" s="27"/>
      <c r="C144" s="38"/>
      <c r="D144" s="27"/>
      <c r="E144" s="27"/>
      <c r="F144" s="38"/>
    </row>
    <row r="145" spans="1:6">
      <c r="A145" s="26"/>
      <c r="B145" s="28"/>
      <c r="C145" s="38"/>
      <c r="D145" s="28"/>
      <c r="E145" s="28"/>
      <c r="F145" s="38"/>
    </row>
    <row r="146" spans="1:6">
      <c r="A146" s="24"/>
      <c r="B146" s="25"/>
      <c r="C146" s="39"/>
      <c r="D146" s="25"/>
      <c r="E146" s="25"/>
      <c r="F146" s="39"/>
    </row>
    <row r="147" spans="1:6">
      <c r="A147" s="26"/>
      <c r="B147" s="27"/>
      <c r="C147" s="38"/>
      <c r="D147" s="27"/>
      <c r="E147" s="27"/>
      <c r="F147" s="38"/>
    </row>
    <row r="148" spans="1:6">
      <c r="A148" s="26"/>
      <c r="B148" s="27"/>
      <c r="C148" s="38"/>
      <c r="D148" s="27"/>
      <c r="E148" s="27"/>
      <c r="F148" s="38"/>
    </row>
    <row r="149" spans="1:6">
      <c r="A149" s="26"/>
      <c r="B149" s="27"/>
      <c r="C149" s="38"/>
      <c r="D149" s="27"/>
      <c r="E149" s="27"/>
      <c r="F149" s="38"/>
    </row>
    <row r="151" spans="1:6">
      <c r="A151" s="26"/>
    </row>
    <row r="152" spans="1:6">
      <c r="A152" s="26"/>
    </row>
    <row r="153" spans="1:6">
      <c r="A153" s="26"/>
    </row>
    <row r="154" spans="1:6">
      <c r="A154" s="26"/>
    </row>
    <row r="156" spans="1:6">
      <c r="A156" s="23"/>
    </row>
    <row r="158" spans="1:6" ht="14.25">
      <c r="A158" s="40"/>
      <c r="B158" s="41"/>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opLeftCell="A4" zoomScaleNormal="100" workbookViewId="0">
      <selection activeCell="E23" sqref="E23"/>
    </sheetView>
  </sheetViews>
  <sheetFormatPr defaultColWidth="8.85546875" defaultRowHeight="12.75"/>
  <cols>
    <col min="1" max="1" width="17.42578125" style="20" customWidth="1"/>
    <col min="2" max="2" width="11.85546875" style="20" customWidth="1"/>
    <col min="3" max="3" width="21.85546875" style="20" customWidth="1"/>
    <col min="4" max="4" width="13.85546875" style="20" customWidth="1"/>
    <col min="5" max="5" width="20.5703125" style="20" customWidth="1"/>
    <col min="6" max="11" width="11.85546875" style="20" customWidth="1"/>
    <col min="12" max="12" width="12.85546875" style="20" customWidth="1"/>
    <col min="13" max="16384" width="8.85546875" style="20"/>
  </cols>
  <sheetData>
    <row r="1" spans="1:16" ht="14.25">
      <c r="A1" s="43"/>
      <c r="B1" s="43"/>
      <c r="C1" s="43"/>
      <c r="D1" s="43"/>
      <c r="E1" s="43"/>
      <c r="F1" s="43"/>
      <c r="G1" s="43"/>
      <c r="H1" s="43"/>
      <c r="I1" s="43"/>
      <c r="J1" s="43"/>
      <c r="K1" s="43"/>
      <c r="L1" s="43"/>
      <c r="M1" s="43"/>
      <c r="N1" s="43"/>
    </row>
    <row r="2" spans="1:16" ht="14.25">
      <c r="A2" s="43"/>
      <c r="B2" s="43"/>
      <c r="C2" s="43"/>
      <c r="D2" s="43"/>
      <c r="E2" s="43"/>
      <c r="F2" s="43"/>
      <c r="G2" s="43"/>
      <c r="H2" s="43"/>
      <c r="I2" s="43"/>
      <c r="J2" s="43"/>
      <c r="K2" s="43"/>
      <c r="L2" s="43"/>
      <c r="M2" s="43"/>
      <c r="N2" s="43"/>
    </row>
    <row r="3" spans="1:16" ht="14.25">
      <c r="B3" s="43"/>
      <c r="C3" s="43"/>
      <c r="D3" s="43"/>
      <c r="E3" s="43"/>
      <c r="F3" s="43"/>
      <c r="G3" s="43"/>
      <c r="H3" s="43"/>
      <c r="I3" s="43"/>
      <c r="J3" s="43"/>
      <c r="K3" s="43"/>
      <c r="L3" s="43"/>
      <c r="M3" s="43"/>
      <c r="N3" s="43"/>
    </row>
    <row r="4" spans="1:16" ht="18">
      <c r="A4" s="50" t="s">
        <v>373</v>
      </c>
      <c r="B4" s="43"/>
      <c r="C4" s="43"/>
      <c r="D4" s="43"/>
      <c r="E4" s="43"/>
      <c r="F4" s="43"/>
      <c r="G4" s="43"/>
      <c r="H4" s="50" t="s">
        <v>695</v>
      </c>
      <c r="I4" s="43"/>
      <c r="J4" s="43"/>
      <c r="K4" s="43"/>
      <c r="L4" s="43"/>
      <c r="M4" s="43"/>
      <c r="N4" s="43"/>
    </row>
    <row r="5" spans="1:16" ht="18.75">
      <c r="A5" s="51" t="s">
        <v>374</v>
      </c>
      <c r="B5" s="43"/>
      <c r="C5" s="43"/>
      <c r="D5" s="43"/>
      <c r="E5" s="43"/>
      <c r="F5" s="43"/>
      <c r="G5" s="43"/>
      <c r="H5" s="1" t="s">
        <v>713</v>
      </c>
      <c r="I5"/>
      <c r="J5"/>
      <c r="K5"/>
      <c r="L5"/>
      <c r="M5"/>
      <c r="N5"/>
      <c r="O5"/>
      <c r="P5"/>
    </row>
    <row r="6" spans="1:16" ht="15.75" thickBot="1">
      <c r="A6" s="43"/>
      <c r="B6" s="43"/>
      <c r="C6" s="43"/>
      <c r="D6" s="43"/>
      <c r="E6" s="43"/>
      <c r="F6" s="43"/>
      <c r="G6" s="43"/>
      <c r="H6" s="1" t="s">
        <v>714</v>
      </c>
      <c r="I6"/>
      <c r="J6"/>
      <c r="K6"/>
      <c r="L6"/>
      <c r="M6"/>
      <c r="N6"/>
      <c r="O6"/>
      <c r="P6"/>
    </row>
    <row r="7" spans="1:16" ht="15.75" thickBot="1">
      <c r="A7" s="45" t="s">
        <v>375</v>
      </c>
      <c r="B7" s="43"/>
      <c r="C7" s="43"/>
      <c r="D7" s="43"/>
      <c r="E7" s="43"/>
      <c r="F7" s="43"/>
      <c r="G7" s="43"/>
      <c r="H7" s="1"/>
      <c r="I7" s="210" t="s">
        <v>696</v>
      </c>
      <c r="J7" s="211"/>
      <c r="K7" s="212"/>
      <c r="L7" s="210" t="s">
        <v>697</v>
      </c>
      <c r="M7" s="211"/>
      <c r="N7" s="212"/>
      <c r="O7"/>
      <c r="P7"/>
    </row>
    <row r="8" spans="1:16" ht="15">
      <c r="A8" s="43"/>
      <c r="B8" s="43"/>
      <c r="C8" s="43"/>
      <c r="D8" s="43"/>
      <c r="E8" s="43"/>
      <c r="F8" s="43"/>
      <c r="G8" s="43"/>
      <c r="H8" s="103" t="s">
        <v>698</v>
      </c>
      <c r="I8" s="104">
        <v>1996</v>
      </c>
      <c r="J8" s="105">
        <v>2006</v>
      </c>
      <c r="K8" s="106">
        <v>2016</v>
      </c>
      <c r="L8" s="104">
        <v>1996</v>
      </c>
      <c r="M8" s="105">
        <v>2006</v>
      </c>
      <c r="N8" s="106">
        <v>2016</v>
      </c>
      <c r="O8"/>
      <c r="P8"/>
    </row>
    <row r="9" spans="1:16" ht="15">
      <c r="A9" s="46" t="s">
        <v>1</v>
      </c>
      <c r="B9" s="46" t="s">
        <v>371</v>
      </c>
      <c r="C9" s="46" t="s">
        <v>376</v>
      </c>
      <c r="D9" s="46" t="s">
        <v>377</v>
      </c>
      <c r="E9" s="46" t="s">
        <v>378</v>
      </c>
      <c r="F9" s="43"/>
      <c r="G9" s="43"/>
      <c r="H9" s="107" t="s">
        <v>699</v>
      </c>
      <c r="I9" s="108">
        <v>1289</v>
      </c>
      <c r="J9" s="109">
        <v>1109</v>
      </c>
      <c r="K9" s="110">
        <v>1238</v>
      </c>
      <c r="L9" s="108">
        <v>72</v>
      </c>
      <c r="M9" s="109">
        <v>62</v>
      </c>
      <c r="N9" s="110">
        <v>68</v>
      </c>
      <c r="O9"/>
      <c r="P9"/>
    </row>
    <row r="10" spans="1:16" ht="15">
      <c r="A10" s="47">
        <v>2006</v>
      </c>
      <c r="B10" s="48">
        <v>51.8</v>
      </c>
      <c r="C10" s="52">
        <v>118729</v>
      </c>
      <c r="D10" s="53">
        <v>0.79</v>
      </c>
      <c r="E10" s="52">
        <v>2033</v>
      </c>
      <c r="F10" s="43"/>
      <c r="G10" s="43"/>
      <c r="H10" s="107" t="s">
        <v>700</v>
      </c>
      <c r="I10" s="108">
        <v>159</v>
      </c>
      <c r="J10" s="109">
        <v>520</v>
      </c>
      <c r="K10" s="110">
        <v>615</v>
      </c>
      <c r="L10" s="108">
        <v>21</v>
      </c>
      <c r="M10" s="109">
        <v>24</v>
      </c>
      <c r="N10" s="110">
        <v>25</v>
      </c>
      <c r="O10"/>
      <c r="P10"/>
    </row>
    <row r="11" spans="1:16" ht="15">
      <c r="A11" s="47">
        <v>2007</v>
      </c>
      <c r="B11" s="48">
        <v>55</v>
      </c>
      <c r="C11" s="52">
        <v>126334</v>
      </c>
      <c r="D11" s="53">
        <v>0.89300000000000002</v>
      </c>
      <c r="E11" s="52">
        <v>1997</v>
      </c>
      <c r="F11" s="43"/>
      <c r="G11" s="43"/>
      <c r="H11" s="107" t="s">
        <v>701</v>
      </c>
      <c r="I11" s="108">
        <v>131</v>
      </c>
      <c r="J11" s="109">
        <v>108</v>
      </c>
      <c r="K11" s="110">
        <v>113</v>
      </c>
      <c r="L11" s="108">
        <v>16</v>
      </c>
      <c r="M11" s="109">
        <v>18</v>
      </c>
      <c r="N11" s="110">
        <v>16</v>
      </c>
      <c r="O11"/>
      <c r="P11"/>
    </row>
    <row r="12" spans="1:16" ht="15">
      <c r="A12" s="47">
        <v>2008</v>
      </c>
      <c r="B12" s="48">
        <v>57.7</v>
      </c>
      <c r="C12" s="52">
        <v>129600</v>
      </c>
      <c r="D12" s="53">
        <v>0.878</v>
      </c>
      <c r="E12" s="52">
        <v>1809</v>
      </c>
      <c r="F12" s="43"/>
      <c r="G12" s="43"/>
      <c r="H12" s="107" t="s">
        <v>702</v>
      </c>
      <c r="I12" s="108">
        <v>345</v>
      </c>
      <c r="J12" s="109">
        <v>408</v>
      </c>
      <c r="K12" s="110">
        <v>470</v>
      </c>
      <c r="L12" s="108">
        <v>60</v>
      </c>
      <c r="M12" s="109">
        <v>72</v>
      </c>
      <c r="N12" s="110">
        <v>70</v>
      </c>
      <c r="O12"/>
      <c r="P12"/>
    </row>
    <row r="13" spans="1:16" ht="15">
      <c r="A13" s="47">
        <v>2009</v>
      </c>
      <c r="B13" s="48">
        <v>55</v>
      </c>
      <c r="C13" s="52">
        <v>122683</v>
      </c>
      <c r="D13" s="53">
        <v>0.67100000000000004</v>
      </c>
      <c r="E13" s="52">
        <v>1628</v>
      </c>
      <c r="F13" s="43"/>
      <c r="G13" s="43"/>
      <c r="H13" s="107" t="s">
        <v>703</v>
      </c>
      <c r="I13" s="108">
        <v>34</v>
      </c>
      <c r="J13" s="109">
        <v>38</v>
      </c>
      <c r="K13" s="110">
        <v>36</v>
      </c>
      <c r="L13" s="108">
        <v>7</v>
      </c>
      <c r="M13" s="109">
        <v>6</v>
      </c>
      <c r="N13" s="110">
        <v>6</v>
      </c>
      <c r="O13"/>
      <c r="P13"/>
    </row>
    <row r="14" spans="1:16" ht="15.75" thickBot="1">
      <c r="A14" s="47">
        <v>2010</v>
      </c>
      <c r="B14" s="48">
        <v>59</v>
      </c>
      <c r="C14" s="52">
        <v>136286</v>
      </c>
      <c r="D14" s="53">
        <v>0.79</v>
      </c>
      <c r="E14" s="52">
        <v>2085</v>
      </c>
      <c r="F14" s="43"/>
      <c r="G14" s="43"/>
      <c r="H14" s="111" t="s">
        <v>368</v>
      </c>
      <c r="I14" s="112">
        <v>1958</v>
      </c>
      <c r="J14" s="113">
        <v>2183</v>
      </c>
      <c r="K14" s="114">
        <v>2472</v>
      </c>
      <c r="L14" s="112">
        <v>176</v>
      </c>
      <c r="M14" s="113">
        <v>182</v>
      </c>
      <c r="N14" s="114">
        <v>185</v>
      </c>
      <c r="O14"/>
      <c r="P14"/>
    </row>
    <row r="15" spans="1:16" ht="15">
      <c r="A15" s="47">
        <v>2011</v>
      </c>
      <c r="B15" s="48">
        <v>62.9</v>
      </c>
      <c r="C15" s="52">
        <v>147107</v>
      </c>
      <c r="D15" s="53">
        <v>0.754</v>
      </c>
      <c r="E15" s="52">
        <v>2212</v>
      </c>
      <c r="F15" s="43"/>
      <c r="G15" s="43"/>
      <c r="H15" t="s">
        <v>704</v>
      </c>
      <c r="I15"/>
      <c r="J15"/>
      <c r="K15"/>
      <c r="L15"/>
      <c r="M15"/>
      <c r="N15"/>
      <c r="O15"/>
      <c r="P15"/>
    </row>
    <row r="16" spans="1:16" ht="15">
      <c r="A16" s="47">
        <v>2012</v>
      </c>
      <c r="B16" s="48">
        <v>66.900000000000006</v>
      </c>
      <c r="C16" s="52">
        <v>156323</v>
      </c>
      <c r="D16" s="53">
        <v>0.747</v>
      </c>
      <c r="E16" s="52">
        <v>2266</v>
      </c>
      <c r="F16" s="43"/>
      <c r="G16" s="43"/>
      <c r="H16"/>
      <c r="I16"/>
      <c r="J16"/>
      <c r="K16"/>
      <c r="L16"/>
      <c r="M16"/>
      <c r="N16"/>
      <c r="O16"/>
      <c r="P16"/>
    </row>
    <row r="17" spans="1:16" ht="15">
      <c r="A17" s="47">
        <v>2013</v>
      </c>
      <c r="B17" s="48">
        <v>67.400000000000006</v>
      </c>
      <c r="C17" s="52">
        <v>155876</v>
      </c>
      <c r="D17" s="53">
        <v>0.71499999999999997</v>
      </c>
      <c r="E17" s="52">
        <v>2169</v>
      </c>
      <c r="F17" s="43"/>
      <c r="G17" s="43"/>
      <c r="H17" t="s">
        <v>715</v>
      </c>
      <c r="I17"/>
      <c r="J17"/>
      <c r="K17"/>
      <c r="L17"/>
      <c r="M17"/>
      <c r="N17"/>
      <c r="O17"/>
      <c r="P17"/>
    </row>
    <row r="18" spans="1:16" ht="15">
      <c r="A18" s="47">
        <v>2014</v>
      </c>
      <c r="B18" s="48">
        <v>72.2</v>
      </c>
      <c r="C18" s="52">
        <v>167108</v>
      </c>
      <c r="D18" s="53">
        <v>0.73699999999999999</v>
      </c>
      <c r="E18" s="52">
        <v>2376</v>
      </c>
      <c r="F18" s="43"/>
      <c r="G18" s="43"/>
      <c r="H18"/>
      <c r="I18"/>
      <c r="J18"/>
      <c r="K18"/>
      <c r="L18"/>
      <c r="M18"/>
      <c r="N18"/>
      <c r="O18"/>
      <c r="P18"/>
    </row>
    <row r="19" spans="1:16" ht="15">
      <c r="A19" s="47">
        <v>2015</v>
      </c>
      <c r="B19" s="48">
        <v>75.5</v>
      </c>
      <c r="C19" s="52">
        <v>176255</v>
      </c>
      <c r="D19" s="53">
        <v>0.69499999999999995</v>
      </c>
      <c r="E19" s="52">
        <v>2283</v>
      </c>
      <c r="F19" s="43"/>
      <c r="G19" s="43"/>
      <c r="H19"/>
      <c r="I19"/>
      <c r="J19"/>
      <c r="K19"/>
      <c r="L19" s="7" t="s">
        <v>784</v>
      </c>
      <c r="M19" s="89">
        <f>N12</f>
        <v>70</v>
      </c>
      <c r="N19"/>
      <c r="O19"/>
      <c r="P19"/>
    </row>
    <row r="20" spans="1:16" ht="15">
      <c r="A20" s="44" t="s">
        <v>379</v>
      </c>
      <c r="B20" s="54">
        <v>4.3</v>
      </c>
      <c r="C20" s="54">
        <v>4.5</v>
      </c>
      <c r="D20" s="54">
        <v>-1.4</v>
      </c>
      <c r="E20" s="54">
        <v>1.3</v>
      </c>
      <c r="F20" s="43"/>
      <c r="G20" s="43"/>
      <c r="H20"/>
      <c r="I20"/>
      <c r="J20"/>
      <c r="K20"/>
      <c r="L20" s="7" t="s">
        <v>783</v>
      </c>
      <c r="M20" s="89">
        <f>N9+N10+N11+N13</f>
        <v>115</v>
      </c>
      <c r="N20"/>
      <c r="O20"/>
      <c r="P20"/>
    </row>
    <row r="21" spans="1:16" ht="15">
      <c r="A21" s="45" t="s">
        <v>380</v>
      </c>
      <c r="B21" s="43"/>
      <c r="C21" s="43"/>
      <c r="D21" s="43"/>
      <c r="E21" s="43"/>
      <c r="F21" s="43"/>
      <c r="G21" s="43"/>
      <c r="H21" s="43"/>
      <c r="I21" s="43"/>
      <c r="J21" s="43"/>
      <c r="K21" s="43"/>
      <c r="L21" s="43"/>
      <c r="M21" s="43"/>
      <c r="N21" s="43"/>
    </row>
    <row r="22" spans="1:16" ht="15">
      <c r="A22" s="45" t="s">
        <v>381</v>
      </c>
      <c r="B22" s="43"/>
      <c r="C22" s="43"/>
      <c r="D22" s="43"/>
      <c r="E22" s="43"/>
      <c r="F22" s="43"/>
      <c r="G22" s="43"/>
      <c r="H22" s="43"/>
      <c r="I22" s="43"/>
      <c r="J22" s="43"/>
      <c r="K22" s="43"/>
      <c r="L22" s="43"/>
      <c r="M22" s="43"/>
      <c r="N22" s="43"/>
    </row>
    <row r="23" spans="1:16" ht="15">
      <c r="A23" s="46" t="s">
        <v>382</v>
      </c>
      <c r="B23" s="43"/>
      <c r="C23" s="43"/>
      <c r="D23" s="43"/>
      <c r="E23" s="43">
        <f>C19*miles_per_km*10^6</f>
        <v>109519745605</v>
      </c>
      <c r="F23" s="43"/>
      <c r="G23" s="43"/>
      <c r="H23" s="43"/>
      <c r="I23" s="43"/>
      <c r="J23" s="43"/>
      <c r="K23" s="43"/>
      <c r="L23" s="43"/>
      <c r="M23" s="43"/>
      <c r="N23" s="43"/>
    </row>
    <row r="24" spans="1:16" ht="14.25">
      <c r="A24" s="43"/>
      <c r="B24" s="43"/>
      <c r="C24" s="43"/>
      <c r="D24" s="43"/>
      <c r="E24" s="43"/>
      <c r="F24" s="43"/>
      <c r="G24" s="43"/>
      <c r="H24" s="43"/>
      <c r="I24" s="43"/>
      <c r="J24" s="43"/>
      <c r="K24" s="43"/>
      <c r="L24" s="43"/>
      <c r="M24" s="43"/>
      <c r="N24" s="43"/>
    </row>
    <row r="25" spans="1:16" ht="14.25">
      <c r="A25" s="49">
        <v>75</v>
      </c>
      <c r="B25" s="40" t="s">
        <v>372</v>
      </c>
      <c r="C25" s="43"/>
      <c r="D25" s="43"/>
      <c r="E25" s="43"/>
      <c r="F25" s="43"/>
      <c r="G25" s="43"/>
      <c r="H25" s="43"/>
      <c r="I25" s="43"/>
      <c r="J25" s="43"/>
      <c r="K25" s="43"/>
      <c r="L25" s="43"/>
      <c r="M25" s="43"/>
      <c r="N25" s="43"/>
    </row>
    <row r="26" spans="1:16" ht="14.25">
      <c r="A26" s="43"/>
      <c r="B26" s="43"/>
      <c r="C26" s="43"/>
      <c r="D26" s="43"/>
      <c r="E26" s="43"/>
      <c r="F26" s="43"/>
      <c r="G26" s="43"/>
      <c r="H26" s="43"/>
      <c r="I26" s="43"/>
      <c r="J26" s="43"/>
      <c r="K26" s="43"/>
      <c r="L26" s="43"/>
      <c r="M26" s="43"/>
      <c r="N26" s="43"/>
    </row>
    <row r="27" spans="1:16" ht="14.25">
      <c r="C27" s="43"/>
      <c r="D27" s="43"/>
      <c r="E27" s="43"/>
      <c r="F27" s="43"/>
      <c r="G27" s="43"/>
      <c r="H27" s="43"/>
      <c r="I27" s="43"/>
      <c r="J27" s="43"/>
      <c r="K27" s="43"/>
      <c r="L27" s="43"/>
      <c r="M27" s="43"/>
      <c r="N27" s="43"/>
    </row>
    <row r="28" spans="1:16" ht="14.25">
      <c r="A28" s="42"/>
      <c r="B28" s="43"/>
      <c r="C28" s="43"/>
      <c r="D28" s="43"/>
      <c r="E28" s="43"/>
      <c r="F28" s="43"/>
      <c r="G28" s="43"/>
      <c r="H28" s="43"/>
      <c r="I28" s="43"/>
      <c r="J28" s="43"/>
      <c r="K28" s="43"/>
      <c r="L28" s="43"/>
      <c r="M28" s="43"/>
      <c r="N28" s="43"/>
    </row>
    <row r="29" spans="1:16" ht="14.25">
      <c r="A29" s="42"/>
      <c r="B29" s="43"/>
      <c r="C29" s="43"/>
      <c r="D29" s="43"/>
      <c r="E29" s="43"/>
      <c r="F29" s="43"/>
      <c r="G29" s="43"/>
      <c r="H29" s="43"/>
      <c r="I29" s="43"/>
      <c r="J29" s="43"/>
      <c r="K29" s="43"/>
      <c r="L29" s="43"/>
      <c r="M29" s="43"/>
      <c r="N29" s="43"/>
    </row>
    <row r="30" spans="1:16" ht="14.25">
      <c r="A30" s="42"/>
      <c r="B30" s="43"/>
      <c r="C30" s="43"/>
      <c r="D30" s="43"/>
      <c r="E30" s="43"/>
      <c r="F30" s="43"/>
      <c r="G30" s="43"/>
      <c r="H30" s="43"/>
      <c r="I30" s="43"/>
      <c r="J30" s="43"/>
      <c r="K30" s="43"/>
      <c r="L30" s="43"/>
      <c r="M30" s="43"/>
      <c r="N30" s="43"/>
    </row>
    <row r="31" spans="1:16" ht="18">
      <c r="A31" s="50" t="s">
        <v>383</v>
      </c>
      <c r="B31" s="43"/>
      <c r="C31" s="43"/>
      <c r="D31" s="43"/>
      <c r="E31" s="43"/>
      <c r="F31" s="43"/>
      <c r="G31" s="43"/>
      <c r="H31" s="43"/>
      <c r="I31" s="43"/>
      <c r="J31" s="43"/>
      <c r="K31" s="43"/>
      <c r="L31" s="43"/>
      <c r="M31" s="43"/>
      <c r="N31" s="43"/>
    </row>
    <row r="32" spans="1:16" ht="18.75">
      <c r="A32" s="51" t="s">
        <v>384</v>
      </c>
      <c r="B32" s="55"/>
      <c r="C32" s="55"/>
      <c r="D32" s="43"/>
      <c r="E32" s="43"/>
      <c r="F32" s="43"/>
      <c r="G32" s="43"/>
      <c r="H32" s="43"/>
      <c r="I32" s="43"/>
      <c r="J32" s="43"/>
      <c r="K32" s="43"/>
      <c r="L32" s="43"/>
      <c r="M32" s="43"/>
      <c r="N32" s="43"/>
    </row>
    <row r="33" spans="1:14" ht="14.25">
      <c r="A33" s="43"/>
      <c r="B33" s="43"/>
      <c r="C33" s="43"/>
      <c r="D33" s="43"/>
      <c r="E33" s="43"/>
      <c r="F33" s="43"/>
      <c r="G33" s="43"/>
      <c r="H33" s="43"/>
      <c r="I33" s="43"/>
      <c r="J33" s="43"/>
      <c r="K33" s="43"/>
      <c r="L33" s="43"/>
      <c r="M33" s="43"/>
      <c r="N33" s="43"/>
    </row>
    <row r="34" spans="1:14" ht="15">
      <c r="A34" s="45" t="s">
        <v>385</v>
      </c>
      <c r="B34" s="43"/>
      <c r="C34" s="43"/>
      <c r="D34" s="43"/>
      <c r="E34" s="43"/>
      <c r="F34" s="43"/>
      <c r="G34" s="43"/>
      <c r="H34" s="43"/>
      <c r="I34" s="43"/>
      <c r="J34" s="43"/>
      <c r="K34" s="43"/>
      <c r="L34" s="43"/>
      <c r="M34" s="43"/>
      <c r="N34" s="43"/>
    </row>
    <row r="35" spans="1:14" ht="14.25">
      <c r="A35" s="43"/>
      <c r="B35" s="43"/>
      <c r="C35" s="43"/>
      <c r="D35" s="43"/>
      <c r="E35" s="43"/>
      <c r="F35" s="43"/>
      <c r="G35" s="43"/>
      <c r="H35" s="43"/>
      <c r="I35" s="43"/>
      <c r="J35" s="43"/>
      <c r="K35" s="43"/>
      <c r="L35" s="43"/>
      <c r="M35" s="43"/>
      <c r="N35" s="43"/>
    </row>
    <row r="36" spans="1:14" ht="15">
      <c r="A36" s="43"/>
      <c r="B36" s="56">
        <v>2007</v>
      </c>
      <c r="C36" s="56">
        <v>2008</v>
      </c>
      <c r="D36" s="56">
        <v>2009</v>
      </c>
      <c r="E36" s="56">
        <v>2010</v>
      </c>
      <c r="F36" s="56">
        <v>2011</v>
      </c>
      <c r="G36" s="56">
        <v>2012</v>
      </c>
      <c r="H36" s="56">
        <v>2013</v>
      </c>
      <c r="I36" s="56">
        <v>2014</v>
      </c>
      <c r="J36" s="46" t="s">
        <v>386</v>
      </c>
      <c r="K36" s="46" t="s">
        <v>387</v>
      </c>
      <c r="L36" s="43"/>
      <c r="M36" s="43"/>
      <c r="N36" s="43"/>
    </row>
    <row r="37" spans="1:14" ht="15">
      <c r="A37" s="45" t="s">
        <v>362</v>
      </c>
      <c r="B37" s="52">
        <v>51006</v>
      </c>
      <c r="C37" s="52">
        <v>49697</v>
      </c>
      <c r="D37" s="52">
        <v>40813</v>
      </c>
      <c r="E37" s="52">
        <v>49456</v>
      </c>
      <c r="F37" s="52">
        <v>52577</v>
      </c>
      <c r="G37" s="52">
        <v>56322</v>
      </c>
      <c r="H37" s="52">
        <v>56587</v>
      </c>
      <c r="I37" s="52">
        <v>53511</v>
      </c>
      <c r="J37" s="52">
        <v>52972</v>
      </c>
      <c r="K37" s="52">
        <v>52063</v>
      </c>
      <c r="L37" s="43"/>
      <c r="M37" s="43"/>
      <c r="N37" s="43"/>
    </row>
    <row r="38" spans="1:14" ht="15">
      <c r="A38" s="45" t="s">
        <v>363</v>
      </c>
      <c r="B38" s="52">
        <v>122604</v>
      </c>
      <c r="C38" s="52">
        <v>117951</v>
      </c>
      <c r="D38" s="52">
        <v>115532</v>
      </c>
      <c r="E38" s="52">
        <v>121480</v>
      </c>
      <c r="F38" s="52">
        <v>125017</v>
      </c>
      <c r="G38" s="52">
        <v>126078</v>
      </c>
      <c r="H38" s="52">
        <v>120363</v>
      </c>
      <c r="I38" s="52">
        <v>128376</v>
      </c>
      <c r="J38" s="52">
        <v>132397</v>
      </c>
      <c r="K38" s="52">
        <v>129981</v>
      </c>
      <c r="L38" s="43"/>
      <c r="M38" s="43"/>
      <c r="N38" s="43"/>
    </row>
    <row r="39" spans="1:14" ht="14.25">
      <c r="A39" s="44" t="s">
        <v>364</v>
      </c>
      <c r="B39" s="57">
        <v>173610</v>
      </c>
      <c r="C39" s="57">
        <v>167649</v>
      </c>
      <c r="D39" s="57">
        <v>156345</v>
      </c>
      <c r="E39" s="57">
        <v>170936</v>
      </c>
      <c r="F39" s="57">
        <v>177595</v>
      </c>
      <c r="G39" s="57">
        <v>182400</v>
      </c>
      <c r="H39" s="57">
        <v>176950</v>
      </c>
      <c r="I39" s="57">
        <v>181887</v>
      </c>
      <c r="J39" s="57">
        <v>185368</v>
      </c>
      <c r="K39" s="57">
        <v>182044</v>
      </c>
      <c r="L39" s="43"/>
      <c r="M39" s="43"/>
      <c r="N39" s="43"/>
    </row>
    <row r="40" spans="1:14" ht="15">
      <c r="A40" s="45" t="s">
        <v>366</v>
      </c>
      <c r="B40" s="52">
        <v>25197</v>
      </c>
      <c r="C40" s="52">
        <v>27292</v>
      </c>
      <c r="D40" s="52">
        <v>22934</v>
      </c>
      <c r="E40" s="52">
        <v>30319</v>
      </c>
      <c r="F40" s="52">
        <v>34204</v>
      </c>
      <c r="G40" s="52">
        <v>37959</v>
      </c>
      <c r="H40" s="52">
        <v>40464</v>
      </c>
      <c r="I40" s="52">
        <v>40902</v>
      </c>
      <c r="J40" s="52">
        <v>35781</v>
      </c>
      <c r="K40" s="52">
        <v>34493</v>
      </c>
      <c r="L40" s="43"/>
      <c r="M40" s="43"/>
      <c r="N40" s="43"/>
    </row>
    <row r="41" spans="1:14" ht="15">
      <c r="A41" s="45" t="s">
        <v>365</v>
      </c>
      <c r="B41" s="52">
        <v>74969</v>
      </c>
      <c r="C41" s="52">
        <v>68557</v>
      </c>
      <c r="D41" s="52">
        <v>49331</v>
      </c>
      <c r="E41" s="52">
        <v>60086</v>
      </c>
      <c r="F41" s="52">
        <v>62878</v>
      </c>
      <c r="G41" s="52">
        <v>65258</v>
      </c>
      <c r="H41" s="52">
        <v>73588</v>
      </c>
      <c r="I41" s="52">
        <v>75741</v>
      </c>
      <c r="J41" s="52">
        <v>74903</v>
      </c>
      <c r="K41" s="52">
        <v>72557</v>
      </c>
      <c r="L41" s="43"/>
      <c r="M41" s="43"/>
      <c r="N41" s="43"/>
    </row>
    <row r="42" spans="1:14" ht="15">
      <c r="A42" s="45" t="s">
        <v>388</v>
      </c>
      <c r="B42" s="52">
        <v>7466</v>
      </c>
      <c r="C42" s="52">
        <v>6990</v>
      </c>
      <c r="D42" s="52">
        <v>6185</v>
      </c>
      <c r="E42" s="52">
        <v>6494</v>
      </c>
      <c r="F42" s="52">
        <v>7070</v>
      </c>
      <c r="G42" s="52">
        <v>8178</v>
      </c>
      <c r="H42" s="52">
        <v>9389</v>
      </c>
      <c r="I42" s="52">
        <v>10624</v>
      </c>
      <c r="J42" s="52">
        <v>8856</v>
      </c>
      <c r="K42" s="52">
        <v>8341</v>
      </c>
      <c r="L42" s="43"/>
      <c r="M42" s="43"/>
      <c r="N42" s="43"/>
    </row>
    <row r="43" spans="1:14" ht="15">
      <c r="A43" s="45" t="s">
        <v>389</v>
      </c>
      <c r="B43" s="52">
        <v>73546</v>
      </c>
      <c r="C43" s="52">
        <v>66879</v>
      </c>
      <c r="D43" s="52">
        <v>48097</v>
      </c>
      <c r="E43" s="52">
        <v>58712</v>
      </c>
      <c r="F43" s="52">
        <v>61575</v>
      </c>
      <c r="G43" s="52">
        <v>63940</v>
      </c>
      <c r="H43" s="52">
        <v>72387</v>
      </c>
      <c r="I43" s="52">
        <v>74597</v>
      </c>
      <c r="J43" s="52">
        <v>73558</v>
      </c>
      <c r="K43" s="52">
        <v>70949</v>
      </c>
      <c r="L43" s="43"/>
      <c r="M43" s="43"/>
      <c r="N43" s="43"/>
    </row>
    <row r="44" spans="1:14" ht="15">
      <c r="A44" s="45" t="s">
        <v>390</v>
      </c>
      <c r="B44" s="52">
        <v>1424</v>
      </c>
      <c r="C44" s="52">
        <v>1678</v>
      </c>
      <c r="D44" s="52">
        <v>1234</v>
      </c>
      <c r="E44" s="52">
        <v>1374</v>
      </c>
      <c r="F44" s="52">
        <v>1304</v>
      </c>
      <c r="G44" s="52">
        <v>1318</v>
      </c>
      <c r="H44" s="52">
        <v>1201</v>
      </c>
      <c r="I44" s="52">
        <v>1144</v>
      </c>
      <c r="J44" s="52">
        <v>1345</v>
      </c>
      <c r="K44" s="52">
        <v>1609</v>
      </c>
      <c r="L44" s="43"/>
      <c r="M44" s="43"/>
      <c r="N44" s="43"/>
    </row>
    <row r="45" spans="1:14" ht="15">
      <c r="A45" s="45" t="s">
        <v>391</v>
      </c>
      <c r="B45" s="47">
        <v>139</v>
      </c>
      <c r="C45" s="47">
        <v>124</v>
      </c>
      <c r="D45" s="47">
        <v>156</v>
      </c>
      <c r="E45" s="47">
        <v>280</v>
      </c>
      <c r="F45" s="47">
        <v>329</v>
      </c>
      <c r="G45" s="47">
        <v>403</v>
      </c>
      <c r="H45" s="47">
        <v>407</v>
      </c>
      <c r="I45" s="47">
        <v>507</v>
      </c>
      <c r="J45" s="47">
        <v>442</v>
      </c>
      <c r="K45" s="47">
        <v>472</v>
      </c>
      <c r="L45" s="43"/>
      <c r="M45" s="43"/>
      <c r="N45" s="43"/>
    </row>
    <row r="46" spans="1:14" ht="15">
      <c r="A46" s="45" t="s">
        <v>392</v>
      </c>
      <c r="B46" s="47">
        <v>0</v>
      </c>
      <c r="C46" s="47">
        <v>0</v>
      </c>
      <c r="D46" s="47">
        <v>2</v>
      </c>
      <c r="E46" s="47">
        <v>0</v>
      </c>
      <c r="F46" s="47">
        <v>4</v>
      </c>
      <c r="G46" s="47">
        <v>8</v>
      </c>
      <c r="H46" s="47">
        <v>8</v>
      </c>
      <c r="I46" s="47">
        <v>6</v>
      </c>
      <c r="J46" s="47">
        <v>0</v>
      </c>
      <c r="K46" s="47">
        <v>0</v>
      </c>
      <c r="L46" s="43"/>
      <c r="M46" s="43"/>
      <c r="N46" s="43"/>
    </row>
    <row r="47" spans="1:14" ht="15">
      <c r="A47" s="45" t="s">
        <v>393</v>
      </c>
      <c r="B47" s="52">
        <v>25059</v>
      </c>
      <c r="C47" s="52">
        <v>27168</v>
      </c>
      <c r="D47" s="52">
        <v>22779</v>
      </c>
      <c r="E47" s="52">
        <v>30039</v>
      </c>
      <c r="F47" s="52">
        <v>33875</v>
      </c>
      <c r="G47" s="52">
        <v>37556</v>
      </c>
      <c r="H47" s="52">
        <v>40057</v>
      </c>
      <c r="I47" s="52">
        <v>40396</v>
      </c>
      <c r="J47" s="52">
        <v>35339</v>
      </c>
      <c r="K47" s="52">
        <v>34021</v>
      </c>
      <c r="L47" s="43"/>
      <c r="M47" s="43"/>
      <c r="N47" s="43"/>
    </row>
    <row r="48" spans="1:14" ht="15">
      <c r="A48" s="45" t="s">
        <v>394</v>
      </c>
      <c r="B48" s="47">
        <v>3</v>
      </c>
      <c r="C48" s="47">
        <v>5</v>
      </c>
      <c r="D48" s="47">
        <v>4</v>
      </c>
      <c r="E48" s="47">
        <v>7</v>
      </c>
      <c r="F48" s="47">
        <v>5</v>
      </c>
      <c r="G48" s="47">
        <v>10</v>
      </c>
      <c r="H48" s="47">
        <v>11</v>
      </c>
      <c r="I48" s="47">
        <v>13</v>
      </c>
      <c r="J48" s="47">
        <v>11</v>
      </c>
      <c r="K48" s="47">
        <v>5</v>
      </c>
      <c r="L48" s="43"/>
      <c r="M48" s="43"/>
      <c r="N48" s="43"/>
    </row>
    <row r="49" spans="1:14" ht="15">
      <c r="A49" s="45" t="s">
        <v>395</v>
      </c>
      <c r="B49" s="52">
        <v>7463</v>
      </c>
      <c r="C49" s="52">
        <v>6985</v>
      </c>
      <c r="D49" s="52">
        <v>6179</v>
      </c>
      <c r="E49" s="52">
        <v>6487</v>
      </c>
      <c r="F49" s="52">
        <v>7061</v>
      </c>
      <c r="G49" s="52">
        <v>8160</v>
      </c>
      <c r="H49" s="52">
        <v>9369</v>
      </c>
      <c r="I49" s="52">
        <v>10604</v>
      </c>
      <c r="J49" s="52">
        <v>8845</v>
      </c>
      <c r="K49" s="52">
        <v>8336</v>
      </c>
      <c r="L49" s="43"/>
      <c r="M49" s="43"/>
      <c r="N49" s="43"/>
    </row>
    <row r="50" spans="1:14" ht="14.25">
      <c r="A50" s="44" t="s">
        <v>367</v>
      </c>
      <c r="B50" s="57">
        <v>107633</v>
      </c>
      <c r="C50" s="57">
        <v>102839</v>
      </c>
      <c r="D50" s="57">
        <v>78450</v>
      </c>
      <c r="E50" s="57">
        <v>96899</v>
      </c>
      <c r="F50" s="57">
        <v>104153</v>
      </c>
      <c r="G50" s="57">
        <v>111395</v>
      </c>
      <c r="H50" s="57">
        <v>123440</v>
      </c>
      <c r="I50" s="57">
        <v>127266</v>
      </c>
      <c r="J50" s="57">
        <v>119540</v>
      </c>
      <c r="K50" s="57">
        <v>115391</v>
      </c>
      <c r="L50" s="43"/>
      <c r="M50" s="43"/>
      <c r="N50" s="43"/>
    </row>
    <row r="51" spans="1:14" ht="15">
      <c r="A51" s="43"/>
      <c r="B51" s="43"/>
      <c r="C51" s="43"/>
      <c r="D51" s="43"/>
      <c r="E51" s="43"/>
      <c r="F51" s="45" t="s">
        <v>396</v>
      </c>
      <c r="G51" s="43"/>
      <c r="H51" s="43"/>
      <c r="I51" s="43"/>
      <c r="J51" s="43"/>
      <c r="K51" s="43"/>
      <c r="L51" s="43"/>
      <c r="M51" s="43"/>
      <c r="N51" s="43"/>
    </row>
    <row r="52" spans="1:14" ht="15">
      <c r="A52" s="43"/>
      <c r="B52" s="56">
        <v>2007</v>
      </c>
      <c r="C52" s="56">
        <v>2008</v>
      </c>
      <c r="D52" s="56">
        <v>2009</v>
      </c>
      <c r="E52" s="56">
        <v>2010</v>
      </c>
      <c r="F52" s="56">
        <v>2011</v>
      </c>
      <c r="G52" s="56">
        <v>2012</v>
      </c>
      <c r="H52" s="56">
        <v>2013</v>
      </c>
      <c r="I52" s="56">
        <v>2014</v>
      </c>
      <c r="J52" s="46" t="s">
        <v>386</v>
      </c>
      <c r="K52" s="46" t="s">
        <v>387</v>
      </c>
      <c r="L52" s="43"/>
      <c r="M52" s="43"/>
      <c r="N52" s="43"/>
    </row>
    <row r="53" spans="1:14" ht="15">
      <c r="A53" s="45" t="s">
        <v>362</v>
      </c>
      <c r="B53" s="52">
        <v>38497</v>
      </c>
      <c r="C53" s="52">
        <v>37884</v>
      </c>
      <c r="D53" s="52">
        <v>31174</v>
      </c>
      <c r="E53" s="52">
        <v>36848</v>
      </c>
      <c r="F53" s="52">
        <v>42368</v>
      </c>
      <c r="G53" s="52">
        <v>47191</v>
      </c>
      <c r="H53" s="52">
        <v>48403</v>
      </c>
      <c r="I53" s="52">
        <v>44694</v>
      </c>
      <c r="J53" s="52">
        <v>43365</v>
      </c>
      <c r="K53" s="52">
        <v>43783</v>
      </c>
      <c r="L53" s="43"/>
      <c r="M53" s="43"/>
      <c r="N53" s="43"/>
    </row>
    <row r="54" spans="1:14" ht="15">
      <c r="A54" s="45" t="s">
        <v>363</v>
      </c>
      <c r="B54" s="52">
        <v>207037</v>
      </c>
      <c r="C54" s="52">
        <v>198958</v>
      </c>
      <c r="D54" s="52">
        <v>185113</v>
      </c>
      <c r="E54" s="52">
        <v>203444</v>
      </c>
      <c r="F54" s="52">
        <v>206100</v>
      </c>
      <c r="G54" s="52">
        <v>209431</v>
      </c>
      <c r="H54" s="52">
        <v>210214</v>
      </c>
      <c r="I54" s="52">
        <v>232708</v>
      </c>
      <c r="J54" s="52">
        <v>239415</v>
      </c>
      <c r="K54" s="52">
        <v>233189</v>
      </c>
      <c r="L54" s="43"/>
      <c r="M54" s="43"/>
      <c r="N54" s="43"/>
    </row>
    <row r="55" spans="1:14" ht="14.25">
      <c r="A55" s="44" t="s">
        <v>364</v>
      </c>
      <c r="B55" s="57">
        <v>245534</v>
      </c>
      <c r="C55" s="57">
        <v>236842</v>
      </c>
      <c r="D55" s="57">
        <v>216287</v>
      </c>
      <c r="E55" s="57">
        <v>240292</v>
      </c>
      <c r="F55" s="57">
        <v>248468</v>
      </c>
      <c r="G55" s="57">
        <v>256622</v>
      </c>
      <c r="H55" s="57">
        <v>258617</v>
      </c>
      <c r="I55" s="57">
        <v>277402</v>
      </c>
      <c r="J55" s="57">
        <v>282780</v>
      </c>
      <c r="K55" s="57">
        <v>276972</v>
      </c>
      <c r="L55" s="43"/>
      <c r="M55" s="43"/>
      <c r="N55" s="43"/>
    </row>
    <row r="56" spans="1:14" ht="15">
      <c r="A56" s="45" t="s">
        <v>366</v>
      </c>
      <c r="B56" s="52">
        <v>21054</v>
      </c>
      <c r="C56" s="52">
        <v>22403</v>
      </c>
      <c r="D56" s="52">
        <v>19963</v>
      </c>
      <c r="E56" s="52">
        <v>23585</v>
      </c>
      <c r="F56" s="52">
        <v>25534</v>
      </c>
      <c r="G56" s="52">
        <v>30704</v>
      </c>
      <c r="H56" s="52">
        <v>33683</v>
      </c>
      <c r="I56" s="52">
        <v>34683</v>
      </c>
      <c r="J56" s="52">
        <v>29259</v>
      </c>
      <c r="K56" s="52">
        <v>27304</v>
      </c>
      <c r="L56" s="43"/>
      <c r="M56" s="43"/>
      <c r="N56" s="43"/>
    </row>
    <row r="57" spans="1:14" ht="15">
      <c r="A57" s="45" t="s">
        <v>365</v>
      </c>
      <c r="B57" s="52">
        <v>74031</v>
      </c>
      <c r="C57" s="52">
        <v>68552</v>
      </c>
      <c r="D57" s="52">
        <v>52300</v>
      </c>
      <c r="E57" s="52">
        <v>62232</v>
      </c>
      <c r="F57" s="52">
        <v>67453</v>
      </c>
      <c r="G57" s="52">
        <v>72158</v>
      </c>
      <c r="H57" s="52">
        <v>82923</v>
      </c>
      <c r="I57" s="52">
        <v>87694</v>
      </c>
      <c r="J57" s="52">
        <v>88523</v>
      </c>
      <c r="K57" s="52">
        <v>83357</v>
      </c>
      <c r="L57" s="43"/>
      <c r="M57" s="43"/>
      <c r="N57" s="43"/>
    </row>
    <row r="58" spans="1:14" ht="15">
      <c r="A58" s="45" t="s">
        <v>388</v>
      </c>
      <c r="B58" s="52">
        <v>7303</v>
      </c>
      <c r="C58" s="52">
        <v>7026</v>
      </c>
      <c r="D58" s="52">
        <v>6236</v>
      </c>
      <c r="E58" s="52">
        <v>6527</v>
      </c>
      <c r="F58" s="52">
        <v>6368</v>
      </c>
      <c r="G58" s="52">
        <v>8812</v>
      </c>
      <c r="H58" s="52">
        <v>11042</v>
      </c>
      <c r="I58" s="52">
        <v>14290</v>
      </c>
      <c r="J58" s="52">
        <v>12424</v>
      </c>
      <c r="K58" s="52">
        <v>10155</v>
      </c>
      <c r="L58" s="43"/>
      <c r="M58" s="43"/>
      <c r="N58" s="43"/>
    </row>
    <row r="59" spans="1:14" ht="15">
      <c r="A59" s="45" t="s">
        <v>389</v>
      </c>
      <c r="B59" s="52">
        <v>72978</v>
      </c>
      <c r="C59" s="52">
        <v>67409</v>
      </c>
      <c r="D59" s="52">
        <v>51299</v>
      </c>
      <c r="E59" s="52">
        <v>61193</v>
      </c>
      <c r="F59" s="52">
        <v>66362</v>
      </c>
      <c r="G59" s="52">
        <v>71120</v>
      </c>
      <c r="H59" s="52">
        <v>81949</v>
      </c>
      <c r="I59" s="52">
        <v>86739</v>
      </c>
      <c r="J59" s="52">
        <v>87401</v>
      </c>
      <c r="K59" s="52">
        <v>81936</v>
      </c>
      <c r="L59" s="43"/>
      <c r="M59" s="43"/>
      <c r="N59" s="43"/>
    </row>
    <row r="60" spans="1:14" ht="15">
      <c r="A60" s="45" t="s">
        <v>390</v>
      </c>
      <c r="B60" s="52">
        <v>1052</v>
      </c>
      <c r="C60" s="52">
        <v>1143</v>
      </c>
      <c r="D60" s="52">
        <v>1001</v>
      </c>
      <c r="E60" s="52">
        <v>1039</v>
      </c>
      <c r="F60" s="52">
        <v>1091</v>
      </c>
      <c r="G60" s="52">
        <v>1038</v>
      </c>
      <c r="H60" s="47">
        <v>973</v>
      </c>
      <c r="I60" s="47">
        <v>955</v>
      </c>
      <c r="J60" s="52">
        <v>1122</v>
      </c>
      <c r="K60" s="52">
        <v>1421</v>
      </c>
      <c r="L60" s="43"/>
      <c r="M60" s="43"/>
      <c r="N60" s="43"/>
    </row>
    <row r="61" spans="1:14" ht="15">
      <c r="A61" s="45" t="s">
        <v>391</v>
      </c>
      <c r="B61" s="47">
        <v>103</v>
      </c>
      <c r="C61" s="47">
        <v>93</v>
      </c>
      <c r="D61" s="47">
        <v>113</v>
      </c>
      <c r="E61" s="47">
        <v>236</v>
      </c>
      <c r="F61" s="47">
        <v>289</v>
      </c>
      <c r="G61" s="47">
        <v>398</v>
      </c>
      <c r="H61" s="47">
        <v>395</v>
      </c>
      <c r="I61" s="47">
        <v>528</v>
      </c>
      <c r="J61" s="47">
        <v>407</v>
      </c>
      <c r="K61" s="47">
        <v>446</v>
      </c>
      <c r="L61" s="43"/>
      <c r="M61" s="43"/>
      <c r="N61" s="43"/>
    </row>
    <row r="62" spans="1:14" ht="15">
      <c r="A62" s="45" t="s">
        <v>392</v>
      </c>
      <c r="B62" s="47">
        <v>0</v>
      </c>
      <c r="C62" s="47">
        <v>0</v>
      </c>
      <c r="D62" s="47">
        <v>1</v>
      </c>
      <c r="E62" s="47">
        <v>0</v>
      </c>
      <c r="F62" s="47">
        <v>2</v>
      </c>
      <c r="G62" s="47">
        <v>11</v>
      </c>
      <c r="H62" s="47">
        <v>11</v>
      </c>
      <c r="I62" s="47">
        <v>3</v>
      </c>
      <c r="J62" s="47">
        <v>0</v>
      </c>
      <c r="K62" s="47">
        <v>0</v>
      </c>
      <c r="L62" s="43"/>
      <c r="M62" s="43"/>
      <c r="N62" s="43"/>
    </row>
    <row r="63" spans="1:14" ht="15">
      <c r="A63" s="45" t="s">
        <v>393</v>
      </c>
      <c r="B63" s="52">
        <v>20951</v>
      </c>
      <c r="C63" s="52">
        <v>22310</v>
      </c>
      <c r="D63" s="52">
        <v>19850</v>
      </c>
      <c r="E63" s="52">
        <v>23348</v>
      </c>
      <c r="F63" s="52">
        <v>25246</v>
      </c>
      <c r="G63" s="52">
        <v>30307</v>
      </c>
      <c r="H63" s="52">
        <v>33288</v>
      </c>
      <c r="I63" s="52">
        <v>34154</v>
      </c>
      <c r="J63" s="52">
        <v>28852</v>
      </c>
      <c r="K63" s="52">
        <v>26858</v>
      </c>
      <c r="L63" s="43"/>
      <c r="M63" s="43"/>
      <c r="N63" s="43"/>
    </row>
    <row r="64" spans="1:14" ht="15">
      <c r="A64" s="45" t="s">
        <v>394</v>
      </c>
      <c r="B64" s="47">
        <v>3</v>
      </c>
      <c r="C64" s="47">
        <v>4</v>
      </c>
      <c r="D64" s="47">
        <v>3</v>
      </c>
      <c r="E64" s="47">
        <v>6</v>
      </c>
      <c r="F64" s="47">
        <v>4</v>
      </c>
      <c r="G64" s="47">
        <v>9</v>
      </c>
      <c r="H64" s="47">
        <v>10</v>
      </c>
      <c r="I64" s="47">
        <v>12</v>
      </c>
      <c r="J64" s="47">
        <v>11</v>
      </c>
      <c r="K64" s="47">
        <v>4</v>
      </c>
      <c r="L64" s="43"/>
      <c r="M64" s="43"/>
      <c r="N64" s="43"/>
    </row>
    <row r="65" spans="1:14" ht="15">
      <c r="A65" s="45" t="s">
        <v>395</v>
      </c>
      <c r="B65" s="52">
        <v>7300</v>
      </c>
      <c r="C65" s="52">
        <v>7022</v>
      </c>
      <c r="D65" s="52">
        <v>6233</v>
      </c>
      <c r="E65" s="52">
        <v>6521</v>
      </c>
      <c r="F65" s="52">
        <v>6362</v>
      </c>
      <c r="G65" s="52">
        <v>8793</v>
      </c>
      <c r="H65" s="52">
        <v>11022</v>
      </c>
      <c r="I65" s="52">
        <v>14276</v>
      </c>
      <c r="J65" s="52">
        <v>12413</v>
      </c>
      <c r="K65" s="52">
        <v>10150</v>
      </c>
      <c r="L65" s="43"/>
      <c r="M65" s="43"/>
      <c r="N65" s="43"/>
    </row>
    <row r="66" spans="1:14" ht="14.25">
      <c r="A66" s="44" t="s">
        <v>367</v>
      </c>
      <c r="B66" s="57">
        <v>102388</v>
      </c>
      <c r="C66" s="57">
        <v>97982</v>
      </c>
      <c r="D66" s="57">
        <v>78499</v>
      </c>
      <c r="E66" s="57">
        <v>92343</v>
      </c>
      <c r="F66" s="57">
        <v>99356</v>
      </c>
      <c r="G66" s="57">
        <v>111674</v>
      </c>
      <c r="H66" s="57">
        <v>127649</v>
      </c>
      <c r="I66" s="57">
        <v>136667</v>
      </c>
      <c r="J66" s="57">
        <v>130205</v>
      </c>
      <c r="K66" s="57">
        <v>120815</v>
      </c>
      <c r="L66" s="43"/>
      <c r="M66" s="43"/>
      <c r="N66" s="43"/>
    </row>
    <row r="67" spans="1:14" ht="14.25">
      <c r="A67" s="43"/>
      <c r="B67" s="43"/>
      <c r="C67" s="43"/>
      <c r="D67" s="43"/>
      <c r="E67" s="43"/>
      <c r="F67" s="43"/>
      <c r="G67" s="43"/>
      <c r="H67" s="43"/>
      <c r="I67" s="43"/>
      <c r="J67" s="43"/>
      <c r="K67" s="43"/>
      <c r="L67" s="43"/>
      <c r="M67" s="43"/>
      <c r="N67" s="43"/>
    </row>
    <row r="68" spans="1:14" ht="15">
      <c r="A68" s="45" t="s">
        <v>397</v>
      </c>
      <c r="B68" s="43"/>
      <c r="C68" s="43"/>
      <c r="D68" s="43"/>
      <c r="E68" s="43"/>
      <c r="F68" s="43"/>
      <c r="G68" s="43"/>
      <c r="H68" s="43"/>
      <c r="I68" s="43"/>
      <c r="J68" s="43"/>
      <c r="K68" s="43"/>
      <c r="L68" s="43"/>
      <c r="M68" s="43"/>
      <c r="N68" s="43"/>
    </row>
    <row r="69" spans="1:14" ht="14.25">
      <c r="A69" s="43"/>
      <c r="B69" s="43"/>
      <c r="C69" s="43"/>
      <c r="D69" s="43"/>
      <c r="E69" s="43"/>
      <c r="F69" s="43"/>
      <c r="G69" s="43"/>
      <c r="H69" s="43"/>
      <c r="I69" s="43"/>
      <c r="J69" s="43"/>
      <c r="K69" s="43"/>
      <c r="L69" s="43"/>
      <c r="M69" s="43"/>
      <c r="N69" s="43"/>
    </row>
    <row r="70" spans="1:14" ht="15">
      <c r="A70" s="46" t="s">
        <v>398</v>
      </c>
      <c r="B70" s="43"/>
      <c r="C70" s="43"/>
      <c r="D70" s="43"/>
      <c r="E70" s="43"/>
      <c r="F70" s="43"/>
      <c r="G70" s="43"/>
      <c r="H70" s="43"/>
      <c r="I70" s="43"/>
      <c r="J70" s="43"/>
      <c r="K70" s="43"/>
      <c r="L70" s="43"/>
      <c r="M70" s="43"/>
      <c r="N70" s="43"/>
    </row>
    <row r="71" spans="1:14" ht="14.25">
      <c r="A71" s="43"/>
      <c r="B71" s="43"/>
      <c r="C71" s="43"/>
      <c r="D71" s="43"/>
      <c r="E71" s="43"/>
      <c r="F71" s="43"/>
      <c r="G71" s="43"/>
      <c r="H71" s="43"/>
      <c r="I71" s="43"/>
      <c r="J71" s="43"/>
      <c r="K71" s="43"/>
      <c r="L71" s="43"/>
      <c r="M71" s="43"/>
      <c r="N71" s="43"/>
    </row>
    <row r="72" spans="1:14" ht="15">
      <c r="A72" s="58"/>
      <c r="B72" s="58"/>
      <c r="C72" s="58"/>
      <c r="D72" s="58"/>
      <c r="E72" s="58"/>
      <c r="F72" s="58"/>
      <c r="G72" s="58"/>
      <c r="H72" s="58"/>
      <c r="I72" s="58"/>
      <c r="J72" s="58"/>
      <c r="K72" s="58"/>
      <c r="L72" s="58"/>
      <c r="M72" s="58"/>
      <c r="N72" s="43"/>
    </row>
    <row r="73" spans="1:14" ht="15">
      <c r="A73" s="58"/>
      <c r="B73" s="58"/>
      <c r="C73" s="58"/>
      <c r="D73" s="58"/>
      <c r="E73" s="58"/>
      <c r="F73" s="58"/>
      <c r="G73" s="58"/>
      <c r="H73" s="58"/>
      <c r="I73" s="58"/>
      <c r="J73" s="58"/>
      <c r="K73" s="58"/>
      <c r="L73" s="58"/>
      <c r="M73" s="58"/>
      <c r="N73" s="43"/>
    </row>
    <row r="74" spans="1:14" ht="15">
      <c r="A74" s="58"/>
      <c r="B74" s="58"/>
      <c r="C74" s="58"/>
      <c r="D74" s="58"/>
      <c r="E74" s="58"/>
      <c r="F74" s="58"/>
      <c r="G74" s="58"/>
      <c r="H74" s="58"/>
      <c r="I74" s="58"/>
      <c r="J74" s="58"/>
      <c r="K74" s="58"/>
      <c r="L74" s="58"/>
      <c r="M74" s="58"/>
      <c r="N74" s="43"/>
    </row>
    <row r="75" spans="1:14" ht="15">
      <c r="A75" s="67"/>
      <c r="B75" s="67"/>
      <c r="C75" s="67"/>
      <c r="D75" s="67"/>
      <c r="E75" s="67"/>
      <c r="F75" s="67"/>
      <c r="G75"/>
      <c r="H75"/>
      <c r="I75"/>
      <c r="J75"/>
      <c r="K75"/>
      <c r="L75"/>
      <c r="M75"/>
    </row>
    <row r="76" spans="1:14" ht="15.75">
      <c r="A76" s="92" t="s">
        <v>383</v>
      </c>
      <c r="B76" s="93"/>
      <c r="C76" s="93"/>
      <c r="D76" s="93"/>
      <c r="E76" s="93"/>
      <c r="F76" s="67"/>
      <c r="G76"/>
      <c r="H76"/>
      <c r="I76"/>
      <c r="J76"/>
      <c r="K76"/>
      <c r="L76"/>
      <c r="M76"/>
    </row>
    <row r="77" spans="1:14" ht="15.75">
      <c r="A77" s="93"/>
      <c r="B77" s="93"/>
      <c r="C77" s="93"/>
      <c r="D77" s="93"/>
      <c r="E77" s="93"/>
      <c r="F77" s="67"/>
      <c r="G77"/>
      <c r="H77"/>
      <c r="I77"/>
      <c r="J77"/>
      <c r="K77"/>
      <c r="L77"/>
      <c r="M77"/>
    </row>
    <row r="78" spans="1:14" ht="15.75">
      <c r="A78" s="94" t="s">
        <v>686</v>
      </c>
      <c r="B78" s="93"/>
      <c r="C78" s="93"/>
      <c r="D78" s="93"/>
      <c r="E78" s="93"/>
      <c r="F78" s="67"/>
      <c r="G78"/>
      <c r="H78"/>
      <c r="I78"/>
      <c r="J78"/>
      <c r="K78"/>
      <c r="L78"/>
      <c r="M78"/>
    </row>
    <row r="79" spans="1:14" ht="15.75">
      <c r="A79" s="93"/>
      <c r="B79" s="93"/>
      <c r="C79" s="93"/>
      <c r="D79" s="93"/>
      <c r="E79" s="93"/>
      <c r="F79" s="67"/>
      <c r="G79"/>
      <c r="H79"/>
      <c r="I79"/>
      <c r="J79"/>
      <c r="K79"/>
      <c r="L79"/>
      <c r="M79"/>
    </row>
    <row r="80" spans="1:14" ht="15.75">
      <c r="A80" s="95" t="s">
        <v>687</v>
      </c>
      <c r="B80" s="93"/>
      <c r="C80" s="93"/>
      <c r="D80" s="93"/>
      <c r="E80" s="93"/>
      <c r="F80" s="67"/>
      <c r="G80"/>
      <c r="H80"/>
      <c r="I80"/>
      <c r="J80"/>
      <c r="K80"/>
      <c r="L80"/>
      <c r="M80"/>
    </row>
    <row r="81" spans="1:13" ht="15.75">
      <c r="A81" s="93"/>
      <c r="B81" s="93"/>
      <c r="C81" s="93"/>
      <c r="D81" s="93"/>
      <c r="E81" s="93"/>
      <c r="F81" s="67"/>
      <c r="G81"/>
      <c r="H81"/>
      <c r="I81"/>
      <c r="J81"/>
      <c r="K81"/>
      <c r="L81"/>
      <c r="M81"/>
    </row>
    <row r="82" spans="1:13" ht="15.75">
      <c r="A82" s="96" t="s">
        <v>1</v>
      </c>
      <c r="B82" s="96" t="s">
        <v>688</v>
      </c>
      <c r="C82" s="96" t="s">
        <v>636</v>
      </c>
      <c r="D82" s="96" t="s">
        <v>368</v>
      </c>
      <c r="E82" s="93"/>
      <c r="F82" s="67"/>
      <c r="G82"/>
      <c r="H82"/>
      <c r="I82"/>
      <c r="J82"/>
      <c r="K82"/>
      <c r="L82"/>
      <c r="M82"/>
    </row>
    <row r="83" spans="1:13" ht="15.75">
      <c r="A83" s="97">
        <v>2007</v>
      </c>
      <c r="B83" s="98">
        <v>4181</v>
      </c>
      <c r="C83" s="97">
        <v>155</v>
      </c>
      <c r="D83" s="98">
        <v>4336</v>
      </c>
      <c r="E83" s="93"/>
      <c r="F83" s="67"/>
      <c r="G83"/>
      <c r="H83"/>
      <c r="I83"/>
      <c r="J83"/>
      <c r="K83"/>
      <c r="L83"/>
      <c r="M83"/>
    </row>
    <row r="84" spans="1:13" ht="15.75">
      <c r="A84" s="97">
        <v>2008</v>
      </c>
      <c r="B84" s="98">
        <v>4605</v>
      </c>
      <c r="C84" s="97">
        <v>148</v>
      </c>
      <c r="D84" s="98">
        <v>4753</v>
      </c>
      <c r="E84" s="93"/>
      <c r="F84" s="67"/>
      <c r="G84"/>
      <c r="H84"/>
      <c r="I84"/>
      <c r="J84"/>
      <c r="K84"/>
      <c r="L84"/>
      <c r="M84"/>
    </row>
    <row r="85" spans="1:13" ht="15.75">
      <c r="A85" s="97">
        <v>2009</v>
      </c>
      <c r="B85" s="98">
        <v>4229</v>
      </c>
      <c r="C85" s="97">
        <v>144</v>
      </c>
      <c r="D85" s="98">
        <v>4373</v>
      </c>
      <c r="E85" s="93"/>
      <c r="F85" s="67"/>
      <c r="G85"/>
      <c r="H85"/>
      <c r="I85"/>
      <c r="J85"/>
      <c r="K85"/>
      <c r="L85"/>
      <c r="M85"/>
    </row>
    <row r="86" spans="1:13" ht="15.75">
      <c r="A86" s="97">
        <v>2010</v>
      </c>
      <c r="B86" s="98">
        <v>4153</v>
      </c>
      <c r="C86" s="97">
        <v>147</v>
      </c>
      <c r="D86" s="98">
        <v>4300</v>
      </c>
      <c r="E86" s="93"/>
      <c r="F86" s="67"/>
      <c r="G86"/>
      <c r="H86"/>
      <c r="I86"/>
      <c r="J86"/>
      <c r="K86"/>
      <c r="L86"/>
      <c r="M86"/>
    </row>
    <row r="87" spans="1:13" ht="15.75">
      <c r="A87" s="97">
        <v>2011</v>
      </c>
      <c r="B87" s="98">
        <v>4130</v>
      </c>
      <c r="C87" s="97">
        <v>153</v>
      </c>
      <c r="D87" s="98">
        <v>4283</v>
      </c>
      <c r="E87" s="93"/>
      <c r="F87" s="67"/>
      <c r="G87"/>
      <c r="H87"/>
      <c r="I87"/>
      <c r="J87"/>
      <c r="K87"/>
      <c r="L87"/>
      <c r="M87"/>
    </row>
    <row r="88" spans="1:13" ht="15.75">
      <c r="A88" s="97">
        <v>2012</v>
      </c>
      <c r="B88" s="98">
        <v>3923</v>
      </c>
      <c r="C88" s="97">
        <v>137</v>
      </c>
      <c r="D88" s="98">
        <v>4060</v>
      </c>
      <c r="E88" s="93"/>
      <c r="F88" s="67"/>
      <c r="G88"/>
      <c r="H88"/>
      <c r="I88"/>
      <c r="J88"/>
      <c r="K88"/>
      <c r="L88"/>
      <c r="M88"/>
    </row>
    <row r="89" spans="1:13" ht="15.75">
      <c r="A89" s="97">
        <v>2013</v>
      </c>
      <c r="B89" s="98">
        <v>3890</v>
      </c>
      <c r="C89" s="97">
        <v>102</v>
      </c>
      <c r="D89" s="98">
        <v>3992</v>
      </c>
      <c r="E89" s="93"/>
      <c r="F89" s="67"/>
      <c r="G89"/>
      <c r="H89"/>
      <c r="I89"/>
      <c r="J89"/>
      <c r="K89"/>
      <c r="L89"/>
      <c r="M89"/>
    </row>
    <row r="90" spans="1:13" ht="15.75">
      <c r="A90" s="97">
        <v>2014</v>
      </c>
      <c r="B90" s="98">
        <v>3800</v>
      </c>
      <c r="C90" s="97">
        <v>103</v>
      </c>
      <c r="D90" s="98">
        <v>3903</v>
      </c>
      <c r="E90" s="93"/>
      <c r="F90" s="67"/>
      <c r="G90"/>
      <c r="H90"/>
      <c r="I90"/>
      <c r="J90"/>
      <c r="K90"/>
      <c r="L90"/>
      <c r="M90"/>
    </row>
    <row r="91" spans="1:13" ht="15.75">
      <c r="A91" s="97">
        <v>2015</v>
      </c>
      <c r="B91" s="98">
        <v>3818</v>
      </c>
      <c r="C91" s="97">
        <v>197</v>
      </c>
      <c r="D91" s="98">
        <v>4015</v>
      </c>
      <c r="E91" s="93"/>
      <c r="F91" s="67"/>
      <c r="G91"/>
      <c r="H91"/>
      <c r="I91"/>
      <c r="J91"/>
      <c r="K91"/>
      <c r="L91"/>
      <c r="M91"/>
    </row>
    <row r="92" spans="1:13" ht="15.75">
      <c r="A92" s="95" t="s">
        <v>387</v>
      </c>
      <c r="B92" s="98">
        <v>3974</v>
      </c>
      <c r="C92" s="95" t="s">
        <v>135</v>
      </c>
      <c r="D92" s="95" t="s">
        <v>135</v>
      </c>
      <c r="E92" s="93"/>
      <c r="F92" s="67"/>
      <c r="G92"/>
      <c r="H92"/>
      <c r="I92"/>
      <c r="J92"/>
      <c r="K92"/>
      <c r="L92"/>
      <c r="M92"/>
    </row>
    <row r="93" spans="1:13" ht="15.75">
      <c r="A93" s="93"/>
      <c r="B93" s="95" t="s">
        <v>689</v>
      </c>
      <c r="C93" s="93"/>
      <c r="D93" s="93"/>
      <c r="E93" s="93"/>
      <c r="F93" s="67"/>
      <c r="G93"/>
      <c r="H93"/>
      <c r="I93"/>
      <c r="J93"/>
      <c r="K93"/>
      <c r="L93"/>
      <c r="M93"/>
    </row>
    <row r="94" spans="1:13" ht="15.75">
      <c r="A94" s="96" t="s">
        <v>1</v>
      </c>
      <c r="B94" s="96" t="s">
        <v>688</v>
      </c>
      <c r="C94" s="96" t="s">
        <v>636</v>
      </c>
      <c r="D94" s="96" t="s">
        <v>368</v>
      </c>
      <c r="E94" s="93"/>
      <c r="F94" s="67"/>
      <c r="G94"/>
      <c r="H94"/>
      <c r="I94"/>
      <c r="J94"/>
      <c r="K94"/>
      <c r="L94"/>
      <c r="M94"/>
    </row>
    <row r="95" spans="1:13" ht="15.75">
      <c r="A95" s="97">
        <v>2007</v>
      </c>
      <c r="B95" s="99">
        <v>1406.6</v>
      </c>
      <c r="C95" s="100">
        <v>46.4</v>
      </c>
      <c r="D95" s="99">
        <v>1453</v>
      </c>
      <c r="E95" s="93"/>
      <c r="F95" s="67"/>
      <c r="G95"/>
      <c r="H95"/>
      <c r="I95"/>
      <c r="J95"/>
      <c r="K95"/>
      <c r="L95"/>
      <c r="M95"/>
    </row>
    <row r="96" spans="1:13" ht="15.75">
      <c r="A96" s="97">
        <v>2008</v>
      </c>
      <c r="B96" s="99">
        <v>1530.5</v>
      </c>
      <c r="C96" s="100">
        <v>43.8</v>
      </c>
      <c r="D96" s="99">
        <v>1574.3</v>
      </c>
      <c r="E96" s="93"/>
      <c r="F96" s="67"/>
      <c r="G96"/>
      <c r="H96"/>
      <c r="I96"/>
      <c r="J96"/>
      <c r="K96"/>
      <c r="L96"/>
      <c r="M96"/>
    </row>
    <row r="97" spans="1:13" ht="15.75">
      <c r="A97" s="97">
        <v>2009</v>
      </c>
      <c r="B97" s="99">
        <v>1379.2</v>
      </c>
      <c r="C97" s="100">
        <v>34.1</v>
      </c>
      <c r="D97" s="99">
        <v>1413.4</v>
      </c>
      <c r="E97" s="93"/>
      <c r="F97" s="67"/>
      <c r="G97"/>
      <c r="H97"/>
      <c r="I97"/>
      <c r="J97"/>
      <c r="K97"/>
      <c r="L97"/>
      <c r="M97"/>
    </row>
    <row r="98" spans="1:13" ht="15.75">
      <c r="A98" s="97">
        <v>2010</v>
      </c>
      <c r="B98" s="99">
        <v>1361.5</v>
      </c>
      <c r="C98" s="100">
        <v>42.3</v>
      </c>
      <c r="D98" s="99">
        <v>1403.9</v>
      </c>
      <c r="E98" s="93"/>
      <c r="F98" s="67"/>
      <c r="G98"/>
      <c r="H98"/>
      <c r="I98"/>
      <c r="J98"/>
      <c r="K98"/>
      <c r="L98"/>
      <c r="M98"/>
    </row>
    <row r="99" spans="1:13" ht="15.75">
      <c r="A99" s="97">
        <v>2011</v>
      </c>
      <c r="B99" s="99">
        <v>1369.6</v>
      </c>
      <c r="C99" s="100">
        <v>34.799999999999997</v>
      </c>
      <c r="D99" s="99">
        <v>1404.4</v>
      </c>
      <c r="E99" s="93"/>
      <c r="F99" s="67"/>
    </row>
    <row r="100" spans="1:13" ht="15.75">
      <c r="A100" s="97">
        <v>2012</v>
      </c>
      <c r="B100" s="99">
        <v>1342.2</v>
      </c>
      <c r="C100" s="100">
        <v>33.5</v>
      </c>
      <c r="D100" s="99">
        <v>1375.7</v>
      </c>
      <c r="E100" s="93"/>
      <c r="F100" s="67"/>
    </row>
    <row r="101" spans="1:13" ht="15.75">
      <c r="A101" s="97">
        <v>2013</v>
      </c>
      <c r="B101" s="99">
        <v>1339</v>
      </c>
      <c r="C101" s="100">
        <v>26.4</v>
      </c>
      <c r="D101" s="99">
        <v>1365.4</v>
      </c>
      <c r="E101" s="93"/>
      <c r="F101" s="67"/>
    </row>
    <row r="102" spans="1:13" ht="15.75">
      <c r="A102" s="97">
        <v>2014</v>
      </c>
      <c r="B102" s="99">
        <v>1300.3</v>
      </c>
      <c r="C102" s="100">
        <v>26.5</v>
      </c>
      <c r="D102" s="99">
        <v>1326.9</v>
      </c>
      <c r="E102" s="93"/>
      <c r="F102" s="67"/>
    </row>
    <row r="103" spans="1:13" ht="15.75">
      <c r="A103" s="97">
        <v>2015</v>
      </c>
      <c r="B103" s="99">
        <v>1322.9</v>
      </c>
      <c r="C103" s="100">
        <v>99</v>
      </c>
      <c r="D103" s="99">
        <v>1421.8</v>
      </c>
      <c r="E103" s="93"/>
      <c r="F103" s="67"/>
    </row>
    <row r="104" spans="1:13" ht="15.75">
      <c r="A104" s="95" t="s">
        <v>387</v>
      </c>
      <c r="B104" s="99">
        <v>1380.9</v>
      </c>
      <c r="C104" s="95" t="s">
        <v>135</v>
      </c>
      <c r="D104" s="95" t="s">
        <v>135</v>
      </c>
      <c r="E104" s="93"/>
      <c r="F104" s="67"/>
    </row>
    <row r="105" spans="1:13" ht="15.75">
      <c r="A105" s="95" t="s">
        <v>690</v>
      </c>
      <c r="B105" s="93"/>
      <c r="C105" s="93"/>
      <c r="D105" s="93"/>
      <c r="E105" s="93"/>
      <c r="F105" s="67"/>
    </row>
    <row r="106" spans="1:13" ht="15.75">
      <c r="A106" s="96" t="s">
        <v>691</v>
      </c>
      <c r="B106" s="93"/>
      <c r="C106" s="93"/>
      <c r="D106" s="93"/>
      <c r="E106" s="93"/>
      <c r="F106" s="67"/>
    </row>
    <row r="107" spans="1:13" ht="15">
      <c r="A107" s="101"/>
      <c r="B107" s="101"/>
      <c r="C107" s="101"/>
      <c r="D107" s="101"/>
      <c r="E107" s="101"/>
    </row>
  </sheetData>
  <mergeCells count="2">
    <mergeCell ref="I7:K7"/>
    <mergeCell ref="L7:N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workbookViewId="0"/>
  </sheetViews>
  <sheetFormatPr defaultColWidth="8.85546875" defaultRowHeight="15"/>
  <cols>
    <col min="1" max="1" width="38.42578125" customWidth="1"/>
  </cols>
  <sheetData>
    <row r="1" spans="1:11">
      <c r="A1" t="s">
        <v>705</v>
      </c>
    </row>
    <row r="3" spans="1:11">
      <c r="A3" s="4" t="s">
        <v>632</v>
      </c>
      <c r="B3" s="86"/>
      <c r="C3" s="86"/>
      <c r="D3" s="86"/>
      <c r="E3" s="86"/>
      <c r="F3" s="86"/>
      <c r="G3" s="86"/>
      <c r="H3" s="86"/>
      <c r="I3" s="86"/>
      <c r="J3" s="86"/>
      <c r="K3" s="86"/>
    </row>
    <row r="5" spans="1:11">
      <c r="A5" s="9" t="s">
        <v>633</v>
      </c>
      <c r="B5">
        <v>2006</v>
      </c>
      <c r="C5">
        <v>2007</v>
      </c>
      <c r="D5">
        <v>2008</v>
      </c>
      <c r="E5">
        <v>2009</v>
      </c>
      <c r="F5">
        <v>2010</v>
      </c>
      <c r="G5">
        <v>2011</v>
      </c>
      <c r="H5">
        <v>2012</v>
      </c>
      <c r="I5">
        <v>2013</v>
      </c>
      <c r="J5" s="87" t="s">
        <v>359</v>
      </c>
      <c r="K5">
        <v>2015</v>
      </c>
    </row>
    <row r="6" spans="1:11">
      <c r="A6" s="88" t="s">
        <v>634</v>
      </c>
    </row>
    <row r="7" spans="1:11">
      <c r="A7" t="s">
        <v>635</v>
      </c>
      <c r="B7" s="10">
        <v>2167</v>
      </c>
      <c r="C7" s="10">
        <v>2166</v>
      </c>
      <c r="D7" s="10">
        <v>2113</v>
      </c>
      <c r="E7" s="10">
        <v>2109</v>
      </c>
      <c r="F7" s="10">
        <v>1910</v>
      </c>
      <c r="G7" s="10">
        <v>1951</v>
      </c>
      <c r="H7" s="10">
        <v>2361</v>
      </c>
      <c r="I7" s="10">
        <v>2428</v>
      </c>
      <c r="J7" s="10">
        <v>2415</v>
      </c>
      <c r="K7" s="10">
        <v>2388</v>
      </c>
    </row>
    <row r="8" spans="1:11">
      <c r="A8" t="s">
        <v>636</v>
      </c>
      <c r="B8">
        <v>290</v>
      </c>
      <c r="C8">
        <v>321</v>
      </c>
      <c r="D8">
        <v>305</v>
      </c>
      <c r="E8">
        <v>278</v>
      </c>
      <c r="F8">
        <v>284</v>
      </c>
      <c r="G8">
        <v>273</v>
      </c>
      <c r="H8">
        <v>294</v>
      </c>
      <c r="I8">
        <v>330</v>
      </c>
      <c r="J8">
        <v>355</v>
      </c>
      <c r="K8">
        <v>343</v>
      </c>
    </row>
    <row r="9" spans="1:11">
      <c r="A9" t="s">
        <v>368</v>
      </c>
      <c r="B9">
        <v>2457</v>
      </c>
      <c r="C9">
        <v>2487</v>
      </c>
      <c r="D9">
        <v>2418</v>
      </c>
      <c r="E9">
        <v>2387</v>
      </c>
      <c r="F9">
        <v>2194</v>
      </c>
      <c r="G9">
        <v>2224</v>
      </c>
      <c r="H9">
        <v>2655</v>
      </c>
      <c r="I9">
        <v>2758</v>
      </c>
      <c r="J9">
        <v>2770</v>
      </c>
      <c r="K9">
        <v>2731</v>
      </c>
    </row>
    <row r="10" spans="1:11">
      <c r="A10" s="88" t="s">
        <v>637</v>
      </c>
    </row>
    <row r="11" spans="1:11">
      <c r="A11" t="s">
        <v>635</v>
      </c>
      <c r="B11">
        <v>576</v>
      </c>
      <c r="C11">
        <v>525</v>
      </c>
      <c r="D11">
        <v>502</v>
      </c>
      <c r="E11">
        <v>477</v>
      </c>
      <c r="F11">
        <v>863</v>
      </c>
      <c r="G11">
        <v>821</v>
      </c>
      <c r="H11">
        <v>468</v>
      </c>
      <c r="I11">
        <v>396</v>
      </c>
      <c r="J11">
        <v>370</v>
      </c>
      <c r="K11">
        <v>365</v>
      </c>
    </row>
    <row r="12" spans="1:11">
      <c r="A12" t="s">
        <v>636</v>
      </c>
      <c r="B12">
        <v>166</v>
      </c>
      <c r="C12">
        <v>126</v>
      </c>
      <c r="D12">
        <v>114</v>
      </c>
      <c r="E12">
        <v>99</v>
      </c>
      <c r="F12">
        <v>93</v>
      </c>
      <c r="G12">
        <v>83</v>
      </c>
      <c r="H12">
        <v>70</v>
      </c>
      <c r="I12">
        <v>76</v>
      </c>
      <c r="J12">
        <v>73</v>
      </c>
      <c r="K12">
        <v>49</v>
      </c>
    </row>
    <row r="13" spans="1:11">
      <c r="A13" t="s">
        <v>368</v>
      </c>
      <c r="B13">
        <v>742</v>
      </c>
      <c r="C13">
        <v>651</v>
      </c>
      <c r="D13">
        <v>616</v>
      </c>
      <c r="E13">
        <v>576</v>
      </c>
      <c r="F13">
        <v>956</v>
      </c>
      <c r="G13">
        <v>904</v>
      </c>
      <c r="H13">
        <v>538</v>
      </c>
      <c r="I13">
        <v>472</v>
      </c>
      <c r="J13">
        <v>443</v>
      </c>
      <c r="K13">
        <v>414</v>
      </c>
    </row>
    <row r="14" spans="1:11">
      <c r="A14" s="88" t="s">
        <v>638</v>
      </c>
    </row>
    <row r="15" spans="1:11">
      <c r="A15" t="s">
        <v>635</v>
      </c>
      <c r="B15">
        <v>2743</v>
      </c>
      <c r="C15">
        <v>2691</v>
      </c>
      <c r="D15">
        <v>2615</v>
      </c>
      <c r="E15">
        <v>2586</v>
      </c>
      <c r="F15">
        <v>2773</v>
      </c>
      <c r="G15">
        <v>2772</v>
      </c>
      <c r="H15">
        <v>2829</v>
      </c>
      <c r="I15">
        <v>2824</v>
      </c>
      <c r="J15">
        <v>2785</v>
      </c>
      <c r="K15">
        <v>2753</v>
      </c>
    </row>
    <row r="16" spans="1:11">
      <c r="A16" t="s">
        <v>636</v>
      </c>
      <c r="B16">
        <v>456</v>
      </c>
      <c r="C16">
        <v>447</v>
      </c>
      <c r="D16">
        <v>419</v>
      </c>
      <c r="E16">
        <v>377</v>
      </c>
      <c r="F16">
        <v>377</v>
      </c>
      <c r="G16">
        <v>356</v>
      </c>
      <c r="H16">
        <v>364</v>
      </c>
      <c r="I16">
        <v>406</v>
      </c>
      <c r="J16">
        <v>428</v>
      </c>
      <c r="K16">
        <v>392</v>
      </c>
    </row>
    <row r="17" spans="1:11">
      <c r="A17" t="s">
        <v>368</v>
      </c>
      <c r="B17">
        <v>3199</v>
      </c>
      <c r="C17">
        <v>3138</v>
      </c>
      <c r="D17">
        <v>3034</v>
      </c>
      <c r="E17">
        <v>2963</v>
      </c>
      <c r="F17">
        <v>3150</v>
      </c>
      <c r="G17">
        <v>3128</v>
      </c>
      <c r="H17">
        <v>3193</v>
      </c>
      <c r="I17">
        <v>3230</v>
      </c>
      <c r="J17">
        <v>3213</v>
      </c>
      <c r="K17">
        <v>3145</v>
      </c>
    </row>
    <row r="19" spans="1:11">
      <c r="A19" s="1" t="s">
        <v>639</v>
      </c>
    </row>
    <row r="20" spans="1:11">
      <c r="A20" t="s">
        <v>635</v>
      </c>
      <c r="B20">
        <v>520</v>
      </c>
      <c r="C20">
        <v>528</v>
      </c>
      <c r="D20">
        <v>527</v>
      </c>
      <c r="E20">
        <v>544</v>
      </c>
      <c r="F20">
        <v>505</v>
      </c>
      <c r="G20">
        <v>506</v>
      </c>
      <c r="H20">
        <v>507</v>
      </c>
      <c r="I20">
        <v>519</v>
      </c>
      <c r="J20">
        <v>519</v>
      </c>
      <c r="K20">
        <v>519</v>
      </c>
    </row>
    <row r="21" spans="1:11">
      <c r="A21" t="s">
        <v>636</v>
      </c>
      <c r="B21">
        <v>82</v>
      </c>
      <c r="C21">
        <v>86</v>
      </c>
      <c r="D21">
        <v>66</v>
      </c>
      <c r="E21">
        <v>58</v>
      </c>
      <c r="F21">
        <v>59</v>
      </c>
      <c r="G21">
        <v>57</v>
      </c>
      <c r="H21">
        <v>57</v>
      </c>
      <c r="I21">
        <v>52</v>
      </c>
      <c r="J21">
        <v>68</v>
      </c>
      <c r="K21">
        <v>71</v>
      </c>
    </row>
    <row r="22" spans="1:11">
      <c r="A22" t="s">
        <v>368</v>
      </c>
      <c r="B22">
        <v>602</v>
      </c>
      <c r="C22">
        <v>614</v>
      </c>
      <c r="D22">
        <v>593</v>
      </c>
      <c r="E22">
        <v>602</v>
      </c>
      <c r="F22">
        <v>564</v>
      </c>
      <c r="G22">
        <v>563</v>
      </c>
      <c r="H22">
        <v>564</v>
      </c>
      <c r="I22">
        <v>571</v>
      </c>
      <c r="J22">
        <v>587</v>
      </c>
      <c r="K22">
        <v>590</v>
      </c>
    </row>
    <row r="24" spans="1:11">
      <c r="A24" s="1" t="s">
        <v>640</v>
      </c>
    </row>
    <row r="25" spans="1:11">
      <c r="A25" s="11" t="s">
        <v>641</v>
      </c>
    </row>
    <row r="26" spans="1:11">
      <c r="A26" s="8" t="s">
        <v>635</v>
      </c>
      <c r="B26">
        <v>20072</v>
      </c>
      <c r="C26">
        <v>16460</v>
      </c>
      <c r="D26">
        <v>13448</v>
      </c>
      <c r="E26">
        <v>12687</v>
      </c>
      <c r="F26">
        <v>13443</v>
      </c>
      <c r="G26">
        <v>13177</v>
      </c>
      <c r="H26">
        <v>12861</v>
      </c>
      <c r="I26">
        <v>10947</v>
      </c>
      <c r="J26">
        <v>10641</v>
      </c>
      <c r="K26">
        <v>9822</v>
      </c>
    </row>
    <row r="27" spans="1:11">
      <c r="A27" t="s">
        <v>636</v>
      </c>
      <c r="B27">
        <v>2007</v>
      </c>
      <c r="C27">
        <v>2982</v>
      </c>
      <c r="D27">
        <v>2368</v>
      </c>
      <c r="E27">
        <v>2564</v>
      </c>
      <c r="F27">
        <v>1379</v>
      </c>
      <c r="G27">
        <v>1275</v>
      </c>
      <c r="H27">
        <v>1289</v>
      </c>
      <c r="I27">
        <v>1311</v>
      </c>
      <c r="J27">
        <v>2052</v>
      </c>
      <c r="K27">
        <v>2955</v>
      </c>
    </row>
    <row r="28" spans="1:11">
      <c r="A28" t="s">
        <v>368</v>
      </c>
      <c r="B28">
        <v>22079</v>
      </c>
      <c r="C28">
        <v>19442</v>
      </c>
      <c r="D28">
        <v>15816</v>
      </c>
      <c r="E28">
        <v>15251</v>
      </c>
      <c r="F28">
        <v>14822</v>
      </c>
      <c r="G28">
        <v>14452</v>
      </c>
      <c r="H28">
        <v>14150</v>
      </c>
      <c r="I28">
        <v>12258</v>
      </c>
      <c r="J28">
        <v>12693</v>
      </c>
      <c r="K28">
        <v>12777</v>
      </c>
    </row>
    <row r="29" spans="1:11">
      <c r="A29" s="88" t="s">
        <v>642</v>
      </c>
    </row>
    <row r="30" spans="1:11">
      <c r="A30" t="s">
        <v>635</v>
      </c>
      <c r="B30">
        <v>20915</v>
      </c>
      <c r="C30">
        <v>17300</v>
      </c>
      <c r="D30">
        <v>15301</v>
      </c>
      <c r="E30">
        <v>13578</v>
      </c>
      <c r="F30">
        <v>12682</v>
      </c>
      <c r="G30">
        <v>13142</v>
      </c>
      <c r="H30">
        <v>12770</v>
      </c>
      <c r="I30">
        <v>12143</v>
      </c>
      <c r="J30">
        <v>12091</v>
      </c>
      <c r="K30">
        <v>12191</v>
      </c>
    </row>
    <row r="31" spans="1:11">
      <c r="A31" t="s">
        <v>636</v>
      </c>
      <c r="B31">
        <v>2004</v>
      </c>
      <c r="C31">
        <v>1811</v>
      </c>
      <c r="D31">
        <v>1679</v>
      </c>
      <c r="E31">
        <v>1451</v>
      </c>
      <c r="F31">
        <v>1117</v>
      </c>
      <c r="G31">
        <v>702</v>
      </c>
      <c r="H31">
        <v>710</v>
      </c>
      <c r="I31">
        <v>609</v>
      </c>
      <c r="J31">
        <v>804</v>
      </c>
      <c r="K31">
        <v>965</v>
      </c>
    </row>
    <row r="32" spans="1:11">
      <c r="A32" t="s">
        <v>368</v>
      </c>
      <c r="B32">
        <v>22919</v>
      </c>
      <c r="C32">
        <v>19111</v>
      </c>
      <c r="D32">
        <v>16980</v>
      </c>
      <c r="E32">
        <v>15029</v>
      </c>
      <c r="F32">
        <v>13799</v>
      </c>
      <c r="G32">
        <v>13844</v>
      </c>
      <c r="H32">
        <v>13480</v>
      </c>
      <c r="I32">
        <v>12752</v>
      </c>
      <c r="J32">
        <v>12895</v>
      </c>
      <c r="K32">
        <v>13139</v>
      </c>
    </row>
    <row r="33" spans="1:11">
      <c r="A33" s="88" t="s">
        <v>643</v>
      </c>
    </row>
    <row r="34" spans="1:11">
      <c r="A34" t="s">
        <v>635</v>
      </c>
      <c r="B34">
        <v>10076</v>
      </c>
      <c r="C34">
        <v>11002</v>
      </c>
      <c r="D34">
        <v>12953</v>
      </c>
      <c r="E34">
        <v>12180</v>
      </c>
      <c r="F34">
        <v>11218</v>
      </c>
      <c r="G34">
        <v>10934</v>
      </c>
      <c r="H34">
        <v>10378</v>
      </c>
      <c r="I34">
        <v>8687</v>
      </c>
      <c r="J34">
        <v>8584</v>
      </c>
      <c r="K34">
        <v>7796</v>
      </c>
    </row>
    <row r="35" spans="1:11">
      <c r="A35" t="s">
        <v>636</v>
      </c>
      <c r="B35">
        <v>1233</v>
      </c>
      <c r="C35">
        <v>1239</v>
      </c>
      <c r="D35">
        <v>1240</v>
      </c>
      <c r="E35">
        <v>231</v>
      </c>
      <c r="F35">
        <v>320</v>
      </c>
      <c r="G35">
        <v>273</v>
      </c>
      <c r="H35">
        <v>272</v>
      </c>
      <c r="I35">
        <v>270</v>
      </c>
      <c r="J35">
        <v>293</v>
      </c>
      <c r="K35">
        <v>498</v>
      </c>
    </row>
    <row r="36" spans="1:11">
      <c r="A36" t="s">
        <v>368</v>
      </c>
      <c r="B36">
        <v>11309</v>
      </c>
      <c r="C36">
        <v>12241</v>
      </c>
      <c r="D36">
        <v>14193</v>
      </c>
      <c r="E36">
        <v>12411</v>
      </c>
      <c r="F36">
        <v>11538</v>
      </c>
      <c r="G36">
        <v>11207</v>
      </c>
      <c r="H36">
        <v>10650</v>
      </c>
      <c r="I36">
        <v>8957</v>
      </c>
      <c r="J36">
        <v>8877</v>
      </c>
      <c r="K36">
        <v>8199</v>
      </c>
    </row>
    <row r="37" spans="1:11">
      <c r="A37" s="88" t="s">
        <v>644</v>
      </c>
    </row>
    <row r="38" spans="1:11">
      <c r="A38" t="s">
        <v>635</v>
      </c>
      <c r="B38">
        <v>37207</v>
      </c>
      <c r="C38">
        <v>35339</v>
      </c>
      <c r="D38">
        <v>33825</v>
      </c>
      <c r="E38">
        <v>29178</v>
      </c>
      <c r="F38">
        <v>27185</v>
      </c>
      <c r="G38">
        <v>27781</v>
      </c>
      <c r="H38">
        <v>25002</v>
      </c>
      <c r="I38">
        <v>21447</v>
      </c>
      <c r="J38">
        <v>20204</v>
      </c>
      <c r="K38">
        <v>19155</v>
      </c>
    </row>
    <row r="39" spans="1:11">
      <c r="A39" t="s">
        <v>636</v>
      </c>
      <c r="B39">
        <v>924</v>
      </c>
      <c r="C39">
        <v>953</v>
      </c>
      <c r="D39">
        <v>934</v>
      </c>
      <c r="E39">
        <v>927</v>
      </c>
      <c r="F39">
        <v>924</v>
      </c>
      <c r="G39">
        <v>837</v>
      </c>
      <c r="H39">
        <v>837</v>
      </c>
      <c r="I39">
        <v>838</v>
      </c>
      <c r="J39">
        <v>1002</v>
      </c>
      <c r="K39">
        <v>1150</v>
      </c>
    </row>
    <row r="40" spans="1:11">
      <c r="A40" t="s">
        <v>368</v>
      </c>
      <c r="B40">
        <v>38131</v>
      </c>
      <c r="C40">
        <v>36292</v>
      </c>
      <c r="D40">
        <v>34759</v>
      </c>
      <c r="E40">
        <v>30105</v>
      </c>
      <c r="F40">
        <v>28109</v>
      </c>
      <c r="G40">
        <v>28618</v>
      </c>
      <c r="H40">
        <v>25839</v>
      </c>
      <c r="I40">
        <v>22285</v>
      </c>
      <c r="J40">
        <v>21206</v>
      </c>
      <c r="K40">
        <v>19987</v>
      </c>
    </row>
    <row r="41" spans="1:11">
      <c r="A41" s="88" t="s">
        <v>645</v>
      </c>
    </row>
    <row r="42" spans="1:11">
      <c r="A42" t="s">
        <v>635</v>
      </c>
      <c r="B42">
        <v>3158</v>
      </c>
      <c r="C42">
        <v>3074</v>
      </c>
      <c r="D42">
        <v>140</v>
      </c>
      <c r="E42">
        <v>127</v>
      </c>
      <c r="F42">
        <v>105</v>
      </c>
      <c r="G42">
        <v>99</v>
      </c>
      <c r="H42">
        <v>93</v>
      </c>
      <c r="I42">
        <v>78</v>
      </c>
      <c r="J42">
        <v>73</v>
      </c>
      <c r="K42">
        <v>113</v>
      </c>
    </row>
    <row r="43" spans="1:11">
      <c r="A43" t="s">
        <v>636</v>
      </c>
      <c r="B43">
        <v>404</v>
      </c>
      <c r="C43">
        <v>438</v>
      </c>
      <c r="D43">
        <v>508</v>
      </c>
      <c r="E43">
        <v>107</v>
      </c>
      <c r="F43">
        <v>102</v>
      </c>
      <c r="G43">
        <v>85</v>
      </c>
      <c r="H43">
        <v>96</v>
      </c>
      <c r="I43">
        <v>104</v>
      </c>
      <c r="J43">
        <v>98</v>
      </c>
      <c r="K43">
        <v>97</v>
      </c>
    </row>
    <row r="44" spans="1:11">
      <c r="A44" t="s">
        <v>368</v>
      </c>
      <c r="B44">
        <v>3562</v>
      </c>
      <c r="C44">
        <v>3512</v>
      </c>
      <c r="D44">
        <v>648</v>
      </c>
      <c r="E44">
        <v>234</v>
      </c>
      <c r="F44">
        <v>207</v>
      </c>
      <c r="G44">
        <v>184</v>
      </c>
      <c r="H44">
        <v>189</v>
      </c>
      <c r="I44">
        <v>182</v>
      </c>
      <c r="J44">
        <v>171</v>
      </c>
      <c r="K44">
        <v>208</v>
      </c>
    </row>
    <row r="45" spans="1:11">
      <c r="A45" s="88" t="s">
        <v>646</v>
      </c>
    </row>
    <row r="46" spans="1:11">
      <c r="A46" t="s">
        <v>635</v>
      </c>
      <c r="B46">
        <v>91428</v>
      </c>
      <c r="C46">
        <v>83175</v>
      </c>
      <c r="D46">
        <v>75667</v>
      </c>
      <c r="E46">
        <v>67750</v>
      </c>
      <c r="F46">
        <v>64633</v>
      </c>
      <c r="G46">
        <v>65133</v>
      </c>
      <c r="H46">
        <v>61104</v>
      </c>
      <c r="I46">
        <v>53302</v>
      </c>
      <c r="J46">
        <v>51593</v>
      </c>
      <c r="K46">
        <v>49077</v>
      </c>
    </row>
    <row r="47" spans="1:11">
      <c r="A47" t="s">
        <v>636</v>
      </c>
      <c r="B47">
        <v>6572</v>
      </c>
      <c r="C47">
        <v>7423</v>
      </c>
      <c r="D47">
        <v>6729</v>
      </c>
      <c r="E47">
        <v>5280</v>
      </c>
      <c r="F47">
        <v>3842</v>
      </c>
      <c r="G47">
        <v>3172</v>
      </c>
      <c r="H47">
        <v>3204</v>
      </c>
      <c r="I47">
        <v>3132</v>
      </c>
      <c r="J47">
        <v>4249</v>
      </c>
      <c r="K47">
        <v>5665</v>
      </c>
    </row>
    <row r="48" spans="1:11">
      <c r="A48" t="s">
        <v>368</v>
      </c>
      <c r="B48">
        <v>98000</v>
      </c>
      <c r="C48">
        <v>90598</v>
      </c>
      <c r="D48">
        <v>82396</v>
      </c>
      <c r="E48">
        <v>73030</v>
      </c>
      <c r="F48">
        <v>68475</v>
      </c>
      <c r="G48">
        <v>68305</v>
      </c>
      <c r="H48">
        <v>64308</v>
      </c>
      <c r="I48">
        <v>56434</v>
      </c>
      <c r="J48">
        <v>55842</v>
      </c>
      <c r="K48">
        <v>54742</v>
      </c>
    </row>
    <row r="49" spans="1:3">
      <c r="A49" t="s">
        <v>647</v>
      </c>
    </row>
    <row r="50" spans="1:3">
      <c r="A50" t="s">
        <v>648</v>
      </c>
    </row>
    <row r="51" spans="1:3">
      <c r="A51" t="s">
        <v>649</v>
      </c>
    </row>
    <row r="54" spans="1:3">
      <c r="A54" t="s">
        <v>650</v>
      </c>
    </row>
    <row r="55" spans="1:3">
      <c r="A55" t="s">
        <v>651</v>
      </c>
    </row>
    <row r="56" spans="1:3">
      <c r="A56" t="s">
        <v>652</v>
      </c>
      <c r="B56" s="89">
        <v>5</v>
      </c>
      <c r="C56" t="s">
        <v>653</v>
      </c>
    </row>
    <row r="57" spans="1:3">
      <c r="A57" t="s">
        <v>654</v>
      </c>
      <c r="B57" s="89">
        <v>50</v>
      </c>
      <c r="C57" t="s">
        <v>653</v>
      </c>
    </row>
    <row r="59" spans="1:3">
      <c r="A59" s="1" t="s">
        <v>655</v>
      </c>
    </row>
    <row r="60" spans="1:3">
      <c r="A60" t="s">
        <v>656</v>
      </c>
      <c r="B60">
        <f>K22/B56</f>
        <v>118</v>
      </c>
    </row>
    <row r="61" spans="1:3">
      <c r="A61" t="s">
        <v>657</v>
      </c>
      <c r="B61" s="6">
        <f>K48/B57</f>
        <v>1094.8399999999999</v>
      </c>
    </row>
    <row r="63" spans="1:3">
      <c r="A63" s="1" t="s">
        <v>658</v>
      </c>
    </row>
    <row r="64" spans="1:3">
      <c r="A64" t="s">
        <v>656</v>
      </c>
      <c r="B64" s="175">
        <f>K9*B60/SUM(B60:B61)</f>
        <v>265.70528676494843</v>
      </c>
      <c r="C64" t="s">
        <v>808</v>
      </c>
    </row>
    <row r="65" spans="1:11">
      <c r="A65" t="s">
        <v>657</v>
      </c>
      <c r="B65" s="14">
        <f>K9*B61/SUM(B60:B61)</f>
        <v>2465.2947132350514</v>
      </c>
      <c r="D65" s="6"/>
    </row>
    <row r="67" spans="1:11">
      <c r="A67" s="4" t="s">
        <v>659</v>
      </c>
      <c r="B67" s="86"/>
      <c r="C67" s="86"/>
      <c r="D67" s="86"/>
      <c r="E67" s="86"/>
      <c r="F67" s="86"/>
      <c r="G67" s="86"/>
      <c r="H67" s="86"/>
      <c r="I67" s="86"/>
      <c r="J67" s="86"/>
      <c r="K67" s="86"/>
    </row>
    <row r="68" spans="1:11">
      <c r="A68" t="s">
        <v>660</v>
      </c>
    </row>
    <row r="69" spans="1:11">
      <c r="A69" t="s">
        <v>3</v>
      </c>
      <c r="B69" s="87">
        <v>2006</v>
      </c>
      <c r="C69" s="87">
        <v>2007</v>
      </c>
      <c r="D69" s="87" t="s">
        <v>661</v>
      </c>
      <c r="E69" s="87">
        <v>2009</v>
      </c>
      <c r="F69" s="87">
        <v>2010</v>
      </c>
      <c r="G69" s="87">
        <v>2011</v>
      </c>
      <c r="H69" s="87">
        <v>2012</v>
      </c>
      <c r="I69" s="87">
        <v>2013</v>
      </c>
      <c r="J69" s="87">
        <v>2014</v>
      </c>
      <c r="K69" s="87">
        <v>2015</v>
      </c>
    </row>
    <row r="70" spans="1:11">
      <c r="A70" t="s">
        <v>662</v>
      </c>
      <c r="B70" s="87">
        <v>5158</v>
      </c>
      <c r="C70" s="87">
        <v>4581</v>
      </c>
      <c r="D70" s="87" t="s">
        <v>663</v>
      </c>
      <c r="E70" s="87">
        <v>2535</v>
      </c>
      <c r="F70" s="87">
        <v>1547</v>
      </c>
      <c r="G70" s="87">
        <v>983</v>
      </c>
      <c r="H70" s="87">
        <v>751</v>
      </c>
      <c r="I70" s="87">
        <v>590</v>
      </c>
      <c r="J70" s="87">
        <v>394</v>
      </c>
      <c r="K70" s="87">
        <v>234</v>
      </c>
    </row>
    <row r="71" spans="1:11">
      <c r="A71" t="s">
        <v>664</v>
      </c>
      <c r="B71" s="87">
        <v>6925</v>
      </c>
      <c r="C71" s="87">
        <v>7930</v>
      </c>
      <c r="D71" s="87" t="s">
        <v>665</v>
      </c>
      <c r="E71" s="87">
        <v>12263</v>
      </c>
      <c r="F71" s="87">
        <v>13624</v>
      </c>
      <c r="G71" s="87">
        <v>14209</v>
      </c>
      <c r="H71" s="87">
        <v>14493</v>
      </c>
      <c r="I71" s="87">
        <v>15014</v>
      </c>
      <c r="J71" s="87">
        <v>15494</v>
      </c>
      <c r="K71" s="87">
        <v>15679</v>
      </c>
    </row>
    <row r="72" spans="1:11">
      <c r="A72" t="s">
        <v>666</v>
      </c>
      <c r="B72" s="87">
        <v>282</v>
      </c>
      <c r="C72" s="87">
        <v>278</v>
      </c>
      <c r="D72" s="87">
        <v>250</v>
      </c>
      <c r="E72" s="87">
        <v>249</v>
      </c>
      <c r="F72" s="87">
        <v>249</v>
      </c>
      <c r="G72" s="87">
        <v>249</v>
      </c>
      <c r="H72" s="87">
        <v>249</v>
      </c>
      <c r="I72" s="87">
        <v>249</v>
      </c>
      <c r="J72" s="87">
        <v>252</v>
      </c>
      <c r="K72" s="87">
        <v>247</v>
      </c>
    </row>
    <row r="73" spans="1:11">
      <c r="A73" t="s">
        <v>667</v>
      </c>
      <c r="B73" s="87">
        <v>495</v>
      </c>
      <c r="C73" s="87">
        <v>510</v>
      </c>
      <c r="D73" s="87" t="s">
        <v>668</v>
      </c>
      <c r="E73" s="87" t="s">
        <v>668</v>
      </c>
      <c r="F73" s="87" t="s">
        <v>668</v>
      </c>
      <c r="G73" s="87" t="s">
        <v>668</v>
      </c>
      <c r="H73" s="87" t="s">
        <v>668</v>
      </c>
      <c r="I73" s="87" t="s">
        <v>668</v>
      </c>
      <c r="J73" s="87" t="s">
        <v>668</v>
      </c>
      <c r="K73" s="87" t="s">
        <v>668</v>
      </c>
    </row>
    <row r="74" spans="1:11">
      <c r="A74" t="s">
        <v>669</v>
      </c>
      <c r="B74" s="87">
        <v>613</v>
      </c>
      <c r="C74" s="87">
        <v>646</v>
      </c>
      <c r="D74" s="87">
        <v>460</v>
      </c>
      <c r="E74" s="87">
        <v>466</v>
      </c>
      <c r="F74" s="87">
        <v>515</v>
      </c>
      <c r="G74" s="87">
        <v>547</v>
      </c>
      <c r="H74" s="87">
        <v>592</v>
      </c>
      <c r="I74" s="87">
        <v>592</v>
      </c>
      <c r="J74" s="87">
        <v>592</v>
      </c>
      <c r="K74" s="87">
        <v>619</v>
      </c>
    </row>
    <row r="75" spans="1:11">
      <c r="A75" t="s">
        <v>670</v>
      </c>
      <c r="B75" s="87">
        <v>1437</v>
      </c>
      <c r="C75" s="87">
        <v>1437</v>
      </c>
      <c r="D75" s="87">
        <v>1434</v>
      </c>
      <c r="E75" s="87">
        <v>1434</v>
      </c>
      <c r="F75" s="87">
        <v>1434</v>
      </c>
      <c r="G75" s="87">
        <v>1506</v>
      </c>
      <c r="H75" s="87">
        <v>1596</v>
      </c>
      <c r="I75" s="87">
        <v>1528</v>
      </c>
      <c r="J75" s="87">
        <v>1480</v>
      </c>
      <c r="K75" s="87">
        <v>1552</v>
      </c>
    </row>
    <row r="76" spans="1:11">
      <c r="A76" t="s">
        <v>671</v>
      </c>
      <c r="B76" s="87">
        <v>629</v>
      </c>
      <c r="C76" s="87">
        <v>659</v>
      </c>
      <c r="D76" s="87">
        <v>691</v>
      </c>
      <c r="E76" s="87">
        <v>707</v>
      </c>
      <c r="F76" s="87">
        <v>714</v>
      </c>
      <c r="G76" s="87">
        <v>557</v>
      </c>
      <c r="H76" s="87">
        <v>554</v>
      </c>
      <c r="I76" s="87">
        <v>574</v>
      </c>
      <c r="J76" s="87">
        <v>574</v>
      </c>
      <c r="K76" s="87">
        <v>942</v>
      </c>
    </row>
    <row r="77" spans="1:11">
      <c r="A77" t="s">
        <v>672</v>
      </c>
      <c r="B77" s="87">
        <v>535</v>
      </c>
      <c r="C77" s="87">
        <v>531</v>
      </c>
      <c r="D77" s="87">
        <v>96</v>
      </c>
      <c r="E77" s="87">
        <v>103</v>
      </c>
      <c r="F77" s="87">
        <v>111</v>
      </c>
      <c r="G77" s="87">
        <v>77</v>
      </c>
      <c r="H77" s="87">
        <v>71</v>
      </c>
      <c r="I77" s="87">
        <v>74</v>
      </c>
      <c r="J77" s="87">
        <v>76</v>
      </c>
      <c r="K77" s="87">
        <v>125</v>
      </c>
    </row>
    <row r="78" spans="1:11">
      <c r="A78" t="s">
        <v>673</v>
      </c>
      <c r="B78" s="87">
        <v>16074</v>
      </c>
      <c r="C78" s="87">
        <v>16572</v>
      </c>
      <c r="D78" s="87">
        <v>17092</v>
      </c>
      <c r="E78" s="87">
        <v>17757</v>
      </c>
      <c r="F78" s="87">
        <v>18194</v>
      </c>
      <c r="G78" s="87">
        <v>18128</v>
      </c>
      <c r="H78" s="87">
        <v>18306</v>
      </c>
      <c r="I78" s="87">
        <v>18621</v>
      </c>
      <c r="J78" s="87">
        <v>18862</v>
      </c>
      <c r="K78" s="87">
        <v>19398</v>
      </c>
    </row>
    <row r="79" spans="1:11">
      <c r="A79" t="s">
        <v>674</v>
      </c>
    </row>
    <row r="80" spans="1:11">
      <c r="A80" t="s">
        <v>675</v>
      </c>
    </row>
    <row r="81" spans="1:2">
      <c r="A81" t="s">
        <v>676</v>
      </c>
    </row>
    <row r="82" spans="1:2">
      <c r="A82" t="s">
        <v>677</v>
      </c>
    </row>
    <row r="83" spans="1:2">
      <c r="A83" t="s">
        <v>678</v>
      </c>
    </row>
    <row r="84" spans="1:2">
      <c r="A84" t="s">
        <v>679</v>
      </c>
    </row>
    <row r="85" spans="1:2">
      <c r="A85" t="s">
        <v>680</v>
      </c>
    </row>
    <row r="86" spans="1:2">
      <c r="A86" t="s">
        <v>681</v>
      </c>
    </row>
    <row r="88" spans="1:2">
      <c r="A88" s="1" t="s">
        <v>682</v>
      </c>
    </row>
    <row r="89" spans="1:2">
      <c r="A89" s="90">
        <f>SUM(K74:K76)</f>
        <v>3113</v>
      </c>
    </row>
    <row r="91" spans="1:2">
      <c r="A91" s="4" t="s">
        <v>683</v>
      </c>
      <c r="B91" s="86"/>
    </row>
    <row r="92" spans="1:2">
      <c r="A92" t="s">
        <v>684</v>
      </c>
      <c r="B92" s="91">
        <f>B64+A89</f>
        <v>3378.7052867649486</v>
      </c>
    </row>
    <row r="93" spans="1:2">
      <c r="A93" t="s">
        <v>685</v>
      </c>
      <c r="B93" s="91">
        <f>B65</f>
        <v>2465.2947132350514</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ColWidth="10.85546875" defaultRowHeight="15"/>
  <cols>
    <col min="1" max="1" width="17.140625" customWidth="1"/>
  </cols>
  <sheetData>
    <row r="1" spans="1:2">
      <c r="A1" s="1" t="s">
        <v>413</v>
      </c>
    </row>
    <row r="2" spans="1:2">
      <c r="A2" s="11" t="s">
        <v>414</v>
      </c>
    </row>
    <row r="4" spans="1:2">
      <c r="A4" s="87"/>
      <c r="B4" s="102">
        <v>2016</v>
      </c>
    </row>
    <row r="5" spans="1:2">
      <c r="A5" s="69" t="s">
        <v>415</v>
      </c>
      <c r="B5" s="68">
        <v>111.4</v>
      </c>
    </row>
    <row r="6" spans="1:2">
      <c r="A6" s="1" t="s">
        <v>631</v>
      </c>
      <c r="B6" s="85">
        <v>42</v>
      </c>
    </row>
    <row r="8" spans="1:2">
      <c r="A8" s="1" t="s">
        <v>693</v>
      </c>
      <c r="B8" s="68">
        <v>48.7</v>
      </c>
    </row>
    <row r="9" spans="1:2">
      <c r="A9" s="1" t="s">
        <v>692</v>
      </c>
      <c r="B9" s="14">
        <v>1756.179582105975</v>
      </c>
    </row>
    <row r="11" spans="1:2">
      <c r="A11" s="1" t="s">
        <v>15</v>
      </c>
      <c r="B11" s="6">
        <v>756.78378378378375</v>
      </c>
    </row>
    <row r="12" spans="1:2">
      <c r="A12" s="1" t="s">
        <v>694</v>
      </c>
      <c r="B12" s="85">
        <v>1363</v>
      </c>
    </row>
    <row r="14" spans="1:2">
      <c r="A14" s="1" t="s">
        <v>9</v>
      </c>
      <c r="B14" s="170">
        <v>1.27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70" hidden="1" customWidth="1"/>
    <col min="2" max="2" width="45.5703125" style="70" customWidth="1"/>
    <col min="3" max="16384" width="8.85546875" style="70"/>
  </cols>
  <sheetData>
    <row r="1" spans="1:39" ht="15" customHeight="1" thickBot="1">
      <c r="B1" s="71" t="s">
        <v>417</v>
      </c>
      <c r="C1" s="72">
        <v>2015</v>
      </c>
      <c r="D1" s="72">
        <v>2016</v>
      </c>
      <c r="E1" s="72">
        <v>2017</v>
      </c>
      <c r="F1" s="72">
        <v>2018</v>
      </c>
      <c r="G1" s="72">
        <v>2019</v>
      </c>
      <c r="H1" s="72">
        <v>2020</v>
      </c>
      <c r="I1" s="72">
        <v>2021</v>
      </c>
      <c r="J1" s="72">
        <v>2022</v>
      </c>
      <c r="K1" s="72">
        <v>2023</v>
      </c>
      <c r="L1" s="72">
        <v>2024</v>
      </c>
      <c r="M1" s="72">
        <v>2025</v>
      </c>
      <c r="N1" s="72">
        <v>2026</v>
      </c>
      <c r="O1" s="72">
        <v>2027</v>
      </c>
      <c r="P1" s="72">
        <v>2028</v>
      </c>
      <c r="Q1" s="72">
        <v>2029</v>
      </c>
      <c r="R1" s="72">
        <v>2030</v>
      </c>
      <c r="S1" s="72">
        <v>2031</v>
      </c>
      <c r="T1" s="72">
        <v>2032</v>
      </c>
      <c r="U1" s="72">
        <v>2033</v>
      </c>
      <c r="V1" s="72">
        <v>2034</v>
      </c>
      <c r="W1" s="72">
        <v>2035</v>
      </c>
      <c r="X1" s="72">
        <v>2036</v>
      </c>
      <c r="Y1" s="72">
        <v>2037</v>
      </c>
      <c r="Z1" s="72">
        <v>2038</v>
      </c>
      <c r="AA1" s="72">
        <v>2039</v>
      </c>
      <c r="AB1" s="72">
        <v>2040</v>
      </c>
      <c r="AC1" s="72">
        <v>2041</v>
      </c>
      <c r="AD1" s="72">
        <v>2042</v>
      </c>
      <c r="AE1" s="72">
        <v>2043</v>
      </c>
      <c r="AF1" s="72">
        <v>2044</v>
      </c>
      <c r="AG1" s="72">
        <v>2045</v>
      </c>
      <c r="AH1" s="72">
        <v>2046</v>
      </c>
      <c r="AI1" s="72">
        <v>2047</v>
      </c>
      <c r="AJ1" s="72">
        <v>2048</v>
      </c>
      <c r="AK1" s="72">
        <v>2049</v>
      </c>
      <c r="AL1" s="72">
        <v>2050</v>
      </c>
    </row>
    <row r="2" spans="1:39" ht="15" customHeight="1" thickTop="1"/>
    <row r="3" spans="1:39" ht="15" customHeight="1">
      <c r="C3" s="73" t="s">
        <v>418</v>
      </c>
      <c r="D3" s="73" t="s">
        <v>419</v>
      </c>
      <c r="E3" s="73"/>
      <c r="F3" s="73"/>
      <c r="G3" s="73"/>
    </row>
    <row r="4" spans="1:39" ht="15" customHeight="1">
      <c r="C4" s="73" t="s">
        <v>400</v>
      </c>
      <c r="D4" s="73" t="s">
        <v>420</v>
      </c>
      <c r="E4" s="73"/>
      <c r="F4" s="73"/>
      <c r="G4" s="73" t="s">
        <v>421</v>
      </c>
    </row>
    <row r="5" spans="1:39" ht="15" customHeight="1">
      <c r="C5" s="73" t="s">
        <v>422</v>
      </c>
      <c r="D5" s="73" t="s">
        <v>423</v>
      </c>
      <c r="E5" s="73"/>
      <c r="F5" s="73"/>
      <c r="G5" s="73"/>
    </row>
    <row r="6" spans="1:39" ht="15" customHeight="1">
      <c r="C6" s="73" t="s">
        <v>424</v>
      </c>
      <c r="D6" s="73"/>
      <c r="E6" s="73" t="s">
        <v>425</v>
      </c>
      <c r="F6" s="73"/>
      <c r="G6" s="73"/>
    </row>
    <row r="10" spans="1:39" ht="15" customHeight="1">
      <c r="A10" s="74" t="s">
        <v>426</v>
      </c>
      <c r="B10" s="75" t="s">
        <v>427</v>
      </c>
    </row>
    <row r="11" spans="1:39" ht="15" customHeight="1">
      <c r="B11" s="71" t="s">
        <v>428</v>
      </c>
    </row>
    <row r="12" spans="1:39" ht="15" customHeight="1">
      <c r="B12" s="71" t="s">
        <v>428</v>
      </c>
      <c r="C12" s="76" t="s">
        <v>428</v>
      </c>
      <c r="D12" s="76" t="s">
        <v>428</v>
      </c>
      <c r="E12" s="76" t="s">
        <v>428</v>
      </c>
      <c r="F12" s="76" t="s">
        <v>428</v>
      </c>
      <c r="G12" s="76" t="s">
        <v>428</v>
      </c>
      <c r="H12" s="76" t="s">
        <v>428</v>
      </c>
      <c r="I12" s="76" t="s">
        <v>428</v>
      </c>
      <c r="J12" s="76" t="s">
        <v>428</v>
      </c>
      <c r="K12" s="76" t="s">
        <v>428</v>
      </c>
      <c r="L12" s="76" t="s">
        <v>428</v>
      </c>
      <c r="M12" s="76" t="s">
        <v>428</v>
      </c>
      <c r="N12" s="76" t="s">
        <v>428</v>
      </c>
      <c r="O12" s="76" t="s">
        <v>428</v>
      </c>
      <c r="P12" s="76" t="s">
        <v>428</v>
      </c>
      <c r="Q12" s="76" t="s">
        <v>428</v>
      </c>
      <c r="R12" s="76" t="s">
        <v>428</v>
      </c>
      <c r="S12" s="76" t="s">
        <v>428</v>
      </c>
      <c r="T12" s="76" t="s">
        <v>428</v>
      </c>
      <c r="U12" s="76" t="s">
        <v>428</v>
      </c>
      <c r="V12" s="76" t="s">
        <v>428</v>
      </c>
      <c r="W12" s="76" t="s">
        <v>428</v>
      </c>
      <c r="X12" s="76" t="s">
        <v>428</v>
      </c>
      <c r="Y12" s="76" t="s">
        <v>428</v>
      </c>
      <c r="Z12" s="76" t="s">
        <v>428</v>
      </c>
      <c r="AA12" s="76" t="s">
        <v>428</v>
      </c>
      <c r="AB12" s="76" t="s">
        <v>428</v>
      </c>
      <c r="AC12" s="76" t="s">
        <v>428</v>
      </c>
      <c r="AD12" s="76" t="s">
        <v>428</v>
      </c>
      <c r="AE12" s="76" t="s">
        <v>428</v>
      </c>
      <c r="AF12" s="76" t="s">
        <v>428</v>
      </c>
      <c r="AG12" s="76" t="s">
        <v>428</v>
      </c>
      <c r="AH12" s="76" t="s">
        <v>428</v>
      </c>
      <c r="AI12" s="76" t="s">
        <v>428</v>
      </c>
      <c r="AJ12" s="76" t="s">
        <v>428</v>
      </c>
      <c r="AK12" s="76" t="s">
        <v>428</v>
      </c>
      <c r="AL12" s="76" t="s">
        <v>428</v>
      </c>
      <c r="AM12" s="76" t="s">
        <v>429</v>
      </c>
    </row>
    <row r="13" spans="1:39" ht="15" customHeight="1" thickBot="1">
      <c r="B13" s="72" t="s">
        <v>430</v>
      </c>
      <c r="C13" s="72">
        <v>2015</v>
      </c>
      <c r="D13" s="72">
        <v>2016</v>
      </c>
      <c r="E13" s="72">
        <v>2017</v>
      </c>
      <c r="F13" s="72">
        <v>2018</v>
      </c>
      <c r="G13" s="72">
        <v>2019</v>
      </c>
      <c r="H13" s="72">
        <v>2020</v>
      </c>
      <c r="I13" s="72">
        <v>2021</v>
      </c>
      <c r="J13" s="72">
        <v>2022</v>
      </c>
      <c r="K13" s="72">
        <v>2023</v>
      </c>
      <c r="L13" s="72">
        <v>2024</v>
      </c>
      <c r="M13" s="72">
        <v>2025</v>
      </c>
      <c r="N13" s="72">
        <v>2026</v>
      </c>
      <c r="O13" s="72">
        <v>2027</v>
      </c>
      <c r="P13" s="72">
        <v>2028</v>
      </c>
      <c r="Q13" s="72">
        <v>2029</v>
      </c>
      <c r="R13" s="72">
        <v>2030</v>
      </c>
      <c r="S13" s="72">
        <v>2031</v>
      </c>
      <c r="T13" s="72">
        <v>2032</v>
      </c>
      <c r="U13" s="72">
        <v>2033</v>
      </c>
      <c r="V13" s="72">
        <v>2034</v>
      </c>
      <c r="W13" s="72">
        <v>2035</v>
      </c>
      <c r="X13" s="72">
        <v>2036</v>
      </c>
      <c r="Y13" s="72">
        <v>2037</v>
      </c>
      <c r="Z13" s="72">
        <v>2038</v>
      </c>
      <c r="AA13" s="72">
        <v>2039</v>
      </c>
      <c r="AB13" s="72">
        <v>2040</v>
      </c>
      <c r="AC13" s="72">
        <v>2041</v>
      </c>
      <c r="AD13" s="72">
        <v>2042</v>
      </c>
      <c r="AE13" s="72">
        <v>2043</v>
      </c>
      <c r="AF13" s="72">
        <v>2044</v>
      </c>
      <c r="AG13" s="72">
        <v>2045</v>
      </c>
      <c r="AH13" s="72">
        <v>2046</v>
      </c>
      <c r="AI13" s="72">
        <v>2047</v>
      </c>
      <c r="AJ13" s="72">
        <v>2048</v>
      </c>
      <c r="AK13" s="72">
        <v>2049</v>
      </c>
      <c r="AL13" s="72">
        <v>2050</v>
      </c>
      <c r="AM13" s="72">
        <v>2050</v>
      </c>
    </row>
    <row r="14" spans="1:39" ht="15" customHeight="1" thickTop="1"/>
    <row r="15" spans="1:39" ht="15" customHeight="1">
      <c r="B15" s="77" t="s">
        <v>431</v>
      </c>
    </row>
    <row r="16" spans="1:39" ht="15" customHeight="1">
      <c r="A16" s="74" t="s">
        <v>432</v>
      </c>
      <c r="B16" s="78" t="s">
        <v>433</v>
      </c>
      <c r="C16" s="79">
        <v>8204</v>
      </c>
      <c r="D16" s="79">
        <v>8430.3242190000001</v>
      </c>
      <c r="E16" s="79">
        <v>8628.375</v>
      </c>
      <c r="F16" s="79">
        <v>8817.1220699999994</v>
      </c>
      <c r="G16" s="79">
        <v>9007.4052730000003</v>
      </c>
      <c r="H16" s="79">
        <v>9204.9746090000008</v>
      </c>
      <c r="I16" s="79">
        <v>9392.828125</v>
      </c>
      <c r="J16" s="79">
        <v>9602.0361329999996</v>
      </c>
      <c r="K16" s="79">
        <v>9807.7539059999999</v>
      </c>
      <c r="L16" s="79">
        <v>10057.839844</v>
      </c>
      <c r="M16" s="79">
        <v>10250.908203000001</v>
      </c>
      <c r="N16" s="79">
        <v>10414.863281</v>
      </c>
      <c r="O16" s="79">
        <v>10604.878906</v>
      </c>
      <c r="P16" s="79">
        <v>10716.441406</v>
      </c>
      <c r="Q16" s="79">
        <v>10796.084961</v>
      </c>
      <c r="R16" s="79">
        <v>10845.856444999999</v>
      </c>
      <c r="S16" s="79">
        <v>10868.141602</v>
      </c>
      <c r="T16" s="79">
        <v>11031.921875</v>
      </c>
      <c r="U16" s="79">
        <v>11201.537109000001</v>
      </c>
      <c r="V16" s="79">
        <v>11376.355469</v>
      </c>
      <c r="W16" s="79">
        <v>11558.603515999999</v>
      </c>
      <c r="X16" s="79">
        <v>11745.048828000001</v>
      </c>
      <c r="Y16" s="79">
        <v>11931.011719</v>
      </c>
      <c r="Z16" s="79">
        <v>12121.440430000001</v>
      </c>
      <c r="AA16" s="79">
        <v>12307.681640999999</v>
      </c>
      <c r="AB16" s="79">
        <v>12490.407227</v>
      </c>
      <c r="AC16" s="79">
        <v>12670.886719</v>
      </c>
      <c r="AD16" s="79">
        <v>12862.736328000001</v>
      </c>
      <c r="AE16" s="79">
        <v>13066.874023</v>
      </c>
      <c r="AF16" s="79">
        <v>13279.605469</v>
      </c>
      <c r="AG16" s="79">
        <v>13501.169921999999</v>
      </c>
      <c r="AH16" s="79">
        <v>13727.091796999999</v>
      </c>
      <c r="AI16" s="79">
        <v>13949.898438</v>
      </c>
      <c r="AJ16" s="79">
        <v>14170.083984000001</v>
      </c>
      <c r="AK16" s="79">
        <v>14390.903319999999</v>
      </c>
      <c r="AL16" s="79">
        <v>14607.324219</v>
      </c>
      <c r="AM16" s="80">
        <v>1.6299000000000001E-2</v>
      </c>
    </row>
    <row r="17" spans="1:39" ht="15" customHeight="1">
      <c r="A17" s="74" t="s">
        <v>434</v>
      </c>
      <c r="B17" s="78" t="s">
        <v>435</v>
      </c>
      <c r="C17" s="79">
        <v>4180</v>
      </c>
      <c r="D17" s="79">
        <v>4316.6875</v>
      </c>
      <c r="E17" s="79">
        <v>4489.7553710000002</v>
      </c>
      <c r="F17" s="79">
        <v>4670.9096680000002</v>
      </c>
      <c r="G17" s="79">
        <v>4861.7397460000002</v>
      </c>
      <c r="H17" s="79">
        <v>5050.673828</v>
      </c>
      <c r="I17" s="79">
        <v>5235.9755859999996</v>
      </c>
      <c r="J17" s="79">
        <v>5416.0458980000003</v>
      </c>
      <c r="K17" s="79">
        <v>5588.4482420000004</v>
      </c>
      <c r="L17" s="79">
        <v>5753.2729490000002</v>
      </c>
      <c r="M17" s="79">
        <v>5912.3027339999999</v>
      </c>
      <c r="N17" s="79">
        <v>6068.4399409999996</v>
      </c>
      <c r="O17" s="79">
        <v>6215.5214839999999</v>
      </c>
      <c r="P17" s="79">
        <v>6348.4873049999997</v>
      </c>
      <c r="Q17" s="79">
        <v>6477.6015619999998</v>
      </c>
      <c r="R17" s="79">
        <v>6598.2841799999997</v>
      </c>
      <c r="S17" s="79">
        <v>6704.2089839999999</v>
      </c>
      <c r="T17" s="79">
        <v>6800.4365230000003</v>
      </c>
      <c r="U17" s="79">
        <v>6896.5195309999999</v>
      </c>
      <c r="V17" s="79">
        <v>6993.966797</v>
      </c>
      <c r="W17" s="79">
        <v>7096.4384769999997</v>
      </c>
      <c r="X17" s="79">
        <v>7202.7841799999997</v>
      </c>
      <c r="Y17" s="79">
        <v>7307.5126950000003</v>
      </c>
      <c r="Z17" s="79">
        <v>7410.720703</v>
      </c>
      <c r="AA17" s="79">
        <v>7511.2231449999999</v>
      </c>
      <c r="AB17" s="79">
        <v>7610.3847660000001</v>
      </c>
      <c r="AC17" s="79">
        <v>7714.6162109999996</v>
      </c>
      <c r="AD17" s="79">
        <v>7827.2895509999998</v>
      </c>
      <c r="AE17" s="79">
        <v>7950.5561520000001</v>
      </c>
      <c r="AF17" s="79">
        <v>8082.359375</v>
      </c>
      <c r="AG17" s="79">
        <v>8220.9326170000004</v>
      </c>
      <c r="AH17" s="79">
        <v>8363.7539059999999</v>
      </c>
      <c r="AI17" s="79">
        <v>8507.7060550000006</v>
      </c>
      <c r="AJ17" s="79">
        <v>8651.2880860000005</v>
      </c>
      <c r="AK17" s="79">
        <v>8792.3603519999997</v>
      </c>
      <c r="AL17" s="79">
        <v>8928.5390619999998</v>
      </c>
      <c r="AM17" s="80">
        <v>2.1604999999999999E-2</v>
      </c>
    </row>
    <row r="18" spans="1:39" ht="15" customHeight="1">
      <c r="A18" s="74" t="s">
        <v>436</v>
      </c>
      <c r="B18" s="78" t="s">
        <v>437</v>
      </c>
      <c r="C18" s="79">
        <v>1239</v>
      </c>
      <c r="D18" s="79">
        <v>1245.4320070000001</v>
      </c>
      <c r="E18" s="79">
        <v>1223.0607910000001</v>
      </c>
      <c r="F18" s="79">
        <v>1207.8713379999999</v>
      </c>
      <c r="G18" s="79">
        <v>1203.0263669999999</v>
      </c>
      <c r="H18" s="79">
        <v>1199.272461</v>
      </c>
      <c r="I18" s="79">
        <v>1194.7154539999999</v>
      </c>
      <c r="J18" s="79">
        <v>1211.4365230000001</v>
      </c>
      <c r="K18" s="79">
        <v>1230.438232</v>
      </c>
      <c r="L18" s="79">
        <v>1251.5187989999999</v>
      </c>
      <c r="M18" s="79">
        <v>1272.9426269999999</v>
      </c>
      <c r="N18" s="79">
        <v>1293.5113530000001</v>
      </c>
      <c r="O18" s="79">
        <v>1315.103638</v>
      </c>
      <c r="P18" s="79">
        <v>1338.608154</v>
      </c>
      <c r="Q18" s="79">
        <v>1361.512207</v>
      </c>
      <c r="R18" s="79">
        <v>1382.6870120000001</v>
      </c>
      <c r="S18" s="79">
        <v>1405.077393</v>
      </c>
      <c r="T18" s="79">
        <v>1428.7294919999999</v>
      </c>
      <c r="U18" s="79">
        <v>1454.241943</v>
      </c>
      <c r="V18" s="79">
        <v>1481.0147710000001</v>
      </c>
      <c r="W18" s="79">
        <v>1508.6499020000001</v>
      </c>
      <c r="X18" s="79">
        <v>1536.844971</v>
      </c>
      <c r="Y18" s="79">
        <v>1565.2314449999999</v>
      </c>
      <c r="Z18" s="79">
        <v>1595.355225</v>
      </c>
      <c r="AA18" s="79">
        <v>1625.246582</v>
      </c>
      <c r="AB18" s="79">
        <v>1654.7006839999999</v>
      </c>
      <c r="AC18" s="79">
        <v>1684.703491</v>
      </c>
      <c r="AD18" s="79">
        <v>1715.843018</v>
      </c>
      <c r="AE18" s="79">
        <v>1747.7692870000001</v>
      </c>
      <c r="AF18" s="79">
        <v>1780.0013429999999</v>
      </c>
      <c r="AG18" s="79">
        <v>1813.1435550000001</v>
      </c>
      <c r="AH18" s="79">
        <v>1846.6171879999999</v>
      </c>
      <c r="AI18" s="79">
        <v>1879.099487</v>
      </c>
      <c r="AJ18" s="79">
        <v>1911.179443</v>
      </c>
      <c r="AK18" s="79">
        <v>1944.505615</v>
      </c>
      <c r="AL18" s="79">
        <v>1978.2767329999999</v>
      </c>
      <c r="AM18" s="80">
        <v>1.3703E-2</v>
      </c>
    </row>
    <row r="19" spans="1:39" ht="15" customHeight="1">
      <c r="A19" s="74" t="s">
        <v>438</v>
      </c>
      <c r="B19" s="78" t="s">
        <v>439</v>
      </c>
      <c r="C19" s="79">
        <v>2785</v>
      </c>
      <c r="D19" s="79">
        <v>2868.2041020000001</v>
      </c>
      <c r="E19" s="79">
        <v>2915.5581050000001</v>
      </c>
      <c r="F19" s="79">
        <v>2938.3408199999999</v>
      </c>
      <c r="G19" s="79">
        <v>2942.6389159999999</v>
      </c>
      <c r="H19" s="79">
        <v>2955.0283199999999</v>
      </c>
      <c r="I19" s="79">
        <v>2962.1369629999999</v>
      </c>
      <c r="J19" s="79">
        <v>2974.5539549999999</v>
      </c>
      <c r="K19" s="79">
        <v>2988.8671880000002</v>
      </c>
      <c r="L19" s="79">
        <v>3053.0483399999998</v>
      </c>
      <c r="M19" s="79">
        <v>3065.6625979999999</v>
      </c>
      <c r="N19" s="79">
        <v>3052.9123540000001</v>
      </c>
      <c r="O19" s="79">
        <v>3074.2541500000002</v>
      </c>
      <c r="P19" s="79">
        <v>3029.3459469999998</v>
      </c>
      <c r="Q19" s="79">
        <v>2956.9709469999998</v>
      </c>
      <c r="R19" s="79">
        <v>2864.88501</v>
      </c>
      <c r="S19" s="79">
        <v>2758.8557129999999</v>
      </c>
      <c r="T19" s="79">
        <v>2802.7553710000002</v>
      </c>
      <c r="U19" s="79">
        <v>2850.7758789999998</v>
      </c>
      <c r="V19" s="79">
        <v>2901.3745119999999</v>
      </c>
      <c r="W19" s="79">
        <v>2953.5158689999998</v>
      </c>
      <c r="X19" s="79">
        <v>3005.4194339999999</v>
      </c>
      <c r="Y19" s="79">
        <v>3058.267578</v>
      </c>
      <c r="Z19" s="79">
        <v>3115.3645019999999</v>
      </c>
      <c r="AA19" s="79">
        <v>3171.211914</v>
      </c>
      <c r="AB19" s="79">
        <v>3225.3210450000001</v>
      </c>
      <c r="AC19" s="79">
        <v>3271.5671390000002</v>
      </c>
      <c r="AD19" s="79">
        <v>3319.6030270000001</v>
      </c>
      <c r="AE19" s="79">
        <v>3368.5490719999998</v>
      </c>
      <c r="AF19" s="79">
        <v>3417.2456050000001</v>
      </c>
      <c r="AG19" s="79">
        <v>3467.0932619999999</v>
      </c>
      <c r="AH19" s="79">
        <v>3516.7204590000001</v>
      </c>
      <c r="AI19" s="79">
        <v>3563.0927729999999</v>
      </c>
      <c r="AJ19" s="79">
        <v>3607.6157229999999</v>
      </c>
      <c r="AK19" s="79">
        <v>3654.036865</v>
      </c>
      <c r="AL19" s="79">
        <v>3700.508789</v>
      </c>
      <c r="AM19" s="80">
        <v>7.522E-3</v>
      </c>
    </row>
    <row r="20" spans="1:39" ht="15" customHeight="1">
      <c r="A20" s="74" t="s">
        <v>440</v>
      </c>
      <c r="B20" s="78" t="s">
        <v>441</v>
      </c>
      <c r="C20" s="79">
        <v>931</v>
      </c>
      <c r="D20" s="79">
        <v>947.62426800000003</v>
      </c>
      <c r="E20" s="79">
        <v>964.16967799999998</v>
      </c>
      <c r="F20" s="79">
        <v>978.83227499999998</v>
      </c>
      <c r="G20" s="79">
        <v>989.99383499999999</v>
      </c>
      <c r="H20" s="79">
        <v>1001.782227</v>
      </c>
      <c r="I20" s="79">
        <v>1012.480469</v>
      </c>
      <c r="J20" s="79">
        <v>1023.877197</v>
      </c>
      <c r="K20" s="79">
        <v>1031.2301030000001</v>
      </c>
      <c r="L20" s="79">
        <v>1038.5198969999999</v>
      </c>
      <c r="M20" s="79">
        <v>1052.2022710000001</v>
      </c>
      <c r="N20" s="79">
        <v>1065.779297</v>
      </c>
      <c r="O20" s="79">
        <v>1079.0458980000001</v>
      </c>
      <c r="P20" s="79">
        <v>1093.453491</v>
      </c>
      <c r="Q20" s="79">
        <v>1109.9135739999999</v>
      </c>
      <c r="R20" s="79">
        <v>1127.8354489999999</v>
      </c>
      <c r="S20" s="79">
        <v>1150.6875</v>
      </c>
      <c r="T20" s="79">
        <v>1141.1209719999999</v>
      </c>
      <c r="U20" s="79">
        <v>1167.8992920000001</v>
      </c>
      <c r="V20" s="79">
        <v>1195.7280270000001</v>
      </c>
      <c r="W20" s="79">
        <v>1224.5264890000001</v>
      </c>
      <c r="X20" s="79">
        <v>1253.9610600000001</v>
      </c>
      <c r="Y20" s="79">
        <v>1284.2775879999999</v>
      </c>
      <c r="Z20" s="79">
        <v>1315.6195070000001</v>
      </c>
      <c r="AA20" s="79">
        <v>1348.0570070000001</v>
      </c>
      <c r="AB20" s="79">
        <v>1379.8736570000001</v>
      </c>
      <c r="AC20" s="79">
        <v>1415.680908</v>
      </c>
      <c r="AD20" s="79">
        <v>1452.794189</v>
      </c>
      <c r="AE20" s="79">
        <v>1491.2642820000001</v>
      </c>
      <c r="AF20" s="79">
        <v>1531.144775</v>
      </c>
      <c r="AG20" s="79">
        <v>1572.490356</v>
      </c>
      <c r="AH20" s="79">
        <v>1615.3591309999999</v>
      </c>
      <c r="AI20" s="79">
        <v>1659.810669</v>
      </c>
      <c r="AJ20" s="79">
        <v>1705.9075929999999</v>
      </c>
      <c r="AK20" s="79">
        <v>1753.7139890000001</v>
      </c>
      <c r="AL20" s="79">
        <v>1803.298706</v>
      </c>
      <c r="AM20" s="80">
        <v>1.9103999999999999E-2</v>
      </c>
    </row>
    <row r="21" spans="1:39" ht="15" customHeight="1">
      <c r="A21" s="74" t="s">
        <v>442</v>
      </c>
      <c r="B21" s="78" t="s">
        <v>435</v>
      </c>
      <c r="C21" s="79">
        <v>353</v>
      </c>
      <c r="D21" s="79">
        <v>359.284088</v>
      </c>
      <c r="E21" s="79">
        <v>365.46249399999999</v>
      </c>
      <c r="F21" s="79">
        <v>371.32415800000001</v>
      </c>
      <c r="G21" s="79">
        <v>377.14080799999999</v>
      </c>
      <c r="H21" s="79">
        <v>382.91821299999998</v>
      </c>
      <c r="I21" s="79">
        <v>389.22287</v>
      </c>
      <c r="J21" s="79">
        <v>394.680542</v>
      </c>
      <c r="K21" s="79">
        <v>398.38638300000002</v>
      </c>
      <c r="L21" s="79">
        <v>404.38171399999999</v>
      </c>
      <c r="M21" s="79">
        <v>411.47515900000002</v>
      </c>
      <c r="N21" s="79">
        <v>417.58062699999999</v>
      </c>
      <c r="O21" s="79">
        <v>422.93810999999999</v>
      </c>
      <c r="P21" s="79">
        <v>430.56652800000001</v>
      </c>
      <c r="Q21" s="79">
        <v>437.51797499999998</v>
      </c>
      <c r="R21" s="79">
        <v>445.80908199999999</v>
      </c>
      <c r="S21" s="79">
        <v>457.62518299999999</v>
      </c>
      <c r="T21" s="79">
        <v>469.79406699999998</v>
      </c>
      <c r="U21" s="79">
        <v>482.40850799999998</v>
      </c>
      <c r="V21" s="79">
        <v>495.49371300000001</v>
      </c>
      <c r="W21" s="79">
        <v>509.00250199999999</v>
      </c>
      <c r="X21" s="79">
        <v>522.75567599999999</v>
      </c>
      <c r="Y21" s="79">
        <v>536.87866199999996</v>
      </c>
      <c r="Z21" s="79">
        <v>551.44201699999996</v>
      </c>
      <c r="AA21" s="79">
        <v>566.47747800000002</v>
      </c>
      <c r="AB21" s="79">
        <v>581.10339399999998</v>
      </c>
      <c r="AC21" s="79">
        <v>598.30554199999995</v>
      </c>
      <c r="AD21" s="79">
        <v>616.11254899999994</v>
      </c>
      <c r="AE21" s="79">
        <v>634.54754600000001</v>
      </c>
      <c r="AF21" s="79">
        <v>653.63445999999999</v>
      </c>
      <c r="AG21" s="79">
        <v>673.39813200000003</v>
      </c>
      <c r="AH21" s="79">
        <v>693.864868</v>
      </c>
      <c r="AI21" s="79">
        <v>715.06109600000002</v>
      </c>
      <c r="AJ21" s="79">
        <v>737.01556400000004</v>
      </c>
      <c r="AK21" s="79">
        <v>759.75677499999995</v>
      </c>
      <c r="AL21" s="79">
        <v>783.31604000000004</v>
      </c>
      <c r="AM21" s="80">
        <v>2.3189000000000001E-2</v>
      </c>
    </row>
    <row r="22" spans="1:39" ht="15" customHeight="1">
      <c r="A22" s="74" t="s">
        <v>443</v>
      </c>
      <c r="B22" s="78" t="s">
        <v>437</v>
      </c>
      <c r="C22" s="79">
        <v>112</v>
      </c>
      <c r="D22" s="79">
        <v>117.894814</v>
      </c>
      <c r="E22" s="79">
        <v>124.627121</v>
      </c>
      <c r="F22" s="79">
        <v>131.54122899999999</v>
      </c>
      <c r="G22" s="79">
        <v>138.06456</v>
      </c>
      <c r="H22" s="79">
        <v>144.48864699999999</v>
      </c>
      <c r="I22" s="79">
        <v>151.51000999999999</v>
      </c>
      <c r="J22" s="79">
        <v>158.762665</v>
      </c>
      <c r="K22" s="79">
        <v>166.26582300000001</v>
      </c>
      <c r="L22" s="79">
        <v>174.01205400000001</v>
      </c>
      <c r="M22" s="79">
        <v>181.97190900000001</v>
      </c>
      <c r="N22" s="79">
        <v>190.120758</v>
      </c>
      <c r="O22" s="79">
        <v>198.596619</v>
      </c>
      <c r="P22" s="79">
        <v>207.42451500000001</v>
      </c>
      <c r="Q22" s="79">
        <v>216.65034499999999</v>
      </c>
      <c r="R22" s="79">
        <v>226.30123900000001</v>
      </c>
      <c r="S22" s="79">
        <v>236.78154000000001</v>
      </c>
      <c r="T22" s="79">
        <v>247.66674800000001</v>
      </c>
      <c r="U22" s="79">
        <v>259.02667200000002</v>
      </c>
      <c r="V22" s="79">
        <v>270.88955700000002</v>
      </c>
      <c r="W22" s="79">
        <v>283.239868</v>
      </c>
      <c r="X22" s="79">
        <v>295.97866800000003</v>
      </c>
      <c r="Y22" s="79">
        <v>309.19378699999999</v>
      </c>
      <c r="Z22" s="79">
        <v>322.94180299999999</v>
      </c>
      <c r="AA22" s="79">
        <v>337.256531</v>
      </c>
      <c r="AB22" s="79">
        <v>351.54101600000001</v>
      </c>
      <c r="AC22" s="79">
        <v>366.633331</v>
      </c>
      <c r="AD22" s="79">
        <v>382.33639499999998</v>
      </c>
      <c r="AE22" s="79">
        <v>398.67559799999998</v>
      </c>
      <c r="AF22" s="79">
        <v>415.67755099999999</v>
      </c>
      <c r="AG22" s="79">
        <v>433.36971999999997</v>
      </c>
      <c r="AH22" s="79">
        <v>451.780914</v>
      </c>
      <c r="AI22" s="79">
        <v>470.94122299999998</v>
      </c>
      <c r="AJ22" s="79">
        <v>490.88174400000003</v>
      </c>
      <c r="AK22" s="79">
        <v>511.635132</v>
      </c>
      <c r="AL22" s="79">
        <v>533.23529099999996</v>
      </c>
      <c r="AM22" s="80">
        <v>4.5386999999999997E-2</v>
      </c>
    </row>
    <row r="23" spans="1:39" ht="15" customHeight="1">
      <c r="A23" s="74" t="s">
        <v>444</v>
      </c>
      <c r="B23" s="78" t="s">
        <v>439</v>
      </c>
      <c r="C23" s="79">
        <v>466</v>
      </c>
      <c r="D23" s="79">
        <v>470.445404</v>
      </c>
      <c r="E23" s="79">
        <v>474.08004799999998</v>
      </c>
      <c r="F23" s="79">
        <v>475.96691900000002</v>
      </c>
      <c r="G23" s="79">
        <v>474.78845200000001</v>
      </c>
      <c r="H23" s="79">
        <v>474.37536599999999</v>
      </c>
      <c r="I23" s="79">
        <v>471.747589</v>
      </c>
      <c r="J23" s="79">
        <v>470.43396000000001</v>
      </c>
      <c r="K23" s="79">
        <v>466.57791099999997</v>
      </c>
      <c r="L23" s="79">
        <v>460.12609900000001</v>
      </c>
      <c r="M23" s="79">
        <v>458.75518799999998</v>
      </c>
      <c r="N23" s="79">
        <v>458.07794200000001</v>
      </c>
      <c r="O23" s="79">
        <v>457.51123000000001</v>
      </c>
      <c r="P23" s="79">
        <v>455.46249399999999</v>
      </c>
      <c r="Q23" s="79">
        <v>455.74529999999999</v>
      </c>
      <c r="R23" s="79">
        <v>455.725098</v>
      </c>
      <c r="S23" s="79">
        <v>456.28079200000002</v>
      </c>
      <c r="T23" s="79">
        <v>423.66018700000001</v>
      </c>
      <c r="U23" s="79">
        <v>426.46414199999998</v>
      </c>
      <c r="V23" s="79">
        <v>429.34472699999998</v>
      </c>
      <c r="W23" s="79">
        <v>432.28411899999998</v>
      </c>
      <c r="X23" s="79">
        <v>435.22668499999997</v>
      </c>
      <c r="Y23" s="79">
        <v>438.20517000000001</v>
      </c>
      <c r="Z23" s="79">
        <v>441.23571800000002</v>
      </c>
      <c r="AA23" s="79">
        <v>444.32299799999998</v>
      </c>
      <c r="AB23" s="79">
        <v>447.229218</v>
      </c>
      <c r="AC23" s="79">
        <v>450.74203499999999</v>
      </c>
      <c r="AD23" s="79">
        <v>454.34515399999998</v>
      </c>
      <c r="AE23" s="79">
        <v>458.04116800000003</v>
      </c>
      <c r="AF23" s="79">
        <v>461.83273300000002</v>
      </c>
      <c r="AG23" s="79">
        <v>465.722534</v>
      </c>
      <c r="AH23" s="79">
        <v>469.71343999999999</v>
      </c>
      <c r="AI23" s="79">
        <v>473.80831899999998</v>
      </c>
      <c r="AJ23" s="79">
        <v>478.010223</v>
      </c>
      <c r="AK23" s="79">
        <v>482.32214399999998</v>
      </c>
      <c r="AL23" s="79">
        <v>486.74740600000001</v>
      </c>
      <c r="AM23" s="80">
        <v>1.0020000000000001E-3</v>
      </c>
    </row>
    <row r="24" spans="1:39" ht="15" customHeight="1">
      <c r="A24" s="74" t="s">
        <v>445</v>
      </c>
      <c r="B24" s="78" t="s">
        <v>446</v>
      </c>
      <c r="C24" s="79">
        <v>724</v>
      </c>
      <c r="D24" s="79">
        <v>753.63635299999999</v>
      </c>
      <c r="E24" s="79">
        <v>798.53100600000005</v>
      </c>
      <c r="F24" s="79">
        <v>846.40673800000002</v>
      </c>
      <c r="G24" s="79">
        <v>895.56897000000004</v>
      </c>
      <c r="H24" s="79">
        <v>946.035034</v>
      </c>
      <c r="I24" s="79">
        <v>998.45428500000003</v>
      </c>
      <c r="J24" s="79">
        <v>1051.892822</v>
      </c>
      <c r="K24" s="79">
        <v>1095.0460210000001</v>
      </c>
      <c r="L24" s="79">
        <v>1138.7172849999999</v>
      </c>
      <c r="M24" s="79">
        <v>1135.9902340000001</v>
      </c>
      <c r="N24" s="79">
        <v>1198.736328</v>
      </c>
      <c r="O24" s="79">
        <v>1233.6080320000001</v>
      </c>
      <c r="P24" s="79">
        <v>1283.6391599999999</v>
      </c>
      <c r="Q24" s="79">
        <v>1334.305298</v>
      </c>
      <c r="R24" s="79">
        <v>1386.5898440000001</v>
      </c>
      <c r="S24" s="79">
        <v>1442.5195309999999</v>
      </c>
      <c r="T24" s="79">
        <v>1486.4494629999999</v>
      </c>
      <c r="U24" s="79">
        <v>1547.263062</v>
      </c>
      <c r="V24" s="79">
        <v>1610.7468260000001</v>
      </c>
      <c r="W24" s="79">
        <v>1676.7619629999999</v>
      </c>
      <c r="X24" s="79">
        <v>1745.3012699999999</v>
      </c>
      <c r="Y24" s="79">
        <v>1815.3402100000001</v>
      </c>
      <c r="Z24" s="79">
        <v>1887.335327</v>
      </c>
      <c r="AA24" s="79">
        <v>1961.100586</v>
      </c>
      <c r="AB24" s="79">
        <v>2036.4243160000001</v>
      </c>
      <c r="AC24" s="79">
        <v>2114.7060550000001</v>
      </c>
      <c r="AD24" s="79">
        <v>2194.8386230000001</v>
      </c>
      <c r="AE24" s="79">
        <v>2276.9936520000001</v>
      </c>
      <c r="AF24" s="79">
        <v>2361.110596</v>
      </c>
      <c r="AG24" s="79">
        <v>2446.804443</v>
      </c>
      <c r="AH24" s="79">
        <v>2534.3061520000001</v>
      </c>
      <c r="AI24" s="79">
        <v>2624.351807</v>
      </c>
      <c r="AJ24" s="79">
        <v>2717.1667480000001</v>
      </c>
      <c r="AK24" s="79">
        <v>2812.757568</v>
      </c>
      <c r="AL24" s="79">
        <v>2910.9709469999998</v>
      </c>
      <c r="AM24" s="80">
        <v>4.0544999999999998E-2</v>
      </c>
    </row>
    <row r="25" spans="1:39" ht="15" customHeight="1">
      <c r="A25" s="74" t="s">
        <v>447</v>
      </c>
      <c r="B25" s="78" t="s">
        <v>435</v>
      </c>
      <c r="C25" s="79">
        <v>421</v>
      </c>
      <c r="D25" s="79">
        <v>437.45507800000001</v>
      </c>
      <c r="E25" s="79">
        <v>463.72872899999999</v>
      </c>
      <c r="F25" s="79">
        <v>491.91378800000001</v>
      </c>
      <c r="G25" s="79">
        <v>520.90045199999997</v>
      </c>
      <c r="H25" s="79">
        <v>550.889771</v>
      </c>
      <c r="I25" s="79">
        <v>582.52941899999996</v>
      </c>
      <c r="J25" s="79">
        <v>614.86926300000005</v>
      </c>
      <c r="K25" s="79">
        <v>647.91223100000002</v>
      </c>
      <c r="L25" s="79">
        <v>681.60607900000002</v>
      </c>
      <c r="M25" s="79">
        <v>715.76800500000002</v>
      </c>
      <c r="N25" s="79">
        <v>750.37078899999995</v>
      </c>
      <c r="O25" s="79">
        <v>785.48156700000004</v>
      </c>
      <c r="P25" s="79">
        <v>821.014771</v>
      </c>
      <c r="Q25" s="79">
        <v>856.957581</v>
      </c>
      <c r="R25" s="79">
        <v>893.84301800000003</v>
      </c>
      <c r="S25" s="79">
        <v>932.111267</v>
      </c>
      <c r="T25" s="79">
        <v>971.87451199999998</v>
      </c>
      <c r="U25" s="79">
        <v>1013.762695</v>
      </c>
      <c r="V25" s="79">
        <v>1057.169922</v>
      </c>
      <c r="W25" s="79">
        <v>1102.049561</v>
      </c>
      <c r="X25" s="79">
        <v>1148.3408199999999</v>
      </c>
      <c r="Y25" s="79">
        <v>1195.5043949999999</v>
      </c>
      <c r="Z25" s="79">
        <v>1243.159058</v>
      </c>
      <c r="AA25" s="79">
        <v>1291.6079099999999</v>
      </c>
      <c r="AB25" s="79">
        <v>1340.8897710000001</v>
      </c>
      <c r="AC25" s="79">
        <v>1391.0089109999999</v>
      </c>
      <c r="AD25" s="79">
        <v>1441.7703859999999</v>
      </c>
      <c r="AE25" s="79">
        <v>1493.309692</v>
      </c>
      <c r="AF25" s="79">
        <v>1545.525024</v>
      </c>
      <c r="AG25" s="79">
        <v>1597.9808350000001</v>
      </c>
      <c r="AH25" s="79">
        <v>1650.853394</v>
      </c>
      <c r="AI25" s="79">
        <v>1704.821289</v>
      </c>
      <c r="AJ25" s="79">
        <v>1760.049561</v>
      </c>
      <c r="AK25" s="79">
        <v>1816.481323</v>
      </c>
      <c r="AL25" s="79">
        <v>1873.898193</v>
      </c>
      <c r="AM25" s="80">
        <v>4.3716999999999999E-2</v>
      </c>
    </row>
    <row r="26" spans="1:39" ht="15" customHeight="1">
      <c r="A26" s="74" t="s">
        <v>448</v>
      </c>
      <c r="B26" s="78" t="s">
        <v>437</v>
      </c>
      <c r="C26" s="79">
        <v>44</v>
      </c>
      <c r="D26" s="79">
        <v>46.262016000000003</v>
      </c>
      <c r="E26" s="79">
        <v>53.856369000000001</v>
      </c>
      <c r="F26" s="79">
        <v>62.401671999999998</v>
      </c>
      <c r="G26" s="79">
        <v>71.342972000000003</v>
      </c>
      <c r="H26" s="79">
        <v>80.526366999999993</v>
      </c>
      <c r="I26" s="79">
        <v>89.956222999999994</v>
      </c>
      <c r="J26" s="79">
        <v>99.638542000000001</v>
      </c>
      <c r="K26" s="79">
        <v>109.661903</v>
      </c>
      <c r="L26" s="79">
        <v>120.036575</v>
      </c>
      <c r="M26" s="79">
        <v>130.64816300000001</v>
      </c>
      <c r="N26" s="79">
        <v>141.622162</v>
      </c>
      <c r="O26" s="79">
        <v>152.96829199999999</v>
      </c>
      <c r="P26" s="79">
        <v>164.74105800000001</v>
      </c>
      <c r="Q26" s="79">
        <v>176.82176200000001</v>
      </c>
      <c r="R26" s="79">
        <v>189.506516</v>
      </c>
      <c r="S26" s="79">
        <v>203.21925400000001</v>
      </c>
      <c r="T26" s="79">
        <v>217.396851</v>
      </c>
      <c r="U26" s="79">
        <v>232.13883999999999</v>
      </c>
      <c r="V26" s="79">
        <v>247.467117</v>
      </c>
      <c r="W26" s="79">
        <v>263.403931</v>
      </c>
      <c r="X26" s="79">
        <v>280.03607199999999</v>
      </c>
      <c r="Y26" s="79">
        <v>297.07971199999997</v>
      </c>
      <c r="Z26" s="79">
        <v>315.12890599999997</v>
      </c>
      <c r="AA26" s="79">
        <v>333.88296500000001</v>
      </c>
      <c r="AB26" s="79">
        <v>353.34625199999999</v>
      </c>
      <c r="AC26" s="79">
        <v>373.55282599999998</v>
      </c>
      <c r="AD26" s="79">
        <v>394.62426799999997</v>
      </c>
      <c r="AE26" s="79">
        <v>416.59823599999999</v>
      </c>
      <c r="AF26" s="79">
        <v>439.51367199999999</v>
      </c>
      <c r="AG26" s="79">
        <v>463.41116299999999</v>
      </c>
      <c r="AH26" s="79">
        <v>488.33355699999998</v>
      </c>
      <c r="AI26" s="79">
        <v>514.32470699999999</v>
      </c>
      <c r="AJ26" s="79">
        <v>541.43121299999996</v>
      </c>
      <c r="AK26" s="79">
        <v>569.70147699999995</v>
      </c>
      <c r="AL26" s="79">
        <v>599.185608</v>
      </c>
      <c r="AM26" s="80">
        <v>7.8241000000000005E-2</v>
      </c>
    </row>
    <row r="27" spans="1:39" ht="15" customHeight="1">
      <c r="A27" s="74" t="s">
        <v>449</v>
      </c>
      <c r="B27" s="78" t="s">
        <v>439</v>
      </c>
      <c r="C27" s="79">
        <v>259</v>
      </c>
      <c r="D27" s="79">
        <v>269.91924999999998</v>
      </c>
      <c r="E27" s="79">
        <v>280.94589200000001</v>
      </c>
      <c r="F27" s="79">
        <v>292.09127799999999</v>
      </c>
      <c r="G27" s="79">
        <v>303.32556199999999</v>
      </c>
      <c r="H27" s="79">
        <v>314.61886600000003</v>
      </c>
      <c r="I27" s="79">
        <v>325.96862800000002</v>
      </c>
      <c r="J27" s="79">
        <v>337.38507099999998</v>
      </c>
      <c r="K27" s="79">
        <v>337.47189300000002</v>
      </c>
      <c r="L27" s="79">
        <v>337.07470699999999</v>
      </c>
      <c r="M27" s="79">
        <v>289.57403599999998</v>
      </c>
      <c r="N27" s="79">
        <v>306.743469</v>
      </c>
      <c r="O27" s="79">
        <v>295.15820300000001</v>
      </c>
      <c r="P27" s="79">
        <v>297.88326999999998</v>
      </c>
      <c r="Q27" s="79">
        <v>300.52603099999999</v>
      </c>
      <c r="R27" s="79">
        <v>303.240295</v>
      </c>
      <c r="S27" s="79">
        <v>307.18899499999998</v>
      </c>
      <c r="T27" s="79">
        <v>297.17816199999999</v>
      </c>
      <c r="U27" s="79">
        <v>301.36154199999999</v>
      </c>
      <c r="V27" s="79">
        <v>306.10968000000003</v>
      </c>
      <c r="W27" s="79">
        <v>311.30844100000002</v>
      </c>
      <c r="X27" s="79">
        <v>316.924286</v>
      </c>
      <c r="Y27" s="79">
        <v>322.75613399999997</v>
      </c>
      <c r="Z27" s="79">
        <v>329.047394</v>
      </c>
      <c r="AA27" s="79">
        <v>335.60977200000002</v>
      </c>
      <c r="AB27" s="79">
        <v>342.18817100000001</v>
      </c>
      <c r="AC27" s="79">
        <v>350.144226</v>
      </c>
      <c r="AD27" s="79">
        <v>358.44396999999998</v>
      </c>
      <c r="AE27" s="79">
        <v>367.08569299999999</v>
      </c>
      <c r="AF27" s="79">
        <v>376.07193000000001</v>
      </c>
      <c r="AG27" s="79">
        <v>385.41232300000001</v>
      </c>
      <c r="AH27" s="79">
        <v>395.11904900000002</v>
      </c>
      <c r="AI27" s="79">
        <v>405.20575000000002</v>
      </c>
      <c r="AJ27" s="79">
        <v>415.68597399999999</v>
      </c>
      <c r="AK27" s="79">
        <v>426.57473800000002</v>
      </c>
      <c r="AL27" s="79">
        <v>437.88726800000001</v>
      </c>
      <c r="AM27" s="80">
        <v>1.4331999999999999E-2</v>
      </c>
    </row>
    <row r="28" spans="1:39" ht="15" customHeight="1">
      <c r="A28" s="74" t="s">
        <v>450</v>
      </c>
      <c r="B28" s="78" t="s">
        <v>451</v>
      </c>
      <c r="C28" s="79">
        <v>1489</v>
      </c>
      <c r="D28" s="79">
        <v>1536.764038</v>
      </c>
      <c r="E28" s="79">
        <v>1603.2585449999999</v>
      </c>
      <c r="F28" s="79">
        <v>1681.6623540000001</v>
      </c>
      <c r="G28" s="79">
        <v>1762.7803960000001</v>
      </c>
      <c r="H28" s="79">
        <v>1830.6845699999999</v>
      </c>
      <c r="I28" s="79">
        <v>1900.6785890000001</v>
      </c>
      <c r="J28" s="79">
        <v>1970.0085449999999</v>
      </c>
      <c r="K28" s="79">
        <v>2040.822144</v>
      </c>
      <c r="L28" s="79">
        <v>2098.8520509999998</v>
      </c>
      <c r="M28" s="79">
        <v>2184.0974120000001</v>
      </c>
      <c r="N28" s="79">
        <v>2249.6069339999999</v>
      </c>
      <c r="O28" s="79">
        <v>2319.2509770000001</v>
      </c>
      <c r="P28" s="79">
        <v>2407.4189449999999</v>
      </c>
      <c r="Q28" s="79">
        <v>2498.7573240000002</v>
      </c>
      <c r="R28" s="79">
        <v>2593.6201169999999</v>
      </c>
      <c r="S28" s="79">
        <v>2670.8540039999998</v>
      </c>
      <c r="T28" s="79">
        <v>2754.7253420000002</v>
      </c>
      <c r="U28" s="79">
        <v>2863.319336</v>
      </c>
      <c r="V28" s="79">
        <v>2975.360596</v>
      </c>
      <c r="W28" s="79">
        <v>3089.7658689999998</v>
      </c>
      <c r="X28" s="79">
        <v>3208.0437010000001</v>
      </c>
      <c r="Y28" s="79">
        <v>3328.8071289999998</v>
      </c>
      <c r="Z28" s="79">
        <v>3452.4624020000001</v>
      </c>
      <c r="AA28" s="79">
        <v>3578.0507809999999</v>
      </c>
      <c r="AB28" s="79">
        <v>3703.6040039999998</v>
      </c>
      <c r="AC28" s="79">
        <v>3832.5129390000002</v>
      </c>
      <c r="AD28" s="79">
        <v>3964.3706050000001</v>
      </c>
      <c r="AE28" s="79">
        <v>4099.4702150000003</v>
      </c>
      <c r="AF28" s="79">
        <v>4237.8378910000001</v>
      </c>
      <c r="AG28" s="79">
        <v>4379.2895509999998</v>
      </c>
      <c r="AH28" s="79">
        <v>4523.8505859999996</v>
      </c>
      <c r="AI28" s="79">
        <v>4686.548828</v>
      </c>
      <c r="AJ28" s="79">
        <v>4887.3051759999998</v>
      </c>
      <c r="AK28" s="79">
        <v>5096.9150390000004</v>
      </c>
      <c r="AL28" s="79">
        <v>5315.7333980000003</v>
      </c>
      <c r="AM28" s="80">
        <v>3.7173999999999999E-2</v>
      </c>
    </row>
    <row r="29" spans="1:39" ht="15" customHeight="1">
      <c r="A29" s="74" t="s">
        <v>452</v>
      </c>
      <c r="B29" s="78" t="s">
        <v>435</v>
      </c>
      <c r="C29" s="79">
        <v>878</v>
      </c>
      <c r="D29" s="79">
        <v>886.27325399999995</v>
      </c>
      <c r="E29" s="79">
        <v>912.53070100000002</v>
      </c>
      <c r="F29" s="79">
        <v>949.68841599999996</v>
      </c>
      <c r="G29" s="79">
        <v>988.50122099999999</v>
      </c>
      <c r="H29" s="79">
        <v>1027.593384</v>
      </c>
      <c r="I29" s="79">
        <v>1068.918091</v>
      </c>
      <c r="J29" s="79">
        <v>1111.159058</v>
      </c>
      <c r="K29" s="79">
        <v>1156.9045410000001</v>
      </c>
      <c r="L29" s="79">
        <v>1204.130981</v>
      </c>
      <c r="M29" s="79">
        <v>1254.799438</v>
      </c>
      <c r="N29" s="79">
        <v>1307.8204350000001</v>
      </c>
      <c r="O29" s="79">
        <v>1362.8743899999999</v>
      </c>
      <c r="P29" s="79">
        <v>1418.535889</v>
      </c>
      <c r="Q29" s="79">
        <v>1475.7110600000001</v>
      </c>
      <c r="R29" s="79">
        <v>1535.4213870000001</v>
      </c>
      <c r="S29" s="79">
        <v>1596.901611</v>
      </c>
      <c r="T29" s="79">
        <v>1660.0048830000001</v>
      </c>
      <c r="U29" s="79">
        <v>1724.754639</v>
      </c>
      <c r="V29" s="79">
        <v>1791.143677</v>
      </c>
      <c r="W29" s="79">
        <v>1857.8873289999999</v>
      </c>
      <c r="X29" s="79">
        <v>1926.5455320000001</v>
      </c>
      <c r="Y29" s="79">
        <v>1995.876221</v>
      </c>
      <c r="Z29" s="79">
        <v>2065.716797</v>
      </c>
      <c r="AA29" s="79">
        <v>2135.4240719999998</v>
      </c>
      <c r="AB29" s="79">
        <v>2204.718018</v>
      </c>
      <c r="AC29" s="79">
        <v>2274.251221</v>
      </c>
      <c r="AD29" s="79">
        <v>2344.5498050000001</v>
      </c>
      <c r="AE29" s="79">
        <v>2415.843018</v>
      </c>
      <c r="AF29" s="79">
        <v>2488.0822750000002</v>
      </c>
      <c r="AG29" s="79">
        <v>2560.9780270000001</v>
      </c>
      <c r="AH29" s="79">
        <v>2634.438721</v>
      </c>
      <c r="AI29" s="79">
        <v>2723.3901369999999</v>
      </c>
      <c r="AJ29" s="79">
        <v>2847.6503910000001</v>
      </c>
      <c r="AK29" s="79">
        <v>2977.8427729999999</v>
      </c>
      <c r="AL29" s="79">
        <v>3114.2539059999999</v>
      </c>
      <c r="AM29" s="80">
        <v>3.7654E-2</v>
      </c>
    </row>
    <row r="30" spans="1:39" ht="15" customHeight="1">
      <c r="A30" s="74" t="s">
        <v>453</v>
      </c>
      <c r="B30" s="78" t="s">
        <v>437</v>
      </c>
      <c r="C30" s="79">
        <v>158</v>
      </c>
      <c r="D30" s="79">
        <v>169.24189799999999</v>
      </c>
      <c r="E30" s="79">
        <v>180.729782</v>
      </c>
      <c r="F30" s="79">
        <v>192.60704000000001</v>
      </c>
      <c r="G30" s="79">
        <v>204.93130500000001</v>
      </c>
      <c r="H30" s="79">
        <v>217.746475</v>
      </c>
      <c r="I30" s="79">
        <v>231.03324900000001</v>
      </c>
      <c r="J30" s="79">
        <v>244.66197199999999</v>
      </c>
      <c r="K30" s="79">
        <v>258.72592200000003</v>
      </c>
      <c r="L30" s="79">
        <v>273.17901599999999</v>
      </c>
      <c r="M30" s="79">
        <v>287.82720899999998</v>
      </c>
      <c r="N30" s="79">
        <v>302.68310500000001</v>
      </c>
      <c r="O30" s="79">
        <v>317.71951300000001</v>
      </c>
      <c r="P30" s="79">
        <v>332.96148699999998</v>
      </c>
      <c r="Q30" s="79">
        <v>348.39117399999998</v>
      </c>
      <c r="R30" s="79">
        <v>364.03326399999997</v>
      </c>
      <c r="S30" s="79">
        <v>379.91442899999998</v>
      </c>
      <c r="T30" s="79">
        <v>396.04736300000002</v>
      </c>
      <c r="U30" s="79">
        <v>412.43112200000002</v>
      </c>
      <c r="V30" s="79">
        <v>429.039581</v>
      </c>
      <c r="W30" s="79">
        <v>445.849243</v>
      </c>
      <c r="X30" s="79">
        <v>462.86657700000001</v>
      </c>
      <c r="Y30" s="79">
        <v>480.148529</v>
      </c>
      <c r="Z30" s="79">
        <v>497.75485200000003</v>
      </c>
      <c r="AA30" s="79">
        <v>515.61987299999998</v>
      </c>
      <c r="AB30" s="79">
        <v>533.72997999999995</v>
      </c>
      <c r="AC30" s="79">
        <v>552.05352800000003</v>
      </c>
      <c r="AD30" s="79">
        <v>570.55792199999996</v>
      </c>
      <c r="AE30" s="79">
        <v>589.21533199999999</v>
      </c>
      <c r="AF30" s="79">
        <v>608.00286900000003</v>
      </c>
      <c r="AG30" s="79">
        <v>626.92303500000003</v>
      </c>
      <c r="AH30" s="79">
        <v>645.98205600000006</v>
      </c>
      <c r="AI30" s="79">
        <v>665.16656499999999</v>
      </c>
      <c r="AJ30" s="79">
        <v>684.45623799999998</v>
      </c>
      <c r="AK30" s="79">
        <v>703.836365</v>
      </c>
      <c r="AL30" s="79">
        <v>723.35876499999995</v>
      </c>
      <c r="AM30" s="80">
        <v>4.3649E-2</v>
      </c>
    </row>
    <row r="31" spans="1:39" ht="15" customHeight="1">
      <c r="A31" s="74" t="s">
        <v>454</v>
      </c>
      <c r="B31" s="78" t="s">
        <v>439</v>
      </c>
      <c r="C31" s="79">
        <v>453</v>
      </c>
      <c r="D31" s="79">
        <v>481.24890099999999</v>
      </c>
      <c r="E31" s="79">
        <v>509.99798600000003</v>
      </c>
      <c r="F31" s="79">
        <v>539.36688200000003</v>
      </c>
      <c r="G31" s="79">
        <v>569.34789999999998</v>
      </c>
      <c r="H31" s="79">
        <v>585.34478799999999</v>
      </c>
      <c r="I31" s="79">
        <v>600.72729500000003</v>
      </c>
      <c r="J31" s="79">
        <v>614.1875</v>
      </c>
      <c r="K31" s="79">
        <v>625.19164999999998</v>
      </c>
      <c r="L31" s="79">
        <v>621.54211399999997</v>
      </c>
      <c r="M31" s="79">
        <v>641.47070299999996</v>
      </c>
      <c r="N31" s="79">
        <v>639.10345500000005</v>
      </c>
      <c r="O31" s="79">
        <v>638.657104</v>
      </c>
      <c r="P31" s="79">
        <v>655.92150900000001</v>
      </c>
      <c r="Q31" s="79">
        <v>674.65490699999998</v>
      </c>
      <c r="R31" s="79">
        <v>694.165527</v>
      </c>
      <c r="S31" s="79">
        <v>694.03790300000003</v>
      </c>
      <c r="T31" s="79">
        <v>698.67303500000003</v>
      </c>
      <c r="U31" s="79">
        <v>726.13366699999995</v>
      </c>
      <c r="V31" s="79">
        <v>755.17718500000001</v>
      </c>
      <c r="W31" s="79">
        <v>786.029358</v>
      </c>
      <c r="X31" s="79">
        <v>818.63159199999996</v>
      </c>
      <c r="Y31" s="79">
        <v>852.78234899999995</v>
      </c>
      <c r="Z31" s="79">
        <v>888.990723</v>
      </c>
      <c r="AA31" s="79">
        <v>927.00689699999998</v>
      </c>
      <c r="AB31" s="79">
        <v>965.15600600000005</v>
      </c>
      <c r="AC31" s="79">
        <v>1006.208313</v>
      </c>
      <c r="AD31" s="79">
        <v>1049.262939</v>
      </c>
      <c r="AE31" s="79">
        <v>1094.411987</v>
      </c>
      <c r="AF31" s="79">
        <v>1141.752563</v>
      </c>
      <c r="AG31" s="79">
        <v>1191.388428</v>
      </c>
      <c r="AH31" s="79">
        <v>1243.4295649999999</v>
      </c>
      <c r="AI31" s="79">
        <v>1297.9920649999999</v>
      </c>
      <c r="AJ31" s="79">
        <v>1355.198486</v>
      </c>
      <c r="AK31" s="79">
        <v>1415.2358400000001</v>
      </c>
      <c r="AL31" s="79">
        <v>1478.1206050000001</v>
      </c>
      <c r="AM31" s="80">
        <v>3.3555000000000001E-2</v>
      </c>
    </row>
    <row r="32" spans="1:39" ht="15" customHeight="1">
      <c r="A32" s="74" t="s">
        <v>455</v>
      </c>
      <c r="B32" s="78" t="s">
        <v>456</v>
      </c>
      <c r="C32" s="79">
        <v>5934</v>
      </c>
      <c r="D32" s="79">
        <v>6153.2617190000001</v>
      </c>
      <c r="E32" s="79">
        <v>6374.8203119999998</v>
      </c>
      <c r="F32" s="79">
        <v>6597.9873049999997</v>
      </c>
      <c r="G32" s="79">
        <v>6820.0458980000003</v>
      </c>
      <c r="H32" s="79">
        <v>7040.546875</v>
      </c>
      <c r="I32" s="79">
        <v>7258.6352539999998</v>
      </c>
      <c r="J32" s="79">
        <v>7472.8818359999996</v>
      </c>
      <c r="K32" s="79">
        <v>7698.203125</v>
      </c>
      <c r="L32" s="79">
        <v>7934.2646480000003</v>
      </c>
      <c r="M32" s="79">
        <v>8169.6391599999997</v>
      </c>
      <c r="N32" s="79">
        <v>8404.5009769999997</v>
      </c>
      <c r="O32" s="79">
        <v>8638.5615230000003</v>
      </c>
      <c r="P32" s="79">
        <v>8869.0341800000006</v>
      </c>
      <c r="Q32" s="79">
        <v>9095.2958980000003</v>
      </c>
      <c r="R32" s="79">
        <v>9325.9404300000006</v>
      </c>
      <c r="S32" s="79">
        <v>9578.6416019999997</v>
      </c>
      <c r="T32" s="79">
        <v>9831.859375</v>
      </c>
      <c r="U32" s="79">
        <v>10090.220703000001</v>
      </c>
      <c r="V32" s="79">
        <v>10342.065430000001</v>
      </c>
      <c r="W32" s="79">
        <v>10587.589844</v>
      </c>
      <c r="X32" s="79">
        <v>10824.980469</v>
      </c>
      <c r="Y32" s="79">
        <v>11051.863281</v>
      </c>
      <c r="Z32" s="79">
        <v>11268.208984000001</v>
      </c>
      <c r="AA32" s="79">
        <v>11475.109375</v>
      </c>
      <c r="AB32" s="79">
        <v>11690.627930000001</v>
      </c>
      <c r="AC32" s="79">
        <v>11899.90625</v>
      </c>
      <c r="AD32" s="79">
        <v>12111.463867</v>
      </c>
      <c r="AE32" s="79">
        <v>12325.143555000001</v>
      </c>
      <c r="AF32" s="79">
        <v>12543.666015999999</v>
      </c>
      <c r="AG32" s="79">
        <v>12764.791015999999</v>
      </c>
      <c r="AH32" s="79">
        <v>12990.832031</v>
      </c>
      <c r="AI32" s="79">
        <v>13223.755859000001</v>
      </c>
      <c r="AJ32" s="79">
        <v>13463.568359000001</v>
      </c>
      <c r="AK32" s="79">
        <v>13706.291992</v>
      </c>
      <c r="AL32" s="79">
        <v>13955.550781</v>
      </c>
      <c r="AM32" s="80">
        <v>2.4378E-2</v>
      </c>
    </row>
    <row r="33" spans="1:39" ht="15" customHeight="1">
      <c r="A33" s="74" t="s">
        <v>457</v>
      </c>
      <c r="B33" s="78" t="s">
        <v>435</v>
      </c>
      <c r="C33" s="79">
        <v>3355</v>
      </c>
      <c r="D33" s="79">
        <v>3509.3947750000002</v>
      </c>
      <c r="E33" s="79">
        <v>3667.6271969999998</v>
      </c>
      <c r="F33" s="79">
        <v>3829.3442380000001</v>
      </c>
      <c r="G33" s="79">
        <v>3992.21875</v>
      </c>
      <c r="H33" s="79">
        <v>4155.9526370000003</v>
      </c>
      <c r="I33" s="79">
        <v>4320.0859380000002</v>
      </c>
      <c r="J33" s="79">
        <v>4484.3930659999996</v>
      </c>
      <c r="K33" s="79">
        <v>4648.8647460000002</v>
      </c>
      <c r="L33" s="79">
        <v>4813.1396480000003</v>
      </c>
      <c r="M33" s="79">
        <v>4976.9653319999998</v>
      </c>
      <c r="N33" s="79">
        <v>5138.9926759999998</v>
      </c>
      <c r="O33" s="79">
        <v>5300.6274409999996</v>
      </c>
      <c r="P33" s="79">
        <v>5460.1440430000002</v>
      </c>
      <c r="Q33" s="79">
        <v>5614.841797</v>
      </c>
      <c r="R33" s="79">
        <v>5766.7705079999996</v>
      </c>
      <c r="S33" s="79">
        <v>5916.2099609999996</v>
      </c>
      <c r="T33" s="79">
        <v>6063.5200199999999</v>
      </c>
      <c r="U33" s="79">
        <v>6209.4335940000001</v>
      </c>
      <c r="V33" s="79">
        <v>6354.4692379999997</v>
      </c>
      <c r="W33" s="79">
        <v>6497.6782229999999</v>
      </c>
      <c r="X33" s="79">
        <v>6637.720703</v>
      </c>
      <c r="Y33" s="79">
        <v>6772.1621089999999</v>
      </c>
      <c r="Z33" s="79">
        <v>6900.5737300000001</v>
      </c>
      <c r="AA33" s="79">
        <v>7023.0976559999999</v>
      </c>
      <c r="AB33" s="79">
        <v>7143.4091799999997</v>
      </c>
      <c r="AC33" s="79">
        <v>7262.2016599999997</v>
      </c>
      <c r="AD33" s="79">
        <v>7379.9111329999996</v>
      </c>
      <c r="AE33" s="79">
        <v>7500.001953</v>
      </c>
      <c r="AF33" s="79">
        <v>7621.3745120000003</v>
      </c>
      <c r="AG33" s="79">
        <v>7743.4189450000003</v>
      </c>
      <c r="AH33" s="79">
        <v>7866.5068359999996</v>
      </c>
      <c r="AI33" s="79">
        <v>7989.5078119999998</v>
      </c>
      <c r="AJ33" s="79">
        <v>8114.3188479999999</v>
      </c>
      <c r="AK33" s="79">
        <v>8241.4404300000006</v>
      </c>
      <c r="AL33" s="79">
        <v>8373.1523440000001</v>
      </c>
      <c r="AM33" s="80">
        <v>2.5905999999999998E-2</v>
      </c>
    </row>
    <row r="34" spans="1:39" ht="15" customHeight="1">
      <c r="A34" s="74" t="s">
        <v>458</v>
      </c>
      <c r="B34" s="78" t="s">
        <v>437</v>
      </c>
      <c r="C34" s="79">
        <v>1056</v>
      </c>
      <c r="D34" s="79">
        <v>1095.2895510000001</v>
      </c>
      <c r="E34" s="79">
        <v>1134.3636469999999</v>
      </c>
      <c r="F34" s="79">
        <v>1173.1851810000001</v>
      </c>
      <c r="G34" s="79">
        <v>1211.709106</v>
      </c>
      <c r="H34" s="79">
        <v>1250.0341800000001</v>
      </c>
      <c r="I34" s="79">
        <v>1288.056274</v>
      </c>
      <c r="J34" s="79">
        <v>1324.818726</v>
      </c>
      <c r="K34" s="79">
        <v>1362.3276370000001</v>
      </c>
      <c r="L34" s="79">
        <v>1399.3076169999999</v>
      </c>
      <c r="M34" s="79">
        <v>1434.80188</v>
      </c>
      <c r="N34" s="79">
        <v>1470.2353519999999</v>
      </c>
      <c r="O34" s="79">
        <v>1504.4732670000001</v>
      </c>
      <c r="P34" s="79">
        <v>1536.6026609999999</v>
      </c>
      <c r="Q34" s="79">
        <v>1568.4526370000001</v>
      </c>
      <c r="R34" s="79">
        <v>1606.8610839999999</v>
      </c>
      <c r="S34" s="79">
        <v>1652.131592</v>
      </c>
      <c r="T34" s="79">
        <v>1698.8582759999999</v>
      </c>
      <c r="U34" s="79">
        <v>1750.369385</v>
      </c>
      <c r="V34" s="79">
        <v>1802.3278809999999</v>
      </c>
      <c r="W34" s="79">
        <v>1856.9804690000001</v>
      </c>
      <c r="X34" s="79">
        <v>1913.6137699999999</v>
      </c>
      <c r="Y34" s="79">
        <v>1970.7705080000001</v>
      </c>
      <c r="Z34" s="79">
        <v>2030.8616939999999</v>
      </c>
      <c r="AA34" s="79">
        <v>2091.6743160000001</v>
      </c>
      <c r="AB34" s="79">
        <v>2154.3759770000001</v>
      </c>
      <c r="AC34" s="79">
        <v>2217.091797</v>
      </c>
      <c r="AD34" s="79">
        <v>2283.9465329999998</v>
      </c>
      <c r="AE34" s="79">
        <v>2351.873047</v>
      </c>
      <c r="AF34" s="79">
        <v>2422.936279</v>
      </c>
      <c r="AG34" s="79">
        <v>2496.2014159999999</v>
      </c>
      <c r="AH34" s="79">
        <v>2571.73999</v>
      </c>
      <c r="AI34" s="79">
        <v>2649.6210940000001</v>
      </c>
      <c r="AJ34" s="79">
        <v>2729.9204100000002</v>
      </c>
      <c r="AK34" s="79">
        <v>2812.7114259999998</v>
      </c>
      <c r="AL34" s="79">
        <v>2898.0732419999999</v>
      </c>
      <c r="AM34" s="80">
        <v>2.9031999999999999E-2</v>
      </c>
    </row>
    <row r="35" spans="1:39" ht="15" customHeight="1">
      <c r="A35" s="74" t="s">
        <v>459</v>
      </c>
      <c r="B35" s="78" t="s">
        <v>439</v>
      </c>
      <c r="C35" s="79">
        <v>1523</v>
      </c>
      <c r="D35" s="79">
        <v>1548.576904</v>
      </c>
      <c r="E35" s="79">
        <v>1572.8295900000001</v>
      </c>
      <c r="F35" s="79">
        <v>1595.45813</v>
      </c>
      <c r="G35" s="79">
        <v>1616.118408</v>
      </c>
      <c r="H35" s="79">
        <v>1634.559814</v>
      </c>
      <c r="I35" s="79">
        <v>1650.4932859999999</v>
      </c>
      <c r="J35" s="79">
        <v>1663.6697999999999</v>
      </c>
      <c r="K35" s="79">
        <v>1687.0104980000001</v>
      </c>
      <c r="L35" s="79">
        <v>1721.8172609999999</v>
      </c>
      <c r="M35" s="79">
        <v>1757.872192</v>
      </c>
      <c r="N35" s="79">
        <v>1795.2730710000001</v>
      </c>
      <c r="O35" s="79">
        <v>1833.4610600000001</v>
      </c>
      <c r="P35" s="79">
        <v>1872.287231</v>
      </c>
      <c r="Q35" s="79">
        <v>1912.0014650000001</v>
      </c>
      <c r="R35" s="79">
        <v>1952.3085940000001</v>
      </c>
      <c r="S35" s="79">
        <v>2010.3001710000001</v>
      </c>
      <c r="T35" s="79">
        <v>2069.4807129999999</v>
      </c>
      <c r="U35" s="79">
        <v>2130.4182129999999</v>
      </c>
      <c r="V35" s="79">
        <v>2185.2685550000001</v>
      </c>
      <c r="W35" s="79">
        <v>2232.9316410000001</v>
      </c>
      <c r="X35" s="79">
        <v>2273.6464839999999</v>
      </c>
      <c r="Y35" s="79">
        <v>2308.9304200000001</v>
      </c>
      <c r="Z35" s="79">
        <v>2336.7734380000002</v>
      </c>
      <c r="AA35" s="79">
        <v>2360.3376459999999</v>
      </c>
      <c r="AB35" s="79">
        <v>2392.8427729999999</v>
      </c>
      <c r="AC35" s="79">
        <v>2420.6130370000001</v>
      </c>
      <c r="AD35" s="79">
        <v>2447.6064449999999</v>
      </c>
      <c r="AE35" s="79">
        <v>2473.2687989999999</v>
      </c>
      <c r="AF35" s="79">
        <v>2499.3554690000001</v>
      </c>
      <c r="AG35" s="79">
        <v>2525.1704100000002</v>
      </c>
      <c r="AH35" s="79">
        <v>2552.584961</v>
      </c>
      <c r="AI35" s="79">
        <v>2584.626953</v>
      </c>
      <c r="AJ35" s="79">
        <v>2619.3295899999998</v>
      </c>
      <c r="AK35" s="79">
        <v>2652.139893</v>
      </c>
      <c r="AL35" s="79">
        <v>2684.3247070000002</v>
      </c>
      <c r="AM35" s="80">
        <v>1.6310999999999999E-2</v>
      </c>
    </row>
    <row r="36" spans="1:39" ht="15" customHeight="1">
      <c r="A36" s="74" t="s">
        <v>460</v>
      </c>
      <c r="B36" s="78" t="s">
        <v>461</v>
      </c>
      <c r="C36" s="79">
        <v>1350</v>
      </c>
      <c r="D36" s="79">
        <v>1325.7532960000001</v>
      </c>
      <c r="E36" s="79">
        <v>1344.545044</v>
      </c>
      <c r="F36" s="79">
        <v>1362.7270510000001</v>
      </c>
      <c r="G36" s="79">
        <v>1381.520264</v>
      </c>
      <c r="H36" s="79">
        <v>1401.740967</v>
      </c>
      <c r="I36" s="79">
        <v>1435.533813</v>
      </c>
      <c r="J36" s="79">
        <v>1474.213013</v>
      </c>
      <c r="K36" s="79">
        <v>1515.243774</v>
      </c>
      <c r="L36" s="79">
        <v>1556.0842290000001</v>
      </c>
      <c r="M36" s="79">
        <v>1599.6313479999999</v>
      </c>
      <c r="N36" s="79">
        <v>1647.7974850000001</v>
      </c>
      <c r="O36" s="79">
        <v>1703.997803</v>
      </c>
      <c r="P36" s="79">
        <v>1764.1671140000001</v>
      </c>
      <c r="Q36" s="79">
        <v>1829.0782469999999</v>
      </c>
      <c r="R36" s="79">
        <v>1897.041504</v>
      </c>
      <c r="S36" s="79">
        <v>1976.5832519999999</v>
      </c>
      <c r="T36" s="79">
        <v>2059.5214839999999</v>
      </c>
      <c r="U36" s="79">
        <v>2140.994385</v>
      </c>
      <c r="V36" s="79">
        <v>2226.109375</v>
      </c>
      <c r="W36" s="79">
        <v>2319.6938479999999</v>
      </c>
      <c r="X36" s="79">
        <v>2418.8386230000001</v>
      </c>
      <c r="Y36" s="79">
        <v>2525.2497560000002</v>
      </c>
      <c r="Z36" s="79">
        <v>2638.9970699999999</v>
      </c>
      <c r="AA36" s="79">
        <v>2759.108154</v>
      </c>
      <c r="AB36" s="79">
        <v>2887.2285160000001</v>
      </c>
      <c r="AC36" s="79">
        <v>3024.9304200000001</v>
      </c>
      <c r="AD36" s="79">
        <v>3170.6145019999999</v>
      </c>
      <c r="AE36" s="79">
        <v>3324.758057</v>
      </c>
      <c r="AF36" s="79">
        <v>3487.8149410000001</v>
      </c>
      <c r="AG36" s="79">
        <v>3660.2583009999998</v>
      </c>
      <c r="AH36" s="79">
        <v>3842.568115</v>
      </c>
      <c r="AI36" s="79">
        <v>4035.2939449999999</v>
      </c>
      <c r="AJ36" s="79">
        <v>4238.9482420000004</v>
      </c>
      <c r="AK36" s="79">
        <v>4454.0893550000001</v>
      </c>
      <c r="AL36" s="79">
        <v>4681.3427730000003</v>
      </c>
      <c r="AM36" s="80">
        <v>3.7803000000000003E-2</v>
      </c>
    </row>
    <row r="37" spans="1:39" ht="15" customHeight="1">
      <c r="A37" s="74" t="s">
        <v>462</v>
      </c>
      <c r="B37" s="78" t="s">
        <v>435</v>
      </c>
      <c r="C37" s="79">
        <v>638</v>
      </c>
      <c r="D37" s="79">
        <v>601.67718500000001</v>
      </c>
      <c r="E37" s="79">
        <v>605.09789999999998</v>
      </c>
      <c r="F37" s="79">
        <v>607.650757</v>
      </c>
      <c r="G37" s="79">
        <v>610.946777</v>
      </c>
      <c r="H37" s="79">
        <v>615.13281199999994</v>
      </c>
      <c r="I37" s="79">
        <v>631.956909</v>
      </c>
      <c r="J37" s="79">
        <v>653.49475099999995</v>
      </c>
      <c r="K37" s="79">
        <v>677.01178000000004</v>
      </c>
      <c r="L37" s="79">
        <v>700.84484899999995</v>
      </c>
      <c r="M37" s="79">
        <v>726.63104199999998</v>
      </c>
      <c r="N37" s="79">
        <v>753.88476600000001</v>
      </c>
      <c r="O37" s="79">
        <v>781.85369900000001</v>
      </c>
      <c r="P37" s="79">
        <v>811.59704599999998</v>
      </c>
      <c r="Q37" s="79">
        <v>843.76946999999996</v>
      </c>
      <c r="R37" s="79">
        <v>877.23413100000005</v>
      </c>
      <c r="S37" s="79">
        <v>917.37622099999999</v>
      </c>
      <c r="T37" s="79">
        <v>959.48950200000002</v>
      </c>
      <c r="U37" s="79">
        <v>1006.324402</v>
      </c>
      <c r="V37" s="79">
        <v>1053.897095</v>
      </c>
      <c r="W37" s="79">
        <v>1105.007568</v>
      </c>
      <c r="X37" s="79">
        <v>1157.8995359999999</v>
      </c>
      <c r="Y37" s="79">
        <v>1214.404419</v>
      </c>
      <c r="Z37" s="79">
        <v>1274.647217</v>
      </c>
      <c r="AA37" s="79">
        <v>1337.7723390000001</v>
      </c>
      <c r="AB37" s="79">
        <v>1405.4536129999999</v>
      </c>
      <c r="AC37" s="79">
        <v>1479.2114260000001</v>
      </c>
      <c r="AD37" s="79">
        <v>1557.237061</v>
      </c>
      <c r="AE37" s="79">
        <v>1639.780029</v>
      </c>
      <c r="AF37" s="79">
        <v>1727.102783</v>
      </c>
      <c r="AG37" s="79">
        <v>1819.4835210000001</v>
      </c>
      <c r="AH37" s="79">
        <v>1917.217163</v>
      </c>
      <c r="AI37" s="79">
        <v>2020.615601</v>
      </c>
      <c r="AJ37" s="79">
        <v>2130.0085450000001</v>
      </c>
      <c r="AK37" s="79">
        <v>2245.7453609999998</v>
      </c>
      <c r="AL37" s="79">
        <v>2368.1965329999998</v>
      </c>
      <c r="AM37" s="80">
        <v>4.1121999999999999E-2</v>
      </c>
    </row>
    <row r="38" spans="1:39" ht="15" customHeight="1">
      <c r="A38" s="74" t="s">
        <v>463</v>
      </c>
      <c r="B38" s="78" t="s">
        <v>437</v>
      </c>
      <c r="C38" s="79">
        <v>190</v>
      </c>
      <c r="D38" s="79">
        <v>200.87439000000001</v>
      </c>
      <c r="E38" s="79">
        <v>212.23204000000001</v>
      </c>
      <c r="F38" s="79">
        <v>224.09158300000001</v>
      </c>
      <c r="G38" s="79">
        <v>236.120758</v>
      </c>
      <c r="H38" s="79">
        <v>249.60977199999999</v>
      </c>
      <c r="I38" s="79">
        <v>263.68197600000002</v>
      </c>
      <c r="J38" s="79">
        <v>278.29061899999999</v>
      </c>
      <c r="K38" s="79">
        <v>293.63595600000002</v>
      </c>
      <c r="L38" s="79">
        <v>309.70254499999999</v>
      </c>
      <c r="M38" s="79">
        <v>326.51190200000002</v>
      </c>
      <c r="N38" s="79">
        <v>343.29757699999999</v>
      </c>
      <c r="O38" s="79">
        <v>362.19940200000002</v>
      </c>
      <c r="P38" s="79">
        <v>382.23321499999997</v>
      </c>
      <c r="Q38" s="79">
        <v>403.48074300000002</v>
      </c>
      <c r="R38" s="79">
        <v>426.05694599999998</v>
      </c>
      <c r="S38" s="79">
        <v>449.993469</v>
      </c>
      <c r="T38" s="79">
        <v>475.15826399999997</v>
      </c>
      <c r="U38" s="79">
        <v>501.61135899999999</v>
      </c>
      <c r="V38" s="79">
        <v>528.41272000000004</v>
      </c>
      <c r="W38" s="79">
        <v>557.625</v>
      </c>
      <c r="X38" s="79">
        <v>588.33319100000006</v>
      </c>
      <c r="Y38" s="79">
        <v>620.618652</v>
      </c>
      <c r="Z38" s="79">
        <v>654.52966300000003</v>
      </c>
      <c r="AA38" s="79">
        <v>690.10595699999999</v>
      </c>
      <c r="AB38" s="79">
        <v>727.32940699999995</v>
      </c>
      <c r="AC38" s="79">
        <v>766.16754200000003</v>
      </c>
      <c r="AD38" s="79">
        <v>806.71563700000002</v>
      </c>
      <c r="AE38" s="79">
        <v>849.05566399999998</v>
      </c>
      <c r="AF38" s="79">
        <v>893.23596199999997</v>
      </c>
      <c r="AG38" s="79">
        <v>939.33581500000003</v>
      </c>
      <c r="AH38" s="79">
        <v>987.48406999999997</v>
      </c>
      <c r="AI38" s="79">
        <v>1037.7954099999999</v>
      </c>
      <c r="AJ38" s="79">
        <v>1090.372437</v>
      </c>
      <c r="AK38" s="79">
        <v>1145.322388</v>
      </c>
      <c r="AL38" s="79">
        <v>1202.7514650000001</v>
      </c>
      <c r="AM38" s="80">
        <v>5.4047999999999999E-2</v>
      </c>
    </row>
    <row r="39" spans="1:39" ht="15" customHeight="1">
      <c r="A39" s="74" t="s">
        <v>464</v>
      </c>
      <c r="B39" s="78" t="s">
        <v>439</v>
      </c>
      <c r="C39" s="79">
        <v>522</v>
      </c>
      <c r="D39" s="79">
        <v>523.20172100000002</v>
      </c>
      <c r="E39" s="79">
        <v>527.21508800000004</v>
      </c>
      <c r="F39" s="79">
        <v>530.98468000000003</v>
      </c>
      <c r="G39" s="79">
        <v>534.45275900000001</v>
      </c>
      <c r="H39" s="79">
        <v>536.99841300000003</v>
      </c>
      <c r="I39" s="79">
        <v>539.89489700000001</v>
      </c>
      <c r="J39" s="79">
        <v>542.42761199999995</v>
      </c>
      <c r="K39" s="79">
        <v>544.59606900000006</v>
      </c>
      <c r="L39" s="79">
        <v>545.53686500000003</v>
      </c>
      <c r="M39" s="79">
        <v>546.48846400000002</v>
      </c>
      <c r="N39" s="79">
        <v>550.61511199999995</v>
      </c>
      <c r="O39" s="79">
        <v>559.94476299999997</v>
      </c>
      <c r="P39" s="79">
        <v>570.33679199999995</v>
      </c>
      <c r="Q39" s="79">
        <v>581.82800299999997</v>
      </c>
      <c r="R39" s="79">
        <v>593.75042699999995</v>
      </c>
      <c r="S39" s="79">
        <v>609.21368399999994</v>
      </c>
      <c r="T39" s="79">
        <v>624.87371800000005</v>
      </c>
      <c r="U39" s="79">
        <v>633.05865500000004</v>
      </c>
      <c r="V39" s="79">
        <v>643.79949999999997</v>
      </c>
      <c r="W39" s="79">
        <v>657.06115699999998</v>
      </c>
      <c r="X39" s="79">
        <v>672.60589600000003</v>
      </c>
      <c r="Y39" s="79">
        <v>690.22674600000005</v>
      </c>
      <c r="Z39" s="79">
        <v>709.82019000000003</v>
      </c>
      <c r="AA39" s="79">
        <v>731.22985800000004</v>
      </c>
      <c r="AB39" s="79">
        <v>754.44561799999997</v>
      </c>
      <c r="AC39" s="79">
        <v>779.55145300000004</v>
      </c>
      <c r="AD39" s="79">
        <v>806.66180399999996</v>
      </c>
      <c r="AE39" s="79">
        <v>835.92230199999995</v>
      </c>
      <c r="AF39" s="79">
        <v>867.47619599999996</v>
      </c>
      <c r="AG39" s="79">
        <v>901.43908699999997</v>
      </c>
      <c r="AH39" s="79">
        <v>937.86688200000003</v>
      </c>
      <c r="AI39" s="79">
        <v>976.88287400000002</v>
      </c>
      <c r="AJ39" s="79">
        <v>1018.567322</v>
      </c>
      <c r="AK39" s="79">
        <v>1063.021362</v>
      </c>
      <c r="AL39" s="79">
        <v>1110.3945309999999</v>
      </c>
      <c r="AM39" s="80">
        <v>2.2379E-2</v>
      </c>
    </row>
    <row r="40" spans="1:39" ht="15" customHeight="1">
      <c r="A40" s="74" t="s">
        <v>465</v>
      </c>
      <c r="B40" s="78" t="s">
        <v>466</v>
      </c>
      <c r="C40" s="79">
        <v>1753</v>
      </c>
      <c r="D40" s="79">
        <v>1843.5367429999999</v>
      </c>
      <c r="E40" s="79">
        <v>1938.700317</v>
      </c>
      <c r="F40" s="79">
        <v>2044.708496</v>
      </c>
      <c r="G40" s="79">
        <v>2150.8842770000001</v>
      </c>
      <c r="H40" s="79">
        <v>2266.9084469999998</v>
      </c>
      <c r="I40" s="79">
        <v>2391.0039059999999</v>
      </c>
      <c r="J40" s="79">
        <v>2509.25</v>
      </c>
      <c r="K40" s="79">
        <v>2626.4067380000001</v>
      </c>
      <c r="L40" s="79">
        <v>2755.9313959999999</v>
      </c>
      <c r="M40" s="79">
        <v>2880.3610840000001</v>
      </c>
      <c r="N40" s="79">
        <v>3003.6916500000002</v>
      </c>
      <c r="O40" s="79">
        <v>3147.8666990000002</v>
      </c>
      <c r="P40" s="79">
        <v>3281.9047850000002</v>
      </c>
      <c r="Q40" s="79">
        <v>3433.779297</v>
      </c>
      <c r="R40" s="79">
        <v>3580.1577149999998</v>
      </c>
      <c r="S40" s="79">
        <v>3731.1428219999998</v>
      </c>
      <c r="T40" s="79">
        <v>3888.5058589999999</v>
      </c>
      <c r="U40" s="79">
        <v>4019.3723140000002</v>
      </c>
      <c r="V40" s="79">
        <v>4148.2270509999998</v>
      </c>
      <c r="W40" s="79">
        <v>4295.2197269999997</v>
      </c>
      <c r="X40" s="79">
        <v>4448.7236329999996</v>
      </c>
      <c r="Y40" s="79">
        <v>4588.328125</v>
      </c>
      <c r="Z40" s="79">
        <v>4760.1831050000001</v>
      </c>
      <c r="AA40" s="79">
        <v>4905.6323240000002</v>
      </c>
      <c r="AB40" s="79">
        <v>5080.9272460000002</v>
      </c>
      <c r="AC40" s="79">
        <v>5277.2133789999998</v>
      </c>
      <c r="AD40" s="79">
        <v>5459.3696289999998</v>
      </c>
      <c r="AE40" s="79">
        <v>5649.4628910000001</v>
      </c>
      <c r="AF40" s="79">
        <v>5843.5878910000001</v>
      </c>
      <c r="AG40" s="79">
        <v>6037.4038090000004</v>
      </c>
      <c r="AH40" s="79">
        <v>6239.7641599999997</v>
      </c>
      <c r="AI40" s="79">
        <v>6450.8725590000004</v>
      </c>
      <c r="AJ40" s="79">
        <v>6658.8984380000002</v>
      </c>
      <c r="AK40" s="79">
        <v>6874.1669920000004</v>
      </c>
      <c r="AL40" s="79">
        <v>7088.1938479999999</v>
      </c>
      <c r="AM40" s="80">
        <v>4.0405000000000003E-2</v>
      </c>
    </row>
    <row r="41" spans="1:39" ht="15" customHeight="1">
      <c r="A41" s="74" t="s">
        <v>467</v>
      </c>
      <c r="B41" s="78" t="s">
        <v>435</v>
      </c>
      <c r="C41" s="79">
        <v>721</v>
      </c>
      <c r="D41" s="79">
        <v>760.98156700000004</v>
      </c>
      <c r="E41" s="79">
        <v>803.42132600000002</v>
      </c>
      <c r="F41" s="79">
        <v>848.92614700000001</v>
      </c>
      <c r="G41" s="79">
        <v>896.78491199999996</v>
      </c>
      <c r="H41" s="79">
        <v>946.25408900000002</v>
      </c>
      <c r="I41" s="79">
        <v>997.86773700000003</v>
      </c>
      <c r="J41" s="79">
        <v>1051.399414</v>
      </c>
      <c r="K41" s="79">
        <v>1108.287842</v>
      </c>
      <c r="L41" s="79">
        <v>1167.2703859999999</v>
      </c>
      <c r="M41" s="79">
        <v>1228.778564</v>
      </c>
      <c r="N41" s="79">
        <v>1292.4738769999999</v>
      </c>
      <c r="O41" s="79">
        <v>1357.0920410000001</v>
      </c>
      <c r="P41" s="79">
        <v>1423.6229249999999</v>
      </c>
      <c r="Q41" s="79">
        <v>1493.0249020000001</v>
      </c>
      <c r="R41" s="79">
        <v>1564.1788329999999</v>
      </c>
      <c r="S41" s="79">
        <v>1637.3538820000001</v>
      </c>
      <c r="T41" s="79">
        <v>1712.7100829999999</v>
      </c>
      <c r="U41" s="79">
        <v>1790.1673579999999</v>
      </c>
      <c r="V41" s="79">
        <v>1869.87085</v>
      </c>
      <c r="W41" s="79">
        <v>1951.8460689999999</v>
      </c>
      <c r="X41" s="79">
        <v>2036.7645259999999</v>
      </c>
      <c r="Y41" s="79">
        <v>2124.4616700000001</v>
      </c>
      <c r="Z41" s="79">
        <v>2214.42749</v>
      </c>
      <c r="AA41" s="79">
        <v>2306.545654</v>
      </c>
      <c r="AB41" s="79">
        <v>2401.3698730000001</v>
      </c>
      <c r="AC41" s="79">
        <v>2498.413086</v>
      </c>
      <c r="AD41" s="79">
        <v>2597.6289059999999</v>
      </c>
      <c r="AE41" s="79">
        <v>2699.1264649999998</v>
      </c>
      <c r="AF41" s="79">
        <v>2802.6958009999998</v>
      </c>
      <c r="AG41" s="79">
        <v>2908.0046390000002</v>
      </c>
      <c r="AH41" s="79">
        <v>3015.0192870000001</v>
      </c>
      <c r="AI41" s="79">
        <v>3122.915039</v>
      </c>
      <c r="AJ41" s="79">
        <v>3231.251221</v>
      </c>
      <c r="AK41" s="79">
        <v>3340.336914</v>
      </c>
      <c r="AL41" s="79">
        <v>3450.9477539999998</v>
      </c>
      <c r="AM41" s="80">
        <v>4.5468000000000001E-2</v>
      </c>
    </row>
    <row r="42" spans="1:39" ht="15" customHeight="1">
      <c r="A42" s="74" t="s">
        <v>468</v>
      </c>
      <c r="B42" s="78" t="s">
        <v>437</v>
      </c>
      <c r="C42" s="79">
        <v>811</v>
      </c>
      <c r="D42" s="79">
        <v>860.02136199999995</v>
      </c>
      <c r="E42" s="79">
        <v>909.41381799999999</v>
      </c>
      <c r="F42" s="79">
        <v>960.70062299999995</v>
      </c>
      <c r="G42" s="79">
        <v>1009.37384</v>
      </c>
      <c r="H42" s="79">
        <v>1065.897217</v>
      </c>
      <c r="I42" s="79">
        <v>1127.7586670000001</v>
      </c>
      <c r="J42" s="79">
        <v>1181.5291749999999</v>
      </c>
      <c r="K42" s="79">
        <v>1230.6263429999999</v>
      </c>
      <c r="L42" s="79">
        <v>1289.8114009999999</v>
      </c>
      <c r="M42" s="79">
        <v>1341.1789550000001</v>
      </c>
      <c r="N42" s="79">
        <v>1389.125732</v>
      </c>
      <c r="O42" s="79">
        <v>1457.3874510000001</v>
      </c>
      <c r="P42" s="79">
        <v>1512.915405</v>
      </c>
      <c r="Q42" s="79">
        <v>1583.16687</v>
      </c>
      <c r="R42" s="79">
        <v>1646.0451660000001</v>
      </c>
      <c r="S42" s="79">
        <v>1708.0391850000001</v>
      </c>
      <c r="T42" s="79">
        <v>1774.2696530000001</v>
      </c>
      <c r="U42" s="79">
        <v>1837.2098390000001</v>
      </c>
      <c r="V42" s="79">
        <v>1894.89624</v>
      </c>
      <c r="W42" s="79">
        <v>1967.2829589999999</v>
      </c>
      <c r="X42" s="79">
        <v>2041.9616699999999</v>
      </c>
      <c r="Y42" s="79">
        <v>2098.7614749999998</v>
      </c>
      <c r="Z42" s="79">
        <v>2184.47876</v>
      </c>
      <c r="AA42" s="79">
        <v>2241.6816410000001</v>
      </c>
      <c r="AB42" s="79">
        <v>2324.1826169999999</v>
      </c>
      <c r="AC42" s="79">
        <v>2424.6757809999999</v>
      </c>
      <c r="AD42" s="79">
        <v>2508.0852049999999</v>
      </c>
      <c r="AE42" s="79">
        <v>2596.3447270000001</v>
      </c>
      <c r="AF42" s="79">
        <v>2685.8076169999999</v>
      </c>
      <c r="AG42" s="79">
        <v>2772.522461</v>
      </c>
      <c r="AH42" s="79">
        <v>2865.4375</v>
      </c>
      <c r="AI42" s="79">
        <v>2965.5991210000002</v>
      </c>
      <c r="AJ42" s="79">
        <v>3061.540039</v>
      </c>
      <c r="AK42" s="79">
        <v>3163.201172</v>
      </c>
      <c r="AL42" s="79">
        <v>3261.2282709999999</v>
      </c>
      <c r="AM42" s="80">
        <v>3.9981999999999997E-2</v>
      </c>
    </row>
    <row r="43" spans="1:39" ht="15" customHeight="1">
      <c r="A43" s="74" t="s">
        <v>469</v>
      </c>
      <c r="B43" s="78" t="s">
        <v>439</v>
      </c>
      <c r="C43" s="79">
        <v>221</v>
      </c>
      <c r="D43" s="79">
        <v>222.533829</v>
      </c>
      <c r="E43" s="79">
        <v>225.86509699999999</v>
      </c>
      <c r="F43" s="79">
        <v>235.08178699999999</v>
      </c>
      <c r="G43" s="79">
        <v>244.725525</v>
      </c>
      <c r="H43" s="79">
        <v>254.75701900000001</v>
      </c>
      <c r="I43" s="79">
        <v>265.37738000000002</v>
      </c>
      <c r="J43" s="79">
        <v>276.321259</v>
      </c>
      <c r="K43" s="79">
        <v>287.49264499999998</v>
      </c>
      <c r="L43" s="79">
        <v>298.84957900000001</v>
      </c>
      <c r="M43" s="79">
        <v>310.40353399999998</v>
      </c>
      <c r="N43" s="79">
        <v>322.09201000000002</v>
      </c>
      <c r="O43" s="79">
        <v>333.38732900000002</v>
      </c>
      <c r="P43" s="79">
        <v>345.366333</v>
      </c>
      <c r="Q43" s="79">
        <v>357.58728000000002</v>
      </c>
      <c r="R43" s="79">
        <v>369.93365499999999</v>
      </c>
      <c r="S43" s="79">
        <v>385.74975599999999</v>
      </c>
      <c r="T43" s="79">
        <v>401.52612299999998</v>
      </c>
      <c r="U43" s="79">
        <v>391.99511699999999</v>
      </c>
      <c r="V43" s="79">
        <v>383.46011399999998</v>
      </c>
      <c r="W43" s="79">
        <v>376.09082000000001</v>
      </c>
      <c r="X43" s="79">
        <v>369.997589</v>
      </c>
      <c r="Y43" s="79">
        <v>365.10479700000002</v>
      </c>
      <c r="Z43" s="79">
        <v>361.27685500000001</v>
      </c>
      <c r="AA43" s="79">
        <v>357.404968</v>
      </c>
      <c r="AB43" s="79">
        <v>355.37441999999999</v>
      </c>
      <c r="AC43" s="79">
        <v>354.124664</v>
      </c>
      <c r="AD43" s="79">
        <v>353.65570100000002</v>
      </c>
      <c r="AE43" s="79">
        <v>353.99157700000001</v>
      </c>
      <c r="AF43" s="79">
        <v>355.08471700000001</v>
      </c>
      <c r="AG43" s="79">
        <v>356.87640399999998</v>
      </c>
      <c r="AH43" s="79">
        <v>359.30715900000001</v>
      </c>
      <c r="AI43" s="79">
        <v>362.35821499999997</v>
      </c>
      <c r="AJ43" s="79">
        <v>366.10754400000002</v>
      </c>
      <c r="AK43" s="79">
        <v>370.62902800000001</v>
      </c>
      <c r="AL43" s="79">
        <v>376.01809700000001</v>
      </c>
      <c r="AM43" s="80">
        <v>1.5547999999999999E-2</v>
      </c>
    </row>
    <row r="44" spans="1:39" ht="15" customHeight="1">
      <c r="A44" s="74" t="s">
        <v>470</v>
      </c>
      <c r="B44" s="78" t="s">
        <v>471</v>
      </c>
      <c r="C44" s="79">
        <v>1653</v>
      </c>
      <c r="D44" s="79">
        <v>1622.27124</v>
      </c>
      <c r="E44" s="79">
        <v>1651.092529</v>
      </c>
      <c r="F44" s="79">
        <v>1681.4135739999999</v>
      </c>
      <c r="G44" s="79">
        <v>1713.3955080000001</v>
      </c>
      <c r="H44" s="79">
        <v>1747.5119629999999</v>
      </c>
      <c r="I44" s="79">
        <v>1782.3476559999999</v>
      </c>
      <c r="J44" s="79">
        <v>1810.533936</v>
      </c>
      <c r="K44" s="79">
        <v>1837.880005</v>
      </c>
      <c r="L44" s="79">
        <v>1857.208862</v>
      </c>
      <c r="M44" s="79">
        <v>1885.647461</v>
      </c>
      <c r="N44" s="79">
        <v>1910.975952</v>
      </c>
      <c r="O44" s="79">
        <v>1913.604126</v>
      </c>
      <c r="P44" s="79">
        <v>1928.5667719999999</v>
      </c>
      <c r="Q44" s="79">
        <v>1953.8514399999999</v>
      </c>
      <c r="R44" s="79">
        <v>1983.9754640000001</v>
      </c>
      <c r="S44" s="79">
        <v>1985.625366</v>
      </c>
      <c r="T44" s="79">
        <v>1990.1339109999999</v>
      </c>
      <c r="U44" s="79">
        <v>2032.147827</v>
      </c>
      <c r="V44" s="79">
        <v>2073.2214359999998</v>
      </c>
      <c r="W44" s="79">
        <v>2118.6215820000002</v>
      </c>
      <c r="X44" s="79">
        <v>2164.3720699999999</v>
      </c>
      <c r="Y44" s="79">
        <v>2207.3779300000001</v>
      </c>
      <c r="Z44" s="79">
        <v>2242.1750489999999</v>
      </c>
      <c r="AA44" s="79">
        <v>2282.0341800000001</v>
      </c>
      <c r="AB44" s="79">
        <v>2310.8110350000002</v>
      </c>
      <c r="AC44" s="79">
        <v>2358.7456050000001</v>
      </c>
      <c r="AD44" s="79">
        <v>2427.3959960000002</v>
      </c>
      <c r="AE44" s="79">
        <v>2503.8088379999999</v>
      </c>
      <c r="AF44" s="79">
        <v>2582.016357</v>
      </c>
      <c r="AG44" s="79">
        <v>2660.8706050000001</v>
      </c>
      <c r="AH44" s="79">
        <v>2739.9677729999999</v>
      </c>
      <c r="AI44" s="79">
        <v>2826.7814939999998</v>
      </c>
      <c r="AJ44" s="79">
        <v>2919.2856449999999</v>
      </c>
      <c r="AK44" s="79">
        <v>3015.0864259999998</v>
      </c>
      <c r="AL44" s="79">
        <v>3114.304932</v>
      </c>
      <c r="AM44" s="80">
        <v>1.9366999999999999E-2</v>
      </c>
    </row>
    <row r="45" spans="1:39" ht="15" customHeight="1">
      <c r="A45" s="74" t="s">
        <v>472</v>
      </c>
      <c r="B45" s="78" t="s">
        <v>435</v>
      </c>
      <c r="C45" s="79">
        <v>1036</v>
      </c>
      <c r="D45" s="79">
        <v>1020.496216</v>
      </c>
      <c r="E45" s="79">
        <v>1035.548096</v>
      </c>
      <c r="F45" s="79">
        <v>1052.0527340000001</v>
      </c>
      <c r="G45" s="79">
        <v>1070.262573</v>
      </c>
      <c r="H45" s="79">
        <v>1090.696533</v>
      </c>
      <c r="I45" s="79">
        <v>1112.0201420000001</v>
      </c>
      <c r="J45" s="79">
        <v>1126.8942870000001</v>
      </c>
      <c r="K45" s="79">
        <v>1141.1274410000001</v>
      </c>
      <c r="L45" s="79">
        <v>1147.5373540000001</v>
      </c>
      <c r="M45" s="79">
        <v>1164.2322999999999</v>
      </c>
      <c r="N45" s="79">
        <v>1177.107788</v>
      </c>
      <c r="O45" s="79">
        <v>1186.020874</v>
      </c>
      <c r="P45" s="79">
        <v>1187.856812</v>
      </c>
      <c r="Q45" s="79">
        <v>1198.4868160000001</v>
      </c>
      <c r="R45" s="79">
        <v>1209.4454350000001</v>
      </c>
      <c r="S45" s="79">
        <v>1220.8154300000001</v>
      </c>
      <c r="T45" s="79">
        <v>1235.7475589999999</v>
      </c>
      <c r="U45" s="79">
        <v>1249.7958980000001</v>
      </c>
      <c r="V45" s="79">
        <v>1262.2558590000001</v>
      </c>
      <c r="W45" s="79">
        <v>1278.873047</v>
      </c>
      <c r="X45" s="79">
        <v>1295.6430660000001</v>
      </c>
      <c r="Y45" s="79">
        <v>1309.499268</v>
      </c>
      <c r="Z45" s="79">
        <v>1315.5500489999999</v>
      </c>
      <c r="AA45" s="79">
        <v>1325.173706</v>
      </c>
      <c r="AB45" s="79">
        <v>1330.158447</v>
      </c>
      <c r="AC45" s="79">
        <v>1345.047241</v>
      </c>
      <c r="AD45" s="79">
        <v>1380.447144</v>
      </c>
      <c r="AE45" s="79">
        <v>1421.3477780000001</v>
      </c>
      <c r="AF45" s="79">
        <v>1462.7414550000001</v>
      </c>
      <c r="AG45" s="79">
        <v>1503.431274</v>
      </c>
      <c r="AH45" s="79">
        <v>1542.9638669999999</v>
      </c>
      <c r="AI45" s="79">
        <v>1588.7597659999999</v>
      </c>
      <c r="AJ45" s="79">
        <v>1638.7380370000001</v>
      </c>
      <c r="AK45" s="79">
        <v>1690.448975</v>
      </c>
      <c r="AL45" s="79">
        <v>1743.9545900000001</v>
      </c>
      <c r="AM45" s="80">
        <v>1.5886000000000001E-2</v>
      </c>
    </row>
    <row r="46" spans="1:39" ht="15" customHeight="1">
      <c r="A46" s="74" t="s">
        <v>473</v>
      </c>
      <c r="B46" s="78" t="s">
        <v>437</v>
      </c>
      <c r="C46" s="79">
        <v>196</v>
      </c>
      <c r="D46" s="79">
        <v>198.220032</v>
      </c>
      <c r="E46" s="79">
        <v>203.45065299999999</v>
      </c>
      <c r="F46" s="79">
        <v>208.676254</v>
      </c>
      <c r="G46" s="79">
        <v>213.85211200000001</v>
      </c>
      <c r="H46" s="79">
        <v>218.97061199999999</v>
      </c>
      <c r="I46" s="79">
        <v>224.00762900000001</v>
      </c>
      <c r="J46" s="79">
        <v>228.92926</v>
      </c>
      <c r="K46" s="79">
        <v>233.69809000000001</v>
      </c>
      <c r="L46" s="79">
        <v>238.28424100000001</v>
      </c>
      <c r="M46" s="79">
        <v>241.665527</v>
      </c>
      <c r="N46" s="79">
        <v>245.74728400000001</v>
      </c>
      <c r="O46" s="79">
        <v>249.39679000000001</v>
      </c>
      <c r="P46" s="79">
        <v>256.77731299999999</v>
      </c>
      <c r="Q46" s="79">
        <v>267.73156699999998</v>
      </c>
      <c r="R46" s="79">
        <v>280.070831</v>
      </c>
      <c r="S46" s="79">
        <v>294.12127700000002</v>
      </c>
      <c r="T46" s="79">
        <v>308.97265599999997</v>
      </c>
      <c r="U46" s="79">
        <v>324.41101099999997</v>
      </c>
      <c r="V46" s="79">
        <v>340.33615099999997</v>
      </c>
      <c r="W46" s="79">
        <v>356.52105699999998</v>
      </c>
      <c r="X46" s="79">
        <v>372.99438500000002</v>
      </c>
      <c r="Y46" s="79">
        <v>389.73440599999998</v>
      </c>
      <c r="Z46" s="79">
        <v>405.95242300000001</v>
      </c>
      <c r="AA46" s="79">
        <v>423.60376000000002</v>
      </c>
      <c r="AB46" s="79">
        <v>441.27624500000002</v>
      </c>
      <c r="AC46" s="79">
        <v>460.46887199999998</v>
      </c>
      <c r="AD46" s="79">
        <v>479.43789700000002</v>
      </c>
      <c r="AE46" s="79">
        <v>500.22674599999999</v>
      </c>
      <c r="AF46" s="79">
        <v>521.86175500000002</v>
      </c>
      <c r="AG46" s="79">
        <v>544.37792999999999</v>
      </c>
      <c r="AH46" s="79">
        <v>567.81079099999999</v>
      </c>
      <c r="AI46" s="79">
        <v>592.19842500000004</v>
      </c>
      <c r="AJ46" s="79">
        <v>617.58013900000003</v>
      </c>
      <c r="AK46" s="79">
        <v>643.99572799999999</v>
      </c>
      <c r="AL46" s="79">
        <v>671.48852499999998</v>
      </c>
      <c r="AM46" s="80">
        <v>3.6538000000000001E-2</v>
      </c>
    </row>
    <row r="47" spans="1:39" ht="15" customHeight="1">
      <c r="A47" s="74" t="s">
        <v>474</v>
      </c>
      <c r="B47" s="78" t="s">
        <v>439</v>
      </c>
      <c r="C47" s="79">
        <v>421</v>
      </c>
      <c r="D47" s="79">
        <v>403.55487099999999</v>
      </c>
      <c r="E47" s="79">
        <v>412.09371900000002</v>
      </c>
      <c r="F47" s="79">
        <v>420.68463100000002</v>
      </c>
      <c r="G47" s="79">
        <v>429.280823</v>
      </c>
      <c r="H47" s="79">
        <v>437.84491000000003</v>
      </c>
      <c r="I47" s="79">
        <v>446.319885</v>
      </c>
      <c r="J47" s="79">
        <v>454.71038800000002</v>
      </c>
      <c r="K47" s="79">
        <v>463.05447400000003</v>
      </c>
      <c r="L47" s="79">
        <v>471.38732900000002</v>
      </c>
      <c r="M47" s="79">
        <v>479.74963400000001</v>
      </c>
      <c r="N47" s="79">
        <v>488.12088</v>
      </c>
      <c r="O47" s="79">
        <v>478.18640099999999</v>
      </c>
      <c r="P47" s="79">
        <v>483.93264799999997</v>
      </c>
      <c r="Q47" s="79">
        <v>487.63305700000001</v>
      </c>
      <c r="R47" s="79">
        <v>494.45922899999999</v>
      </c>
      <c r="S47" s="79">
        <v>470.68859900000001</v>
      </c>
      <c r="T47" s="79">
        <v>445.41366599999998</v>
      </c>
      <c r="U47" s="79">
        <v>457.94088699999998</v>
      </c>
      <c r="V47" s="79">
        <v>470.62936400000001</v>
      </c>
      <c r="W47" s="79">
        <v>483.22757000000001</v>
      </c>
      <c r="X47" s="79">
        <v>495.73464999999999</v>
      </c>
      <c r="Y47" s="79">
        <v>508.14428700000002</v>
      </c>
      <c r="Z47" s="79">
        <v>520.67254600000001</v>
      </c>
      <c r="AA47" s="79">
        <v>533.25677499999995</v>
      </c>
      <c r="AB47" s="79">
        <v>539.37622099999999</v>
      </c>
      <c r="AC47" s="79">
        <v>553.22937000000002</v>
      </c>
      <c r="AD47" s="79">
        <v>567.51104699999996</v>
      </c>
      <c r="AE47" s="79">
        <v>582.234375</v>
      </c>
      <c r="AF47" s="79">
        <v>597.41314699999998</v>
      </c>
      <c r="AG47" s="79">
        <v>613.06127900000001</v>
      </c>
      <c r="AH47" s="79">
        <v>629.19305399999996</v>
      </c>
      <c r="AI47" s="79">
        <v>645.82330300000001</v>
      </c>
      <c r="AJ47" s="79">
        <v>662.96765100000005</v>
      </c>
      <c r="AK47" s="79">
        <v>680.64154099999996</v>
      </c>
      <c r="AL47" s="79">
        <v>698.86175500000002</v>
      </c>
      <c r="AM47" s="80">
        <v>1.6282000000000001E-2</v>
      </c>
    </row>
    <row r="48" spans="1:39" ht="15" customHeight="1">
      <c r="A48" s="74" t="s">
        <v>475</v>
      </c>
      <c r="B48" s="78" t="s">
        <v>476</v>
      </c>
      <c r="C48" s="79">
        <v>3105</v>
      </c>
      <c r="D48" s="79">
        <v>3450.555664</v>
      </c>
      <c r="E48" s="79">
        <v>3844.4721679999998</v>
      </c>
      <c r="F48" s="79">
        <v>4262.8701170000004</v>
      </c>
      <c r="G48" s="79">
        <v>4709.4204099999997</v>
      </c>
      <c r="H48" s="79">
        <v>5172.3950199999999</v>
      </c>
      <c r="I48" s="79">
        <v>5640.7128910000001</v>
      </c>
      <c r="J48" s="79">
        <v>6116.9658200000003</v>
      </c>
      <c r="K48" s="79">
        <v>6621.2929690000001</v>
      </c>
      <c r="L48" s="79">
        <v>7137.9462890000004</v>
      </c>
      <c r="M48" s="79">
        <v>7685.5859380000002</v>
      </c>
      <c r="N48" s="79">
        <v>8257.0273440000001</v>
      </c>
      <c r="O48" s="79">
        <v>8848.7890619999998</v>
      </c>
      <c r="P48" s="79">
        <v>9456.8583980000003</v>
      </c>
      <c r="Q48" s="79">
        <v>10070.976562</v>
      </c>
      <c r="R48" s="79">
        <v>10722.702148</v>
      </c>
      <c r="S48" s="79">
        <v>11398.519531</v>
      </c>
      <c r="T48" s="79">
        <v>12043.756836</v>
      </c>
      <c r="U48" s="79">
        <v>12593.588867</v>
      </c>
      <c r="V48" s="79">
        <v>13166.017578000001</v>
      </c>
      <c r="W48" s="79">
        <v>13763.902344</v>
      </c>
      <c r="X48" s="79">
        <v>14386.502930000001</v>
      </c>
      <c r="Y48" s="79">
        <v>15024.596680000001</v>
      </c>
      <c r="Z48" s="79">
        <v>15688.959961</v>
      </c>
      <c r="AA48" s="79">
        <v>16374.608398</v>
      </c>
      <c r="AB48" s="79">
        <v>17079.802734000001</v>
      </c>
      <c r="AC48" s="79">
        <v>17802.216797000001</v>
      </c>
      <c r="AD48" s="79">
        <v>18511.119140999999</v>
      </c>
      <c r="AE48" s="79">
        <v>19259.65625</v>
      </c>
      <c r="AF48" s="79">
        <v>20038.791015999999</v>
      </c>
      <c r="AG48" s="79">
        <v>20779.443359000001</v>
      </c>
      <c r="AH48" s="79">
        <v>21570.796875</v>
      </c>
      <c r="AI48" s="79">
        <v>22318.419922000001</v>
      </c>
      <c r="AJ48" s="79">
        <v>23092.738281000002</v>
      </c>
      <c r="AK48" s="79">
        <v>23826.939452999999</v>
      </c>
      <c r="AL48" s="79">
        <v>24619.460938</v>
      </c>
      <c r="AM48" s="80">
        <v>5.9497000000000001E-2</v>
      </c>
    </row>
    <row r="49" spans="1:39" ht="15" customHeight="1">
      <c r="A49" s="74" t="s">
        <v>477</v>
      </c>
      <c r="B49" s="78" t="s">
        <v>435</v>
      </c>
      <c r="C49" s="79">
        <v>2350</v>
      </c>
      <c r="D49" s="79">
        <v>2625.9914549999999</v>
      </c>
      <c r="E49" s="79">
        <v>2917.0407709999999</v>
      </c>
      <c r="F49" s="79">
        <v>3223.2448730000001</v>
      </c>
      <c r="G49" s="79">
        <v>3545.4008789999998</v>
      </c>
      <c r="H49" s="79">
        <v>3883.8410640000002</v>
      </c>
      <c r="I49" s="79">
        <v>4225.2690430000002</v>
      </c>
      <c r="J49" s="79">
        <v>4578.546875</v>
      </c>
      <c r="K49" s="79">
        <v>4948.8422849999997</v>
      </c>
      <c r="L49" s="79">
        <v>5336.9492190000001</v>
      </c>
      <c r="M49" s="79">
        <v>5743.6347660000001</v>
      </c>
      <c r="N49" s="79">
        <v>6168.9350590000004</v>
      </c>
      <c r="O49" s="79">
        <v>6612.1401370000003</v>
      </c>
      <c r="P49" s="79">
        <v>7071.9155270000001</v>
      </c>
      <c r="Q49" s="79">
        <v>7546.8891599999997</v>
      </c>
      <c r="R49" s="79">
        <v>8038.7783200000003</v>
      </c>
      <c r="S49" s="79">
        <v>8537.9355469999991</v>
      </c>
      <c r="T49" s="79">
        <v>9053.1083980000003</v>
      </c>
      <c r="U49" s="79">
        <v>9584.2919920000004</v>
      </c>
      <c r="V49" s="79">
        <v>10133.840819999999</v>
      </c>
      <c r="W49" s="79">
        <v>10700.486328000001</v>
      </c>
      <c r="X49" s="79">
        <v>11283.223633</v>
      </c>
      <c r="Y49" s="79">
        <v>11881.210938</v>
      </c>
      <c r="Z49" s="79">
        <v>12493.909180000001</v>
      </c>
      <c r="AA49" s="79">
        <v>13121.042969</v>
      </c>
      <c r="AB49" s="79">
        <v>13761.559569999999</v>
      </c>
      <c r="AC49" s="79">
        <v>14411.256836</v>
      </c>
      <c r="AD49" s="79">
        <v>15061.167969</v>
      </c>
      <c r="AE49" s="79">
        <v>15717.595703000001</v>
      </c>
      <c r="AF49" s="79">
        <v>16385.132812</v>
      </c>
      <c r="AG49" s="79">
        <v>17049.025390999999</v>
      </c>
      <c r="AH49" s="79">
        <v>17715.001952999999</v>
      </c>
      <c r="AI49" s="79">
        <v>18375.792968999998</v>
      </c>
      <c r="AJ49" s="79">
        <v>19012.757812</v>
      </c>
      <c r="AK49" s="79">
        <v>19655.820312</v>
      </c>
      <c r="AL49" s="79">
        <v>20305.208984000001</v>
      </c>
      <c r="AM49" s="80">
        <v>6.2005999999999999E-2</v>
      </c>
    </row>
    <row r="50" spans="1:39" ht="15" customHeight="1">
      <c r="A50" s="74" t="s">
        <v>478</v>
      </c>
      <c r="B50" s="78" t="s">
        <v>437</v>
      </c>
      <c r="C50" s="79">
        <v>537</v>
      </c>
      <c r="D50" s="79">
        <v>584.84539800000005</v>
      </c>
      <c r="E50" s="79">
        <v>633.76464799999997</v>
      </c>
      <c r="F50" s="79">
        <v>684.61450200000002</v>
      </c>
      <c r="G50" s="79">
        <v>743.15033000000005</v>
      </c>
      <c r="H50" s="79">
        <v>799.42297399999995</v>
      </c>
      <c r="I50" s="79">
        <v>854.82305899999994</v>
      </c>
      <c r="J50" s="79">
        <v>903.15881300000001</v>
      </c>
      <c r="K50" s="79">
        <v>958.185608</v>
      </c>
      <c r="L50" s="79">
        <v>1005.828979</v>
      </c>
      <c r="M50" s="79">
        <v>1064.5004879999999</v>
      </c>
      <c r="N50" s="79">
        <v>1125.8081050000001</v>
      </c>
      <c r="O50" s="79">
        <v>1186.1369629999999</v>
      </c>
      <c r="P50" s="79">
        <v>1244.8447269999999</v>
      </c>
      <c r="Q50" s="79">
        <v>1295.7468260000001</v>
      </c>
      <c r="R50" s="79">
        <v>1356.7879640000001</v>
      </c>
      <c r="S50" s="79">
        <v>1415.3961179999999</v>
      </c>
      <c r="T50" s="79">
        <v>1472.580688</v>
      </c>
      <c r="U50" s="79">
        <v>1531.5394289999999</v>
      </c>
      <c r="V50" s="79">
        <v>1587.8460689999999</v>
      </c>
      <c r="W50" s="79">
        <v>1647.5579829999999</v>
      </c>
      <c r="X50" s="79">
        <v>1711.244019</v>
      </c>
      <c r="Y50" s="79">
        <v>1770.326294</v>
      </c>
      <c r="Z50" s="79">
        <v>1835.830322</v>
      </c>
      <c r="AA50" s="79">
        <v>1903.0529790000001</v>
      </c>
      <c r="AB50" s="79">
        <v>1970.960327</v>
      </c>
      <c r="AC50" s="79">
        <v>2041.14978</v>
      </c>
      <c r="AD50" s="79">
        <v>2091.6669919999999</v>
      </c>
      <c r="AE50" s="79">
        <v>2169.186279</v>
      </c>
      <c r="AF50" s="79">
        <v>2260.0983890000002</v>
      </c>
      <c r="AG50" s="79">
        <v>2310.3764649999998</v>
      </c>
      <c r="AH50" s="79">
        <v>2403.961914</v>
      </c>
      <c r="AI50" s="79">
        <v>2454.2651369999999</v>
      </c>
      <c r="AJ50" s="79">
        <v>2551.0578609999998</v>
      </c>
      <c r="AK50" s="79">
        <v>2598.0285640000002</v>
      </c>
      <c r="AL50" s="79">
        <v>2693.6696780000002</v>
      </c>
      <c r="AM50" s="80">
        <v>4.5945E-2</v>
      </c>
    </row>
    <row r="51" spans="1:39" ht="15" customHeight="1">
      <c r="A51" s="74" t="s">
        <v>479</v>
      </c>
      <c r="B51" s="78" t="s">
        <v>439</v>
      </c>
      <c r="C51" s="79">
        <v>218</v>
      </c>
      <c r="D51" s="79">
        <v>239.71873500000001</v>
      </c>
      <c r="E51" s="79">
        <v>293.66665599999999</v>
      </c>
      <c r="F51" s="79">
        <v>355.010559</v>
      </c>
      <c r="G51" s="79">
        <v>420.86901899999998</v>
      </c>
      <c r="H51" s="79">
        <v>489.13095099999998</v>
      </c>
      <c r="I51" s="79">
        <v>560.62085000000002</v>
      </c>
      <c r="J51" s="79">
        <v>635.26025400000003</v>
      </c>
      <c r="K51" s="79">
        <v>714.26495399999999</v>
      </c>
      <c r="L51" s="79">
        <v>795.16815199999996</v>
      </c>
      <c r="M51" s="79">
        <v>877.45068400000002</v>
      </c>
      <c r="N51" s="79">
        <v>962.28448500000002</v>
      </c>
      <c r="O51" s="79">
        <v>1050.5119629999999</v>
      </c>
      <c r="P51" s="79">
        <v>1140.098389</v>
      </c>
      <c r="Q51" s="79">
        <v>1228.3404539999999</v>
      </c>
      <c r="R51" s="79">
        <v>1327.135376</v>
      </c>
      <c r="S51" s="79">
        <v>1445.1876219999999</v>
      </c>
      <c r="T51" s="79">
        <v>1518.067749</v>
      </c>
      <c r="U51" s="79">
        <v>1477.7574460000001</v>
      </c>
      <c r="V51" s="79">
        <v>1444.331177</v>
      </c>
      <c r="W51" s="79">
        <v>1415.858154</v>
      </c>
      <c r="X51" s="79">
        <v>1392.0352780000001</v>
      </c>
      <c r="Y51" s="79">
        <v>1373.059937</v>
      </c>
      <c r="Z51" s="79">
        <v>1359.220337</v>
      </c>
      <c r="AA51" s="79">
        <v>1350.513062</v>
      </c>
      <c r="AB51" s="79">
        <v>1347.282837</v>
      </c>
      <c r="AC51" s="79">
        <v>1349.809692</v>
      </c>
      <c r="AD51" s="79">
        <v>1358.2825929999999</v>
      </c>
      <c r="AE51" s="79">
        <v>1372.8745120000001</v>
      </c>
      <c r="AF51" s="79">
        <v>1393.5611570000001</v>
      </c>
      <c r="AG51" s="79">
        <v>1420.0410159999999</v>
      </c>
      <c r="AH51" s="79">
        <v>1451.8321530000001</v>
      </c>
      <c r="AI51" s="79">
        <v>1488.3608400000001</v>
      </c>
      <c r="AJ51" s="79">
        <v>1528.9228519999999</v>
      </c>
      <c r="AK51" s="79">
        <v>1573.090332</v>
      </c>
      <c r="AL51" s="79">
        <v>1620.5810550000001</v>
      </c>
      <c r="AM51" s="80">
        <v>5.7818000000000001E-2</v>
      </c>
    </row>
    <row r="52" spans="1:39" ht="15" customHeight="1">
      <c r="A52" s="74" t="s">
        <v>480</v>
      </c>
      <c r="B52" s="78" t="s">
        <v>481</v>
      </c>
      <c r="C52" s="79">
        <v>969</v>
      </c>
      <c r="D52" s="79">
        <v>1035.2464600000001</v>
      </c>
      <c r="E52" s="79">
        <v>1100.0667719999999</v>
      </c>
      <c r="F52" s="79">
        <v>1166.244263</v>
      </c>
      <c r="G52" s="79">
        <v>1232.640259</v>
      </c>
      <c r="H52" s="79">
        <v>1299.1098629999999</v>
      </c>
      <c r="I52" s="79">
        <v>1365.462158</v>
      </c>
      <c r="J52" s="79">
        <v>1430.4913329999999</v>
      </c>
      <c r="K52" s="79">
        <v>1495.0913089999999</v>
      </c>
      <c r="L52" s="79">
        <v>1560.1014399999999</v>
      </c>
      <c r="M52" s="79">
        <v>1624.322388</v>
      </c>
      <c r="N52" s="79">
        <v>1670.5554199999999</v>
      </c>
      <c r="O52" s="79">
        <v>1726.3748780000001</v>
      </c>
      <c r="P52" s="79">
        <v>1778.865601</v>
      </c>
      <c r="Q52" s="79">
        <v>1835.869263</v>
      </c>
      <c r="R52" s="79">
        <v>1892.486206</v>
      </c>
      <c r="S52" s="79">
        <v>1949.796143</v>
      </c>
      <c r="T52" s="79">
        <v>2003.8408199999999</v>
      </c>
      <c r="U52" s="79">
        <v>2058.1591800000001</v>
      </c>
      <c r="V52" s="79">
        <v>2110.255615</v>
      </c>
      <c r="W52" s="79">
        <v>2161.8413089999999</v>
      </c>
      <c r="X52" s="79">
        <v>2212.0373540000001</v>
      </c>
      <c r="Y52" s="79">
        <v>2260.946289</v>
      </c>
      <c r="Z52" s="79">
        <v>2308.6298830000001</v>
      </c>
      <c r="AA52" s="79">
        <v>2355.3344729999999</v>
      </c>
      <c r="AB52" s="79">
        <v>2402.4929200000001</v>
      </c>
      <c r="AC52" s="79">
        <v>2448.3747560000002</v>
      </c>
      <c r="AD52" s="79">
        <v>2492.7985840000001</v>
      </c>
      <c r="AE52" s="79">
        <v>2535.780029</v>
      </c>
      <c r="AF52" s="79">
        <v>2577.1125489999999</v>
      </c>
      <c r="AG52" s="79">
        <v>2616.7578119999998</v>
      </c>
      <c r="AH52" s="79">
        <v>2654.3847660000001</v>
      </c>
      <c r="AI52" s="79">
        <v>2689.92749</v>
      </c>
      <c r="AJ52" s="79">
        <v>2723.4985350000002</v>
      </c>
      <c r="AK52" s="79">
        <v>2755.336914</v>
      </c>
      <c r="AL52" s="79">
        <v>2785.1132809999999</v>
      </c>
      <c r="AM52" s="80">
        <v>2.9534999999999999E-2</v>
      </c>
    </row>
    <row r="53" spans="1:39" ht="15" customHeight="1">
      <c r="A53" s="74" t="s">
        <v>482</v>
      </c>
      <c r="B53" s="78" t="s">
        <v>435</v>
      </c>
      <c r="C53" s="79">
        <v>412</v>
      </c>
      <c r="D53" s="79">
        <v>446.33746300000001</v>
      </c>
      <c r="E53" s="79">
        <v>479.14306599999998</v>
      </c>
      <c r="F53" s="79">
        <v>513.34521500000005</v>
      </c>
      <c r="G53" s="79">
        <v>547.91186500000003</v>
      </c>
      <c r="H53" s="79">
        <v>582.76879899999994</v>
      </c>
      <c r="I53" s="79">
        <v>617.821594</v>
      </c>
      <c r="J53" s="79">
        <v>651.948669</v>
      </c>
      <c r="K53" s="79">
        <v>686.13311799999997</v>
      </c>
      <c r="L53" s="79">
        <v>721.38861099999997</v>
      </c>
      <c r="M53" s="79">
        <v>756.64892599999996</v>
      </c>
      <c r="N53" s="79">
        <v>791.80554199999995</v>
      </c>
      <c r="O53" s="79">
        <v>824.780396</v>
      </c>
      <c r="P53" s="79">
        <v>858.52282700000001</v>
      </c>
      <c r="Q53" s="79">
        <v>891.98187299999995</v>
      </c>
      <c r="R53" s="79">
        <v>925.97259499999996</v>
      </c>
      <c r="S53" s="79">
        <v>959.32324200000005</v>
      </c>
      <c r="T53" s="79">
        <v>992.03247099999999</v>
      </c>
      <c r="U53" s="79">
        <v>1023.780701</v>
      </c>
      <c r="V53" s="79">
        <v>1054.1301269999999</v>
      </c>
      <c r="W53" s="79">
        <v>1084.615112</v>
      </c>
      <c r="X53" s="79">
        <v>1114.1976320000001</v>
      </c>
      <c r="Y53" s="79">
        <v>1143.0180660000001</v>
      </c>
      <c r="Z53" s="79">
        <v>1171.0280760000001</v>
      </c>
      <c r="AA53" s="79">
        <v>1198.2658690000001</v>
      </c>
      <c r="AB53" s="79">
        <v>1224.7388920000001</v>
      </c>
      <c r="AC53" s="79">
        <v>1250.4814449999999</v>
      </c>
      <c r="AD53" s="79">
        <v>1275.375366</v>
      </c>
      <c r="AE53" s="79">
        <v>1299.4648440000001</v>
      </c>
      <c r="AF53" s="79">
        <v>1322.5673830000001</v>
      </c>
      <c r="AG53" s="79">
        <v>1344.690186</v>
      </c>
      <c r="AH53" s="79">
        <v>1365.5527340000001</v>
      </c>
      <c r="AI53" s="79">
        <v>1385.1251219999999</v>
      </c>
      <c r="AJ53" s="79">
        <v>1403.525024</v>
      </c>
      <c r="AK53" s="79">
        <v>1420.948975</v>
      </c>
      <c r="AL53" s="79">
        <v>1437.029053</v>
      </c>
      <c r="AM53" s="80">
        <v>3.4987999999999998E-2</v>
      </c>
    </row>
    <row r="54" spans="1:39" ht="15" customHeight="1">
      <c r="A54" s="74" t="s">
        <v>483</v>
      </c>
      <c r="B54" s="78" t="s">
        <v>437</v>
      </c>
      <c r="C54" s="79">
        <v>454</v>
      </c>
      <c r="D54" s="79">
        <v>481.44448899999998</v>
      </c>
      <c r="E54" s="79">
        <v>509.00945999999999</v>
      </c>
      <c r="F54" s="79">
        <v>536.56732199999999</v>
      </c>
      <c r="G54" s="79">
        <v>564.02465800000004</v>
      </c>
      <c r="H54" s="79">
        <v>591.32421899999997</v>
      </c>
      <c r="I54" s="79">
        <v>618.38342299999999</v>
      </c>
      <c r="J54" s="79">
        <v>645.13085899999999</v>
      </c>
      <c r="K54" s="79">
        <v>671.49731399999996</v>
      </c>
      <c r="L54" s="79">
        <v>697.32086200000003</v>
      </c>
      <c r="M54" s="79">
        <v>722.47845500000005</v>
      </c>
      <c r="N54" s="79">
        <v>746.90033000000005</v>
      </c>
      <c r="O54" s="79">
        <v>770.58074999999997</v>
      </c>
      <c r="P54" s="79">
        <v>793.58166500000004</v>
      </c>
      <c r="Q54" s="79">
        <v>815.81030299999998</v>
      </c>
      <c r="R54" s="79">
        <v>837.28057899999999</v>
      </c>
      <c r="S54" s="79">
        <v>857.98596199999997</v>
      </c>
      <c r="T54" s="79">
        <v>877.97314500000005</v>
      </c>
      <c r="U54" s="79">
        <v>897.26483199999996</v>
      </c>
      <c r="V54" s="79">
        <v>915.87329099999999</v>
      </c>
      <c r="W54" s="79">
        <v>933.91796899999997</v>
      </c>
      <c r="X54" s="79">
        <v>951.57684300000005</v>
      </c>
      <c r="Y54" s="79">
        <v>968.91693099999998</v>
      </c>
      <c r="Z54" s="79">
        <v>985.936646</v>
      </c>
      <c r="AA54" s="79">
        <v>1002.5665279999999</v>
      </c>
      <c r="AB54" s="79">
        <v>1018.812683</v>
      </c>
      <c r="AC54" s="79">
        <v>1034.6926269999999</v>
      </c>
      <c r="AD54" s="79">
        <v>1050.165039</v>
      </c>
      <c r="AE54" s="79">
        <v>1065.2231449999999</v>
      </c>
      <c r="AF54" s="79">
        <v>1079.8564449999999</v>
      </c>
      <c r="AG54" s="79">
        <v>1094.027466</v>
      </c>
      <c r="AH54" s="79">
        <v>1107.686768</v>
      </c>
      <c r="AI54" s="79">
        <v>1120.790649</v>
      </c>
      <c r="AJ54" s="79">
        <v>1133.320923</v>
      </c>
      <c r="AK54" s="79">
        <v>1145.3084719999999</v>
      </c>
      <c r="AL54" s="79">
        <v>1156.7779539999999</v>
      </c>
      <c r="AM54" s="80">
        <v>2.6117999999999999E-2</v>
      </c>
    </row>
    <row r="55" spans="1:39" ht="15" customHeight="1">
      <c r="A55" s="74" t="s">
        <v>484</v>
      </c>
      <c r="B55" s="78" t="s">
        <v>439</v>
      </c>
      <c r="C55" s="79">
        <v>103</v>
      </c>
      <c r="D55" s="79">
        <v>107.464516</v>
      </c>
      <c r="E55" s="79">
        <v>111.91423</v>
      </c>
      <c r="F55" s="79">
        <v>116.331619</v>
      </c>
      <c r="G55" s="79">
        <v>120.703789</v>
      </c>
      <c r="H55" s="79">
        <v>125.016884</v>
      </c>
      <c r="I55" s="79">
        <v>129.25709499999999</v>
      </c>
      <c r="J55" s="79">
        <v>133.411789</v>
      </c>
      <c r="K55" s="79">
        <v>137.46095299999999</v>
      </c>
      <c r="L55" s="79">
        <v>141.39201399999999</v>
      </c>
      <c r="M55" s="79">
        <v>145.19490099999999</v>
      </c>
      <c r="N55" s="79">
        <v>131.84957900000001</v>
      </c>
      <c r="O55" s="79">
        <v>131.01379399999999</v>
      </c>
      <c r="P55" s="79">
        <v>126.76106299999999</v>
      </c>
      <c r="Q55" s="79">
        <v>128.07699600000001</v>
      </c>
      <c r="R55" s="79">
        <v>129.23307800000001</v>
      </c>
      <c r="S55" s="79">
        <v>132.48693800000001</v>
      </c>
      <c r="T55" s="79">
        <v>133.83517499999999</v>
      </c>
      <c r="U55" s="79">
        <v>137.113586</v>
      </c>
      <c r="V55" s="79">
        <v>140.25221300000001</v>
      </c>
      <c r="W55" s="79">
        <v>143.308258</v>
      </c>
      <c r="X55" s="79">
        <v>146.26297</v>
      </c>
      <c r="Y55" s="79">
        <v>149.01113900000001</v>
      </c>
      <c r="Z55" s="79">
        <v>151.664917</v>
      </c>
      <c r="AA55" s="79">
        <v>154.50192300000001</v>
      </c>
      <c r="AB55" s="79">
        <v>158.941452</v>
      </c>
      <c r="AC55" s="79">
        <v>163.20069899999999</v>
      </c>
      <c r="AD55" s="79">
        <v>167.25799599999999</v>
      </c>
      <c r="AE55" s="79">
        <v>171.092072</v>
      </c>
      <c r="AF55" s="79">
        <v>174.68867499999999</v>
      </c>
      <c r="AG55" s="79">
        <v>178.04002399999999</v>
      </c>
      <c r="AH55" s="79">
        <v>181.14527899999999</v>
      </c>
      <c r="AI55" s="79">
        <v>184.01177999999999</v>
      </c>
      <c r="AJ55" s="79">
        <v>186.65248099999999</v>
      </c>
      <c r="AK55" s="79">
        <v>189.079498</v>
      </c>
      <c r="AL55" s="79">
        <v>191.30619799999999</v>
      </c>
      <c r="AM55" s="80">
        <v>1.7107000000000001E-2</v>
      </c>
    </row>
    <row r="56" spans="1:39" ht="15" customHeight="1">
      <c r="A56" s="74" t="s">
        <v>485</v>
      </c>
      <c r="B56" s="78" t="s">
        <v>486</v>
      </c>
      <c r="C56" s="79">
        <v>2172</v>
      </c>
      <c r="D56" s="79">
        <v>2365.857422</v>
      </c>
      <c r="E56" s="79">
        <v>2566.788086</v>
      </c>
      <c r="F56" s="79">
        <v>2780.2224120000001</v>
      </c>
      <c r="G56" s="79">
        <v>3002.2773440000001</v>
      </c>
      <c r="H56" s="79">
        <v>3232.5764159999999</v>
      </c>
      <c r="I56" s="79">
        <v>3471.272461</v>
      </c>
      <c r="J56" s="79">
        <v>3708.8715820000002</v>
      </c>
      <c r="K56" s="79">
        <v>3954.625</v>
      </c>
      <c r="L56" s="79">
        <v>4159.5131840000004</v>
      </c>
      <c r="M56" s="79">
        <v>4440.125</v>
      </c>
      <c r="N56" s="79">
        <v>4713.7709960000002</v>
      </c>
      <c r="O56" s="79">
        <v>4970.779297</v>
      </c>
      <c r="P56" s="79">
        <v>5265.8715819999998</v>
      </c>
      <c r="Q56" s="79">
        <v>5565.3076170000004</v>
      </c>
      <c r="R56" s="79">
        <v>5868.9091799999997</v>
      </c>
      <c r="S56" s="79">
        <v>6188.2138670000004</v>
      </c>
      <c r="T56" s="79">
        <v>6497.8803710000002</v>
      </c>
      <c r="U56" s="79">
        <v>6840.7817379999997</v>
      </c>
      <c r="V56" s="79">
        <v>7210.1962890000004</v>
      </c>
      <c r="W56" s="79">
        <v>7578.7919920000004</v>
      </c>
      <c r="X56" s="79">
        <v>7956.0986329999996</v>
      </c>
      <c r="Y56" s="79">
        <v>8381.3037110000005</v>
      </c>
      <c r="Z56" s="79">
        <v>8792.4541019999997</v>
      </c>
      <c r="AA56" s="79">
        <v>9250.1191409999992</v>
      </c>
      <c r="AB56" s="79">
        <v>9701.8691409999992</v>
      </c>
      <c r="AC56" s="79">
        <v>10152.277344</v>
      </c>
      <c r="AD56" s="79">
        <v>10652.142578000001</v>
      </c>
      <c r="AE56" s="79">
        <v>11134.420898</v>
      </c>
      <c r="AF56" s="79">
        <v>11616.050781</v>
      </c>
      <c r="AG56" s="79">
        <v>12154.033203000001</v>
      </c>
      <c r="AH56" s="79">
        <v>12655.496094</v>
      </c>
      <c r="AI56" s="79">
        <v>13207.020508</v>
      </c>
      <c r="AJ56" s="79">
        <v>13728.841796999999</v>
      </c>
      <c r="AK56" s="79">
        <v>14305.536133</v>
      </c>
      <c r="AL56" s="79">
        <v>14849.298828000001</v>
      </c>
      <c r="AM56" s="80">
        <v>5.5509999999999997E-2</v>
      </c>
    </row>
    <row r="57" spans="1:39" ht="15" customHeight="1">
      <c r="A57" s="74" t="s">
        <v>487</v>
      </c>
      <c r="B57" s="78" t="s">
        <v>435</v>
      </c>
      <c r="C57" s="79">
        <v>1205</v>
      </c>
      <c r="D57" s="79">
        <v>1327.334351</v>
      </c>
      <c r="E57" s="79">
        <v>1452.362183</v>
      </c>
      <c r="F57" s="79">
        <v>1586.993774</v>
      </c>
      <c r="G57" s="79">
        <v>1727.570923</v>
      </c>
      <c r="H57" s="79">
        <v>1873.6551509999999</v>
      </c>
      <c r="I57" s="79">
        <v>2025.376587</v>
      </c>
      <c r="J57" s="79">
        <v>2183.139404</v>
      </c>
      <c r="K57" s="79">
        <v>2347.1586910000001</v>
      </c>
      <c r="L57" s="79">
        <v>2517.5620119999999</v>
      </c>
      <c r="M57" s="79">
        <v>2694.499268</v>
      </c>
      <c r="N57" s="79">
        <v>2878.108154</v>
      </c>
      <c r="O57" s="79">
        <v>3068.7624510000001</v>
      </c>
      <c r="P57" s="79">
        <v>3266.4250489999999</v>
      </c>
      <c r="Q57" s="79">
        <v>3471.4270019999999</v>
      </c>
      <c r="R57" s="79">
        <v>3684.4375</v>
      </c>
      <c r="S57" s="79">
        <v>3905.014893</v>
      </c>
      <c r="T57" s="79">
        <v>4133.7353519999997</v>
      </c>
      <c r="U57" s="79">
        <v>4370.8740230000003</v>
      </c>
      <c r="V57" s="79">
        <v>4617.1440430000002</v>
      </c>
      <c r="W57" s="79">
        <v>4873.0751950000003</v>
      </c>
      <c r="X57" s="79">
        <v>5138.2744140000004</v>
      </c>
      <c r="Y57" s="79">
        <v>5412.5092770000001</v>
      </c>
      <c r="Z57" s="79">
        <v>5695.9912109999996</v>
      </c>
      <c r="AA57" s="79">
        <v>5988.5815430000002</v>
      </c>
      <c r="AB57" s="79">
        <v>6290.126953</v>
      </c>
      <c r="AC57" s="79">
        <v>6600.5976559999999</v>
      </c>
      <c r="AD57" s="79">
        <v>6919.6171880000002</v>
      </c>
      <c r="AE57" s="79">
        <v>7246.4785160000001</v>
      </c>
      <c r="AF57" s="79">
        <v>7580.685547</v>
      </c>
      <c r="AG57" s="79">
        <v>7922.3310549999997</v>
      </c>
      <c r="AH57" s="79">
        <v>8271.3466800000006</v>
      </c>
      <c r="AI57" s="79">
        <v>8628.140625</v>
      </c>
      <c r="AJ57" s="79">
        <v>8992.4814449999994</v>
      </c>
      <c r="AK57" s="79">
        <v>9364.6494139999995</v>
      </c>
      <c r="AL57" s="79">
        <v>9745.1953119999998</v>
      </c>
      <c r="AM57" s="80">
        <v>6.0387999999999997E-2</v>
      </c>
    </row>
    <row r="58" spans="1:39" ht="15" customHeight="1">
      <c r="A58" s="74" t="s">
        <v>488</v>
      </c>
      <c r="B58" s="78" t="s">
        <v>437</v>
      </c>
      <c r="C58" s="79">
        <v>556</v>
      </c>
      <c r="D58" s="79">
        <v>599.79180899999994</v>
      </c>
      <c r="E58" s="79">
        <v>645.24084500000004</v>
      </c>
      <c r="F58" s="79">
        <v>692.31762700000002</v>
      </c>
      <c r="G58" s="79">
        <v>741.01300000000003</v>
      </c>
      <c r="H58" s="79">
        <v>791.40893600000004</v>
      </c>
      <c r="I58" s="79">
        <v>843.534851</v>
      </c>
      <c r="J58" s="79">
        <v>897.46612500000003</v>
      </c>
      <c r="K58" s="79">
        <v>953.220642</v>
      </c>
      <c r="L58" s="79">
        <v>1010.714172</v>
      </c>
      <c r="M58" s="79">
        <v>1069.935669</v>
      </c>
      <c r="N58" s="79">
        <v>1128.7404790000001</v>
      </c>
      <c r="O58" s="79">
        <v>1178.7117920000001</v>
      </c>
      <c r="P58" s="79">
        <v>1242.3085940000001</v>
      </c>
      <c r="Q58" s="79">
        <v>1301.5357670000001</v>
      </c>
      <c r="R58" s="79">
        <v>1355.3408199999999</v>
      </c>
      <c r="S58" s="79">
        <v>1409.5852050000001</v>
      </c>
      <c r="T58" s="79">
        <v>1463.3206789999999</v>
      </c>
      <c r="U58" s="79">
        <v>1517.3515620000001</v>
      </c>
      <c r="V58" s="79">
        <v>1585.0273440000001</v>
      </c>
      <c r="W58" s="79">
        <v>1639.5673830000001</v>
      </c>
      <c r="X58" s="79">
        <v>1688.8287350000001</v>
      </c>
      <c r="Y58" s="79">
        <v>1773.6220699999999</v>
      </c>
      <c r="Z58" s="79">
        <v>1830.611206</v>
      </c>
      <c r="AA58" s="79">
        <v>1923.0625</v>
      </c>
      <c r="AB58" s="79">
        <v>1998.7423100000001</v>
      </c>
      <c r="AC58" s="79">
        <v>2062.296875</v>
      </c>
      <c r="AD58" s="79">
        <v>2164.9440920000002</v>
      </c>
      <c r="AE58" s="79">
        <v>2240.3901369999999</v>
      </c>
      <c r="AF58" s="79">
        <v>2306.1403810000002</v>
      </c>
      <c r="AG58" s="79">
        <v>2419.1777339999999</v>
      </c>
      <c r="AH58" s="79">
        <v>2486.7666020000001</v>
      </c>
      <c r="AI58" s="79">
        <v>2595.1276859999998</v>
      </c>
      <c r="AJ58" s="79">
        <v>2664.7209469999998</v>
      </c>
      <c r="AK58" s="79">
        <v>2779.7836910000001</v>
      </c>
      <c r="AL58" s="79">
        <v>2851.8579100000002</v>
      </c>
      <c r="AM58" s="80">
        <v>4.6925000000000001E-2</v>
      </c>
    </row>
    <row r="59" spans="1:39" ht="15" customHeight="1">
      <c r="A59" s="74" t="s">
        <v>489</v>
      </c>
      <c r="B59" s="78" t="s">
        <v>439</v>
      </c>
      <c r="C59" s="79">
        <v>411</v>
      </c>
      <c r="D59" s="79">
        <v>438.73126200000002</v>
      </c>
      <c r="E59" s="79">
        <v>469.18496699999997</v>
      </c>
      <c r="F59" s="79">
        <v>500.91098</v>
      </c>
      <c r="G59" s="79">
        <v>533.69341999999995</v>
      </c>
      <c r="H59" s="79">
        <v>567.51238999999998</v>
      </c>
      <c r="I59" s="79">
        <v>602.36114499999996</v>
      </c>
      <c r="J59" s="79">
        <v>628.26611300000002</v>
      </c>
      <c r="K59" s="79">
        <v>654.24566700000003</v>
      </c>
      <c r="L59" s="79">
        <v>631.23724400000003</v>
      </c>
      <c r="M59" s="79">
        <v>675.69018600000004</v>
      </c>
      <c r="N59" s="79">
        <v>706.92248500000005</v>
      </c>
      <c r="O59" s="79">
        <v>723.30517599999996</v>
      </c>
      <c r="P59" s="79">
        <v>757.13830600000006</v>
      </c>
      <c r="Q59" s="79">
        <v>792.34454300000004</v>
      </c>
      <c r="R59" s="79">
        <v>829.13073699999995</v>
      </c>
      <c r="S59" s="79">
        <v>873.61377000000005</v>
      </c>
      <c r="T59" s="79">
        <v>900.82403599999998</v>
      </c>
      <c r="U59" s="79">
        <v>952.55621299999996</v>
      </c>
      <c r="V59" s="79">
        <v>1008.024841</v>
      </c>
      <c r="W59" s="79">
        <v>1066.149414</v>
      </c>
      <c r="X59" s="79">
        <v>1128.9954829999999</v>
      </c>
      <c r="Y59" s="79">
        <v>1195.1723629999999</v>
      </c>
      <c r="Z59" s="79">
        <v>1265.8515620000001</v>
      </c>
      <c r="AA59" s="79">
        <v>1338.475342</v>
      </c>
      <c r="AB59" s="79">
        <v>1413</v>
      </c>
      <c r="AC59" s="79">
        <v>1489.3831789999999</v>
      </c>
      <c r="AD59" s="79">
        <v>1567.580688</v>
      </c>
      <c r="AE59" s="79">
        <v>1647.5520019999999</v>
      </c>
      <c r="AF59" s="79">
        <v>1729.224487</v>
      </c>
      <c r="AG59" s="79">
        <v>1812.5239260000001</v>
      </c>
      <c r="AH59" s="79">
        <v>1897.3824460000001</v>
      </c>
      <c r="AI59" s="79">
        <v>1983.751831</v>
      </c>
      <c r="AJ59" s="79">
        <v>2071.639893</v>
      </c>
      <c r="AK59" s="79">
        <v>2161.1022950000001</v>
      </c>
      <c r="AL59" s="79">
        <v>2252.2458499999998</v>
      </c>
      <c r="AM59" s="80">
        <v>4.9287999999999998E-2</v>
      </c>
    </row>
    <row r="60" spans="1:39" ht="15" customHeight="1">
      <c r="A60" s="74" t="s">
        <v>490</v>
      </c>
      <c r="B60" s="78" t="s">
        <v>491</v>
      </c>
      <c r="C60" s="79">
        <v>682</v>
      </c>
      <c r="D60" s="79">
        <v>732.34155299999998</v>
      </c>
      <c r="E60" s="79">
        <v>790.55230700000004</v>
      </c>
      <c r="F60" s="79">
        <v>857.33648700000003</v>
      </c>
      <c r="G60" s="79">
        <v>928.03857400000004</v>
      </c>
      <c r="H60" s="79">
        <v>1001.773315</v>
      </c>
      <c r="I60" s="79">
        <v>1079.5192870000001</v>
      </c>
      <c r="J60" s="79">
        <v>1161.706543</v>
      </c>
      <c r="K60" s="79">
        <v>1247.723755</v>
      </c>
      <c r="L60" s="79">
        <v>1336.9929199999999</v>
      </c>
      <c r="M60" s="79">
        <v>1430.098755</v>
      </c>
      <c r="N60" s="79">
        <v>1527.9986570000001</v>
      </c>
      <c r="O60" s="79">
        <v>1630.8183590000001</v>
      </c>
      <c r="P60" s="79">
        <v>1738.239014</v>
      </c>
      <c r="Q60" s="79">
        <v>1851.4125979999999</v>
      </c>
      <c r="R60" s="79">
        <v>1969.770874</v>
      </c>
      <c r="S60" s="79">
        <v>2097.6083979999999</v>
      </c>
      <c r="T60" s="79">
        <v>2196.2836910000001</v>
      </c>
      <c r="U60" s="79">
        <v>2302.4614259999998</v>
      </c>
      <c r="V60" s="79">
        <v>2418.8312989999999</v>
      </c>
      <c r="W60" s="79">
        <v>2544.0434570000002</v>
      </c>
      <c r="X60" s="79">
        <v>2677.1469729999999</v>
      </c>
      <c r="Y60" s="79">
        <v>2817.2221679999998</v>
      </c>
      <c r="Z60" s="79">
        <v>2962.876221</v>
      </c>
      <c r="AA60" s="79">
        <v>3115.8947750000002</v>
      </c>
      <c r="AB60" s="79">
        <v>3276.2705080000001</v>
      </c>
      <c r="AC60" s="79">
        <v>3442.0280760000001</v>
      </c>
      <c r="AD60" s="79">
        <v>3614.3286130000001</v>
      </c>
      <c r="AE60" s="79">
        <v>3791.3393550000001</v>
      </c>
      <c r="AF60" s="79">
        <v>3977.274414</v>
      </c>
      <c r="AG60" s="79">
        <v>4170.2773440000001</v>
      </c>
      <c r="AH60" s="79">
        <v>4370.6953119999998</v>
      </c>
      <c r="AI60" s="79">
        <v>4578.8491210000002</v>
      </c>
      <c r="AJ60" s="79">
        <v>4795.6674800000001</v>
      </c>
      <c r="AK60" s="79">
        <v>5022.001953</v>
      </c>
      <c r="AL60" s="79">
        <v>5258.2597660000001</v>
      </c>
      <c r="AM60" s="80">
        <v>5.9693000000000003E-2</v>
      </c>
    </row>
    <row r="61" spans="1:39" ht="15" customHeight="1">
      <c r="A61" s="74" t="s">
        <v>492</v>
      </c>
      <c r="B61" s="78" t="s">
        <v>435</v>
      </c>
      <c r="C61" s="79">
        <v>448</v>
      </c>
      <c r="D61" s="79">
        <v>483.67218000000003</v>
      </c>
      <c r="E61" s="79">
        <v>523.49877900000001</v>
      </c>
      <c r="F61" s="79">
        <v>565.59869400000002</v>
      </c>
      <c r="G61" s="79">
        <v>610.00720200000001</v>
      </c>
      <c r="H61" s="79">
        <v>656.94610599999999</v>
      </c>
      <c r="I61" s="79">
        <v>706.59027100000003</v>
      </c>
      <c r="J61" s="79">
        <v>759.07733199999996</v>
      </c>
      <c r="K61" s="79">
        <v>814.36389199999996</v>
      </c>
      <c r="L61" s="79">
        <v>872.57678199999998</v>
      </c>
      <c r="M61" s="79">
        <v>933.82531700000004</v>
      </c>
      <c r="N61" s="79">
        <v>998.28308100000004</v>
      </c>
      <c r="O61" s="79">
        <v>1065.908447</v>
      </c>
      <c r="P61" s="79">
        <v>1136.743774</v>
      </c>
      <c r="Q61" s="79">
        <v>1211.0913089999999</v>
      </c>
      <c r="R61" s="79">
        <v>1288.9327390000001</v>
      </c>
      <c r="S61" s="79">
        <v>1370.2232670000001</v>
      </c>
      <c r="T61" s="79">
        <v>1455.165649</v>
      </c>
      <c r="U61" s="79">
        <v>1544.055298</v>
      </c>
      <c r="V61" s="79">
        <v>1637.1094969999999</v>
      </c>
      <c r="W61" s="79">
        <v>1734.4133300000001</v>
      </c>
      <c r="X61" s="79">
        <v>1836.033447</v>
      </c>
      <c r="Y61" s="79">
        <v>1941.8082280000001</v>
      </c>
      <c r="Z61" s="79">
        <v>2051.5751949999999</v>
      </c>
      <c r="AA61" s="79">
        <v>2165.150635</v>
      </c>
      <c r="AB61" s="79">
        <v>2282.6530760000001</v>
      </c>
      <c r="AC61" s="79">
        <v>2404.1020509999998</v>
      </c>
      <c r="AD61" s="79">
        <v>2529.3447270000001</v>
      </c>
      <c r="AE61" s="79">
        <v>2658.4140619999998</v>
      </c>
      <c r="AF61" s="79">
        <v>2791.4340820000002</v>
      </c>
      <c r="AG61" s="79">
        <v>2928.4331050000001</v>
      </c>
      <c r="AH61" s="79">
        <v>3069.7385250000002</v>
      </c>
      <c r="AI61" s="79">
        <v>3215.6596679999998</v>
      </c>
      <c r="AJ61" s="79">
        <v>3367.033203</v>
      </c>
      <c r="AK61" s="79">
        <v>3524.6464839999999</v>
      </c>
      <c r="AL61" s="79">
        <v>3688.7907709999999</v>
      </c>
      <c r="AM61" s="80">
        <v>6.1575999999999999E-2</v>
      </c>
    </row>
    <row r="62" spans="1:39" ht="15" customHeight="1">
      <c r="A62" s="74" t="s">
        <v>493</v>
      </c>
      <c r="B62" s="78" t="s">
        <v>437</v>
      </c>
      <c r="C62" s="79">
        <v>124</v>
      </c>
      <c r="D62" s="79">
        <v>131.97567699999999</v>
      </c>
      <c r="E62" s="79">
        <v>142.41799900000001</v>
      </c>
      <c r="F62" s="79">
        <v>153.525452</v>
      </c>
      <c r="G62" s="79">
        <v>165.23994400000001</v>
      </c>
      <c r="H62" s="79">
        <v>176.87252799999999</v>
      </c>
      <c r="I62" s="79">
        <v>189.080353</v>
      </c>
      <c r="J62" s="79">
        <v>201.98240699999999</v>
      </c>
      <c r="K62" s="79">
        <v>215.188354</v>
      </c>
      <c r="L62" s="79">
        <v>228.35704000000001</v>
      </c>
      <c r="M62" s="79">
        <v>241.70463599999999</v>
      </c>
      <c r="N62" s="79">
        <v>255.58424400000001</v>
      </c>
      <c r="O62" s="79">
        <v>270.05688500000002</v>
      </c>
      <c r="P62" s="79">
        <v>285.117188</v>
      </c>
      <c r="Q62" s="79">
        <v>300.76025399999997</v>
      </c>
      <c r="R62" s="79">
        <v>316.917236</v>
      </c>
      <c r="S62" s="79">
        <v>334.30337500000002</v>
      </c>
      <c r="T62" s="79">
        <v>353.88891599999999</v>
      </c>
      <c r="U62" s="79">
        <v>375.56585699999999</v>
      </c>
      <c r="V62" s="79">
        <v>398.21835299999998</v>
      </c>
      <c r="W62" s="79">
        <v>421.96298200000001</v>
      </c>
      <c r="X62" s="79">
        <v>446.827606</v>
      </c>
      <c r="Y62" s="79">
        <v>472.80767800000001</v>
      </c>
      <c r="Z62" s="79">
        <v>498.89401199999998</v>
      </c>
      <c r="AA62" s="79">
        <v>527.16863999999998</v>
      </c>
      <c r="AB62" s="79">
        <v>557.65423599999997</v>
      </c>
      <c r="AC62" s="79">
        <v>588.36718800000006</v>
      </c>
      <c r="AD62" s="79">
        <v>620.54956100000004</v>
      </c>
      <c r="AE62" s="79">
        <v>654.26153599999998</v>
      </c>
      <c r="AF62" s="79">
        <v>689.56604000000004</v>
      </c>
      <c r="AG62" s="79">
        <v>726.52929700000004</v>
      </c>
      <c r="AH62" s="79">
        <v>765.22259499999996</v>
      </c>
      <c r="AI62" s="79">
        <v>805.72033699999997</v>
      </c>
      <c r="AJ62" s="79">
        <v>848.10217299999999</v>
      </c>
      <c r="AK62" s="79">
        <v>892.45202600000005</v>
      </c>
      <c r="AL62" s="79">
        <v>938.85913100000005</v>
      </c>
      <c r="AM62" s="80">
        <v>5.9404999999999999E-2</v>
      </c>
    </row>
    <row r="63" spans="1:39" ht="15" customHeight="1">
      <c r="A63" s="74" t="s">
        <v>494</v>
      </c>
      <c r="B63" s="78" t="s">
        <v>439</v>
      </c>
      <c r="C63" s="79">
        <v>110</v>
      </c>
      <c r="D63" s="79">
        <v>116.69371</v>
      </c>
      <c r="E63" s="79">
        <v>124.635582</v>
      </c>
      <c r="F63" s="79">
        <v>138.21232599999999</v>
      </c>
      <c r="G63" s="79">
        <v>152.791428</v>
      </c>
      <c r="H63" s="79">
        <v>167.954712</v>
      </c>
      <c r="I63" s="79">
        <v>183.84858700000001</v>
      </c>
      <c r="J63" s="79">
        <v>200.646759</v>
      </c>
      <c r="K63" s="79">
        <v>218.171494</v>
      </c>
      <c r="L63" s="79">
        <v>236.059021</v>
      </c>
      <c r="M63" s="79">
        <v>254.56886299999999</v>
      </c>
      <c r="N63" s="79">
        <v>274.131348</v>
      </c>
      <c r="O63" s="79">
        <v>294.853027</v>
      </c>
      <c r="P63" s="79">
        <v>316.37811299999998</v>
      </c>
      <c r="Q63" s="79">
        <v>339.56100500000002</v>
      </c>
      <c r="R63" s="79">
        <v>363.920929</v>
      </c>
      <c r="S63" s="79">
        <v>393.08175699999998</v>
      </c>
      <c r="T63" s="79">
        <v>387.22918700000002</v>
      </c>
      <c r="U63" s="79">
        <v>382.84023999999999</v>
      </c>
      <c r="V63" s="79">
        <v>383.50344799999999</v>
      </c>
      <c r="W63" s="79">
        <v>387.66720600000002</v>
      </c>
      <c r="X63" s="79">
        <v>394.28591899999998</v>
      </c>
      <c r="Y63" s="79">
        <v>402.60632299999997</v>
      </c>
      <c r="Z63" s="79">
        <v>412.40689099999997</v>
      </c>
      <c r="AA63" s="79">
        <v>423.575378</v>
      </c>
      <c r="AB63" s="79">
        <v>435.96310399999999</v>
      </c>
      <c r="AC63" s="79">
        <v>449.55883799999998</v>
      </c>
      <c r="AD63" s="79">
        <v>464.43435699999998</v>
      </c>
      <c r="AE63" s="79">
        <v>478.66381799999999</v>
      </c>
      <c r="AF63" s="79">
        <v>496.27444500000001</v>
      </c>
      <c r="AG63" s="79">
        <v>515.31488000000002</v>
      </c>
      <c r="AH63" s="79">
        <v>535.73406999999997</v>
      </c>
      <c r="AI63" s="79">
        <v>557.46911599999999</v>
      </c>
      <c r="AJ63" s="79">
        <v>580.53216599999996</v>
      </c>
      <c r="AK63" s="79">
        <v>604.903503</v>
      </c>
      <c r="AL63" s="79">
        <v>630.60992399999998</v>
      </c>
      <c r="AM63" s="80">
        <v>5.0873000000000002E-2</v>
      </c>
    </row>
    <row r="64" spans="1:39" ht="15" customHeight="1">
      <c r="A64" s="74" t="s">
        <v>495</v>
      </c>
      <c r="B64" s="78" t="s">
        <v>496</v>
      </c>
      <c r="C64" s="79">
        <v>812</v>
      </c>
      <c r="D64" s="79">
        <v>844.31591800000001</v>
      </c>
      <c r="E64" s="79">
        <v>876.875</v>
      </c>
      <c r="F64" s="79">
        <v>912.69104000000004</v>
      </c>
      <c r="G64" s="79">
        <v>951.384094</v>
      </c>
      <c r="H64" s="79">
        <v>990.53906199999994</v>
      </c>
      <c r="I64" s="79">
        <v>1030.3232419999999</v>
      </c>
      <c r="J64" s="79">
        <v>1070.50415</v>
      </c>
      <c r="K64" s="79">
        <v>1111.3378909999999</v>
      </c>
      <c r="L64" s="79">
        <v>1153.013672</v>
      </c>
      <c r="M64" s="79">
        <v>1195.6834719999999</v>
      </c>
      <c r="N64" s="79">
        <v>1239.0805660000001</v>
      </c>
      <c r="O64" s="79">
        <v>1283.0826420000001</v>
      </c>
      <c r="P64" s="79">
        <v>1327.712769</v>
      </c>
      <c r="Q64" s="79">
        <v>1372.904663</v>
      </c>
      <c r="R64" s="79">
        <v>1418.80249</v>
      </c>
      <c r="S64" s="79">
        <v>1467.8629149999999</v>
      </c>
      <c r="T64" s="79">
        <v>1484.117432</v>
      </c>
      <c r="U64" s="79">
        <v>1505.7595209999999</v>
      </c>
      <c r="V64" s="79">
        <v>1531.208862</v>
      </c>
      <c r="W64" s="79">
        <v>1559.947144</v>
      </c>
      <c r="X64" s="79">
        <v>1591.460693</v>
      </c>
      <c r="Y64" s="79">
        <v>1625.590942</v>
      </c>
      <c r="Z64" s="79">
        <v>1660.9273679999999</v>
      </c>
      <c r="AA64" s="79">
        <v>1699.1816409999999</v>
      </c>
      <c r="AB64" s="79">
        <v>1739.0623780000001</v>
      </c>
      <c r="AC64" s="79">
        <v>1779.9841309999999</v>
      </c>
      <c r="AD64" s="79">
        <v>1821.76001</v>
      </c>
      <c r="AE64" s="79">
        <v>1864.835693</v>
      </c>
      <c r="AF64" s="79">
        <v>1909.740967</v>
      </c>
      <c r="AG64" s="79">
        <v>1971.400635</v>
      </c>
      <c r="AH64" s="79">
        <v>2044.5131839999999</v>
      </c>
      <c r="AI64" s="79">
        <v>2121.156982</v>
      </c>
      <c r="AJ64" s="79">
        <v>2201.2231449999999</v>
      </c>
      <c r="AK64" s="79">
        <v>2284.810547</v>
      </c>
      <c r="AL64" s="79">
        <v>2371.9602049999999</v>
      </c>
      <c r="AM64" s="80">
        <v>3.0846999999999999E-2</v>
      </c>
    </row>
    <row r="65" spans="1:39" ht="15" customHeight="1">
      <c r="A65" s="74" t="s">
        <v>497</v>
      </c>
      <c r="B65" s="78" t="s">
        <v>435</v>
      </c>
      <c r="C65" s="79">
        <v>292</v>
      </c>
      <c r="D65" s="79">
        <v>313.45657299999999</v>
      </c>
      <c r="E65" s="79">
        <v>335.48529100000002</v>
      </c>
      <c r="F65" s="79">
        <v>358.063782</v>
      </c>
      <c r="G65" s="79">
        <v>381.18914799999999</v>
      </c>
      <c r="H65" s="79">
        <v>404.82928500000003</v>
      </c>
      <c r="I65" s="79">
        <v>428.97274800000002</v>
      </c>
      <c r="J65" s="79">
        <v>453.56341600000002</v>
      </c>
      <c r="K65" s="79">
        <v>478.56664999999998</v>
      </c>
      <c r="L65" s="79">
        <v>503.96038800000002</v>
      </c>
      <c r="M65" s="79">
        <v>529.69006300000001</v>
      </c>
      <c r="N65" s="79">
        <v>555.72760000000005</v>
      </c>
      <c r="O65" s="79">
        <v>582.13525400000003</v>
      </c>
      <c r="P65" s="79">
        <v>608.92010500000004</v>
      </c>
      <c r="Q65" s="79">
        <v>636.09667999999999</v>
      </c>
      <c r="R65" s="79">
        <v>663.63147000000004</v>
      </c>
      <c r="S65" s="79">
        <v>691.48602300000005</v>
      </c>
      <c r="T65" s="79">
        <v>719.64581299999998</v>
      </c>
      <c r="U65" s="79">
        <v>748.05383300000005</v>
      </c>
      <c r="V65" s="79">
        <v>776.65588400000001</v>
      </c>
      <c r="W65" s="79">
        <v>805.32605000000001</v>
      </c>
      <c r="X65" s="79">
        <v>833.97485400000005</v>
      </c>
      <c r="Y65" s="79">
        <v>862.60687299999995</v>
      </c>
      <c r="Z65" s="79">
        <v>891.24957300000005</v>
      </c>
      <c r="AA65" s="79">
        <v>919.86566200000004</v>
      </c>
      <c r="AB65" s="79">
        <v>948.31921399999999</v>
      </c>
      <c r="AC65" s="79">
        <v>976.37792999999999</v>
      </c>
      <c r="AD65" s="79">
        <v>1003.854919</v>
      </c>
      <c r="AE65" s="79">
        <v>1031.1116939999999</v>
      </c>
      <c r="AF65" s="79">
        <v>1058.6358640000001</v>
      </c>
      <c r="AG65" s="79">
        <v>1101.4600829999999</v>
      </c>
      <c r="AH65" s="79">
        <v>1154.4544679999999</v>
      </c>
      <c r="AI65" s="79">
        <v>1209.7583010000001</v>
      </c>
      <c r="AJ65" s="79">
        <v>1267.333374</v>
      </c>
      <c r="AK65" s="79">
        <v>1327.272827</v>
      </c>
      <c r="AL65" s="79">
        <v>1389.673828</v>
      </c>
      <c r="AM65" s="80">
        <v>4.4771999999999999E-2</v>
      </c>
    </row>
    <row r="66" spans="1:39" ht="15" customHeight="1">
      <c r="A66" s="74" t="s">
        <v>498</v>
      </c>
      <c r="B66" s="78" t="s">
        <v>437</v>
      </c>
      <c r="C66" s="79">
        <v>121</v>
      </c>
      <c r="D66" s="79">
        <v>129.52899199999999</v>
      </c>
      <c r="E66" s="79">
        <v>138.25256300000001</v>
      </c>
      <c r="F66" s="79">
        <v>147.138443</v>
      </c>
      <c r="G66" s="79">
        <v>156.17970299999999</v>
      </c>
      <c r="H66" s="79">
        <v>165.35005200000001</v>
      </c>
      <c r="I66" s="79">
        <v>174.641785</v>
      </c>
      <c r="J66" s="79">
        <v>184.04229699999999</v>
      </c>
      <c r="K66" s="79">
        <v>193.55275</v>
      </c>
      <c r="L66" s="79">
        <v>203.16629</v>
      </c>
      <c r="M66" s="79">
        <v>212.89193700000001</v>
      </c>
      <c r="N66" s="79">
        <v>222.70173600000001</v>
      </c>
      <c r="O66" s="79">
        <v>232.59227000000001</v>
      </c>
      <c r="P66" s="79">
        <v>242.556152</v>
      </c>
      <c r="Q66" s="79">
        <v>252.538895</v>
      </c>
      <c r="R66" s="79">
        <v>262.513397</v>
      </c>
      <c r="S66" s="79">
        <v>272.47906499999999</v>
      </c>
      <c r="T66" s="79">
        <v>282.43722500000001</v>
      </c>
      <c r="U66" s="79">
        <v>292.33785999999998</v>
      </c>
      <c r="V66" s="79">
        <v>302.155914</v>
      </c>
      <c r="W66" s="79">
        <v>311.93221999999997</v>
      </c>
      <c r="X66" s="79">
        <v>321.696594</v>
      </c>
      <c r="Y66" s="79">
        <v>331.49359099999998</v>
      </c>
      <c r="Z66" s="79">
        <v>341.28100599999999</v>
      </c>
      <c r="AA66" s="79">
        <v>351.095032</v>
      </c>
      <c r="AB66" s="79">
        <v>361.08099399999998</v>
      </c>
      <c r="AC66" s="79">
        <v>371.15734900000001</v>
      </c>
      <c r="AD66" s="79">
        <v>381.40429699999999</v>
      </c>
      <c r="AE66" s="79">
        <v>391.87014799999997</v>
      </c>
      <c r="AF66" s="79">
        <v>402.60226399999999</v>
      </c>
      <c r="AG66" s="79">
        <v>413.56048600000003</v>
      </c>
      <c r="AH66" s="79">
        <v>424.64370700000001</v>
      </c>
      <c r="AI66" s="79">
        <v>435.98382600000002</v>
      </c>
      <c r="AJ66" s="79">
        <v>447.60363799999999</v>
      </c>
      <c r="AK66" s="79">
        <v>459.59051499999998</v>
      </c>
      <c r="AL66" s="79">
        <v>471.947632</v>
      </c>
      <c r="AM66" s="80">
        <v>3.8760999999999997E-2</v>
      </c>
    </row>
    <row r="67" spans="1:39" ht="15" customHeight="1">
      <c r="A67" s="74" t="s">
        <v>499</v>
      </c>
      <c r="B67" s="78" t="s">
        <v>439</v>
      </c>
      <c r="C67" s="79">
        <v>399</v>
      </c>
      <c r="D67" s="79">
        <v>401.33032200000002</v>
      </c>
      <c r="E67" s="79">
        <v>403.13714599999997</v>
      </c>
      <c r="F67" s="79">
        <v>407.488831</v>
      </c>
      <c r="G67" s="79">
        <v>414.01525900000001</v>
      </c>
      <c r="H67" s="79">
        <v>420.359711</v>
      </c>
      <c r="I67" s="79">
        <v>426.70871</v>
      </c>
      <c r="J67" s="79">
        <v>432.89837599999998</v>
      </c>
      <c r="K67" s="79">
        <v>439.21856700000001</v>
      </c>
      <c r="L67" s="79">
        <v>445.887024</v>
      </c>
      <c r="M67" s="79">
        <v>453.10144000000003</v>
      </c>
      <c r="N67" s="79">
        <v>460.651276</v>
      </c>
      <c r="O67" s="79">
        <v>468.35513300000002</v>
      </c>
      <c r="P67" s="79">
        <v>476.23651100000001</v>
      </c>
      <c r="Q67" s="79">
        <v>484.26910400000003</v>
      </c>
      <c r="R67" s="79">
        <v>492.65756199999998</v>
      </c>
      <c r="S67" s="79">
        <v>503.89785799999999</v>
      </c>
      <c r="T67" s="79">
        <v>482.03439300000002</v>
      </c>
      <c r="U67" s="79">
        <v>465.36779799999999</v>
      </c>
      <c r="V67" s="79">
        <v>452.39712500000002</v>
      </c>
      <c r="W67" s="79">
        <v>442.68881199999998</v>
      </c>
      <c r="X67" s="79">
        <v>435.78930700000001</v>
      </c>
      <c r="Y67" s="79">
        <v>431.49050899999997</v>
      </c>
      <c r="Z67" s="79">
        <v>428.39685100000003</v>
      </c>
      <c r="AA67" s="79">
        <v>428.22091699999999</v>
      </c>
      <c r="AB67" s="79">
        <v>429.66220099999998</v>
      </c>
      <c r="AC67" s="79">
        <v>432.448914</v>
      </c>
      <c r="AD67" s="79">
        <v>436.50067100000001</v>
      </c>
      <c r="AE67" s="79">
        <v>441.85394300000002</v>
      </c>
      <c r="AF67" s="79">
        <v>448.50277699999998</v>
      </c>
      <c r="AG67" s="79">
        <v>456.380066</v>
      </c>
      <c r="AH67" s="79">
        <v>465.4151</v>
      </c>
      <c r="AI67" s="79">
        <v>475.41476399999999</v>
      </c>
      <c r="AJ67" s="79">
        <v>486.28619400000002</v>
      </c>
      <c r="AK67" s="79">
        <v>497.94732699999997</v>
      </c>
      <c r="AL67" s="79">
        <v>510.33883700000001</v>
      </c>
      <c r="AM67" s="80">
        <v>7.0920000000000002E-3</v>
      </c>
    </row>
    <row r="68" spans="1:39" ht="15" customHeight="1">
      <c r="A68" s="74" t="s">
        <v>500</v>
      </c>
      <c r="B68" s="77" t="s">
        <v>501</v>
      </c>
      <c r="C68" s="81">
        <v>29778</v>
      </c>
      <c r="D68" s="81">
        <v>31041.490234000001</v>
      </c>
      <c r="E68" s="81">
        <v>32482.244140999999</v>
      </c>
      <c r="F68" s="81">
        <v>33990.222655999998</v>
      </c>
      <c r="G68" s="81">
        <v>35545.351562000003</v>
      </c>
      <c r="H68" s="81">
        <v>37136.578125</v>
      </c>
      <c r="I68" s="81">
        <v>38759.246094000002</v>
      </c>
      <c r="J68" s="81">
        <v>40403.234375</v>
      </c>
      <c r="K68" s="81">
        <v>42082.65625</v>
      </c>
      <c r="L68" s="81">
        <v>43784.984375</v>
      </c>
      <c r="M68" s="81">
        <v>45534.296875</v>
      </c>
      <c r="N68" s="81">
        <v>47304.386719000002</v>
      </c>
      <c r="O68" s="81">
        <v>49100.664062000003</v>
      </c>
      <c r="P68" s="81">
        <v>50912.175780999998</v>
      </c>
      <c r="Q68" s="81">
        <v>52747.535155999998</v>
      </c>
      <c r="R68" s="81">
        <v>54613.6875</v>
      </c>
      <c r="S68" s="81">
        <v>56506.199219000002</v>
      </c>
      <c r="T68" s="81">
        <v>58410.117187999997</v>
      </c>
      <c r="U68" s="81">
        <v>60363.503905999998</v>
      </c>
      <c r="V68" s="81">
        <v>62384.332030999998</v>
      </c>
      <c r="W68" s="81">
        <v>64479.304687999997</v>
      </c>
      <c r="X68" s="81">
        <v>66632.515625</v>
      </c>
      <c r="Y68" s="81">
        <v>68841.921875</v>
      </c>
      <c r="Z68" s="81">
        <v>71100.273438000004</v>
      </c>
      <c r="AA68" s="81">
        <v>73411.914061999996</v>
      </c>
      <c r="AB68" s="81">
        <v>75779.40625</v>
      </c>
      <c r="AC68" s="81">
        <v>78219.453125</v>
      </c>
      <c r="AD68" s="81">
        <v>80735.726561999996</v>
      </c>
      <c r="AE68" s="81">
        <v>83323.796875</v>
      </c>
      <c r="AF68" s="81">
        <v>85985.757811999996</v>
      </c>
      <c r="AG68" s="81">
        <v>88714.984375</v>
      </c>
      <c r="AH68" s="81">
        <v>91509.632811999996</v>
      </c>
      <c r="AI68" s="81">
        <v>94372.679688000004</v>
      </c>
      <c r="AJ68" s="81">
        <v>97303.132811999996</v>
      </c>
      <c r="AK68" s="81">
        <v>100298.539062</v>
      </c>
      <c r="AL68" s="81">
        <v>103360.804688</v>
      </c>
      <c r="AM68" s="82">
        <v>3.6013000000000003E-2</v>
      </c>
    </row>
    <row r="71" spans="1:39" ht="15" customHeight="1">
      <c r="B71" s="77" t="s">
        <v>502</v>
      </c>
    </row>
    <row r="72" spans="1:39" ht="15" customHeight="1">
      <c r="A72" s="74" t="s">
        <v>503</v>
      </c>
      <c r="B72" s="78" t="s">
        <v>433</v>
      </c>
      <c r="C72" s="79">
        <v>6235</v>
      </c>
      <c r="D72" s="79">
        <v>6517.2841799999997</v>
      </c>
      <c r="E72" s="79">
        <v>6775.9301759999998</v>
      </c>
      <c r="F72" s="79">
        <v>7010.2172849999997</v>
      </c>
      <c r="G72" s="79">
        <v>7228.830078</v>
      </c>
      <c r="H72" s="79">
        <v>7456.7768550000001</v>
      </c>
      <c r="I72" s="79">
        <v>7688.576172</v>
      </c>
      <c r="J72" s="79">
        <v>7924.716797</v>
      </c>
      <c r="K72" s="79">
        <v>8152.7314450000003</v>
      </c>
      <c r="L72" s="79">
        <v>8424.5917969999991</v>
      </c>
      <c r="M72" s="79">
        <v>8640.7128909999992</v>
      </c>
      <c r="N72" s="79">
        <v>8829.2695309999999</v>
      </c>
      <c r="O72" s="79">
        <v>9053.8173829999996</v>
      </c>
      <c r="P72" s="79">
        <v>9279.4853519999997</v>
      </c>
      <c r="Q72" s="79">
        <v>9501.4091800000006</v>
      </c>
      <c r="R72" s="79">
        <v>9711.1796880000002</v>
      </c>
      <c r="S72" s="79">
        <v>9920.7119139999995</v>
      </c>
      <c r="T72" s="79">
        <v>10103.678711</v>
      </c>
      <c r="U72" s="79">
        <v>10286.519531</v>
      </c>
      <c r="V72" s="79">
        <v>10469.439453000001</v>
      </c>
      <c r="W72" s="79">
        <v>10650.774414</v>
      </c>
      <c r="X72" s="79">
        <v>10846.291015999999</v>
      </c>
      <c r="Y72" s="79">
        <v>11030.311523</v>
      </c>
      <c r="Z72" s="79">
        <v>11229.783203000001</v>
      </c>
      <c r="AA72" s="79">
        <v>11419.052734000001</v>
      </c>
      <c r="AB72" s="79">
        <v>11602.791015999999</v>
      </c>
      <c r="AC72" s="79">
        <v>11783.269531</v>
      </c>
      <c r="AD72" s="79">
        <v>11975.101562</v>
      </c>
      <c r="AE72" s="79">
        <v>12176.208984000001</v>
      </c>
      <c r="AF72" s="79">
        <v>12386.894531</v>
      </c>
      <c r="AG72" s="79">
        <v>12605.395508</v>
      </c>
      <c r="AH72" s="79">
        <v>12830.905273</v>
      </c>
      <c r="AI72" s="79">
        <v>13050.955078000001</v>
      </c>
      <c r="AJ72" s="79">
        <v>13270.03125</v>
      </c>
      <c r="AK72" s="79">
        <v>13487.726562</v>
      </c>
      <c r="AL72" s="79">
        <v>13701.009765999999</v>
      </c>
      <c r="AM72" s="80">
        <v>2.2093999999999999E-2</v>
      </c>
    </row>
    <row r="73" spans="1:39" ht="15" customHeight="1">
      <c r="A73" s="74" t="s">
        <v>504</v>
      </c>
      <c r="B73" s="78" t="s">
        <v>435</v>
      </c>
      <c r="C73" s="79">
        <v>3446</v>
      </c>
      <c r="D73" s="79">
        <v>3625.8779300000001</v>
      </c>
      <c r="E73" s="79">
        <v>3817.9799800000001</v>
      </c>
      <c r="F73" s="79">
        <v>4013.9624020000001</v>
      </c>
      <c r="G73" s="79">
        <v>4216.6860349999997</v>
      </c>
      <c r="H73" s="79">
        <v>4419.3544920000004</v>
      </c>
      <c r="I73" s="79">
        <v>4620.6337890000004</v>
      </c>
      <c r="J73" s="79">
        <v>4820.1601559999999</v>
      </c>
      <c r="K73" s="79">
        <v>5009.8510740000002</v>
      </c>
      <c r="L73" s="79">
        <v>5192.6210940000001</v>
      </c>
      <c r="M73" s="79">
        <v>5370.7421880000002</v>
      </c>
      <c r="N73" s="79">
        <v>5546.5649409999996</v>
      </c>
      <c r="O73" s="79">
        <v>5722.8637699999999</v>
      </c>
      <c r="P73" s="79">
        <v>5894.2939450000003</v>
      </c>
      <c r="Q73" s="79">
        <v>6065.1245120000003</v>
      </c>
      <c r="R73" s="79">
        <v>6230.8862300000001</v>
      </c>
      <c r="S73" s="79">
        <v>6379.7021480000003</v>
      </c>
      <c r="T73" s="79">
        <v>6497.9736329999996</v>
      </c>
      <c r="U73" s="79">
        <v>6610.1650390000004</v>
      </c>
      <c r="V73" s="79">
        <v>6718.6123049999997</v>
      </c>
      <c r="W73" s="79">
        <v>6823.0839839999999</v>
      </c>
      <c r="X73" s="79">
        <v>6940.4296880000002</v>
      </c>
      <c r="Y73" s="79">
        <v>7046.1577150000003</v>
      </c>
      <c r="Z73" s="79">
        <v>7161.3662109999996</v>
      </c>
      <c r="AA73" s="79">
        <v>7267.8686520000001</v>
      </c>
      <c r="AB73" s="79">
        <v>7371.0302730000003</v>
      </c>
      <c r="AC73" s="79">
        <v>7478.2612300000001</v>
      </c>
      <c r="AD73" s="79">
        <v>7593.9345700000003</v>
      </c>
      <c r="AE73" s="79">
        <v>7717.201172</v>
      </c>
      <c r="AF73" s="79">
        <v>7850.0048829999996</v>
      </c>
      <c r="AG73" s="79">
        <v>7988.5776370000003</v>
      </c>
      <c r="AH73" s="79">
        <v>8134.0649409999996</v>
      </c>
      <c r="AI73" s="79">
        <v>8278.3515619999998</v>
      </c>
      <c r="AJ73" s="79">
        <v>8423.9335940000001</v>
      </c>
      <c r="AK73" s="79">
        <v>8565.0058590000008</v>
      </c>
      <c r="AL73" s="79">
        <v>8701.1845699999994</v>
      </c>
      <c r="AM73" s="80">
        <v>2.6079999999999999E-2</v>
      </c>
    </row>
    <row r="74" spans="1:39" ht="15" customHeight="1">
      <c r="A74" s="74" t="s">
        <v>505</v>
      </c>
      <c r="B74" s="78" t="s">
        <v>437</v>
      </c>
      <c r="C74" s="79">
        <v>555</v>
      </c>
      <c r="D74" s="79">
        <v>572.34661900000003</v>
      </c>
      <c r="E74" s="79">
        <v>589.34863299999995</v>
      </c>
      <c r="F74" s="79">
        <v>602.24267599999996</v>
      </c>
      <c r="G74" s="79">
        <v>610.78320299999996</v>
      </c>
      <c r="H74" s="79">
        <v>620.15423599999997</v>
      </c>
      <c r="I74" s="79">
        <v>639.53509499999996</v>
      </c>
      <c r="J74" s="79">
        <v>659.14434800000004</v>
      </c>
      <c r="K74" s="79">
        <v>677.96093800000006</v>
      </c>
      <c r="L74" s="79">
        <v>697.01147500000002</v>
      </c>
      <c r="M74" s="79">
        <v>715.82409700000005</v>
      </c>
      <c r="N74" s="79">
        <v>733.62933299999997</v>
      </c>
      <c r="O74" s="79">
        <v>752.43866000000003</v>
      </c>
      <c r="P74" s="79">
        <v>773.14190699999995</v>
      </c>
      <c r="Q74" s="79">
        <v>793.22741699999995</v>
      </c>
      <c r="R74" s="79">
        <v>811.566956</v>
      </c>
      <c r="S74" s="79">
        <v>831.10613999999998</v>
      </c>
      <c r="T74" s="79">
        <v>851.90136700000005</v>
      </c>
      <c r="U74" s="79">
        <v>874.52984600000002</v>
      </c>
      <c r="V74" s="79">
        <v>898.40399200000002</v>
      </c>
      <c r="W74" s="79">
        <v>923.12616000000003</v>
      </c>
      <c r="X74" s="79">
        <v>948.39355499999999</v>
      </c>
      <c r="Y74" s="79">
        <v>973.83783000000005</v>
      </c>
      <c r="Z74" s="79">
        <v>1001.004578</v>
      </c>
      <c r="AA74" s="79">
        <v>1027.9241939999999</v>
      </c>
      <c r="AB74" s="79">
        <v>1054.3917240000001</v>
      </c>
      <c r="AC74" s="79">
        <v>1081.3929439999999</v>
      </c>
      <c r="AD74" s="79">
        <v>1109.5157469999999</v>
      </c>
      <c r="AE74" s="79">
        <v>1138.4104</v>
      </c>
      <c r="AF74" s="79">
        <v>1167.5958250000001</v>
      </c>
      <c r="AG74" s="79">
        <v>1197.676025</v>
      </c>
      <c r="AH74" s="79">
        <v>1228.0722659999999</v>
      </c>
      <c r="AI74" s="79">
        <v>1257.4617920000001</v>
      </c>
      <c r="AJ74" s="79">
        <v>1286.4335940000001</v>
      </c>
      <c r="AK74" s="79">
        <v>1316.6361079999999</v>
      </c>
      <c r="AL74" s="79">
        <v>1347.2677000000001</v>
      </c>
      <c r="AM74" s="80">
        <v>2.5499000000000001E-2</v>
      </c>
    </row>
    <row r="75" spans="1:39" ht="15" customHeight="1">
      <c r="A75" s="74" t="s">
        <v>506</v>
      </c>
      <c r="B75" s="78" t="s">
        <v>439</v>
      </c>
      <c r="C75" s="79">
        <v>2234</v>
      </c>
      <c r="D75" s="79">
        <v>2319.0595699999999</v>
      </c>
      <c r="E75" s="79">
        <v>2368.6015619999998</v>
      </c>
      <c r="F75" s="79">
        <v>2394.0122070000002</v>
      </c>
      <c r="G75" s="79">
        <v>2401.3610840000001</v>
      </c>
      <c r="H75" s="79">
        <v>2417.2680660000001</v>
      </c>
      <c r="I75" s="79">
        <v>2428.406982</v>
      </c>
      <c r="J75" s="79">
        <v>2445.4123540000001</v>
      </c>
      <c r="K75" s="79">
        <v>2464.9194339999999</v>
      </c>
      <c r="L75" s="79">
        <v>2534.9589839999999</v>
      </c>
      <c r="M75" s="79">
        <v>2554.1459960000002</v>
      </c>
      <c r="N75" s="79">
        <v>2549.0747070000002</v>
      </c>
      <c r="O75" s="79">
        <v>2578.514893</v>
      </c>
      <c r="P75" s="79">
        <v>2612.0495609999998</v>
      </c>
      <c r="Q75" s="79">
        <v>2643.056885</v>
      </c>
      <c r="R75" s="79">
        <v>2668.726807</v>
      </c>
      <c r="S75" s="79">
        <v>2709.9040530000002</v>
      </c>
      <c r="T75" s="79">
        <v>2753.803711</v>
      </c>
      <c r="U75" s="79">
        <v>2801.8242190000001</v>
      </c>
      <c r="V75" s="79">
        <v>2852.4228520000001</v>
      </c>
      <c r="W75" s="79">
        <v>2904.5642090000001</v>
      </c>
      <c r="X75" s="79">
        <v>2957.4677729999999</v>
      </c>
      <c r="Y75" s="79">
        <v>3010.3159179999998</v>
      </c>
      <c r="Z75" s="79">
        <v>3067.4128420000002</v>
      </c>
      <c r="AA75" s="79">
        <v>3123.2602539999998</v>
      </c>
      <c r="AB75" s="79">
        <v>3177.369385</v>
      </c>
      <c r="AC75" s="79">
        <v>3223.6154790000001</v>
      </c>
      <c r="AD75" s="79">
        <v>3271.6513669999999</v>
      </c>
      <c r="AE75" s="79">
        <v>3320.5974120000001</v>
      </c>
      <c r="AF75" s="79">
        <v>3369.2939449999999</v>
      </c>
      <c r="AG75" s="79">
        <v>3419.1416020000001</v>
      </c>
      <c r="AH75" s="79">
        <v>3468.7687989999999</v>
      </c>
      <c r="AI75" s="79">
        <v>3515.1411130000001</v>
      </c>
      <c r="AJ75" s="79">
        <v>3559.6640619999998</v>
      </c>
      <c r="AK75" s="79">
        <v>3606.0852049999999</v>
      </c>
      <c r="AL75" s="79">
        <v>3652.5571289999998</v>
      </c>
      <c r="AM75" s="80">
        <v>1.345E-2</v>
      </c>
    </row>
    <row r="76" spans="1:39" ht="15" customHeight="1">
      <c r="A76" s="74" t="s">
        <v>507</v>
      </c>
      <c r="B76" s="78" t="s">
        <v>441</v>
      </c>
      <c r="C76" s="79">
        <v>797</v>
      </c>
      <c r="D76" s="79">
        <v>814.31341599999996</v>
      </c>
      <c r="E76" s="79">
        <v>832.54174799999998</v>
      </c>
      <c r="F76" s="79">
        <v>850.93450900000005</v>
      </c>
      <c r="G76" s="79">
        <v>868.08532700000001</v>
      </c>
      <c r="H76" s="79">
        <v>884.36328100000003</v>
      </c>
      <c r="I76" s="79">
        <v>899.87091099999998</v>
      </c>
      <c r="J76" s="79">
        <v>915.00018299999999</v>
      </c>
      <c r="K76" s="79">
        <v>930.10821499999997</v>
      </c>
      <c r="L76" s="79">
        <v>945.30841099999998</v>
      </c>
      <c r="M76" s="79">
        <v>960.37695299999996</v>
      </c>
      <c r="N76" s="79">
        <v>975.49829099999999</v>
      </c>
      <c r="O76" s="79">
        <v>991.31237799999997</v>
      </c>
      <c r="P76" s="79">
        <v>1006.232849</v>
      </c>
      <c r="Q76" s="79">
        <v>1024.769775</v>
      </c>
      <c r="R76" s="79">
        <v>1044.1087649999999</v>
      </c>
      <c r="S76" s="79">
        <v>1068.7189940000001</v>
      </c>
      <c r="T76" s="79">
        <v>1094.1195070000001</v>
      </c>
      <c r="U76" s="79">
        <v>1120.505737</v>
      </c>
      <c r="V76" s="79">
        <v>1147.934448</v>
      </c>
      <c r="W76" s="79">
        <v>1176.325073</v>
      </c>
      <c r="X76" s="79">
        <v>1205.3436280000001</v>
      </c>
      <c r="Y76" s="79">
        <v>1235.2358400000001</v>
      </c>
      <c r="Z76" s="79">
        <v>1266.1448969999999</v>
      </c>
      <c r="AA76" s="79">
        <v>1298.1407469999999</v>
      </c>
      <c r="AB76" s="79">
        <v>1329.5070800000001</v>
      </c>
      <c r="AC76" s="79">
        <v>1364.8549800000001</v>
      </c>
      <c r="AD76" s="79">
        <v>1401.499634</v>
      </c>
      <c r="AE76" s="79">
        <v>1439.491943</v>
      </c>
      <c r="AF76" s="79">
        <v>1478.8847659999999</v>
      </c>
      <c r="AG76" s="79">
        <v>1519.7332759999999</v>
      </c>
      <c r="AH76" s="79">
        <v>1562.0948490000001</v>
      </c>
      <c r="AI76" s="79">
        <v>1606.029053</v>
      </c>
      <c r="AJ76" s="79">
        <v>1651.5981449999999</v>
      </c>
      <c r="AK76" s="79">
        <v>1698.8664550000001</v>
      </c>
      <c r="AL76" s="79">
        <v>1747.9021</v>
      </c>
      <c r="AM76" s="80">
        <v>2.2720000000000001E-2</v>
      </c>
    </row>
    <row r="77" spans="1:39" ht="15" customHeight="1">
      <c r="A77" s="74" t="s">
        <v>508</v>
      </c>
      <c r="B77" s="78" t="s">
        <v>435</v>
      </c>
      <c r="C77" s="79">
        <v>314</v>
      </c>
      <c r="D77" s="79">
        <v>320.90008499999999</v>
      </c>
      <c r="E77" s="79">
        <v>328.37051400000001</v>
      </c>
      <c r="F77" s="79">
        <v>336.26971400000002</v>
      </c>
      <c r="G77" s="79">
        <v>343.67099000000002</v>
      </c>
      <c r="H77" s="79">
        <v>350.793182</v>
      </c>
      <c r="I77" s="79">
        <v>357.69940200000002</v>
      </c>
      <c r="J77" s="79">
        <v>364.70428500000003</v>
      </c>
      <c r="K77" s="79">
        <v>371.83026100000001</v>
      </c>
      <c r="L77" s="79">
        <v>379.05014</v>
      </c>
      <c r="M77" s="79">
        <v>386.29541</v>
      </c>
      <c r="N77" s="79">
        <v>393.511414</v>
      </c>
      <c r="O77" s="79">
        <v>400.94512900000001</v>
      </c>
      <c r="P77" s="79">
        <v>408.62274200000002</v>
      </c>
      <c r="Q77" s="79">
        <v>416.60351600000001</v>
      </c>
      <c r="R77" s="79">
        <v>424.91039999999998</v>
      </c>
      <c r="S77" s="79">
        <v>436.73355099999998</v>
      </c>
      <c r="T77" s="79">
        <v>448.902466</v>
      </c>
      <c r="U77" s="79">
        <v>461.51687600000002</v>
      </c>
      <c r="V77" s="79">
        <v>474.602081</v>
      </c>
      <c r="W77" s="79">
        <v>488.11086999999998</v>
      </c>
      <c r="X77" s="79">
        <v>501.86407500000001</v>
      </c>
      <c r="Y77" s="79">
        <v>515.98706100000004</v>
      </c>
      <c r="Z77" s="79">
        <v>530.55041500000004</v>
      </c>
      <c r="AA77" s="79">
        <v>545.58587599999998</v>
      </c>
      <c r="AB77" s="79">
        <v>560.21179199999995</v>
      </c>
      <c r="AC77" s="79">
        <v>577.41394000000003</v>
      </c>
      <c r="AD77" s="79">
        <v>595.22094700000002</v>
      </c>
      <c r="AE77" s="79">
        <v>613.65594499999997</v>
      </c>
      <c r="AF77" s="79">
        <v>632.74285899999995</v>
      </c>
      <c r="AG77" s="79">
        <v>652.506531</v>
      </c>
      <c r="AH77" s="79">
        <v>672.97326699999996</v>
      </c>
      <c r="AI77" s="79">
        <v>694.16949499999998</v>
      </c>
      <c r="AJ77" s="79">
        <v>716.12396200000001</v>
      </c>
      <c r="AK77" s="79">
        <v>738.86517300000003</v>
      </c>
      <c r="AL77" s="79">
        <v>762.42443800000001</v>
      </c>
      <c r="AM77" s="80">
        <v>2.5779E-2</v>
      </c>
    </row>
    <row r="78" spans="1:39" ht="15" customHeight="1">
      <c r="A78" s="74" t="s">
        <v>509</v>
      </c>
      <c r="B78" s="78" t="s">
        <v>437</v>
      </c>
      <c r="C78" s="79">
        <v>97</v>
      </c>
      <c r="D78" s="79">
        <v>102.62593099999999</v>
      </c>
      <c r="E78" s="79">
        <v>109.072639</v>
      </c>
      <c r="F78" s="79">
        <v>115.792709</v>
      </c>
      <c r="G78" s="79">
        <v>122.390182</v>
      </c>
      <c r="H78" s="79">
        <v>129.031509</v>
      </c>
      <c r="I78" s="79">
        <v>135.74374399999999</v>
      </c>
      <c r="J78" s="79">
        <v>142.681061</v>
      </c>
      <c r="K78" s="79">
        <v>149.862595</v>
      </c>
      <c r="L78" s="79">
        <v>157.28076200000001</v>
      </c>
      <c r="M78" s="79">
        <v>164.905991</v>
      </c>
      <c r="N78" s="79">
        <v>172.713516</v>
      </c>
      <c r="O78" s="79">
        <v>180.84123199999999</v>
      </c>
      <c r="P78" s="79">
        <v>189.31402600000001</v>
      </c>
      <c r="Q78" s="79">
        <v>198.17764299999999</v>
      </c>
      <c r="R78" s="79">
        <v>207.459091</v>
      </c>
      <c r="S78" s="79">
        <v>217.562546</v>
      </c>
      <c r="T78" s="79">
        <v>228.06336999999999</v>
      </c>
      <c r="U78" s="79">
        <v>239.03121899999999</v>
      </c>
      <c r="V78" s="79">
        <v>250.49418600000001</v>
      </c>
      <c r="W78" s="79">
        <v>262.43661500000002</v>
      </c>
      <c r="X78" s="79">
        <v>274.75933800000001</v>
      </c>
      <c r="Y78" s="79">
        <v>287.55007899999998</v>
      </c>
      <c r="Z78" s="79">
        <v>300.86520400000001</v>
      </c>
      <c r="AA78" s="79">
        <v>314.73840300000001</v>
      </c>
      <c r="AB78" s="79">
        <v>328.57254</v>
      </c>
      <c r="AC78" s="79">
        <v>343.20547499999998</v>
      </c>
      <c r="AD78" s="79">
        <v>358.44000199999999</v>
      </c>
      <c r="AE78" s="79">
        <v>374.30126999999999</v>
      </c>
      <c r="AF78" s="79">
        <v>390.81573500000002</v>
      </c>
      <c r="AG78" s="79">
        <v>408.010651</v>
      </c>
      <c r="AH78" s="79">
        <v>425.91467299999999</v>
      </c>
      <c r="AI78" s="79">
        <v>444.55764799999997</v>
      </c>
      <c r="AJ78" s="79">
        <v>463.97052000000002</v>
      </c>
      <c r="AK78" s="79">
        <v>484.18566900000002</v>
      </c>
      <c r="AL78" s="79">
        <v>505.23684700000001</v>
      </c>
      <c r="AM78" s="80">
        <v>4.7996999999999998E-2</v>
      </c>
    </row>
    <row r="79" spans="1:39" ht="15" customHeight="1">
      <c r="A79" s="74" t="s">
        <v>510</v>
      </c>
      <c r="B79" s="78" t="s">
        <v>439</v>
      </c>
      <c r="C79" s="79">
        <v>386</v>
      </c>
      <c r="D79" s="79">
        <v>390.78741500000001</v>
      </c>
      <c r="E79" s="79">
        <v>395.09860200000003</v>
      </c>
      <c r="F79" s="79">
        <v>398.87207000000001</v>
      </c>
      <c r="G79" s="79">
        <v>402.02413899999999</v>
      </c>
      <c r="H79" s="79">
        <v>404.53860500000002</v>
      </c>
      <c r="I79" s="79">
        <v>406.42776500000002</v>
      </c>
      <c r="J79" s="79">
        <v>407.61483800000002</v>
      </c>
      <c r="K79" s="79">
        <v>408.415344</v>
      </c>
      <c r="L79" s="79">
        <v>408.97747800000002</v>
      </c>
      <c r="M79" s="79">
        <v>409.175568</v>
      </c>
      <c r="N79" s="79">
        <v>409.273346</v>
      </c>
      <c r="O79" s="79">
        <v>409.52596999999997</v>
      </c>
      <c r="P79" s="79">
        <v>408.29608200000001</v>
      </c>
      <c r="Q79" s="79">
        <v>409.98870799999997</v>
      </c>
      <c r="R79" s="79">
        <v>411.73928799999999</v>
      </c>
      <c r="S79" s="79">
        <v>414.42288200000002</v>
      </c>
      <c r="T79" s="79">
        <v>417.15368699999999</v>
      </c>
      <c r="U79" s="79">
        <v>419.95764200000002</v>
      </c>
      <c r="V79" s="79">
        <v>422.83822600000002</v>
      </c>
      <c r="W79" s="79">
        <v>425.77761800000002</v>
      </c>
      <c r="X79" s="79">
        <v>428.72018400000002</v>
      </c>
      <c r="Y79" s="79">
        <v>431.698669</v>
      </c>
      <c r="Z79" s="79">
        <v>434.729218</v>
      </c>
      <c r="AA79" s="79">
        <v>437.81649800000002</v>
      </c>
      <c r="AB79" s="79">
        <v>440.72271699999999</v>
      </c>
      <c r="AC79" s="79">
        <v>444.23553500000003</v>
      </c>
      <c r="AD79" s="79">
        <v>447.83865400000002</v>
      </c>
      <c r="AE79" s="79">
        <v>451.53466800000001</v>
      </c>
      <c r="AF79" s="79">
        <v>455.326233</v>
      </c>
      <c r="AG79" s="79">
        <v>459.21603399999998</v>
      </c>
      <c r="AH79" s="79">
        <v>463.20693999999997</v>
      </c>
      <c r="AI79" s="79">
        <v>467.30181900000002</v>
      </c>
      <c r="AJ79" s="79">
        <v>471.50372299999998</v>
      </c>
      <c r="AK79" s="79">
        <v>475.81564300000002</v>
      </c>
      <c r="AL79" s="79">
        <v>480.240906</v>
      </c>
      <c r="AM79" s="80">
        <v>6.0809999999999996E-3</v>
      </c>
    </row>
    <row r="80" spans="1:39" ht="15" customHeight="1">
      <c r="A80" s="74" t="s">
        <v>511</v>
      </c>
      <c r="B80" s="78" t="s">
        <v>446</v>
      </c>
      <c r="C80" s="79">
        <v>620</v>
      </c>
      <c r="D80" s="79">
        <v>662.51617399999998</v>
      </c>
      <c r="E80" s="79">
        <v>709.97198500000002</v>
      </c>
      <c r="F80" s="79">
        <v>759.43029799999999</v>
      </c>
      <c r="G80" s="79">
        <v>810.13964799999997</v>
      </c>
      <c r="H80" s="79">
        <v>862.19079599999998</v>
      </c>
      <c r="I80" s="79">
        <v>915.45288100000005</v>
      </c>
      <c r="J80" s="79">
        <v>970.04089399999998</v>
      </c>
      <c r="K80" s="79">
        <v>1014.695557</v>
      </c>
      <c r="L80" s="79">
        <v>1060.437866</v>
      </c>
      <c r="M80" s="79">
        <v>1060.2436520000001</v>
      </c>
      <c r="N80" s="79">
        <v>1126.179932</v>
      </c>
      <c r="O80" s="79">
        <v>1164.8691409999999</v>
      </c>
      <c r="P80" s="79">
        <v>1219.41626</v>
      </c>
      <c r="Q80" s="79">
        <v>1275.0668949999999</v>
      </c>
      <c r="R80" s="79">
        <v>1332.707764</v>
      </c>
      <c r="S80" s="79">
        <v>1392.761475</v>
      </c>
      <c r="T80" s="79">
        <v>1454.1951899999999</v>
      </c>
      <c r="U80" s="79">
        <v>1517.5020750000001</v>
      </c>
      <c r="V80" s="79">
        <v>1582.6166989999999</v>
      </c>
      <c r="W80" s="79">
        <v>1649.5938719999999</v>
      </c>
      <c r="X80" s="79">
        <v>1718.5974120000001</v>
      </c>
      <c r="Y80" s="79">
        <v>1788.8179929999999</v>
      </c>
      <c r="Z80" s="79">
        <v>1860.8428960000001</v>
      </c>
      <c r="AA80" s="79">
        <v>1934.5357670000001</v>
      </c>
      <c r="AB80" s="79">
        <v>2009.7741699999999</v>
      </c>
      <c r="AC80" s="79">
        <v>2087.841797</v>
      </c>
      <c r="AD80" s="79">
        <v>2167.7216800000001</v>
      </c>
      <c r="AE80" s="79">
        <v>2249.599365</v>
      </c>
      <c r="AF80" s="79">
        <v>2333.423828</v>
      </c>
      <c r="AG80" s="79">
        <v>2418.813721</v>
      </c>
      <c r="AH80" s="79">
        <v>2506.001221</v>
      </c>
      <c r="AI80" s="79">
        <v>2595.7226559999999</v>
      </c>
      <c r="AJ80" s="79">
        <v>2688.2048340000001</v>
      </c>
      <c r="AK80" s="79">
        <v>2783.4541020000001</v>
      </c>
      <c r="AL80" s="79">
        <v>2881.3171390000002</v>
      </c>
      <c r="AM80" s="80">
        <v>4.4181999999999999E-2</v>
      </c>
    </row>
    <row r="81" spans="1:39" ht="15" customHeight="1">
      <c r="A81" s="74" t="s">
        <v>512</v>
      </c>
      <c r="B81" s="78" t="s">
        <v>435</v>
      </c>
      <c r="C81" s="79">
        <v>362</v>
      </c>
      <c r="D81" s="79">
        <v>386.693085</v>
      </c>
      <c r="E81" s="79">
        <v>415.280914</v>
      </c>
      <c r="F81" s="79">
        <v>444.85290500000002</v>
      </c>
      <c r="G81" s="79">
        <v>475.288025</v>
      </c>
      <c r="H81" s="79">
        <v>506.77801499999998</v>
      </c>
      <c r="I81" s="79">
        <v>539.19940199999996</v>
      </c>
      <c r="J81" s="79">
        <v>572.559753</v>
      </c>
      <c r="K81" s="79">
        <v>606.86779799999999</v>
      </c>
      <c r="L81" s="79">
        <v>642.16143799999998</v>
      </c>
      <c r="M81" s="79">
        <v>678.33905000000004</v>
      </c>
      <c r="N81" s="79">
        <v>715.45538299999998</v>
      </c>
      <c r="O81" s="79">
        <v>753.59027100000003</v>
      </c>
      <c r="P81" s="79">
        <v>792.73840299999995</v>
      </c>
      <c r="Q81" s="79">
        <v>832.67431599999998</v>
      </c>
      <c r="R81" s="79">
        <v>873.847351</v>
      </c>
      <c r="S81" s="79">
        <v>915.10797100000002</v>
      </c>
      <c r="T81" s="79">
        <v>957.167236</v>
      </c>
      <c r="U81" s="79">
        <v>1000.376099</v>
      </c>
      <c r="V81" s="79">
        <v>1044.643188</v>
      </c>
      <c r="W81" s="79">
        <v>1089.996948</v>
      </c>
      <c r="X81" s="79">
        <v>1136.4799800000001</v>
      </c>
      <c r="Y81" s="79">
        <v>1183.706543</v>
      </c>
      <c r="Z81" s="79">
        <v>1231.401245</v>
      </c>
      <c r="AA81" s="79">
        <v>1279.8764650000001</v>
      </c>
      <c r="AB81" s="79">
        <v>1329.238159</v>
      </c>
      <c r="AC81" s="79">
        <v>1379.3572999999999</v>
      </c>
      <c r="AD81" s="79">
        <v>1430.118774</v>
      </c>
      <c r="AE81" s="79">
        <v>1481.658081</v>
      </c>
      <c r="AF81" s="79">
        <v>1533.873413</v>
      </c>
      <c r="AG81" s="79">
        <v>1586.3292240000001</v>
      </c>
      <c r="AH81" s="79">
        <v>1639.2017820000001</v>
      </c>
      <c r="AI81" s="79">
        <v>1693.169678</v>
      </c>
      <c r="AJ81" s="79">
        <v>1748.3979489999999</v>
      </c>
      <c r="AK81" s="79">
        <v>1804.829712</v>
      </c>
      <c r="AL81" s="79">
        <v>1862.246582</v>
      </c>
      <c r="AM81" s="80">
        <v>4.7317999999999999E-2</v>
      </c>
    </row>
    <row r="82" spans="1:39" ht="15" customHeight="1">
      <c r="A82" s="74" t="s">
        <v>513</v>
      </c>
      <c r="B82" s="78" t="s">
        <v>437</v>
      </c>
      <c r="C82" s="79">
        <v>30</v>
      </c>
      <c r="D82" s="79">
        <v>36.723846000000002</v>
      </c>
      <c r="E82" s="79">
        <v>44.355713000000002</v>
      </c>
      <c r="F82" s="79">
        <v>52.8508</v>
      </c>
      <c r="G82" s="79">
        <v>61.601086000000002</v>
      </c>
      <c r="H82" s="79">
        <v>70.589637999999994</v>
      </c>
      <c r="I82" s="79">
        <v>79.820762999999999</v>
      </c>
      <c r="J82" s="79">
        <v>89.300369000000003</v>
      </c>
      <c r="K82" s="79">
        <v>99.116966000000005</v>
      </c>
      <c r="L82" s="79">
        <v>109.28074599999999</v>
      </c>
      <c r="M82" s="79">
        <v>119.67720799999999</v>
      </c>
      <c r="N82" s="79">
        <v>130.431793</v>
      </c>
      <c r="O82" s="79">
        <v>141.554123</v>
      </c>
      <c r="P82" s="79">
        <v>153.098602</v>
      </c>
      <c r="Q82" s="79">
        <v>164.94645700000001</v>
      </c>
      <c r="R82" s="79">
        <v>177.39370700000001</v>
      </c>
      <c r="S82" s="79">
        <v>190.864182</v>
      </c>
      <c r="T82" s="79">
        <v>204.794678</v>
      </c>
      <c r="U82" s="79">
        <v>219.28462200000001</v>
      </c>
      <c r="V82" s="79">
        <v>234.35581999999999</v>
      </c>
      <c r="W82" s="79">
        <v>250.030396</v>
      </c>
      <c r="X82" s="79">
        <v>266.395081</v>
      </c>
      <c r="Y82" s="79">
        <v>283.16589399999998</v>
      </c>
      <c r="Z82" s="79">
        <v>300.93679800000001</v>
      </c>
      <c r="AA82" s="79">
        <v>319.40704299999999</v>
      </c>
      <c r="AB82" s="79">
        <v>338.58081099999998</v>
      </c>
      <c r="AC82" s="79">
        <v>358.49206500000003</v>
      </c>
      <c r="AD82" s="79">
        <v>379.26229899999998</v>
      </c>
      <c r="AE82" s="79">
        <v>400.92901599999999</v>
      </c>
      <c r="AF82" s="79">
        <v>423.53106700000001</v>
      </c>
      <c r="AG82" s="79">
        <v>447.10891700000002</v>
      </c>
      <c r="AH82" s="79">
        <v>471.70526100000001</v>
      </c>
      <c r="AI82" s="79">
        <v>497.363831</v>
      </c>
      <c r="AJ82" s="79">
        <v>524.13110400000005</v>
      </c>
      <c r="AK82" s="79">
        <v>552.05542000000003</v>
      </c>
      <c r="AL82" s="79">
        <v>581.18658400000004</v>
      </c>
      <c r="AM82" s="80">
        <v>8.4614999999999996E-2</v>
      </c>
    </row>
    <row r="83" spans="1:39" ht="15" customHeight="1">
      <c r="A83" s="74" t="s">
        <v>514</v>
      </c>
      <c r="B83" s="78" t="s">
        <v>439</v>
      </c>
      <c r="C83" s="79">
        <v>228</v>
      </c>
      <c r="D83" s="79">
        <v>239.099243</v>
      </c>
      <c r="E83" s="79">
        <v>250.33535800000001</v>
      </c>
      <c r="F83" s="79">
        <v>261.726562</v>
      </c>
      <c r="G83" s="79">
        <v>273.25058000000001</v>
      </c>
      <c r="H83" s="79">
        <v>284.823151</v>
      </c>
      <c r="I83" s="79">
        <v>296.43270899999999</v>
      </c>
      <c r="J83" s="79">
        <v>308.18075599999997</v>
      </c>
      <c r="K83" s="79">
        <v>308.710846</v>
      </c>
      <c r="L83" s="79">
        <v>308.99563599999999</v>
      </c>
      <c r="M83" s="79">
        <v>262.22738600000002</v>
      </c>
      <c r="N83" s="79">
        <v>280.29269399999998</v>
      </c>
      <c r="O83" s="79">
        <v>269.72473100000002</v>
      </c>
      <c r="P83" s="79">
        <v>273.57925399999999</v>
      </c>
      <c r="Q83" s="79">
        <v>277.44604500000003</v>
      </c>
      <c r="R83" s="79">
        <v>281.46664399999997</v>
      </c>
      <c r="S83" s="79">
        <v>286.78927599999997</v>
      </c>
      <c r="T83" s="79">
        <v>292.23324600000001</v>
      </c>
      <c r="U83" s="79">
        <v>297.84130900000002</v>
      </c>
      <c r="V83" s="79">
        <v>303.61773699999998</v>
      </c>
      <c r="W83" s="79">
        <v>309.56652800000001</v>
      </c>
      <c r="X83" s="79">
        <v>315.72247299999998</v>
      </c>
      <c r="Y83" s="79">
        <v>321.94555700000001</v>
      </c>
      <c r="Z83" s="79">
        <v>328.50485200000003</v>
      </c>
      <c r="AA83" s="79">
        <v>335.25228900000002</v>
      </c>
      <c r="AB83" s="79">
        <v>341.95513899999997</v>
      </c>
      <c r="AC83" s="79">
        <v>349.99237099999999</v>
      </c>
      <c r="AD83" s="79">
        <v>358.34060699999998</v>
      </c>
      <c r="AE83" s="79">
        <v>367.01214599999997</v>
      </c>
      <c r="AF83" s="79">
        <v>376.019409</v>
      </c>
      <c r="AG83" s="79">
        <v>385.375519</v>
      </c>
      <c r="AH83" s="79">
        <v>395.09414700000002</v>
      </c>
      <c r="AI83" s="79">
        <v>405.18933099999998</v>
      </c>
      <c r="AJ83" s="79">
        <v>415.67575099999999</v>
      </c>
      <c r="AK83" s="79">
        <v>426.56878699999999</v>
      </c>
      <c r="AL83" s="79">
        <v>437.88412499999998</v>
      </c>
      <c r="AM83" s="80">
        <v>1.7956E-2</v>
      </c>
    </row>
    <row r="84" spans="1:39" ht="15" customHeight="1">
      <c r="A84" s="74" t="s">
        <v>515</v>
      </c>
      <c r="B84" s="78" t="s">
        <v>451</v>
      </c>
      <c r="C84" s="79">
        <v>1272</v>
      </c>
      <c r="D84" s="79">
        <v>1340.746948</v>
      </c>
      <c r="E84" s="79">
        <v>1421.420288</v>
      </c>
      <c r="F84" s="79">
        <v>1505.4624020000001</v>
      </c>
      <c r="G84" s="79">
        <v>1590.2114260000001</v>
      </c>
      <c r="H84" s="79">
        <v>1664.4548339999999</v>
      </c>
      <c r="I84" s="79">
        <v>1739.45874</v>
      </c>
      <c r="J84" s="79">
        <v>1815.409668</v>
      </c>
      <c r="K84" s="79">
        <v>1892.8054199999999</v>
      </c>
      <c r="L84" s="79">
        <v>1956.769043</v>
      </c>
      <c r="M84" s="79">
        <v>2043.9533690000001</v>
      </c>
      <c r="N84" s="79">
        <v>2110.8972170000002</v>
      </c>
      <c r="O84" s="79">
        <v>2182.703857</v>
      </c>
      <c r="P84" s="79">
        <v>2274.3159179999998</v>
      </c>
      <c r="Q84" s="79">
        <v>2368.7265619999998</v>
      </c>
      <c r="R84" s="79">
        <v>2464.5139159999999</v>
      </c>
      <c r="S84" s="79">
        <v>2567.6926269999999</v>
      </c>
      <c r="T84" s="79">
        <v>2673.7534179999998</v>
      </c>
      <c r="U84" s="79">
        <v>2782.8657229999999</v>
      </c>
      <c r="V84" s="79">
        <v>2894.9653320000002</v>
      </c>
      <c r="W84" s="79">
        <v>3010.1342770000001</v>
      </c>
      <c r="X84" s="79">
        <v>3128.0341800000001</v>
      </c>
      <c r="Y84" s="79">
        <v>3248.328125</v>
      </c>
      <c r="Z84" s="79">
        <v>3372.4472660000001</v>
      </c>
      <c r="AA84" s="79">
        <v>3497.443115</v>
      </c>
      <c r="AB84" s="79">
        <v>3622.35376</v>
      </c>
      <c r="AC84" s="79">
        <v>3750.767578</v>
      </c>
      <c r="AD84" s="79">
        <v>3882.7102049999999</v>
      </c>
      <c r="AE84" s="79">
        <v>4017.0563959999999</v>
      </c>
      <c r="AF84" s="79">
        <v>4154.6533200000003</v>
      </c>
      <c r="AG84" s="79">
        <v>4295.3022460000002</v>
      </c>
      <c r="AH84" s="79">
        <v>4439.0400390000004</v>
      </c>
      <c r="AI84" s="79">
        <v>4600.8959960000002</v>
      </c>
      <c r="AJ84" s="79">
        <v>4800.7910160000001</v>
      </c>
      <c r="AK84" s="79">
        <v>5009.4663090000004</v>
      </c>
      <c r="AL84" s="79">
        <v>5227.3847660000001</v>
      </c>
      <c r="AM84" s="80">
        <v>4.0832E-2</v>
      </c>
    </row>
    <row r="85" spans="1:39" ht="15" customHeight="1">
      <c r="A85" s="74" t="s">
        <v>516</v>
      </c>
      <c r="B85" s="78" t="s">
        <v>435</v>
      </c>
      <c r="C85" s="79">
        <v>753</v>
      </c>
      <c r="D85" s="79">
        <v>781.48925799999995</v>
      </c>
      <c r="E85" s="79">
        <v>821.28949</v>
      </c>
      <c r="F85" s="79">
        <v>863.54553199999998</v>
      </c>
      <c r="G85" s="79">
        <v>905.50598100000002</v>
      </c>
      <c r="H85" s="79">
        <v>950.36187700000005</v>
      </c>
      <c r="I85" s="79">
        <v>996.044128</v>
      </c>
      <c r="J85" s="79">
        <v>1044.269043</v>
      </c>
      <c r="K85" s="79">
        <v>1095.5585940000001</v>
      </c>
      <c r="L85" s="79">
        <v>1147.9616699999999</v>
      </c>
      <c r="M85" s="79">
        <v>1200.408447</v>
      </c>
      <c r="N85" s="79">
        <v>1254.666504</v>
      </c>
      <c r="O85" s="79">
        <v>1311.579346</v>
      </c>
      <c r="P85" s="79">
        <v>1370.12915</v>
      </c>
      <c r="Q85" s="79">
        <v>1429.694702</v>
      </c>
      <c r="R85" s="79">
        <v>1489.515259</v>
      </c>
      <c r="S85" s="79">
        <v>1551.088135</v>
      </c>
      <c r="T85" s="79">
        <v>1614.2680660000001</v>
      </c>
      <c r="U85" s="79">
        <v>1679.080322</v>
      </c>
      <c r="V85" s="79">
        <v>1745.5195309999999</v>
      </c>
      <c r="W85" s="79">
        <v>1813.3029790000001</v>
      </c>
      <c r="X85" s="79">
        <v>1881.9921879999999</v>
      </c>
      <c r="Y85" s="79">
        <v>1951.3466800000001</v>
      </c>
      <c r="Z85" s="79">
        <v>2022.205322</v>
      </c>
      <c r="AA85" s="79">
        <v>2091.9260250000002</v>
      </c>
      <c r="AB85" s="79">
        <v>2161.2299800000001</v>
      </c>
      <c r="AC85" s="79">
        <v>2230.9621579999998</v>
      </c>
      <c r="AD85" s="79">
        <v>2302.0739749999998</v>
      </c>
      <c r="AE85" s="79">
        <v>2373.3706050000001</v>
      </c>
      <c r="AF85" s="79">
        <v>2445.6208499999998</v>
      </c>
      <c r="AG85" s="79">
        <v>2518.5166020000001</v>
      </c>
      <c r="AH85" s="79">
        <v>2591.9772950000001</v>
      </c>
      <c r="AI85" s="79">
        <v>2680.928711</v>
      </c>
      <c r="AJ85" s="79">
        <v>2805.1889649999998</v>
      </c>
      <c r="AK85" s="79">
        <v>2935.3813479999999</v>
      </c>
      <c r="AL85" s="79">
        <v>3071.7924800000001</v>
      </c>
      <c r="AM85" s="80">
        <v>4.1080999999999999E-2</v>
      </c>
    </row>
    <row r="86" spans="1:39" ht="15" customHeight="1">
      <c r="A86" s="74" t="s">
        <v>517</v>
      </c>
      <c r="B86" s="78" t="s">
        <v>437</v>
      </c>
      <c r="C86" s="79">
        <v>127</v>
      </c>
      <c r="D86" s="79">
        <v>138.872818</v>
      </c>
      <c r="E86" s="79">
        <v>150.795761</v>
      </c>
      <c r="F86" s="79">
        <v>162.94276400000001</v>
      </c>
      <c r="G86" s="79">
        <v>175.420288</v>
      </c>
      <c r="H86" s="79">
        <v>188.42982499999999</v>
      </c>
      <c r="I86" s="79">
        <v>201.92872600000001</v>
      </c>
      <c r="J86" s="79">
        <v>215.716263</v>
      </c>
      <c r="K86" s="79">
        <v>229.93417400000001</v>
      </c>
      <c r="L86" s="79">
        <v>244.60687300000001</v>
      </c>
      <c r="M86" s="79">
        <v>258.79101600000001</v>
      </c>
      <c r="N86" s="79">
        <v>273.11425800000001</v>
      </c>
      <c r="O86" s="79">
        <v>287.60076900000001</v>
      </c>
      <c r="P86" s="79">
        <v>302.40661599999999</v>
      </c>
      <c r="Q86" s="79">
        <v>317.376465</v>
      </c>
      <c r="R86" s="79">
        <v>332.53433200000001</v>
      </c>
      <c r="S86" s="79">
        <v>347.90640300000001</v>
      </c>
      <c r="T86" s="79">
        <v>363.50518799999998</v>
      </c>
      <c r="U86" s="79">
        <v>379.32995599999998</v>
      </c>
      <c r="V86" s="79">
        <v>395.36200000000002</v>
      </c>
      <c r="W86" s="79">
        <v>411.56289700000002</v>
      </c>
      <c r="X86" s="79">
        <v>427.948669</v>
      </c>
      <c r="Y86" s="79">
        <v>444.57693499999999</v>
      </c>
      <c r="Z86" s="79">
        <v>461.50811800000002</v>
      </c>
      <c r="AA86" s="79">
        <v>478.677277</v>
      </c>
      <c r="AB86" s="79">
        <v>496.07147200000003</v>
      </c>
      <c r="AC86" s="79">
        <v>513.65966800000001</v>
      </c>
      <c r="AD86" s="79">
        <v>531.409851</v>
      </c>
      <c r="AE86" s="79">
        <v>549.29467799999998</v>
      </c>
      <c r="AF86" s="79">
        <v>567.29150400000003</v>
      </c>
      <c r="AG86" s="79">
        <v>585.40301499999998</v>
      </c>
      <c r="AH86" s="79">
        <v>603.63574200000005</v>
      </c>
      <c r="AI86" s="79">
        <v>621.976135</v>
      </c>
      <c r="AJ86" s="79">
        <v>640.40411400000005</v>
      </c>
      <c r="AK86" s="79">
        <v>658.908997</v>
      </c>
      <c r="AL86" s="79">
        <v>677.53289800000005</v>
      </c>
      <c r="AM86" s="80">
        <v>4.7718000000000003E-2</v>
      </c>
    </row>
    <row r="87" spans="1:39" ht="15" customHeight="1">
      <c r="A87" s="74" t="s">
        <v>518</v>
      </c>
      <c r="B87" s="78" t="s">
        <v>439</v>
      </c>
      <c r="C87" s="79">
        <v>392</v>
      </c>
      <c r="D87" s="79">
        <v>420.38491800000003</v>
      </c>
      <c r="E87" s="79">
        <v>449.33505200000002</v>
      </c>
      <c r="F87" s="79">
        <v>478.97406000000001</v>
      </c>
      <c r="G87" s="79">
        <v>509.28521699999999</v>
      </c>
      <c r="H87" s="79">
        <v>525.66308600000002</v>
      </c>
      <c r="I87" s="79">
        <v>541.48584000000005</v>
      </c>
      <c r="J87" s="79">
        <v>555.42425500000002</v>
      </c>
      <c r="K87" s="79">
        <v>567.31262200000003</v>
      </c>
      <c r="L87" s="79">
        <v>564.20050000000003</v>
      </c>
      <c r="M87" s="79">
        <v>584.75390600000003</v>
      </c>
      <c r="N87" s="79">
        <v>583.11645499999997</v>
      </c>
      <c r="O87" s="79">
        <v>583.52368200000001</v>
      </c>
      <c r="P87" s="79">
        <v>601.78021200000001</v>
      </c>
      <c r="Q87" s="79">
        <v>621.655396</v>
      </c>
      <c r="R87" s="79">
        <v>642.464294</v>
      </c>
      <c r="S87" s="79">
        <v>668.69818099999998</v>
      </c>
      <c r="T87" s="79">
        <v>695.98022500000002</v>
      </c>
      <c r="U87" s="79">
        <v>724.45556599999998</v>
      </c>
      <c r="V87" s="79">
        <v>754.083618</v>
      </c>
      <c r="W87" s="79">
        <v>785.26831100000004</v>
      </c>
      <c r="X87" s="79">
        <v>818.09332300000005</v>
      </c>
      <c r="Y87" s="79">
        <v>852.40448000000004</v>
      </c>
      <c r="Z87" s="79">
        <v>888.73376499999995</v>
      </c>
      <c r="AA87" s="79">
        <v>926.83984399999997</v>
      </c>
      <c r="AB87" s="79">
        <v>965.05224599999997</v>
      </c>
      <c r="AC87" s="79">
        <v>1006.14563</v>
      </c>
      <c r="AD87" s="79">
        <v>1049.226318</v>
      </c>
      <c r="AE87" s="79">
        <v>1094.3911129999999</v>
      </c>
      <c r="AF87" s="79">
        <v>1141.7410890000001</v>
      </c>
      <c r="AG87" s="79">
        <v>1191.3826899999999</v>
      </c>
      <c r="AH87" s="79">
        <v>1243.427124</v>
      </c>
      <c r="AI87" s="79">
        <v>1297.991211</v>
      </c>
      <c r="AJ87" s="79">
        <v>1355.1982419999999</v>
      </c>
      <c r="AK87" s="79">
        <v>1415.1759030000001</v>
      </c>
      <c r="AL87" s="79">
        <v>1478.059082</v>
      </c>
      <c r="AM87" s="80">
        <v>3.7671999999999997E-2</v>
      </c>
    </row>
    <row r="88" spans="1:39" ht="15" customHeight="1">
      <c r="A88" s="74" t="s">
        <v>519</v>
      </c>
      <c r="B88" s="78" t="s">
        <v>456</v>
      </c>
      <c r="C88" s="79">
        <v>5247</v>
      </c>
      <c r="D88" s="79">
        <v>5480.236328</v>
      </c>
      <c r="E88" s="79">
        <v>5718.7250979999999</v>
      </c>
      <c r="F88" s="79">
        <v>5958.3876950000003</v>
      </c>
      <c r="G88" s="79">
        <v>6198.0117190000001</v>
      </c>
      <c r="H88" s="79">
        <v>6438.6728519999997</v>
      </c>
      <c r="I88" s="79">
        <v>6680.2578119999998</v>
      </c>
      <c r="J88" s="79">
        <v>6924.2861329999996</v>
      </c>
      <c r="K88" s="79">
        <v>7166.7734380000002</v>
      </c>
      <c r="L88" s="79">
        <v>7408.3608400000003</v>
      </c>
      <c r="M88" s="79">
        <v>7650.6240230000003</v>
      </c>
      <c r="N88" s="79">
        <v>7895.7983400000003</v>
      </c>
      <c r="O88" s="79">
        <v>8136.6083980000003</v>
      </c>
      <c r="P88" s="79">
        <v>8376.2197269999997</v>
      </c>
      <c r="Q88" s="79">
        <v>8606.8203119999998</v>
      </c>
      <c r="R88" s="79">
        <v>8840.8222659999992</v>
      </c>
      <c r="S88" s="79">
        <v>9098.1650389999995</v>
      </c>
      <c r="T88" s="79">
        <v>9355.8457030000009</v>
      </c>
      <c r="U88" s="79">
        <v>9609.9179690000001</v>
      </c>
      <c r="V88" s="79">
        <v>9862.3300780000009</v>
      </c>
      <c r="W88" s="79">
        <v>10104.407227</v>
      </c>
      <c r="X88" s="79">
        <v>10339.224609000001</v>
      </c>
      <c r="Y88" s="79">
        <v>10567.441406</v>
      </c>
      <c r="Z88" s="79">
        <v>10779.029296999999</v>
      </c>
      <c r="AA88" s="79">
        <v>10986.076171999999</v>
      </c>
      <c r="AB88" s="79">
        <v>11198.511719</v>
      </c>
      <c r="AC88" s="79">
        <v>11411.873046999999</v>
      </c>
      <c r="AD88" s="79">
        <v>11620.279296999999</v>
      </c>
      <c r="AE88" s="79">
        <v>11831.705078000001</v>
      </c>
      <c r="AF88" s="79">
        <v>12045.869140999999</v>
      </c>
      <c r="AG88" s="79">
        <v>12261.527344</v>
      </c>
      <c r="AH88" s="79">
        <v>12486.993164</v>
      </c>
      <c r="AI88" s="79">
        <v>12714.230469</v>
      </c>
      <c r="AJ88" s="79">
        <v>12949.243164</v>
      </c>
      <c r="AK88" s="79">
        <v>13187.049805000001</v>
      </c>
      <c r="AL88" s="79">
        <v>13431.273438</v>
      </c>
      <c r="AM88" s="80">
        <v>2.6716E-2</v>
      </c>
    </row>
    <row r="89" spans="1:39" ht="15" customHeight="1">
      <c r="A89" s="74" t="s">
        <v>520</v>
      </c>
      <c r="B89" s="78" t="s">
        <v>435</v>
      </c>
      <c r="C89" s="79">
        <v>3132</v>
      </c>
      <c r="D89" s="79">
        <v>3290.0422359999998</v>
      </c>
      <c r="E89" s="79">
        <v>3452.8427729999999</v>
      </c>
      <c r="F89" s="79">
        <v>3617.858154</v>
      </c>
      <c r="G89" s="79">
        <v>3784.7722170000002</v>
      </c>
      <c r="H89" s="79">
        <v>3951.7773440000001</v>
      </c>
      <c r="I89" s="79">
        <v>4119.4077150000003</v>
      </c>
      <c r="J89" s="79">
        <v>4288.1279299999997</v>
      </c>
      <c r="K89" s="79">
        <v>4455.9721680000002</v>
      </c>
      <c r="L89" s="79">
        <v>4622.9990230000003</v>
      </c>
      <c r="M89" s="79">
        <v>4791.8320309999999</v>
      </c>
      <c r="N89" s="79">
        <v>4963.6079099999997</v>
      </c>
      <c r="O89" s="79">
        <v>5133.6904299999997</v>
      </c>
      <c r="P89" s="79">
        <v>5301.5122069999998</v>
      </c>
      <c r="Q89" s="79">
        <v>5461.2866210000002</v>
      </c>
      <c r="R89" s="79">
        <v>5615.0561520000001</v>
      </c>
      <c r="S89" s="79">
        <v>5769.6767579999996</v>
      </c>
      <c r="T89" s="79">
        <v>5921.9868159999996</v>
      </c>
      <c r="U89" s="79">
        <v>6067.9003910000001</v>
      </c>
      <c r="V89" s="79">
        <v>6216.9360349999997</v>
      </c>
      <c r="W89" s="79">
        <v>6360.1450199999999</v>
      </c>
      <c r="X89" s="79">
        <v>6500.1875</v>
      </c>
      <c r="Y89" s="79">
        <v>6636.6289059999999</v>
      </c>
      <c r="Z89" s="79">
        <v>6765.0405270000001</v>
      </c>
      <c r="AA89" s="79">
        <v>6888.564453</v>
      </c>
      <c r="AB89" s="79">
        <v>7008.8759769999997</v>
      </c>
      <c r="AC89" s="79">
        <v>7132.6684569999998</v>
      </c>
      <c r="AD89" s="79">
        <v>7252.3779299999997</v>
      </c>
      <c r="AE89" s="79">
        <v>7374.46875</v>
      </c>
      <c r="AF89" s="79">
        <v>7496.8413090000004</v>
      </c>
      <c r="AG89" s="79">
        <v>7618.8857420000004</v>
      </c>
      <c r="AH89" s="79">
        <v>7746.9736329999996</v>
      </c>
      <c r="AI89" s="79">
        <v>7869.9746089999999</v>
      </c>
      <c r="AJ89" s="79">
        <v>7995.7856449999999</v>
      </c>
      <c r="AK89" s="79">
        <v>8123.9077150000003</v>
      </c>
      <c r="AL89" s="79">
        <v>8256.6191409999992</v>
      </c>
      <c r="AM89" s="80">
        <v>2.7432000000000002E-2</v>
      </c>
    </row>
    <row r="90" spans="1:39" ht="15" customHeight="1">
      <c r="A90" s="74" t="s">
        <v>521</v>
      </c>
      <c r="B90" s="78" t="s">
        <v>437</v>
      </c>
      <c r="C90" s="79">
        <v>852</v>
      </c>
      <c r="D90" s="79">
        <v>890.83502199999998</v>
      </c>
      <c r="E90" s="79">
        <v>930.43585199999995</v>
      </c>
      <c r="F90" s="79">
        <v>968.91705300000001</v>
      </c>
      <c r="G90" s="79">
        <v>1005.128906</v>
      </c>
      <c r="H90" s="79">
        <v>1041.510376</v>
      </c>
      <c r="I90" s="79">
        <v>1077.9041749999999</v>
      </c>
      <c r="J90" s="79">
        <v>1114.9458010000001</v>
      </c>
      <c r="K90" s="79">
        <v>1150.419189</v>
      </c>
      <c r="L90" s="79">
        <v>1185.2292480000001</v>
      </c>
      <c r="M90" s="79">
        <v>1219.0257570000001</v>
      </c>
      <c r="N90" s="79">
        <v>1252.538452</v>
      </c>
      <c r="O90" s="79">
        <v>1283.2558590000001</v>
      </c>
      <c r="P90" s="79">
        <v>1314.4923100000001</v>
      </c>
      <c r="Q90" s="79">
        <v>1344.830811</v>
      </c>
      <c r="R90" s="79">
        <v>1384.720337</v>
      </c>
      <c r="S90" s="79">
        <v>1429.4179690000001</v>
      </c>
      <c r="T90" s="79">
        <v>1475.345581</v>
      </c>
      <c r="U90" s="79">
        <v>1522.56665</v>
      </c>
      <c r="V90" s="79">
        <v>1571.0922849999999</v>
      </c>
      <c r="W90" s="79">
        <v>1621.2977289999999</v>
      </c>
      <c r="X90" s="79">
        <v>1673.3572999999999</v>
      </c>
      <c r="Y90" s="79">
        <v>1726.8488769999999</v>
      </c>
      <c r="Z90" s="79">
        <v>1782.1816409999999</v>
      </c>
      <c r="AA90" s="79">
        <v>1839.1407469999999</v>
      </c>
      <c r="AB90" s="79">
        <v>1897.760986</v>
      </c>
      <c r="AC90" s="79">
        <v>1957.5577390000001</v>
      </c>
      <c r="AD90" s="79">
        <v>2019.2619629999999</v>
      </c>
      <c r="AE90" s="79">
        <v>2082.9345699999999</v>
      </c>
      <c r="AF90" s="79">
        <v>2148.6391600000002</v>
      </c>
      <c r="AG90" s="79">
        <v>2216.438232</v>
      </c>
      <c r="AH90" s="79">
        <v>2286.4016109999998</v>
      </c>
      <c r="AI90" s="79">
        <v>2358.5961910000001</v>
      </c>
      <c r="AJ90" s="79">
        <v>2433.0947270000001</v>
      </c>
      <c r="AK90" s="79">
        <v>2509.9692380000001</v>
      </c>
      <c r="AL90" s="79">
        <v>2589.2963869999999</v>
      </c>
      <c r="AM90" s="80">
        <v>3.1878999999999998E-2</v>
      </c>
    </row>
    <row r="91" spans="1:39" ht="15" customHeight="1">
      <c r="A91" s="74" t="s">
        <v>522</v>
      </c>
      <c r="B91" s="78" t="s">
        <v>439</v>
      </c>
      <c r="C91" s="79">
        <v>1263</v>
      </c>
      <c r="D91" s="79">
        <v>1299.3591309999999</v>
      </c>
      <c r="E91" s="79">
        <v>1335.446289</v>
      </c>
      <c r="F91" s="79">
        <v>1371.612427</v>
      </c>
      <c r="G91" s="79">
        <v>1408.1102289999999</v>
      </c>
      <c r="H91" s="79">
        <v>1445.38501</v>
      </c>
      <c r="I91" s="79">
        <v>1482.9460449999999</v>
      </c>
      <c r="J91" s="79">
        <v>1521.2126459999999</v>
      </c>
      <c r="K91" s="79">
        <v>1560.3819579999999</v>
      </c>
      <c r="L91" s="79">
        <v>1600.132202</v>
      </c>
      <c r="M91" s="79">
        <v>1639.765991</v>
      </c>
      <c r="N91" s="79">
        <v>1679.6517329999999</v>
      </c>
      <c r="O91" s="79">
        <v>1719.662231</v>
      </c>
      <c r="P91" s="79">
        <v>1760.215698</v>
      </c>
      <c r="Q91" s="79">
        <v>1800.7028809999999</v>
      </c>
      <c r="R91" s="79">
        <v>1841.0458980000001</v>
      </c>
      <c r="S91" s="79">
        <v>1899.0703120000001</v>
      </c>
      <c r="T91" s="79">
        <v>1958.5135499999999</v>
      </c>
      <c r="U91" s="79">
        <v>2019.451172</v>
      </c>
      <c r="V91" s="79">
        <v>2074.3012699999999</v>
      </c>
      <c r="W91" s="79">
        <v>2122.9645999999998</v>
      </c>
      <c r="X91" s="79">
        <v>2165.6791990000002</v>
      </c>
      <c r="Y91" s="79">
        <v>2203.9633789999998</v>
      </c>
      <c r="Z91" s="79">
        <v>2231.8063959999999</v>
      </c>
      <c r="AA91" s="79">
        <v>2258.3706050000001</v>
      </c>
      <c r="AB91" s="79">
        <v>2291.8754880000001</v>
      </c>
      <c r="AC91" s="79">
        <v>2321.6459960000002</v>
      </c>
      <c r="AD91" s="79">
        <v>2348.6391600000002</v>
      </c>
      <c r="AE91" s="79">
        <v>2374.3017580000001</v>
      </c>
      <c r="AF91" s="79">
        <v>2400.3881839999999</v>
      </c>
      <c r="AG91" s="79">
        <v>2426.2033689999998</v>
      </c>
      <c r="AH91" s="79">
        <v>2453.6179200000001</v>
      </c>
      <c r="AI91" s="79">
        <v>2485.6599120000001</v>
      </c>
      <c r="AJ91" s="79">
        <v>2520.3625489999999</v>
      </c>
      <c r="AK91" s="79">
        <v>2553.1728520000001</v>
      </c>
      <c r="AL91" s="79">
        <v>2585.3576659999999</v>
      </c>
      <c r="AM91" s="80">
        <v>2.0441000000000001E-2</v>
      </c>
    </row>
    <row r="92" spans="1:39" ht="15" customHeight="1">
      <c r="A92" s="74" t="s">
        <v>523</v>
      </c>
      <c r="B92" s="78" t="s">
        <v>461</v>
      </c>
      <c r="C92" s="79">
        <v>1068</v>
      </c>
      <c r="D92" s="79">
        <v>1102.7661129999999</v>
      </c>
      <c r="E92" s="79">
        <v>1141.2875979999999</v>
      </c>
      <c r="F92" s="79">
        <v>1182.2102050000001</v>
      </c>
      <c r="G92" s="79">
        <v>1224.4429929999999</v>
      </c>
      <c r="H92" s="79">
        <v>1267.5535890000001</v>
      </c>
      <c r="I92" s="79">
        <v>1312.966919</v>
      </c>
      <c r="J92" s="79">
        <v>1360.123413</v>
      </c>
      <c r="K92" s="79">
        <v>1409.655884</v>
      </c>
      <c r="L92" s="79">
        <v>1461.2182620000001</v>
      </c>
      <c r="M92" s="79">
        <v>1514.715698</v>
      </c>
      <c r="N92" s="79">
        <v>1570.767212</v>
      </c>
      <c r="O92" s="79">
        <v>1630.6435550000001</v>
      </c>
      <c r="P92" s="79">
        <v>1693.9772949999999</v>
      </c>
      <c r="Q92" s="79">
        <v>1760.1477050000001</v>
      </c>
      <c r="R92" s="79">
        <v>1829.1914059999999</v>
      </c>
      <c r="S92" s="79">
        <v>1909.9533690000001</v>
      </c>
      <c r="T92" s="79">
        <v>1994.6484379999999</v>
      </c>
      <c r="U92" s="79">
        <v>2075.9125979999999</v>
      </c>
      <c r="V92" s="79">
        <v>2162.7592770000001</v>
      </c>
      <c r="W92" s="79">
        <v>2256.017578</v>
      </c>
      <c r="X92" s="79">
        <v>2355.8183589999999</v>
      </c>
      <c r="Y92" s="79">
        <v>2461.8784179999998</v>
      </c>
      <c r="Z92" s="79">
        <v>2575.445557</v>
      </c>
      <c r="AA92" s="79">
        <v>2696.039307</v>
      </c>
      <c r="AB92" s="79">
        <v>2824.6782229999999</v>
      </c>
      <c r="AC92" s="79">
        <v>2962.0830080000001</v>
      </c>
      <c r="AD92" s="79">
        <v>3107.5932619999999</v>
      </c>
      <c r="AE92" s="79">
        <v>3262.1669919999999</v>
      </c>
      <c r="AF92" s="79">
        <v>3425.694336</v>
      </c>
      <c r="AG92" s="79">
        <v>3597.9621579999998</v>
      </c>
      <c r="AH92" s="79">
        <v>3779.2458499999998</v>
      </c>
      <c r="AI92" s="79">
        <v>3970.8950199999999</v>
      </c>
      <c r="AJ92" s="79">
        <v>4173.419922</v>
      </c>
      <c r="AK92" s="79">
        <v>4387.3759769999997</v>
      </c>
      <c r="AL92" s="79">
        <v>4613.3857420000004</v>
      </c>
      <c r="AM92" s="80">
        <v>4.2991000000000001E-2</v>
      </c>
    </row>
    <row r="93" spans="1:39" ht="15" customHeight="1">
      <c r="A93" s="74" t="s">
        <v>524</v>
      </c>
      <c r="B93" s="78" t="s">
        <v>435</v>
      </c>
      <c r="C93" s="79">
        <v>471</v>
      </c>
      <c r="D93" s="79">
        <v>488.34530599999999</v>
      </c>
      <c r="E93" s="79">
        <v>507.83950800000002</v>
      </c>
      <c r="F93" s="79">
        <v>528.38915999999995</v>
      </c>
      <c r="G93" s="79">
        <v>549.22113000000002</v>
      </c>
      <c r="H93" s="79">
        <v>570.12628199999995</v>
      </c>
      <c r="I93" s="79">
        <v>592.16314699999998</v>
      </c>
      <c r="J93" s="79">
        <v>614.89819299999999</v>
      </c>
      <c r="K93" s="79">
        <v>638.96350099999995</v>
      </c>
      <c r="L93" s="79">
        <v>663.90930200000003</v>
      </c>
      <c r="M93" s="79">
        <v>689.78594999999996</v>
      </c>
      <c r="N93" s="79">
        <v>717.03967299999999</v>
      </c>
      <c r="O93" s="79">
        <v>746.00860599999999</v>
      </c>
      <c r="P93" s="79">
        <v>776.75195299999996</v>
      </c>
      <c r="Q93" s="79">
        <v>808.92437700000005</v>
      </c>
      <c r="R93" s="79">
        <v>842.38903800000003</v>
      </c>
      <c r="S93" s="79">
        <v>883.53112799999997</v>
      </c>
      <c r="T93" s="79">
        <v>926.644409</v>
      </c>
      <c r="U93" s="79">
        <v>973.47930899999994</v>
      </c>
      <c r="V93" s="79">
        <v>1022.0519410000001</v>
      </c>
      <c r="W93" s="79">
        <v>1073.162476</v>
      </c>
      <c r="X93" s="79">
        <v>1127.054443</v>
      </c>
      <c r="Y93" s="79">
        <v>1183.5593260000001</v>
      </c>
      <c r="Z93" s="79">
        <v>1243.802124</v>
      </c>
      <c r="AA93" s="79">
        <v>1306.927246</v>
      </c>
      <c r="AB93" s="79">
        <v>1374.6085210000001</v>
      </c>
      <c r="AC93" s="79">
        <v>1448.3663329999999</v>
      </c>
      <c r="AD93" s="79">
        <v>1526.3919679999999</v>
      </c>
      <c r="AE93" s="79">
        <v>1608.934937</v>
      </c>
      <c r="AF93" s="79">
        <v>1696.2576899999999</v>
      </c>
      <c r="AG93" s="79">
        <v>1788.638428</v>
      </c>
      <c r="AH93" s="79">
        <v>1886.3720699999999</v>
      </c>
      <c r="AI93" s="79">
        <v>1989.7705080000001</v>
      </c>
      <c r="AJ93" s="79">
        <v>2099.1633299999999</v>
      </c>
      <c r="AK93" s="79">
        <v>2214.9001459999999</v>
      </c>
      <c r="AL93" s="79">
        <v>2337.351318</v>
      </c>
      <c r="AM93" s="80">
        <v>4.7128000000000003E-2</v>
      </c>
    </row>
    <row r="94" spans="1:39" ht="15" customHeight="1">
      <c r="A94" s="74" t="s">
        <v>525</v>
      </c>
      <c r="B94" s="78" t="s">
        <v>437</v>
      </c>
      <c r="C94" s="79">
        <v>153</v>
      </c>
      <c r="D94" s="79">
        <v>164.17600999999999</v>
      </c>
      <c r="E94" s="79">
        <v>176.19091800000001</v>
      </c>
      <c r="F94" s="79">
        <v>189.144058</v>
      </c>
      <c r="G94" s="79">
        <v>202.97375500000001</v>
      </c>
      <c r="H94" s="79">
        <v>217.52600100000001</v>
      </c>
      <c r="I94" s="79">
        <v>232.80452</v>
      </c>
      <c r="J94" s="79">
        <v>248.82714799999999</v>
      </c>
      <c r="K94" s="79">
        <v>265.37390099999999</v>
      </c>
      <c r="L94" s="79">
        <v>282.69693000000001</v>
      </c>
      <c r="M94" s="79">
        <v>300.62933299999997</v>
      </c>
      <c r="N94" s="79">
        <v>319.18325800000002</v>
      </c>
      <c r="O94" s="79">
        <v>339.16754200000003</v>
      </c>
      <c r="P94" s="79">
        <v>360.12643400000002</v>
      </c>
      <c r="Q94" s="79">
        <v>381.89712500000002</v>
      </c>
      <c r="R94" s="79">
        <v>404.69360399999999</v>
      </c>
      <c r="S94" s="79">
        <v>428.66598499999998</v>
      </c>
      <c r="T94" s="79">
        <v>453.76696800000002</v>
      </c>
      <c r="U94" s="79">
        <v>479.99435399999999</v>
      </c>
      <c r="V94" s="79">
        <v>507.52767899999998</v>
      </c>
      <c r="W94" s="79">
        <v>536.41375700000003</v>
      </c>
      <c r="X94" s="79">
        <v>566.77770999999996</v>
      </c>
      <c r="Y94" s="79">
        <v>598.71209699999997</v>
      </c>
      <c r="Z94" s="79">
        <v>632.44311500000003</v>
      </c>
      <c r="AA94" s="79">
        <v>668.50207499999999</v>
      </c>
      <c r="AB94" s="79">
        <v>706.24383499999999</v>
      </c>
      <c r="AC94" s="79">
        <v>744.78491199999996</v>
      </c>
      <c r="AD94" s="79">
        <v>785.15942399999994</v>
      </c>
      <c r="AE94" s="79">
        <v>827.92950399999995</v>
      </c>
      <c r="AF94" s="79">
        <v>872.58032200000002</v>
      </c>
      <c r="AG94" s="79">
        <v>918.504456</v>
      </c>
      <c r="AH94" s="79">
        <v>965.62676999999996</v>
      </c>
      <c r="AI94" s="79">
        <v>1014.861572</v>
      </c>
      <c r="AJ94" s="79">
        <v>1066.3092039999999</v>
      </c>
      <c r="AK94" s="79">
        <v>1120.073975</v>
      </c>
      <c r="AL94" s="79">
        <v>1176.259644</v>
      </c>
      <c r="AM94" s="80">
        <v>5.9625999999999998E-2</v>
      </c>
    </row>
    <row r="95" spans="1:39" ht="15" customHeight="1">
      <c r="A95" s="74" t="s">
        <v>526</v>
      </c>
      <c r="B95" s="78" t="s">
        <v>439</v>
      </c>
      <c r="C95" s="79">
        <v>444</v>
      </c>
      <c r="D95" s="79">
        <v>450.24487299999998</v>
      </c>
      <c r="E95" s="79">
        <v>457.25714099999999</v>
      </c>
      <c r="F95" s="79">
        <v>464.677032</v>
      </c>
      <c r="G95" s="79">
        <v>472.24813799999998</v>
      </c>
      <c r="H95" s="79">
        <v>479.90130599999998</v>
      </c>
      <c r="I95" s="79">
        <v>487.99929800000001</v>
      </c>
      <c r="J95" s="79">
        <v>496.39810199999999</v>
      </c>
      <c r="K95" s="79">
        <v>505.318512</v>
      </c>
      <c r="L95" s="79">
        <v>514.61199999999997</v>
      </c>
      <c r="M95" s="79">
        <v>524.30041500000004</v>
      </c>
      <c r="N95" s="79">
        <v>534.54431199999999</v>
      </c>
      <c r="O95" s="79">
        <v>545.46746800000005</v>
      </c>
      <c r="P95" s="79">
        <v>557.09887700000002</v>
      </c>
      <c r="Q95" s="79">
        <v>569.326233</v>
      </c>
      <c r="R95" s="79">
        <v>582.10882600000002</v>
      </c>
      <c r="S95" s="79">
        <v>597.75622599999997</v>
      </c>
      <c r="T95" s="79">
        <v>614.23699999999997</v>
      </c>
      <c r="U95" s="79">
        <v>622.43884300000002</v>
      </c>
      <c r="V95" s="79">
        <v>633.17968800000006</v>
      </c>
      <c r="W95" s="79">
        <v>646.44134499999996</v>
      </c>
      <c r="X95" s="79">
        <v>661.98608400000001</v>
      </c>
      <c r="Y95" s="79">
        <v>679.60693400000002</v>
      </c>
      <c r="Z95" s="79">
        <v>699.200378</v>
      </c>
      <c r="AA95" s="79">
        <v>720.61004600000001</v>
      </c>
      <c r="AB95" s="79">
        <v>743.82580600000006</v>
      </c>
      <c r="AC95" s="79">
        <v>768.93164100000001</v>
      </c>
      <c r="AD95" s="79">
        <v>796.04199200000005</v>
      </c>
      <c r="AE95" s="79">
        <v>825.30249000000003</v>
      </c>
      <c r="AF95" s="79">
        <v>856.85638400000005</v>
      </c>
      <c r="AG95" s="79">
        <v>890.81927499999995</v>
      </c>
      <c r="AH95" s="79">
        <v>927.24707000000001</v>
      </c>
      <c r="AI95" s="79">
        <v>966.26306199999999</v>
      </c>
      <c r="AJ95" s="79">
        <v>1007.94751</v>
      </c>
      <c r="AK95" s="79">
        <v>1052.401611</v>
      </c>
      <c r="AL95" s="79">
        <v>1099.77478</v>
      </c>
      <c r="AM95" s="80">
        <v>2.6615E-2</v>
      </c>
    </row>
    <row r="96" spans="1:39" ht="15" customHeight="1">
      <c r="A96" s="74" t="s">
        <v>527</v>
      </c>
      <c r="B96" s="78" t="s">
        <v>466</v>
      </c>
      <c r="C96" s="79">
        <v>1535</v>
      </c>
      <c r="D96" s="79">
        <v>1638.6539310000001</v>
      </c>
      <c r="E96" s="79">
        <v>1744.388428</v>
      </c>
      <c r="F96" s="79">
        <v>1853.5876459999999</v>
      </c>
      <c r="G96" s="79">
        <v>1964.3001710000001</v>
      </c>
      <c r="H96" s="79">
        <v>2084.9272460000002</v>
      </c>
      <c r="I96" s="79">
        <v>2211.298828</v>
      </c>
      <c r="J96" s="79">
        <v>2331.8325199999999</v>
      </c>
      <c r="K96" s="79">
        <v>2451.2785640000002</v>
      </c>
      <c r="L96" s="79">
        <v>2584.0722660000001</v>
      </c>
      <c r="M96" s="79">
        <v>2710.4025879999999</v>
      </c>
      <c r="N96" s="79">
        <v>2843.5385740000002</v>
      </c>
      <c r="O96" s="79">
        <v>2994.546875</v>
      </c>
      <c r="P96" s="79">
        <v>3131.454346</v>
      </c>
      <c r="Q96" s="79">
        <v>3283.501221</v>
      </c>
      <c r="R96" s="79">
        <v>3429.224365</v>
      </c>
      <c r="S96" s="79">
        <v>3580.3041990000002</v>
      </c>
      <c r="T96" s="79">
        <v>3738.5253910000001</v>
      </c>
      <c r="U96" s="79">
        <v>3870.6120609999998</v>
      </c>
      <c r="V96" s="79">
        <v>4000.9916990000002</v>
      </c>
      <c r="W96" s="79">
        <v>4148.6416019999997</v>
      </c>
      <c r="X96" s="79">
        <v>4301.5288090000004</v>
      </c>
      <c r="Y96" s="79">
        <v>4440.8842770000001</v>
      </c>
      <c r="Z96" s="79">
        <v>4612.6879879999997</v>
      </c>
      <c r="AA96" s="79">
        <v>4756.3579099999997</v>
      </c>
      <c r="AB96" s="79">
        <v>4928.7246089999999</v>
      </c>
      <c r="AC96" s="79">
        <v>5122.013672</v>
      </c>
      <c r="AD96" s="79">
        <v>5301.6889650000003</v>
      </c>
      <c r="AE96" s="79">
        <v>5489.8554690000001</v>
      </c>
      <c r="AF96" s="79">
        <v>5680.9741210000002</v>
      </c>
      <c r="AG96" s="79">
        <v>5872.5087890000004</v>
      </c>
      <c r="AH96" s="79">
        <v>6071.5161129999997</v>
      </c>
      <c r="AI96" s="79">
        <v>6279.1977539999998</v>
      </c>
      <c r="AJ96" s="79">
        <v>6483.7226559999999</v>
      </c>
      <c r="AK96" s="79">
        <v>6695.4145509999998</v>
      </c>
      <c r="AL96" s="79">
        <v>6905.7875979999999</v>
      </c>
      <c r="AM96" s="80">
        <v>4.3215999999999997E-2</v>
      </c>
    </row>
    <row r="97" spans="1:39" ht="15" customHeight="1">
      <c r="A97" s="74" t="s">
        <v>528</v>
      </c>
      <c r="B97" s="78" t="s">
        <v>435</v>
      </c>
      <c r="C97" s="79">
        <v>644</v>
      </c>
      <c r="D97" s="79">
        <v>688.23156700000004</v>
      </c>
      <c r="E97" s="79">
        <v>734.21966599999996</v>
      </c>
      <c r="F97" s="79">
        <v>782.05688499999997</v>
      </c>
      <c r="G97" s="79">
        <v>831.97570800000005</v>
      </c>
      <c r="H97" s="79">
        <v>883.88433799999996</v>
      </c>
      <c r="I97" s="79">
        <v>938.15930200000003</v>
      </c>
      <c r="J97" s="79">
        <v>995.09991500000001</v>
      </c>
      <c r="K97" s="79">
        <v>1054.5740969999999</v>
      </c>
      <c r="L97" s="79">
        <v>1116.2536620000001</v>
      </c>
      <c r="M97" s="79">
        <v>1180.210327</v>
      </c>
      <c r="N97" s="79">
        <v>1246.0145259999999</v>
      </c>
      <c r="O97" s="79">
        <v>1313.725952</v>
      </c>
      <c r="P97" s="79">
        <v>1382.719971</v>
      </c>
      <c r="Q97" s="79">
        <v>1454.119995</v>
      </c>
      <c r="R97" s="79">
        <v>1526.5223390000001</v>
      </c>
      <c r="S97" s="79">
        <v>1601.7703859999999</v>
      </c>
      <c r="T97" s="79">
        <v>1679.8232419999999</v>
      </c>
      <c r="U97" s="79">
        <v>1760.6099850000001</v>
      </c>
      <c r="V97" s="79">
        <v>1844.0238039999999</v>
      </c>
      <c r="W97" s="79">
        <v>1928.933716</v>
      </c>
      <c r="X97" s="79">
        <v>2015.5706789999999</v>
      </c>
      <c r="Y97" s="79">
        <v>2105.4133299999999</v>
      </c>
      <c r="Z97" s="79">
        <v>2197.780518</v>
      </c>
      <c r="AA97" s="79">
        <v>2289.6315920000002</v>
      </c>
      <c r="AB97" s="79">
        <v>2384.0983890000002</v>
      </c>
      <c r="AC97" s="79">
        <v>2480.7734380000002</v>
      </c>
      <c r="AD97" s="79">
        <v>2580.1967770000001</v>
      </c>
      <c r="AE97" s="79">
        <v>2682.515625</v>
      </c>
      <c r="AF97" s="79">
        <v>2785.8842770000001</v>
      </c>
      <c r="AG97" s="79">
        <v>2891.7788089999999</v>
      </c>
      <c r="AH97" s="79">
        <v>2998.3664549999999</v>
      </c>
      <c r="AI97" s="79">
        <v>3105.8227539999998</v>
      </c>
      <c r="AJ97" s="79">
        <v>3213.7060550000001</v>
      </c>
      <c r="AK97" s="79">
        <v>3322.3254390000002</v>
      </c>
      <c r="AL97" s="79">
        <v>3432.4560550000001</v>
      </c>
      <c r="AM97" s="80">
        <v>4.8397000000000003E-2</v>
      </c>
    </row>
    <row r="98" spans="1:39" ht="15" customHeight="1">
      <c r="A98" s="74" t="s">
        <v>529</v>
      </c>
      <c r="B98" s="78" t="s">
        <v>437</v>
      </c>
      <c r="C98" s="79">
        <v>688</v>
      </c>
      <c r="D98" s="79">
        <v>738.76678500000003</v>
      </c>
      <c r="E98" s="79">
        <v>789.52331500000003</v>
      </c>
      <c r="F98" s="79">
        <v>841.55578600000001</v>
      </c>
      <c r="G98" s="79">
        <v>892.55059800000004</v>
      </c>
      <c r="H98" s="79">
        <v>951.04162599999995</v>
      </c>
      <c r="I98" s="79">
        <v>1012.328979</v>
      </c>
      <c r="J98" s="79">
        <v>1064.798828</v>
      </c>
      <c r="K98" s="79">
        <v>1113.431519</v>
      </c>
      <c r="L98" s="79">
        <v>1173.0345460000001</v>
      </c>
      <c r="M98" s="79">
        <v>1223.7144780000001</v>
      </c>
      <c r="N98" s="79">
        <v>1279.233154</v>
      </c>
      <c r="O98" s="79">
        <v>1350.8076169999999</v>
      </c>
      <c r="P98" s="79">
        <v>1406.6842039999999</v>
      </c>
      <c r="Q98" s="79">
        <v>1475.0622559999999</v>
      </c>
      <c r="R98" s="79">
        <v>1535.996582</v>
      </c>
      <c r="S98" s="79">
        <v>1595.978638</v>
      </c>
      <c r="T98" s="79">
        <v>1660.131226</v>
      </c>
      <c r="U98" s="79">
        <v>1720.9624020000001</v>
      </c>
      <c r="V98" s="79">
        <v>1776.4628909999999</v>
      </c>
      <c r="W98" s="79">
        <v>1846.5722659999999</v>
      </c>
      <c r="X98" s="79">
        <v>1918.915649</v>
      </c>
      <c r="Y98" s="79">
        <v>1973.321289</v>
      </c>
      <c r="Z98" s="79">
        <v>2056.5859380000002</v>
      </c>
      <c r="AA98" s="79">
        <v>2111.2768550000001</v>
      </c>
      <c r="AB98" s="79">
        <v>2191.2072750000002</v>
      </c>
      <c r="AC98" s="79">
        <v>2289.0708009999998</v>
      </c>
      <c r="AD98" s="79">
        <v>2369.7917480000001</v>
      </c>
      <c r="AE98" s="79">
        <v>2455.3039549999999</v>
      </c>
      <c r="AF98" s="79">
        <v>2541.9602049999999</v>
      </c>
      <c r="AG98" s="79">
        <v>2625.8085940000001</v>
      </c>
      <c r="AH98" s="79">
        <v>2715.7973630000001</v>
      </c>
      <c r="AI98" s="79">
        <v>2812.9719239999999</v>
      </c>
      <c r="AJ98" s="79">
        <v>2905.8645019999999</v>
      </c>
      <c r="AK98" s="79">
        <v>3004.4152829999998</v>
      </c>
      <c r="AL98" s="79">
        <v>3099.2685550000001</v>
      </c>
      <c r="AM98" s="80">
        <v>4.3076999999999997E-2</v>
      </c>
    </row>
    <row r="99" spans="1:39" ht="15" customHeight="1">
      <c r="A99" s="74" t="s">
        <v>530</v>
      </c>
      <c r="B99" s="78" t="s">
        <v>439</v>
      </c>
      <c r="C99" s="79">
        <v>203</v>
      </c>
      <c r="D99" s="79">
        <v>211.655609</v>
      </c>
      <c r="E99" s="79">
        <v>220.645554</v>
      </c>
      <c r="F99" s="79">
        <v>229.97496000000001</v>
      </c>
      <c r="G99" s="79">
        <v>239.77384900000001</v>
      </c>
      <c r="H99" s="79">
        <v>250.00122099999999</v>
      </c>
      <c r="I99" s="79">
        <v>260.810608</v>
      </c>
      <c r="J99" s="79">
        <v>271.93392899999998</v>
      </c>
      <c r="K99" s="79">
        <v>283.27294899999998</v>
      </c>
      <c r="L99" s="79">
        <v>294.78405800000002</v>
      </c>
      <c r="M99" s="79">
        <v>306.477844</v>
      </c>
      <c r="N99" s="79">
        <v>318.29104599999999</v>
      </c>
      <c r="O99" s="79">
        <v>330.01318400000002</v>
      </c>
      <c r="P99" s="79">
        <v>342.05011000000002</v>
      </c>
      <c r="Q99" s="79">
        <v>354.31915300000003</v>
      </c>
      <c r="R99" s="79">
        <v>366.70541400000002</v>
      </c>
      <c r="S99" s="79">
        <v>382.555115</v>
      </c>
      <c r="T99" s="79">
        <v>398.57086199999998</v>
      </c>
      <c r="U99" s="79">
        <v>389.03985599999999</v>
      </c>
      <c r="V99" s="79">
        <v>380.50488300000001</v>
      </c>
      <c r="W99" s="79">
        <v>373.135559</v>
      </c>
      <c r="X99" s="79">
        <v>367.04235799999998</v>
      </c>
      <c r="Y99" s="79">
        <v>362.14956699999999</v>
      </c>
      <c r="Z99" s="79">
        <v>358.32162499999998</v>
      </c>
      <c r="AA99" s="79">
        <v>355.44973800000002</v>
      </c>
      <c r="AB99" s="79">
        <v>353.41918900000002</v>
      </c>
      <c r="AC99" s="79">
        <v>352.16943400000002</v>
      </c>
      <c r="AD99" s="79">
        <v>351.70047</v>
      </c>
      <c r="AE99" s="79">
        <v>352.03634599999998</v>
      </c>
      <c r="AF99" s="79">
        <v>353.12948599999999</v>
      </c>
      <c r="AG99" s="79">
        <v>354.92117300000001</v>
      </c>
      <c r="AH99" s="79">
        <v>357.35192899999998</v>
      </c>
      <c r="AI99" s="79">
        <v>360.402985</v>
      </c>
      <c r="AJ99" s="79">
        <v>364.15231299999999</v>
      </c>
      <c r="AK99" s="79">
        <v>368.67379799999998</v>
      </c>
      <c r="AL99" s="79">
        <v>374.06286599999999</v>
      </c>
      <c r="AM99" s="80">
        <v>1.6889999999999999E-2</v>
      </c>
    </row>
    <row r="100" spans="1:39" ht="15" customHeight="1">
      <c r="A100" s="74" t="s">
        <v>531</v>
      </c>
      <c r="B100" s="78" t="s">
        <v>471</v>
      </c>
      <c r="C100" s="79">
        <v>1112</v>
      </c>
      <c r="D100" s="79">
        <v>1128.196533</v>
      </c>
      <c r="E100" s="79">
        <v>1160.08728</v>
      </c>
      <c r="F100" s="79">
        <v>1196.1419679999999</v>
      </c>
      <c r="G100" s="79">
        <v>1233.917725</v>
      </c>
      <c r="H100" s="79">
        <v>1272.7075199999999</v>
      </c>
      <c r="I100" s="79">
        <v>1312.374634</v>
      </c>
      <c r="J100" s="79">
        <v>1352.976807</v>
      </c>
      <c r="K100" s="79">
        <v>1394.4628909999999</v>
      </c>
      <c r="L100" s="79">
        <v>1436.6448969999999</v>
      </c>
      <c r="M100" s="79">
        <v>1479.9997559999999</v>
      </c>
      <c r="N100" s="79">
        <v>1523.762573</v>
      </c>
      <c r="O100" s="79">
        <v>1550.0905760000001</v>
      </c>
      <c r="P100" s="79">
        <v>1593.0780030000001</v>
      </c>
      <c r="Q100" s="79">
        <v>1636.4594729999999</v>
      </c>
      <c r="R100" s="79">
        <v>1680.131226</v>
      </c>
      <c r="S100" s="79">
        <v>1728.2358400000001</v>
      </c>
      <c r="T100" s="79">
        <v>1777.088135</v>
      </c>
      <c r="U100" s="79">
        <v>1826.8588870000001</v>
      </c>
      <c r="V100" s="79">
        <v>1877.661865</v>
      </c>
      <c r="W100" s="79">
        <v>1928.787231</v>
      </c>
      <c r="X100" s="79">
        <v>1980.2349850000001</v>
      </c>
      <c r="Y100" s="79">
        <v>2039.7020259999999</v>
      </c>
      <c r="Z100" s="79">
        <v>2100.9973140000002</v>
      </c>
      <c r="AA100" s="79">
        <v>2162.9946289999998</v>
      </c>
      <c r="AB100" s="79">
        <v>2210.408203</v>
      </c>
      <c r="AC100" s="79">
        <v>2277.65625</v>
      </c>
      <c r="AD100" s="79">
        <v>2351.7253420000002</v>
      </c>
      <c r="AE100" s="79">
        <v>2428.439453</v>
      </c>
      <c r="AF100" s="79">
        <v>2507.8937989999999</v>
      </c>
      <c r="AG100" s="79">
        <v>2590.188721</v>
      </c>
      <c r="AH100" s="79">
        <v>2675.4262699999999</v>
      </c>
      <c r="AI100" s="79">
        <v>2763.7136230000001</v>
      </c>
      <c r="AJ100" s="79">
        <v>2855.163086</v>
      </c>
      <c r="AK100" s="79">
        <v>2949.8872070000002</v>
      </c>
      <c r="AL100" s="79">
        <v>3048.008057</v>
      </c>
      <c r="AM100" s="80">
        <v>2.9662999999999998E-2</v>
      </c>
    </row>
    <row r="101" spans="1:39" ht="15" customHeight="1">
      <c r="A101" s="74" t="s">
        <v>532</v>
      </c>
      <c r="B101" s="78" t="s">
        <v>435</v>
      </c>
      <c r="C101" s="79">
        <v>698</v>
      </c>
      <c r="D101" s="79">
        <v>705.14379899999994</v>
      </c>
      <c r="E101" s="79">
        <v>722.11437999999998</v>
      </c>
      <c r="F101" s="79">
        <v>741.15960700000005</v>
      </c>
      <c r="G101" s="79">
        <v>761.71545400000002</v>
      </c>
      <c r="H101" s="79">
        <v>783.24981700000001</v>
      </c>
      <c r="I101" s="79">
        <v>805.73358199999996</v>
      </c>
      <c r="J101" s="79">
        <v>828.79699700000003</v>
      </c>
      <c r="K101" s="79">
        <v>852.24572799999999</v>
      </c>
      <c r="L101" s="79">
        <v>875.90026899999998</v>
      </c>
      <c r="M101" s="79">
        <v>899.86395300000004</v>
      </c>
      <c r="N101" s="79">
        <v>924.051514</v>
      </c>
      <c r="O101" s="79">
        <v>948.337402</v>
      </c>
      <c r="P101" s="79">
        <v>972.588257</v>
      </c>
      <c r="Q101" s="79">
        <v>996.65338099999997</v>
      </c>
      <c r="R101" s="79">
        <v>1020.075195</v>
      </c>
      <c r="S101" s="79">
        <v>1042.915405</v>
      </c>
      <c r="T101" s="79">
        <v>1065.3360600000001</v>
      </c>
      <c r="U101" s="79">
        <v>1087.8819579999999</v>
      </c>
      <c r="V101" s="79">
        <v>1110.8386230000001</v>
      </c>
      <c r="W101" s="79">
        <v>1133.9604489999999</v>
      </c>
      <c r="X101" s="79">
        <v>1157.2445070000001</v>
      </c>
      <c r="Y101" s="79">
        <v>1188.394775</v>
      </c>
      <c r="Z101" s="79">
        <v>1220.7982179999999</v>
      </c>
      <c r="AA101" s="79">
        <v>1253.4384769999999</v>
      </c>
      <c r="AB101" s="79">
        <v>1277.9573969999999</v>
      </c>
      <c r="AC101" s="79">
        <v>1313.076294</v>
      </c>
      <c r="AD101" s="79">
        <v>1353.8249510000001</v>
      </c>
      <c r="AE101" s="79">
        <v>1395.982422</v>
      </c>
      <c r="AF101" s="79">
        <v>1439.5977780000001</v>
      </c>
      <c r="AG101" s="79">
        <v>1484.722534</v>
      </c>
      <c r="AH101" s="79">
        <v>1531.4094239999999</v>
      </c>
      <c r="AI101" s="79">
        <v>1579.713379</v>
      </c>
      <c r="AJ101" s="79">
        <v>1629.69165</v>
      </c>
      <c r="AK101" s="79">
        <v>1681.4025879999999</v>
      </c>
      <c r="AL101" s="79">
        <v>1734.908203</v>
      </c>
      <c r="AM101" s="80">
        <v>2.6832999999999999E-2</v>
      </c>
    </row>
    <row r="102" spans="1:39" ht="15" customHeight="1">
      <c r="A102" s="74" t="s">
        <v>533</v>
      </c>
      <c r="B102" s="78" t="s">
        <v>437</v>
      </c>
      <c r="C102" s="79">
        <v>101</v>
      </c>
      <c r="D102" s="79">
        <v>107.00338000000001</v>
      </c>
      <c r="E102" s="79">
        <v>113.300743</v>
      </c>
      <c r="F102" s="79">
        <v>121.579453</v>
      </c>
      <c r="G102" s="79">
        <v>130.00361599999999</v>
      </c>
      <c r="H102" s="79">
        <v>138.43185399999999</v>
      </c>
      <c r="I102" s="79">
        <v>146.806274</v>
      </c>
      <c r="J102" s="79">
        <v>155.54092399999999</v>
      </c>
      <c r="K102" s="79">
        <v>164.72764599999999</v>
      </c>
      <c r="L102" s="79">
        <v>174.304733</v>
      </c>
      <c r="M102" s="79">
        <v>184.56950399999999</v>
      </c>
      <c r="N102" s="79">
        <v>194.82551599999999</v>
      </c>
      <c r="O102" s="79">
        <v>205.37889100000001</v>
      </c>
      <c r="P102" s="79">
        <v>216.41419999999999</v>
      </c>
      <c r="Q102" s="79">
        <v>227.88911400000001</v>
      </c>
      <c r="R102" s="79">
        <v>239.97430399999999</v>
      </c>
      <c r="S102" s="79">
        <v>253.441788</v>
      </c>
      <c r="T102" s="79">
        <v>267.60611</v>
      </c>
      <c r="U102" s="79">
        <v>282.30365</v>
      </c>
      <c r="V102" s="79">
        <v>297.46154799999999</v>
      </c>
      <c r="W102" s="79">
        <v>312.86682100000002</v>
      </c>
      <c r="X102" s="79">
        <v>328.52346799999998</v>
      </c>
      <c r="Y102" s="79">
        <v>344.43057299999998</v>
      </c>
      <c r="Z102" s="79">
        <v>360.79409800000002</v>
      </c>
      <c r="AA102" s="79">
        <v>377.56698599999999</v>
      </c>
      <c r="AB102" s="79">
        <v>394.34204099999999</v>
      </c>
      <c r="AC102" s="79">
        <v>412.61828600000001</v>
      </c>
      <c r="AD102" s="79">
        <v>431.65704299999999</v>
      </c>
      <c r="AE102" s="79">
        <v>451.49026500000002</v>
      </c>
      <c r="AF102" s="79">
        <v>472.15057400000001</v>
      </c>
      <c r="AG102" s="79">
        <v>493.67248499999999</v>
      </c>
      <c r="AH102" s="79">
        <v>516.09124799999995</v>
      </c>
      <c r="AI102" s="79">
        <v>539.44451900000001</v>
      </c>
      <c r="AJ102" s="79">
        <v>563.771118</v>
      </c>
      <c r="AK102" s="79">
        <v>589.11053500000003</v>
      </c>
      <c r="AL102" s="79">
        <v>615.50561500000003</v>
      </c>
      <c r="AM102" s="80">
        <v>5.2804999999999998E-2</v>
      </c>
    </row>
    <row r="103" spans="1:39" ht="15" customHeight="1">
      <c r="A103" s="74" t="s">
        <v>534</v>
      </c>
      <c r="B103" s="78" t="s">
        <v>439</v>
      </c>
      <c r="C103" s="79">
        <v>313</v>
      </c>
      <c r="D103" s="79">
        <v>316.04934700000001</v>
      </c>
      <c r="E103" s="79">
        <v>324.672211</v>
      </c>
      <c r="F103" s="79">
        <v>333.40286300000002</v>
      </c>
      <c r="G103" s="79">
        <v>342.19860799999998</v>
      </c>
      <c r="H103" s="79">
        <v>351.025848</v>
      </c>
      <c r="I103" s="79">
        <v>359.83477800000003</v>
      </c>
      <c r="J103" s="79">
        <v>368.63885499999998</v>
      </c>
      <c r="K103" s="79">
        <v>377.48947099999998</v>
      </c>
      <c r="L103" s="79">
        <v>386.43994099999998</v>
      </c>
      <c r="M103" s="79">
        <v>395.56622299999998</v>
      </c>
      <c r="N103" s="79">
        <v>404.885468</v>
      </c>
      <c r="O103" s="79">
        <v>396.37423699999999</v>
      </c>
      <c r="P103" s="79">
        <v>404.07559199999997</v>
      </c>
      <c r="Q103" s="79">
        <v>411.91702299999997</v>
      </c>
      <c r="R103" s="79">
        <v>420.08163500000001</v>
      </c>
      <c r="S103" s="79">
        <v>431.87866200000002</v>
      </c>
      <c r="T103" s="79">
        <v>444.14605699999998</v>
      </c>
      <c r="U103" s="79">
        <v>456.67327899999998</v>
      </c>
      <c r="V103" s="79">
        <v>469.36175500000002</v>
      </c>
      <c r="W103" s="79">
        <v>481.95996100000002</v>
      </c>
      <c r="X103" s="79">
        <v>494.46704099999999</v>
      </c>
      <c r="Y103" s="79">
        <v>506.87667800000003</v>
      </c>
      <c r="Z103" s="79">
        <v>519.40496800000005</v>
      </c>
      <c r="AA103" s="79">
        <v>531.98919699999999</v>
      </c>
      <c r="AB103" s="79">
        <v>538.10864300000003</v>
      </c>
      <c r="AC103" s="79">
        <v>551.96179199999995</v>
      </c>
      <c r="AD103" s="79">
        <v>566.243469</v>
      </c>
      <c r="AE103" s="79">
        <v>580.96679700000004</v>
      </c>
      <c r="AF103" s="79">
        <v>596.14556900000002</v>
      </c>
      <c r="AG103" s="79">
        <v>611.79370100000006</v>
      </c>
      <c r="AH103" s="79">
        <v>627.925476</v>
      </c>
      <c r="AI103" s="79">
        <v>644.55572500000005</v>
      </c>
      <c r="AJ103" s="79">
        <v>661.70007299999997</v>
      </c>
      <c r="AK103" s="79">
        <v>679.37396200000001</v>
      </c>
      <c r="AL103" s="79">
        <v>697.59417699999995</v>
      </c>
      <c r="AM103" s="80">
        <v>2.3560000000000001E-2</v>
      </c>
    </row>
    <row r="104" spans="1:39" ht="15" customHeight="1">
      <c r="A104" s="74" t="s">
        <v>535</v>
      </c>
      <c r="B104" s="78" t="s">
        <v>476</v>
      </c>
      <c r="C104" s="79">
        <v>2850</v>
      </c>
      <c r="D104" s="79">
        <v>3238.3720699999999</v>
      </c>
      <c r="E104" s="79">
        <v>3638.0576169999999</v>
      </c>
      <c r="F104" s="79">
        <v>4057.1303710000002</v>
      </c>
      <c r="G104" s="79">
        <v>4504.0297849999997</v>
      </c>
      <c r="H104" s="79">
        <v>4966.5424800000001</v>
      </c>
      <c r="I104" s="79">
        <v>5435.0507809999999</v>
      </c>
      <c r="J104" s="79">
        <v>5912.4912109999996</v>
      </c>
      <c r="K104" s="79">
        <v>6417.4560549999997</v>
      </c>
      <c r="L104" s="79">
        <v>6935.3081050000001</v>
      </c>
      <c r="M104" s="79">
        <v>7482.9003910000001</v>
      </c>
      <c r="N104" s="79">
        <v>8055.0410160000001</v>
      </c>
      <c r="O104" s="79">
        <v>8646.2480469999991</v>
      </c>
      <c r="P104" s="79">
        <v>9253.515625</v>
      </c>
      <c r="Q104" s="79">
        <v>9866.6015619999998</v>
      </c>
      <c r="R104" s="79">
        <v>10517.074219</v>
      </c>
      <c r="S104" s="79">
        <v>11192.692383</v>
      </c>
      <c r="T104" s="79">
        <v>11836.870117</v>
      </c>
      <c r="U104" s="79">
        <v>12382.682617</v>
      </c>
      <c r="V104" s="79">
        <v>12950.990234000001</v>
      </c>
      <c r="W104" s="79">
        <v>13545.508789</v>
      </c>
      <c r="X104" s="79">
        <v>14163.518555000001</v>
      </c>
      <c r="Y104" s="79">
        <v>14796.961914</v>
      </c>
      <c r="Z104" s="79">
        <v>15456.375977</v>
      </c>
      <c r="AA104" s="79">
        <v>16137.168944999999</v>
      </c>
      <c r="AB104" s="79">
        <v>16838.373047000001</v>
      </c>
      <c r="AC104" s="79">
        <v>17555.585938</v>
      </c>
      <c r="AD104" s="79">
        <v>18259.123047000001</v>
      </c>
      <c r="AE104" s="79">
        <v>19003.078125</v>
      </c>
      <c r="AF104" s="79">
        <v>19776.417968999998</v>
      </c>
      <c r="AG104" s="79">
        <v>20511.080077999999</v>
      </c>
      <c r="AH104" s="79">
        <v>21296.242188</v>
      </c>
      <c r="AI104" s="79">
        <v>22037.455077999999</v>
      </c>
      <c r="AJ104" s="79">
        <v>22805.152343999998</v>
      </c>
      <c r="AK104" s="79">
        <v>23532.515625</v>
      </c>
      <c r="AL104" s="79">
        <v>24317.96875</v>
      </c>
      <c r="AM104" s="80">
        <v>6.1092E-2</v>
      </c>
    </row>
    <row r="105" spans="1:39" ht="15" customHeight="1">
      <c r="A105" s="74" t="s">
        <v>536</v>
      </c>
      <c r="B105" s="78" t="s">
        <v>435</v>
      </c>
      <c r="C105" s="79">
        <v>2252</v>
      </c>
      <c r="D105" s="79">
        <v>2528.4877929999998</v>
      </c>
      <c r="E105" s="79">
        <v>2819.9560550000001</v>
      </c>
      <c r="F105" s="79">
        <v>3126.5515140000002</v>
      </c>
      <c r="G105" s="79">
        <v>3449.1303710000002</v>
      </c>
      <c r="H105" s="79">
        <v>3787.8410640000002</v>
      </c>
      <c r="I105" s="79">
        <v>4129.517578</v>
      </c>
      <c r="J105" s="79">
        <v>4484.8706050000001</v>
      </c>
      <c r="K105" s="79">
        <v>4856.78125</v>
      </c>
      <c r="L105" s="79">
        <v>5246.1660160000001</v>
      </c>
      <c r="M105" s="79">
        <v>5653.9936520000001</v>
      </c>
      <c r="N105" s="79">
        <v>6081.2993159999996</v>
      </c>
      <c r="O105" s="79">
        <v>6525.3764650000003</v>
      </c>
      <c r="P105" s="79">
        <v>6985.8964839999999</v>
      </c>
      <c r="Q105" s="79">
        <v>7461.4975590000004</v>
      </c>
      <c r="R105" s="79">
        <v>7953.9067379999997</v>
      </c>
      <c r="S105" s="79">
        <v>8453.4902340000008</v>
      </c>
      <c r="T105" s="79">
        <v>8969.0058590000008</v>
      </c>
      <c r="U105" s="79">
        <v>9500.4619139999995</v>
      </c>
      <c r="V105" s="79">
        <v>10050.223633</v>
      </c>
      <c r="W105" s="79">
        <v>10618.034180000001</v>
      </c>
      <c r="X105" s="79">
        <v>11200.896484000001</v>
      </c>
      <c r="Y105" s="79">
        <v>11798.977539</v>
      </c>
      <c r="Z105" s="79">
        <v>12411.745117</v>
      </c>
      <c r="AA105" s="79">
        <v>13038.928711</v>
      </c>
      <c r="AB105" s="79">
        <v>13680.495117</v>
      </c>
      <c r="AC105" s="79">
        <v>14330.214844</v>
      </c>
      <c r="AD105" s="79">
        <v>14980.166992</v>
      </c>
      <c r="AE105" s="79">
        <v>15637.615234000001</v>
      </c>
      <c r="AF105" s="79">
        <v>16305.15625</v>
      </c>
      <c r="AG105" s="79">
        <v>16969.048827999999</v>
      </c>
      <c r="AH105" s="79">
        <v>17635.025390999999</v>
      </c>
      <c r="AI105" s="79">
        <v>18295.816406000002</v>
      </c>
      <c r="AJ105" s="79">
        <v>18932.78125</v>
      </c>
      <c r="AK105" s="79">
        <v>19575.84375</v>
      </c>
      <c r="AL105" s="79">
        <v>20225.232422000001</v>
      </c>
      <c r="AM105" s="80">
        <v>6.3064999999999996E-2</v>
      </c>
    </row>
    <row r="106" spans="1:39" ht="15" customHeight="1">
      <c r="A106" s="74" t="s">
        <v>537</v>
      </c>
      <c r="B106" s="78" t="s">
        <v>437</v>
      </c>
      <c r="C106" s="79">
        <v>426</v>
      </c>
      <c r="D106" s="79">
        <v>478.48147599999999</v>
      </c>
      <c r="E106" s="79">
        <v>527.05664100000001</v>
      </c>
      <c r="F106" s="79">
        <v>578.19000200000005</v>
      </c>
      <c r="G106" s="79">
        <v>636.65216099999998</v>
      </c>
      <c r="H106" s="79">
        <v>692.191956</v>
      </c>
      <c r="I106" s="79">
        <v>747.53417999999999</v>
      </c>
      <c r="J106" s="79">
        <v>794.98193400000002</v>
      </c>
      <c r="K106" s="79">
        <v>849.03125</v>
      </c>
      <c r="L106" s="79">
        <v>896.59570299999996</v>
      </c>
      <c r="M106" s="79">
        <v>954.07775900000001</v>
      </c>
      <c r="N106" s="79">
        <v>1014.079224</v>
      </c>
      <c r="O106" s="79">
        <v>1072.981567</v>
      </c>
      <c r="P106" s="79">
        <v>1130.142822</v>
      </c>
      <c r="Q106" s="79">
        <v>1179.385254</v>
      </c>
      <c r="R106" s="79">
        <v>1238.6541749999999</v>
      </c>
      <c r="S106" s="79">
        <v>1296.6358640000001</v>
      </c>
      <c r="T106" s="79">
        <v>1349.7963870000001</v>
      </c>
      <c r="U106" s="79">
        <v>1404.4626459999999</v>
      </c>
      <c r="V106" s="79">
        <v>1456.435669</v>
      </c>
      <c r="W106" s="79">
        <v>1511.6157229999999</v>
      </c>
      <c r="X106" s="79">
        <v>1570.587158</v>
      </c>
      <c r="Y106" s="79">
        <v>1624.925293</v>
      </c>
      <c r="Z106" s="79">
        <v>1685.4101559999999</v>
      </c>
      <c r="AA106" s="79">
        <v>1747.727905</v>
      </c>
      <c r="AB106" s="79">
        <v>1810.594482</v>
      </c>
      <c r="AC106" s="79">
        <v>1875.5618899999999</v>
      </c>
      <c r="AD106" s="79">
        <v>1920.6735839999999</v>
      </c>
      <c r="AE106" s="79">
        <v>1992.588013</v>
      </c>
      <c r="AF106" s="79">
        <v>2077.7014159999999</v>
      </c>
      <c r="AG106" s="79">
        <v>2121.9907229999999</v>
      </c>
      <c r="AH106" s="79">
        <v>2209.3854980000001</v>
      </c>
      <c r="AI106" s="79">
        <v>2253.2773440000001</v>
      </c>
      <c r="AJ106" s="79">
        <v>2343.4501949999999</v>
      </c>
      <c r="AK106" s="79">
        <v>2383.5812989999999</v>
      </c>
      <c r="AL106" s="79">
        <v>2472.156982</v>
      </c>
      <c r="AM106" s="80">
        <v>4.9486000000000002E-2</v>
      </c>
    </row>
    <row r="107" spans="1:39" ht="15" customHeight="1">
      <c r="A107" s="74" t="s">
        <v>538</v>
      </c>
      <c r="B107" s="78" t="s">
        <v>439</v>
      </c>
      <c r="C107" s="79">
        <v>172</v>
      </c>
      <c r="D107" s="79">
        <v>231.402817</v>
      </c>
      <c r="E107" s="79">
        <v>291.04504400000002</v>
      </c>
      <c r="F107" s="79">
        <v>352.38894699999997</v>
      </c>
      <c r="G107" s="79">
        <v>418.24740600000001</v>
      </c>
      <c r="H107" s="79">
        <v>486.50933800000001</v>
      </c>
      <c r="I107" s="79">
        <v>557.99920699999996</v>
      </c>
      <c r="J107" s="79">
        <v>632.63861099999997</v>
      </c>
      <c r="K107" s="79">
        <v>711.64331100000004</v>
      </c>
      <c r="L107" s="79">
        <v>792.54650900000001</v>
      </c>
      <c r="M107" s="79">
        <v>874.82904099999996</v>
      </c>
      <c r="N107" s="79">
        <v>959.66284199999996</v>
      </c>
      <c r="O107" s="79">
        <v>1047.8903809999999</v>
      </c>
      <c r="P107" s="79">
        <v>1137.476807</v>
      </c>
      <c r="Q107" s="79">
        <v>1225.7188719999999</v>
      </c>
      <c r="R107" s="79">
        <v>1324.513794</v>
      </c>
      <c r="S107" s="79">
        <v>1442.5660399999999</v>
      </c>
      <c r="T107" s="79">
        <v>1518.067749</v>
      </c>
      <c r="U107" s="79">
        <v>1477.7574460000001</v>
      </c>
      <c r="V107" s="79">
        <v>1444.331177</v>
      </c>
      <c r="W107" s="79">
        <v>1415.858154</v>
      </c>
      <c r="X107" s="79">
        <v>1392.0352780000001</v>
      </c>
      <c r="Y107" s="79">
        <v>1373.059937</v>
      </c>
      <c r="Z107" s="79">
        <v>1359.220337</v>
      </c>
      <c r="AA107" s="79">
        <v>1350.513062</v>
      </c>
      <c r="AB107" s="79">
        <v>1347.282837</v>
      </c>
      <c r="AC107" s="79">
        <v>1349.809692</v>
      </c>
      <c r="AD107" s="79">
        <v>1358.2825929999999</v>
      </c>
      <c r="AE107" s="79">
        <v>1372.8745120000001</v>
      </c>
      <c r="AF107" s="79">
        <v>1393.5611570000001</v>
      </c>
      <c r="AG107" s="79">
        <v>1420.0410159999999</v>
      </c>
      <c r="AH107" s="79">
        <v>1451.8321530000001</v>
      </c>
      <c r="AI107" s="79">
        <v>1488.3608400000001</v>
      </c>
      <c r="AJ107" s="79">
        <v>1528.9228519999999</v>
      </c>
      <c r="AK107" s="79">
        <v>1573.090332</v>
      </c>
      <c r="AL107" s="79">
        <v>1620.5810550000001</v>
      </c>
      <c r="AM107" s="80">
        <v>5.8916999999999997E-2</v>
      </c>
    </row>
    <row r="108" spans="1:39" ht="15" customHeight="1">
      <c r="A108" s="74" t="s">
        <v>539</v>
      </c>
      <c r="B108" s="78" t="s">
        <v>481</v>
      </c>
      <c r="C108" s="79">
        <v>891</v>
      </c>
      <c r="D108" s="79">
        <v>954.86651600000005</v>
      </c>
      <c r="E108" s="79">
        <v>1019.180115</v>
      </c>
      <c r="F108" s="79">
        <v>1083.7276609999999</v>
      </c>
      <c r="G108" s="79">
        <v>1148.393311</v>
      </c>
      <c r="H108" s="79">
        <v>1213.0947269999999</v>
      </c>
      <c r="I108" s="79">
        <v>1277.6987300000001</v>
      </c>
      <c r="J108" s="79">
        <v>1342.036255</v>
      </c>
      <c r="K108" s="79">
        <v>1406.0107419999999</v>
      </c>
      <c r="L108" s="79">
        <v>1469.4295649999999</v>
      </c>
      <c r="M108" s="79">
        <v>1532.070923</v>
      </c>
      <c r="N108" s="79">
        <v>1576.7475589999999</v>
      </c>
      <c r="O108" s="79">
        <v>1633.1911620000001</v>
      </c>
      <c r="P108" s="79">
        <v>1685.9295649999999</v>
      </c>
      <c r="Q108" s="79">
        <v>1742.5888669999999</v>
      </c>
      <c r="R108" s="79">
        <v>1798.5570070000001</v>
      </c>
      <c r="S108" s="79">
        <v>1854.3861079999999</v>
      </c>
      <c r="T108" s="79">
        <v>1908.8420410000001</v>
      </c>
      <c r="U108" s="79">
        <v>1961.8498540000001</v>
      </c>
      <c r="V108" s="79">
        <v>2013.1245120000001</v>
      </c>
      <c r="W108" s="79">
        <v>2062.8559570000002</v>
      </c>
      <c r="X108" s="79">
        <v>2111.1520999999998</v>
      </c>
      <c r="Y108" s="79">
        <v>2158.1267090000001</v>
      </c>
      <c r="Z108" s="79">
        <v>2203.8310550000001</v>
      </c>
      <c r="AA108" s="79">
        <v>2248.517578</v>
      </c>
      <c r="AB108" s="79">
        <v>2293.6176759999998</v>
      </c>
      <c r="AC108" s="79">
        <v>2337.399414</v>
      </c>
      <c r="AD108" s="79">
        <v>2379.6813959999999</v>
      </c>
      <c r="AE108" s="79">
        <v>2420.4780270000001</v>
      </c>
      <c r="AF108" s="79">
        <v>2459.5822750000002</v>
      </c>
      <c r="AG108" s="79">
        <v>2496.9545899999998</v>
      </c>
      <c r="AH108" s="79">
        <v>2532.2631839999999</v>
      </c>
      <c r="AI108" s="79">
        <v>2565.4409179999998</v>
      </c>
      <c r="AJ108" s="79">
        <v>2596.5998540000001</v>
      </c>
      <c r="AK108" s="79">
        <v>2625.9780270000001</v>
      </c>
      <c r="AL108" s="79">
        <v>2653.2446289999998</v>
      </c>
      <c r="AM108" s="80">
        <v>3.0513999999999999E-2</v>
      </c>
    </row>
    <row r="109" spans="1:39" ht="15" customHeight="1">
      <c r="A109" s="74" t="s">
        <v>540</v>
      </c>
      <c r="B109" s="78" t="s">
        <v>435</v>
      </c>
      <c r="C109" s="79">
        <v>404</v>
      </c>
      <c r="D109" s="79">
        <v>436.95745799999997</v>
      </c>
      <c r="E109" s="79">
        <v>470.30423000000002</v>
      </c>
      <c r="F109" s="79">
        <v>503.97464000000002</v>
      </c>
      <c r="G109" s="79">
        <v>537.96081500000003</v>
      </c>
      <c r="H109" s="79">
        <v>572.251892</v>
      </c>
      <c r="I109" s="79">
        <v>606.81103499999995</v>
      </c>
      <c r="J109" s="79">
        <v>641.55285600000002</v>
      </c>
      <c r="K109" s="79">
        <v>676.46838400000001</v>
      </c>
      <c r="L109" s="79">
        <v>711.53820800000005</v>
      </c>
      <c r="M109" s="79">
        <v>746.671875</v>
      </c>
      <c r="N109" s="79">
        <v>781.77050799999995</v>
      </c>
      <c r="O109" s="79">
        <v>816.74285899999995</v>
      </c>
      <c r="P109" s="79">
        <v>851.48742700000003</v>
      </c>
      <c r="Q109" s="79">
        <v>886.042236</v>
      </c>
      <c r="R109" s="79">
        <v>920.23693800000001</v>
      </c>
      <c r="S109" s="79">
        <v>953.81280500000003</v>
      </c>
      <c r="T109" s="79">
        <v>986.67810099999997</v>
      </c>
      <c r="U109" s="79">
        <v>1018.899231</v>
      </c>
      <c r="V109" s="79">
        <v>1050.2486570000001</v>
      </c>
      <c r="W109" s="79">
        <v>1080.733643</v>
      </c>
      <c r="X109" s="79">
        <v>1110.3161620000001</v>
      </c>
      <c r="Y109" s="79">
        <v>1139.1365969999999</v>
      </c>
      <c r="Z109" s="79">
        <v>1167.146606</v>
      </c>
      <c r="AA109" s="79">
        <v>1194.384399</v>
      </c>
      <c r="AB109" s="79">
        <v>1220.857422</v>
      </c>
      <c r="AC109" s="79">
        <v>1246.599976</v>
      </c>
      <c r="AD109" s="79">
        <v>1271.4938959999999</v>
      </c>
      <c r="AE109" s="79">
        <v>1295.583374</v>
      </c>
      <c r="AF109" s="79">
        <v>1318.685913</v>
      </c>
      <c r="AG109" s="79">
        <v>1340.808716</v>
      </c>
      <c r="AH109" s="79">
        <v>1361.6712649999999</v>
      </c>
      <c r="AI109" s="79">
        <v>1381.2436520000001</v>
      </c>
      <c r="AJ109" s="79">
        <v>1399.6435550000001</v>
      </c>
      <c r="AK109" s="79">
        <v>1417.067505</v>
      </c>
      <c r="AL109" s="79">
        <v>1433.1475829999999</v>
      </c>
      <c r="AM109" s="80">
        <v>3.5553000000000001E-2</v>
      </c>
    </row>
    <row r="110" spans="1:39" ht="15" customHeight="1">
      <c r="A110" s="74" t="s">
        <v>541</v>
      </c>
      <c r="B110" s="78" t="s">
        <v>437</v>
      </c>
      <c r="C110" s="79">
        <v>386</v>
      </c>
      <c r="D110" s="79">
        <v>412.44448899999998</v>
      </c>
      <c r="E110" s="79">
        <v>438.96167000000003</v>
      </c>
      <c r="F110" s="79">
        <v>465.42141700000002</v>
      </c>
      <c r="G110" s="79">
        <v>491.72879</v>
      </c>
      <c r="H110" s="79">
        <v>517.82598900000005</v>
      </c>
      <c r="I110" s="79">
        <v>543.63055399999996</v>
      </c>
      <c r="J110" s="79">
        <v>569.07171600000004</v>
      </c>
      <c r="K110" s="79">
        <v>594.08148200000005</v>
      </c>
      <c r="L110" s="79">
        <v>618.49945100000002</v>
      </c>
      <c r="M110" s="79">
        <v>642.20410200000003</v>
      </c>
      <c r="N110" s="79">
        <v>665.12744099999998</v>
      </c>
      <c r="O110" s="79">
        <v>687.43450900000005</v>
      </c>
      <c r="P110" s="79">
        <v>709.68109100000004</v>
      </c>
      <c r="Q110" s="79">
        <v>730.469604</v>
      </c>
      <c r="R110" s="79">
        <v>751.08709699999997</v>
      </c>
      <c r="S110" s="79">
        <v>770.08642599999996</v>
      </c>
      <c r="T110" s="79">
        <v>788.32873500000005</v>
      </c>
      <c r="U110" s="79">
        <v>805.83703600000001</v>
      </c>
      <c r="V110" s="79">
        <v>822.62365699999998</v>
      </c>
      <c r="W110" s="79">
        <v>838.81408699999997</v>
      </c>
      <c r="X110" s="79">
        <v>854.57293700000002</v>
      </c>
      <c r="Y110" s="79">
        <v>869.97882100000004</v>
      </c>
      <c r="Z110" s="79">
        <v>885.01971400000002</v>
      </c>
      <c r="AA110" s="79">
        <v>899.63128700000004</v>
      </c>
      <c r="AB110" s="79">
        <v>913.81872599999997</v>
      </c>
      <c r="AC110" s="79">
        <v>927.59881600000006</v>
      </c>
      <c r="AD110" s="79">
        <v>940.92932099999996</v>
      </c>
      <c r="AE110" s="79">
        <v>953.80267300000003</v>
      </c>
      <c r="AF110" s="79">
        <v>966.20770300000004</v>
      </c>
      <c r="AG110" s="79">
        <v>978.10571300000004</v>
      </c>
      <c r="AH110" s="79">
        <v>989.446594</v>
      </c>
      <c r="AI110" s="79">
        <v>1000.185608</v>
      </c>
      <c r="AJ110" s="79">
        <v>1010.303772</v>
      </c>
      <c r="AK110" s="79">
        <v>1019.831055</v>
      </c>
      <c r="AL110" s="79">
        <v>1028.790894</v>
      </c>
      <c r="AM110" s="80">
        <v>2.7248000000000001E-2</v>
      </c>
    </row>
    <row r="111" spans="1:39" ht="15" customHeight="1">
      <c r="A111" s="74" t="s">
        <v>542</v>
      </c>
      <c r="B111" s="78" t="s">
        <v>439</v>
      </c>
      <c r="C111" s="79">
        <v>101</v>
      </c>
      <c r="D111" s="79">
        <v>105.464516</v>
      </c>
      <c r="E111" s="79">
        <v>109.91423</v>
      </c>
      <c r="F111" s="79">
        <v>114.331619</v>
      </c>
      <c r="G111" s="79">
        <v>118.703789</v>
      </c>
      <c r="H111" s="79">
        <v>123.016884</v>
      </c>
      <c r="I111" s="79">
        <v>127.25709500000001</v>
      </c>
      <c r="J111" s="79">
        <v>131.411789</v>
      </c>
      <c r="K111" s="79">
        <v>135.46095299999999</v>
      </c>
      <c r="L111" s="79">
        <v>139.39201399999999</v>
      </c>
      <c r="M111" s="79">
        <v>143.19490099999999</v>
      </c>
      <c r="N111" s="79">
        <v>129.84957900000001</v>
      </c>
      <c r="O111" s="79">
        <v>129.01379399999999</v>
      </c>
      <c r="P111" s="79">
        <v>124.76106299999999</v>
      </c>
      <c r="Q111" s="79">
        <v>126.076988</v>
      </c>
      <c r="R111" s="79">
        <v>127.23307800000001</v>
      </c>
      <c r="S111" s="79">
        <v>130.48693800000001</v>
      </c>
      <c r="T111" s="79">
        <v>133.83517499999999</v>
      </c>
      <c r="U111" s="79">
        <v>137.113586</v>
      </c>
      <c r="V111" s="79">
        <v>140.25221300000001</v>
      </c>
      <c r="W111" s="79">
        <v>143.308258</v>
      </c>
      <c r="X111" s="79">
        <v>146.26297</v>
      </c>
      <c r="Y111" s="79">
        <v>149.01113900000001</v>
      </c>
      <c r="Z111" s="79">
        <v>151.664917</v>
      </c>
      <c r="AA111" s="79">
        <v>154.50192300000001</v>
      </c>
      <c r="AB111" s="79">
        <v>158.941452</v>
      </c>
      <c r="AC111" s="79">
        <v>163.20069899999999</v>
      </c>
      <c r="AD111" s="79">
        <v>167.25799599999999</v>
      </c>
      <c r="AE111" s="79">
        <v>171.092072</v>
      </c>
      <c r="AF111" s="79">
        <v>174.68867499999999</v>
      </c>
      <c r="AG111" s="79">
        <v>178.04002399999999</v>
      </c>
      <c r="AH111" s="79">
        <v>181.14527899999999</v>
      </c>
      <c r="AI111" s="79">
        <v>184.01177999999999</v>
      </c>
      <c r="AJ111" s="79">
        <v>186.65248099999999</v>
      </c>
      <c r="AK111" s="79">
        <v>189.079498</v>
      </c>
      <c r="AL111" s="79">
        <v>191.30619799999999</v>
      </c>
      <c r="AM111" s="80">
        <v>1.7669000000000001E-2</v>
      </c>
    </row>
    <row r="112" spans="1:39" ht="15" customHeight="1">
      <c r="A112" s="74" t="s">
        <v>543</v>
      </c>
      <c r="B112" s="78" t="s">
        <v>486</v>
      </c>
      <c r="C112" s="79">
        <v>1899</v>
      </c>
      <c r="D112" s="79">
        <v>2098.6108399999998</v>
      </c>
      <c r="E112" s="79">
        <v>2308.6142580000001</v>
      </c>
      <c r="F112" s="79">
        <v>2527.3706050000001</v>
      </c>
      <c r="G112" s="79">
        <v>2754.4731449999999</v>
      </c>
      <c r="H112" s="79">
        <v>2990.7036130000001</v>
      </c>
      <c r="I112" s="79">
        <v>3235.7451169999999</v>
      </c>
      <c r="J112" s="79">
        <v>3480.460693</v>
      </c>
      <c r="K112" s="79">
        <v>3734.2353520000001</v>
      </c>
      <c r="L112" s="79">
        <v>3947.529297</v>
      </c>
      <c r="M112" s="79">
        <v>4237.9677730000003</v>
      </c>
      <c r="N112" s="79">
        <v>4521.3159180000002</v>
      </c>
      <c r="O112" s="79">
        <v>4788.5190430000002</v>
      </c>
      <c r="P112" s="79">
        <v>5093.1796880000002</v>
      </c>
      <c r="Q112" s="79">
        <v>5399.2070309999999</v>
      </c>
      <c r="R112" s="79">
        <v>5713.2368159999996</v>
      </c>
      <c r="S112" s="79">
        <v>6041.5634769999997</v>
      </c>
      <c r="T112" s="79">
        <v>6382.0712890000004</v>
      </c>
      <c r="U112" s="79">
        <v>6732.5683589999999</v>
      </c>
      <c r="V112" s="79">
        <v>7103.8642579999996</v>
      </c>
      <c r="W112" s="79">
        <v>7474.0190430000002</v>
      </c>
      <c r="X112" s="79">
        <v>7858.9882809999999</v>
      </c>
      <c r="Y112" s="79">
        <v>8283.1523440000001</v>
      </c>
      <c r="Z112" s="79">
        <v>8693.6386719999991</v>
      </c>
      <c r="AA112" s="79">
        <v>9150.8232420000004</v>
      </c>
      <c r="AB112" s="79">
        <v>9601.4101559999999</v>
      </c>
      <c r="AC112" s="79">
        <v>10050.602539</v>
      </c>
      <c r="AD112" s="79">
        <v>10549.203125</v>
      </c>
      <c r="AE112" s="79">
        <v>11030.209961</v>
      </c>
      <c r="AF112" s="79">
        <v>11510.483398</v>
      </c>
      <c r="AG112" s="79">
        <v>12048.072265999999</v>
      </c>
      <c r="AH112" s="79">
        <v>12548.107421999999</v>
      </c>
      <c r="AI112" s="79">
        <v>13098.172852</v>
      </c>
      <c r="AJ112" s="79">
        <v>13620.502930000001</v>
      </c>
      <c r="AK112" s="79">
        <v>14195.667969</v>
      </c>
      <c r="AL112" s="79">
        <v>14737.868164</v>
      </c>
      <c r="AM112" s="80">
        <v>5.9003E-2</v>
      </c>
    </row>
    <row r="113" spans="1:39" ht="15" customHeight="1">
      <c r="A113" s="74" t="s">
        <v>544</v>
      </c>
      <c r="B113" s="78" t="s">
        <v>435</v>
      </c>
      <c r="C113" s="79">
        <v>1069</v>
      </c>
      <c r="D113" s="79">
        <v>1196.5893550000001</v>
      </c>
      <c r="E113" s="79">
        <v>1329.9343260000001</v>
      </c>
      <c r="F113" s="79">
        <v>1468.918091</v>
      </c>
      <c r="G113" s="79">
        <v>1613.923462</v>
      </c>
      <c r="H113" s="79">
        <v>1765.174072</v>
      </c>
      <c r="I113" s="79">
        <v>1922.46875</v>
      </c>
      <c r="J113" s="79">
        <v>2086.0913089999999</v>
      </c>
      <c r="K113" s="79">
        <v>2256.3376459999999</v>
      </c>
      <c r="L113" s="79">
        <v>2433.2795409999999</v>
      </c>
      <c r="M113" s="79">
        <v>2617.1259770000001</v>
      </c>
      <c r="N113" s="79">
        <v>2807.8479000000002</v>
      </c>
      <c r="O113" s="79">
        <v>3005.126221</v>
      </c>
      <c r="P113" s="79">
        <v>3207.3996579999998</v>
      </c>
      <c r="Q113" s="79">
        <v>3415.8156739999999</v>
      </c>
      <c r="R113" s="79">
        <v>3633.6696780000002</v>
      </c>
      <c r="S113" s="79">
        <v>3857.2709960000002</v>
      </c>
      <c r="T113" s="79">
        <v>4090.5273440000001</v>
      </c>
      <c r="U113" s="79">
        <v>4332.6440430000002</v>
      </c>
      <c r="V113" s="79">
        <v>4580.0771480000003</v>
      </c>
      <c r="W113" s="79">
        <v>4836.8461909999996</v>
      </c>
      <c r="X113" s="79">
        <v>5103.0454099999997</v>
      </c>
      <c r="Y113" s="79">
        <v>5377.2802730000003</v>
      </c>
      <c r="Z113" s="79">
        <v>5661.1381840000004</v>
      </c>
      <c r="AA113" s="79">
        <v>5954.3525390000004</v>
      </c>
      <c r="AB113" s="79">
        <v>6255.8979490000002</v>
      </c>
      <c r="AC113" s="79">
        <v>6566.3686520000001</v>
      </c>
      <c r="AD113" s="79">
        <v>6885.3881840000004</v>
      </c>
      <c r="AE113" s="79">
        <v>7212.2495120000003</v>
      </c>
      <c r="AF113" s="79">
        <v>7546.4565430000002</v>
      </c>
      <c r="AG113" s="79">
        <v>7889.1020509999998</v>
      </c>
      <c r="AH113" s="79">
        <v>8238.1181639999995</v>
      </c>
      <c r="AI113" s="79">
        <v>8594.9121090000008</v>
      </c>
      <c r="AJ113" s="79">
        <v>8961.2529300000006</v>
      </c>
      <c r="AK113" s="79">
        <v>9333.4208980000003</v>
      </c>
      <c r="AL113" s="79">
        <v>9713.9667969999991</v>
      </c>
      <c r="AM113" s="80">
        <v>6.3527E-2</v>
      </c>
    </row>
    <row r="114" spans="1:39" ht="15" customHeight="1">
      <c r="A114" s="74" t="s">
        <v>545</v>
      </c>
      <c r="B114" s="78" t="s">
        <v>437</v>
      </c>
      <c r="C114" s="79">
        <v>464</v>
      </c>
      <c r="D114" s="79">
        <v>508.16915899999998</v>
      </c>
      <c r="E114" s="79">
        <v>554.16021699999999</v>
      </c>
      <c r="F114" s="79">
        <v>601.94537400000002</v>
      </c>
      <c r="G114" s="79">
        <v>650.91210899999999</v>
      </c>
      <c r="H114" s="79">
        <v>701.61730999999997</v>
      </c>
      <c r="I114" s="79">
        <v>753.93707300000005</v>
      </c>
      <c r="J114" s="79">
        <v>808.41833499999996</v>
      </c>
      <c r="K114" s="79">
        <v>865.11554000000001</v>
      </c>
      <c r="L114" s="79">
        <v>923.48260500000004</v>
      </c>
      <c r="M114" s="79">
        <v>984.11236599999995</v>
      </c>
      <c r="N114" s="79">
        <v>1043.879639</v>
      </c>
      <c r="O114" s="79">
        <v>1095.6832280000001</v>
      </c>
      <c r="P114" s="79">
        <v>1162.4598390000001</v>
      </c>
      <c r="Q114" s="79">
        <v>1223.2493899999999</v>
      </c>
      <c r="R114" s="79">
        <v>1280.594482</v>
      </c>
      <c r="S114" s="79">
        <v>1337.7479249999999</v>
      </c>
      <c r="T114" s="79">
        <v>1394.9415280000001</v>
      </c>
      <c r="U114" s="79">
        <v>1450.4067379999999</v>
      </c>
      <c r="V114" s="79">
        <v>1518.0061040000001</v>
      </c>
      <c r="W114" s="79">
        <v>1571.7413329999999</v>
      </c>
      <c r="X114" s="79">
        <v>1627.3436280000001</v>
      </c>
      <c r="Y114" s="79">
        <v>1710.935547</v>
      </c>
      <c r="Z114" s="79">
        <v>1766.884155</v>
      </c>
      <c r="AA114" s="79">
        <v>1858.2308350000001</v>
      </c>
      <c r="AB114" s="79">
        <v>1932.747803</v>
      </c>
      <c r="AC114" s="79">
        <v>1995.0866699999999</v>
      </c>
      <c r="AD114" s="79">
        <v>2096.4697270000001</v>
      </c>
      <c r="AE114" s="79">
        <v>2170.6440429999998</v>
      </c>
      <c r="AF114" s="79">
        <v>2235.0375979999999</v>
      </c>
      <c r="AG114" s="79">
        <v>2346.681885</v>
      </c>
      <c r="AH114" s="79">
        <v>2412.842529</v>
      </c>
      <c r="AI114" s="79">
        <v>2519.7436520000001</v>
      </c>
      <c r="AJ114" s="79">
        <v>2587.845703</v>
      </c>
      <c r="AK114" s="79">
        <v>2701.3803710000002</v>
      </c>
      <c r="AL114" s="79">
        <v>2771.8908689999998</v>
      </c>
      <c r="AM114" s="80">
        <v>5.1161999999999999E-2</v>
      </c>
    </row>
    <row r="115" spans="1:39" ht="15" customHeight="1">
      <c r="A115" s="74" t="s">
        <v>546</v>
      </c>
      <c r="B115" s="78" t="s">
        <v>439</v>
      </c>
      <c r="C115" s="79">
        <v>366</v>
      </c>
      <c r="D115" s="79">
        <v>393.85226399999999</v>
      </c>
      <c r="E115" s="79">
        <v>424.519745</v>
      </c>
      <c r="F115" s="79">
        <v>456.50711100000001</v>
      </c>
      <c r="G115" s="79">
        <v>489.63757299999997</v>
      </c>
      <c r="H115" s="79">
        <v>523.91210899999999</v>
      </c>
      <c r="I115" s="79">
        <v>559.339294</v>
      </c>
      <c r="J115" s="79">
        <v>585.95092799999998</v>
      </c>
      <c r="K115" s="79">
        <v>612.78216599999996</v>
      </c>
      <c r="L115" s="79">
        <v>590.76696800000002</v>
      </c>
      <c r="M115" s="79">
        <v>636.729736</v>
      </c>
      <c r="N115" s="79">
        <v>669.58856200000002</v>
      </c>
      <c r="O115" s="79">
        <v>687.70935099999997</v>
      </c>
      <c r="P115" s="79">
        <v>723.32031199999994</v>
      </c>
      <c r="Q115" s="79">
        <v>760.14202899999998</v>
      </c>
      <c r="R115" s="79">
        <v>798.97277799999995</v>
      </c>
      <c r="S115" s="79">
        <v>846.54443400000002</v>
      </c>
      <c r="T115" s="79">
        <v>896.60266100000001</v>
      </c>
      <c r="U115" s="79">
        <v>949.51733400000001</v>
      </c>
      <c r="V115" s="79">
        <v>1005.781494</v>
      </c>
      <c r="W115" s="79">
        <v>1065.4316409999999</v>
      </c>
      <c r="X115" s="79">
        <v>1128.599121</v>
      </c>
      <c r="Y115" s="79">
        <v>1194.9368899999999</v>
      </c>
      <c r="Z115" s="79">
        <v>1265.6160890000001</v>
      </c>
      <c r="AA115" s="79">
        <v>1338.2398679999999</v>
      </c>
      <c r="AB115" s="79">
        <v>1412.7645259999999</v>
      </c>
      <c r="AC115" s="79">
        <v>1489.1477050000001</v>
      </c>
      <c r="AD115" s="79">
        <v>1567.3452150000001</v>
      </c>
      <c r="AE115" s="79">
        <v>1647.3165280000001</v>
      </c>
      <c r="AF115" s="79">
        <v>1728.989014</v>
      </c>
      <c r="AG115" s="79">
        <v>1812.288452</v>
      </c>
      <c r="AH115" s="79">
        <v>1897.1469729999999</v>
      </c>
      <c r="AI115" s="79">
        <v>1983.516357</v>
      </c>
      <c r="AJ115" s="79">
        <v>2071.4045409999999</v>
      </c>
      <c r="AK115" s="79">
        <v>2160.866943</v>
      </c>
      <c r="AL115" s="79">
        <v>2252.0104980000001</v>
      </c>
      <c r="AM115" s="80">
        <v>5.262E-2</v>
      </c>
    </row>
    <row r="116" spans="1:39" ht="15" customHeight="1">
      <c r="A116" s="74" t="s">
        <v>547</v>
      </c>
      <c r="B116" s="78" t="s">
        <v>491</v>
      </c>
      <c r="C116" s="79">
        <v>624</v>
      </c>
      <c r="D116" s="79">
        <v>685.29644800000005</v>
      </c>
      <c r="E116" s="79">
        <v>749.22949200000005</v>
      </c>
      <c r="F116" s="79">
        <v>816.94921899999997</v>
      </c>
      <c r="G116" s="79">
        <v>888.56011999999998</v>
      </c>
      <c r="H116" s="79">
        <v>963.86047399999995</v>
      </c>
      <c r="I116" s="79">
        <v>1043.213501</v>
      </c>
      <c r="J116" s="79">
        <v>1127.0042719999999</v>
      </c>
      <c r="K116" s="79">
        <v>1214.269043</v>
      </c>
      <c r="L116" s="79">
        <v>1305.2615969999999</v>
      </c>
      <c r="M116" s="79">
        <v>1399.1446530000001</v>
      </c>
      <c r="N116" s="79">
        <v>1498.0711670000001</v>
      </c>
      <c r="O116" s="79">
        <v>1602.4490969999999</v>
      </c>
      <c r="P116" s="79">
        <v>1712.1000979999999</v>
      </c>
      <c r="Q116" s="79">
        <v>1826.5767820000001</v>
      </c>
      <c r="R116" s="79">
        <v>1945.101807</v>
      </c>
      <c r="S116" s="79">
        <v>2073.0051269999999</v>
      </c>
      <c r="T116" s="79">
        <v>2170.4682619999999</v>
      </c>
      <c r="U116" s="79">
        <v>2274.3183589999999</v>
      </c>
      <c r="V116" s="79">
        <v>2388.0285640000002</v>
      </c>
      <c r="W116" s="79">
        <v>2510.1503910000001</v>
      </c>
      <c r="X116" s="79">
        <v>2639.7810060000002</v>
      </c>
      <c r="Y116" s="79">
        <v>2776.1708979999999</v>
      </c>
      <c r="Z116" s="79">
        <v>2918.9316410000001</v>
      </c>
      <c r="AA116" s="79">
        <v>3067.8476559999999</v>
      </c>
      <c r="AB116" s="79">
        <v>3223.9177249999998</v>
      </c>
      <c r="AC116" s="79">
        <v>3385.5827640000002</v>
      </c>
      <c r="AD116" s="79">
        <v>3553.716797</v>
      </c>
      <c r="AE116" s="79">
        <v>3727.7761230000001</v>
      </c>
      <c r="AF116" s="79">
        <v>3908.5463869999999</v>
      </c>
      <c r="AG116" s="79">
        <v>4096.1708980000003</v>
      </c>
      <c r="AH116" s="79">
        <v>4290.9970700000003</v>
      </c>
      <c r="AI116" s="79">
        <v>4493.3452150000003</v>
      </c>
      <c r="AJ116" s="79">
        <v>4704.1411129999997</v>
      </c>
      <c r="AK116" s="79">
        <v>4923.6899409999996</v>
      </c>
      <c r="AL116" s="79">
        <v>5153.8510740000002</v>
      </c>
      <c r="AM116" s="80">
        <v>6.1138999999999999E-2</v>
      </c>
    </row>
    <row r="117" spans="1:39" ht="15" customHeight="1">
      <c r="A117" s="74" t="s">
        <v>548</v>
      </c>
      <c r="B117" s="78" t="s">
        <v>435</v>
      </c>
      <c r="C117" s="79">
        <v>413</v>
      </c>
      <c r="D117" s="79">
        <v>450.97216800000001</v>
      </c>
      <c r="E117" s="79">
        <v>491.49276700000001</v>
      </c>
      <c r="F117" s="79">
        <v>534.49865699999998</v>
      </c>
      <c r="G117" s="79">
        <v>579.72180200000003</v>
      </c>
      <c r="H117" s="79">
        <v>627.78930700000001</v>
      </c>
      <c r="I117" s="79">
        <v>678.79620399999999</v>
      </c>
      <c r="J117" s="79">
        <v>732.80841099999998</v>
      </c>
      <c r="K117" s="79">
        <v>789.26849400000003</v>
      </c>
      <c r="L117" s="79">
        <v>849.13519299999996</v>
      </c>
      <c r="M117" s="79">
        <v>911.09631300000001</v>
      </c>
      <c r="N117" s="79">
        <v>976.52099599999997</v>
      </c>
      <c r="O117" s="79">
        <v>1045.6499020000001</v>
      </c>
      <c r="P117" s="79">
        <v>1118.2777100000001</v>
      </c>
      <c r="Q117" s="79">
        <v>1193.928467</v>
      </c>
      <c r="R117" s="79">
        <v>1271.9366460000001</v>
      </c>
      <c r="S117" s="79">
        <v>1353.2928469999999</v>
      </c>
      <c r="T117" s="79">
        <v>1438.2352289999999</v>
      </c>
      <c r="U117" s="79">
        <v>1527.5766599999999</v>
      </c>
      <c r="V117" s="79">
        <v>1621.012939</v>
      </c>
      <c r="W117" s="79">
        <v>1718.4829099999999</v>
      </c>
      <c r="X117" s="79">
        <v>1820.1030270000001</v>
      </c>
      <c r="Y117" s="79">
        <v>1925.877808</v>
      </c>
      <c r="Z117" s="79">
        <v>2035.644775</v>
      </c>
      <c r="AA117" s="79">
        <v>2149.2202149999998</v>
      </c>
      <c r="AB117" s="79">
        <v>2266.7226559999999</v>
      </c>
      <c r="AC117" s="79">
        <v>2388.6010740000002</v>
      </c>
      <c r="AD117" s="79">
        <v>2514.414307</v>
      </c>
      <c r="AE117" s="79">
        <v>2643.483643</v>
      </c>
      <c r="AF117" s="79">
        <v>2776.5036620000001</v>
      </c>
      <c r="AG117" s="79">
        <v>2913.5026859999998</v>
      </c>
      <c r="AH117" s="79">
        <v>3054.8081050000001</v>
      </c>
      <c r="AI117" s="79">
        <v>3200.7292480000001</v>
      </c>
      <c r="AJ117" s="79">
        <v>3352.1027829999998</v>
      </c>
      <c r="AK117" s="79">
        <v>3509.1723630000001</v>
      </c>
      <c r="AL117" s="79">
        <v>3673.6848140000002</v>
      </c>
      <c r="AM117" s="80">
        <v>6.3634999999999997E-2</v>
      </c>
    </row>
    <row r="118" spans="1:39" ht="15" customHeight="1">
      <c r="A118" s="74" t="s">
        <v>549</v>
      </c>
      <c r="B118" s="78" t="s">
        <v>437</v>
      </c>
      <c r="C118" s="79">
        <v>116</v>
      </c>
      <c r="D118" s="79">
        <v>126.69828800000001</v>
      </c>
      <c r="E118" s="79">
        <v>137.30860899999999</v>
      </c>
      <c r="F118" s="79">
        <v>148.41606100000001</v>
      </c>
      <c r="G118" s="79">
        <v>160.187668</v>
      </c>
      <c r="H118" s="79">
        <v>172.210419</v>
      </c>
      <c r="I118" s="79">
        <v>184.60295099999999</v>
      </c>
      <c r="J118" s="79">
        <v>197.50500500000001</v>
      </c>
      <c r="K118" s="79">
        <v>210.71095299999999</v>
      </c>
      <c r="L118" s="79">
        <v>223.879639</v>
      </c>
      <c r="M118" s="79">
        <v>237.22723400000001</v>
      </c>
      <c r="N118" s="79">
        <v>251.106842</v>
      </c>
      <c r="O118" s="79">
        <v>265.579498</v>
      </c>
      <c r="P118" s="79">
        <v>280.63980099999998</v>
      </c>
      <c r="Q118" s="79">
        <v>296.28286700000001</v>
      </c>
      <c r="R118" s="79">
        <v>312.43984999999998</v>
      </c>
      <c r="S118" s="79">
        <v>329.82598899999999</v>
      </c>
      <c r="T118" s="79">
        <v>347.94903599999998</v>
      </c>
      <c r="U118" s="79">
        <v>366.84680200000003</v>
      </c>
      <c r="V118" s="79">
        <v>386.45755000000003</v>
      </c>
      <c r="W118" s="79">
        <v>406.94549599999999</v>
      </c>
      <c r="X118" s="79">
        <v>428.33746300000001</v>
      </c>
      <c r="Y118" s="79">
        <v>450.63207999999997</v>
      </c>
      <c r="Z118" s="79">
        <v>473.82516500000003</v>
      </c>
      <c r="AA118" s="79">
        <v>497.99728399999998</v>
      </c>
      <c r="AB118" s="79">
        <v>524.17724599999997</v>
      </c>
      <c r="AC118" s="79">
        <v>550.36822500000005</v>
      </c>
      <c r="AD118" s="79">
        <v>577.81341599999996</v>
      </c>
      <c r="AE118" s="79">
        <v>606.57397500000002</v>
      </c>
      <c r="AF118" s="79">
        <v>636.71356200000002</v>
      </c>
      <c r="AG118" s="79">
        <v>668.29870600000004</v>
      </c>
      <c r="AH118" s="79">
        <v>701.40039100000001</v>
      </c>
      <c r="AI118" s="79">
        <v>736.09210199999995</v>
      </c>
      <c r="AJ118" s="79">
        <v>772.45141599999999</v>
      </c>
      <c r="AK118" s="79">
        <v>810.55957000000001</v>
      </c>
      <c r="AL118" s="79">
        <v>850.501892</v>
      </c>
      <c r="AM118" s="80">
        <v>5.7598000000000003E-2</v>
      </c>
    </row>
    <row r="119" spans="1:39" ht="15" customHeight="1">
      <c r="A119" s="74" t="s">
        <v>550</v>
      </c>
      <c r="B119" s="78" t="s">
        <v>439</v>
      </c>
      <c r="C119" s="79">
        <v>95</v>
      </c>
      <c r="D119" s="79">
        <v>107.62597700000001</v>
      </c>
      <c r="E119" s="79">
        <v>120.42813099999999</v>
      </c>
      <c r="F119" s="79">
        <v>134.03448499999999</v>
      </c>
      <c r="G119" s="79">
        <v>148.65062</v>
      </c>
      <c r="H119" s="79">
        <v>163.860748</v>
      </c>
      <c r="I119" s="79">
        <v>179.81428500000001</v>
      </c>
      <c r="J119" s="79">
        <v>196.69085699999999</v>
      </c>
      <c r="K119" s="79">
        <v>214.28967299999999</v>
      </c>
      <c r="L119" s="79">
        <v>232.24667400000001</v>
      </c>
      <c r="M119" s="79">
        <v>250.82115200000001</v>
      </c>
      <c r="N119" s="79">
        <v>270.44332900000001</v>
      </c>
      <c r="O119" s="79">
        <v>291.21972699999998</v>
      </c>
      <c r="P119" s="79">
        <v>313.18255599999998</v>
      </c>
      <c r="Q119" s="79">
        <v>336.36544800000001</v>
      </c>
      <c r="R119" s="79">
        <v>360.72537199999999</v>
      </c>
      <c r="S119" s="79">
        <v>389.88619999999997</v>
      </c>
      <c r="T119" s="79">
        <v>384.283905</v>
      </c>
      <c r="U119" s="79">
        <v>379.89495799999997</v>
      </c>
      <c r="V119" s="79">
        <v>380.55816700000003</v>
      </c>
      <c r="W119" s="79">
        <v>384.721924</v>
      </c>
      <c r="X119" s="79">
        <v>391.34063700000002</v>
      </c>
      <c r="Y119" s="79">
        <v>399.66104100000001</v>
      </c>
      <c r="Z119" s="79">
        <v>409.46160900000001</v>
      </c>
      <c r="AA119" s="79">
        <v>420.63009599999998</v>
      </c>
      <c r="AB119" s="79">
        <v>433.01782200000002</v>
      </c>
      <c r="AC119" s="79">
        <v>446.61355600000002</v>
      </c>
      <c r="AD119" s="79">
        <v>461.48907500000001</v>
      </c>
      <c r="AE119" s="79">
        <v>477.71853599999997</v>
      </c>
      <c r="AF119" s="79">
        <v>495.32916299999999</v>
      </c>
      <c r="AG119" s="79">
        <v>514.36956799999996</v>
      </c>
      <c r="AH119" s="79">
        <v>534.78875700000003</v>
      </c>
      <c r="AI119" s="79">
        <v>556.52380400000004</v>
      </c>
      <c r="AJ119" s="79">
        <v>579.58685300000002</v>
      </c>
      <c r="AK119" s="79">
        <v>603.95819100000006</v>
      </c>
      <c r="AL119" s="79">
        <v>629.66461200000003</v>
      </c>
      <c r="AM119" s="80">
        <v>5.3330000000000002E-2</v>
      </c>
    </row>
    <row r="120" spans="1:39" ht="15" customHeight="1">
      <c r="A120" s="74" t="s">
        <v>551</v>
      </c>
      <c r="B120" s="78" t="s">
        <v>496</v>
      </c>
      <c r="C120" s="79">
        <v>760</v>
      </c>
      <c r="D120" s="79">
        <v>796.74304199999995</v>
      </c>
      <c r="E120" s="79">
        <v>834.82959000000005</v>
      </c>
      <c r="F120" s="79">
        <v>873.59246800000005</v>
      </c>
      <c r="G120" s="79">
        <v>913.08166500000004</v>
      </c>
      <c r="H120" s="79">
        <v>953.109375</v>
      </c>
      <c r="I120" s="79">
        <v>993.85125700000003</v>
      </c>
      <c r="J120" s="79">
        <v>1035.0610349999999</v>
      </c>
      <c r="K120" s="79">
        <v>1076.9145510000001</v>
      </c>
      <c r="L120" s="79">
        <v>1119.37085</v>
      </c>
      <c r="M120" s="79">
        <v>1162.431885</v>
      </c>
      <c r="N120" s="79">
        <v>1205.9620359999999</v>
      </c>
      <c r="O120" s="79">
        <v>1250.049927</v>
      </c>
      <c r="P120" s="79">
        <v>1294.760254</v>
      </c>
      <c r="Q120" s="79">
        <v>1340.029419</v>
      </c>
      <c r="R120" s="79">
        <v>1386.0043949999999</v>
      </c>
      <c r="S120" s="79">
        <v>1435.145874</v>
      </c>
      <c r="T120" s="79">
        <v>1451.489746</v>
      </c>
      <c r="U120" s="79">
        <v>1473.302246</v>
      </c>
      <c r="V120" s="79">
        <v>1498.889404</v>
      </c>
      <c r="W120" s="79">
        <v>1527.990967</v>
      </c>
      <c r="X120" s="79">
        <v>1559.944092</v>
      </c>
      <c r="Y120" s="79">
        <v>1594.611206</v>
      </c>
      <c r="Z120" s="79">
        <v>1632.1800539999999</v>
      </c>
      <c r="AA120" s="79">
        <v>1671.7539059999999</v>
      </c>
      <c r="AB120" s="79">
        <v>1711.581909</v>
      </c>
      <c r="AC120" s="79">
        <v>1753.280518</v>
      </c>
      <c r="AD120" s="79">
        <v>1795.0395510000001</v>
      </c>
      <c r="AE120" s="79">
        <v>1837.928467</v>
      </c>
      <c r="AF120" s="79">
        <v>1883.0455320000001</v>
      </c>
      <c r="AG120" s="79">
        <v>1946.1191409999999</v>
      </c>
      <c r="AH120" s="79">
        <v>2019.694092</v>
      </c>
      <c r="AI120" s="79">
        <v>2096.298828</v>
      </c>
      <c r="AJ120" s="79">
        <v>2176.0988769999999</v>
      </c>
      <c r="AK120" s="79">
        <v>2259.4035640000002</v>
      </c>
      <c r="AL120" s="79">
        <v>2346.2695309999999</v>
      </c>
      <c r="AM120" s="80">
        <v>3.2275999999999999E-2</v>
      </c>
    </row>
    <row r="121" spans="1:39" ht="15" customHeight="1">
      <c r="A121" s="74" t="s">
        <v>552</v>
      </c>
      <c r="B121" s="78" t="s">
        <v>435</v>
      </c>
      <c r="C121" s="79">
        <v>271</v>
      </c>
      <c r="D121" s="79">
        <v>292.70657299999999</v>
      </c>
      <c r="E121" s="79">
        <v>314.99801600000001</v>
      </c>
      <c r="F121" s="79">
        <v>337.92147799999998</v>
      </c>
      <c r="G121" s="79">
        <v>361.42053199999998</v>
      </c>
      <c r="H121" s="79">
        <v>385.40002399999997</v>
      </c>
      <c r="I121" s="79">
        <v>409.84878500000002</v>
      </c>
      <c r="J121" s="79">
        <v>434.72213699999998</v>
      </c>
      <c r="K121" s="79">
        <v>459.98324600000001</v>
      </c>
      <c r="L121" s="79">
        <v>485.554688</v>
      </c>
      <c r="M121" s="79">
        <v>511.36889600000001</v>
      </c>
      <c r="N121" s="79">
        <v>537.47637899999995</v>
      </c>
      <c r="O121" s="79">
        <v>563.94104000000004</v>
      </c>
      <c r="P121" s="79">
        <v>590.77179000000001</v>
      </c>
      <c r="Q121" s="79">
        <v>617.98474099999999</v>
      </c>
      <c r="R121" s="79">
        <v>645.54809599999999</v>
      </c>
      <c r="S121" s="79">
        <v>673.424622</v>
      </c>
      <c r="T121" s="79">
        <v>701.60119599999996</v>
      </c>
      <c r="U121" s="79">
        <v>730.02185099999997</v>
      </c>
      <c r="V121" s="79">
        <v>758.63324</v>
      </c>
      <c r="W121" s="79">
        <v>787.31622300000004</v>
      </c>
      <c r="X121" s="79">
        <v>815.96875</v>
      </c>
      <c r="Y121" s="79">
        <v>844.73675500000002</v>
      </c>
      <c r="Z121" s="79">
        <v>874.18261700000005</v>
      </c>
      <c r="AA121" s="79">
        <v>903.86547900000005</v>
      </c>
      <c r="AB121" s="79">
        <v>932.32312000000002</v>
      </c>
      <c r="AC121" s="79">
        <v>961.25176999999996</v>
      </c>
      <c r="AD121" s="79">
        <v>988.85882600000002</v>
      </c>
      <c r="AE121" s="79">
        <v>1016.11554</v>
      </c>
      <c r="AF121" s="79">
        <v>1043.6397710000001</v>
      </c>
      <c r="AG121" s="79">
        <v>1087.3358149999999</v>
      </c>
      <c r="AH121" s="79">
        <v>1140.458374</v>
      </c>
      <c r="AI121" s="79">
        <v>1195.762207</v>
      </c>
      <c r="AJ121" s="79">
        <v>1253.33728</v>
      </c>
      <c r="AK121" s="79">
        <v>1313.2767329999999</v>
      </c>
      <c r="AL121" s="79">
        <v>1375.6777340000001</v>
      </c>
      <c r="AM121" s="80">
        <v>4.6566999999999997E-2</v>
      </c>
    </row>
    <row r="122" spans="1:39" ht="15" customHeight="1">
      <c r="A122" s="74" t="s">
        <v>553</v>
      </c>
      <c r="B122" s="78" t="s">
        <v>437</v>
      </c>
      <c r="C122" s="79">
        <v>113</v>
      </c>
      <c r="D122" s="79">
        <v>121.53363</v>
      </c>
      <c r="E122" s="79">
        <v>130.262314</v>
      </c>
      <c r="F122" s="79">
        <v>139.154526</v>
      </c>
      <c r="G122" s="79">
        <v>148.20344499999999</v>
      </c>
      <c r="H122" s="79">
        <v>157.38296500000001</v>
      </c>
      <c r="I122" s="79">
        <v>166.68554700000001</v>
      </c>
      <c r="J122" s="79">
        <v>176.09878499999999</v>
      </c>
      <c r="K122" s="79">
        <v>185.62408400000001</v>
      </c>
      <c r="L122" s="79">
        <v>195.25482199999999</v>
      </c>
      <c r="M122" s="79">
        <v>205.000641</v>
      </c>
      <c r="N122" s="79">
        <v>214.83441199999999</v>
      </c>
      <c r="O122" s="79">
        <v>224.75376900000001</v>
      </c>
      <c r="P122" s="79">
        <v>234.75204500000001</v>
      </c>
      <c r="Q122" s="79">
        <v>244.77555799999999</v>
      </c>
      <c r="R122" s="79">
        <v>254.79869099999999</v>
      </c>
      <c r="S122" s="79">
        <v>264.82345600000002</v>
      </c>
      <c r="T122" s="79">
        <v>274.85418700000002</v>
      </c>
      <c r="U122" s="79">
        <v>284.91253699999999</v>
      </c>
      <c r="V122" s="79">
        <v>294.85906999999997</v>
      </c>
      <c r="W122" s="79">
        <v>304.98590100000001</v>
      </c>
      <c r="X122" s="79">
        <v>315.18606599999998</v>
      </c>
      <c r="Y122" s="79">
        <v>325.38397200000003</v>
      </c>
      <c r="Z122" s="79">
        <v>335.600525</v>
      </c>
      <c r="AA122" s="79">
        <v>345.667419</v>
      </c>
      <c r="AB122" s="79">
        <v>355.596497</v>
      </c>
      <c r="AC122" s="79">
        <v>365.57980300000003</v>
      </c>
      <c r="AD122" s="79">
        <v>375.68014499999998</v>
      </c>
      <c r="AE122" s="79">
        <v>385.95889299999999</v>
      </c>
      <c r="AF122" s="79">
        <v>396.90289300000001</v>
      </c>
      <c r="AG122" s="79">
        <v>408.40319799999997</v>
      </c>
      <c r="AH122" s="79">
        <v>419.82064800000001</v>
      </c>
      <c r="AI122" s="79">
        <v>431.121826</v>
      </c>
      <c r="AJ122" s="79">
        <v>442.475525</v>
      </c>
      <c r="AK122" s="79">
        <v>454.179596</v>
      </c>
      <c r="AL122" s="79">
        <v>466.25286899999998</v>
      </c>
      <c r="AM122" s="80">
        <v>4.0337999999999999E-2</v>
      </c>
    </row>
    <row r="123" spans="1:39" ht="15" customHeight="1">
      <c r="A123" s="74" t="s">
        <v>554</v>
      </c>
      <c r="B123" s="78" t="s">
        <v>439</v>
      </c>
      <c r="C123" s="79">
        <v>376</v>
      </c>
      <c r="D123" s="79">
        <v>382.50286899999998</v>
      </c>
      <c r="E123" s="79">
        <v>389.56930499999999</v>
      </c>
      <c r="F123" s="79">
        <v>396.516479</v>
      </c>
      <c r="G123" s="79">
        <v>403.457672</v>
      </c>
      <c r="H123" s="79">
        <v>410.32644699999997</v>
      </c>
      <c r="I123" s="79">
        <v>417.316956</v>
      </c>
      <c r="J123" s="79">
        <v>424.24011200000001</v>
      </c>
      <c r="K123" s="79">
        <v>431.30718999999999</v>
      </c>
      <c r="L123" s="79">
        <v>438.56133999999997</v>
      </c>
      <c r="M123" s="79">
        <v>446.06234699999999</v>
      </c>
      <c r="N123" s="79">
        <v>453.651276</v>
      </c>
      <c r="O123" s="79">
        <v>461.35513300000002</v>
      </c>
      <c r="P123" s="79">
        <v>469.23651100000001</v>
      </c>
      <c r="Q123" s="79">
        <v>477.26910400000003</v>
      </c>
      <c r="R123" s="79">
        <v>485.65756199999998</v>
      </c>
      <c r="S123" s="79">
        <v>496.89785799999999</v>
      </c>
      <c r="T123" s="79">
        <v>475.03439300000002</v>
      </c>
      <c r="U123" s="79">
        <v>458.36779799999999</v>
      </c>
      <c r="V123" s="79">
        <v>445.39712500000002</v>
      </c>
      <c r="W123" s="79">
        <v>435.68881199999998</v>
      </c>
      <c r="X123" s="79">
        <v>428.78930700000001</v>
      </c>
      <c r="Y123" s="79">
        <v>424.49050899999997</v>
      </c>
      <c r="Z123" s="79">
        <v>422.39685100000003</v>
      </c>
      <c r="AA123" s="79">
        <v>422.22091699999999</v>
      </c>
      <c r="AB123" s="79">
        <v>423.66220099999998</v>
      </c>
      <c r="AC123" s="79">
        <v>426.448914</v>
      </c>
      <c r="AD123" s="79">
        <v>430.50067100000001</v>
      </c>
      <c r="AE123" s="79">
        <v>435.85394300000002</v>
      </c>
      <c r="AF123" s="79">
        <v>442.50277699999998</v>
      </c>
      <c r="AG123" s="79">
        <v>450.380066</v>
      </c>
      <c r="AH123" s="79">
        <v>459.4151</v>
      </c>
      <c r="AI123" s="79">
        <v>469.41476399999999</v>
      </c>
      <c r="AJ123" s="79">
        <v>480.28619400000002</v>
      </c>
      <c r="AK123" s="79">
        <v>491.94732699999997</v>
      </c>
      <c r="AL123" s="79">
        <v>504.33883700000001</v>
      </c>
      <c r="AM123" s="80">
        <v>8.1659999999999996E-3</v>
      </c>
    </row>
    <row r="124" spans="1:39" ht="15" customHeight="1">
      <c r="A124" s="74" t="s">
        <v>555</v>
      </c>
      <c r="B124" s="77" t="s">
        <v>501</v>
      </c>
      <c r="C124" s="81">
        <v>24910</v>
      </c>
      <c r="D124" s="81">
        <v>26458.609375</v>
      </c>
      <c r="E124" s="81">
        <v>28054.259765999999</v>
      </c>
      <c r="F124" s="81">
        <v>29675.142577999999</v>
      </c>
      <c r="G124" s="81">
        <v>31326.476562</v>
      </c>
      <c r="H124" s="81">
        <v>33018.960937999997</v>
      </c>
      <c r="I124" s="81">
        <v>34745.816405999998</v>
      </c>
      <c r="J124" s="81">
        <v>36491.4375</v>
      </c>
      <c r="K124" s="81">
        <v>38261.402344000002</v>
      </c>
      <c r="L124" s="81">
        <v>40054.304687999997</v>
      </c>
      <c r="M124" s="81">
        <v>41875.542969000002</v>
      </c>
      <c r="N124" s="81">
        <v>43732.847655999998</v>
      </c>
      <c r="O124" s="81">
        <v>45625.042969000002</v>
      </c>
      <c r="P124" s="81">
        <v>47613.675780999998</v>
      </c>
      <c r="Q124" s="81">
        <v>49631.90625</v>
      </c>
      <c r="R124" s="81">
        <v>51691.851562000003</v>
      </c>
      <c r="S124" s="81">
        <v>53863.332030999998</v>
      </c>
      <c r="T124" s="81">
        <v>55941.597655999998</v>
      </c>
      <c r="U124" s="81">
        <v>57915.410155999998</v>
      </c>
      <c r="V124" s="81">
        <v>59953.605469000002</v>
      </c>
      <c r="W124" s="81">
        <v>62045.210937999997</v>
      </c>
      <c r="X124" s="81">
        <v>64208.460937999997</v>
      </c>
      <c r="Y124" s="81">
        <v>66421.625</v>
      </c>
      <c r="Z124" s="81">
        <v>68702.335938000004</v>
      </c>
      <c r="AA124" s="81">
        <v>71026.75</v>
      </c>
      <c r="AB124" s="81">
        <v>73395.648438000004</v>
      </c>
      <c r="AC124" s="81">
        <v>75842.804688000004</v>
      </c>
      <c r="AD124" s="81">
        <v>78345.078125</v>
      </c>
      <c r="AE124" s="81">
        <v>80913.992188000004</v>
      </c>
      <c r="AF124" s="81">
        <v>83552.359375</v>
      </c>
      <c r="AG124" s="81">
        <v>86259.828125</v>
      </c>
      <c r="AH124" s="81">
        <v>89038.523438000004</v>
      </c>
      <c r="AI124" s="81">
        <v>91872.359375</v>
      </c>
      <c r="AJ124" s="81">
        <v>94774.671875</v>
      </c>
      <c r="AK124" s="81">
        <v>97736.492188000004</v>
      </c>
      <c r="AL124" s="81">
        <v>100765.257812</v>
      </c>
      <c r="AM124" s="82">
        <v>4.0113000000000003E-2</v>
      </c>
    </row>
    <row r="127" spans="1:39" ht="15" customHeight="1">
      <c r="B127" s="77" t="s">
        <v>556</v>
      </c>
    </row>
    <row r="128" spans="1:39" ht="15" customHeight="1">
      <c r="A128" s="74" t="s">
        <v>557</v>
      </c>
      <c r="B128" s="78" t="s">
        <v>433</v>
      </c>
      <c r="C128" s="79">
        <v>1039</v>
      </c>
      <c r="D128" s="79">
        <v>1002.735107</v>
      </c>
      <c r="E128" s="79">
        <v>967.72332800000004</v>
      </c>
      <c r="F128" s="79">
        <v>938.95825200000002</v>
      </c>
      <c r="G128" s="79">
        <v>916.40295400000002</v>
      </c>
      <c r="H128" s="79">
        <v>891.801331</v>
      </c>
      <c r="I128" s="79">
        <v>848.35784899999999</v>
      </c>
      <c r="J128" s="79">
        <v>821.86108400000001</v>
      </c>
      <c r="K128" s="79">
        <v>797.01959199999999</v>
      </c>
      <c r="L128" s="79">
        <v>772.50750700000003</v>
      </c>
      <c r="M128" s="79">
        <v>747.71252400000003</v>
      </c>
      <c r="N128" s="79">
        <v>721.37493900000004</v>
      </c>
      <c r="O128" s="79">
        <v>687.04284700000005</v>
      </c>
      <c r="P128" s="79">
        <v>579.21154799999999</v>
      </c>
      <c r="Q128" s="79">
        <v>438.10382099999998</v>
      </c>
      <c r="R128" s="79">
        <v>275.26297</v>
      </c>
      <c r="S128" s="79">
        <v>86.160645000000002</v>
      </c>
      <c r="T128" s="79">
        <v>65.107680999999999</v>
      </c>
      <c r="U128" s="79">
        <v>49</v>
      </c>
      <c r="V128" s="79">
        <v>40</v>
      </c>
      <c r="W128" s="79">
        <v>40</v>
      </c>
      <c r="X128" s="79">
        <v>30</v>
      </c>
      <c r="Y128" s="79">
        <v>30</v>
      </c>
      <c r="Z128" s="79">
        <v>19</v>
      </c>
      <c r="AA128" s="79">
        <v>13</v>
      </c>
      <c r="AB128" s="79">
        <v>10</v>
      </c>
      <c r="AC128" s="79">
        <v>8</v>
      </c>
      <c r="AD128" s="79">
        <v>6</v>
      </c>
      <c r="AE128" s="79">
        <v>6</v>
      </c>
      <c r="AF128" s="79">
        <v>5</v>
      </c>
      <c r="AG128" s="79">
        <v>5</v>
      </c>
      <c r="AH128" s="79">
        <v>2.333793</v>
      </c>
      <c r="AI128" s="79">
        <v>2</v>
      </c>
      <c r="AJ128" s="79">
        <v>0</v>
      </c>
      <c r="AK128" s="79">
        <v>0</v>
      </c>
      <c r="AL128" s="79">
        <v>0</v>
      </c>
      <c r="AM128" s="80" t="s">
        <v>558</v>
      </c>
    </row>
    <row r="129" spans="1:39" ht="15" customHeight="1">
      <c r="A129" s="74" t="s">
        <v>559</v>
      </c>
      <c r="B129" s="78" t="s">
        <v>435</v>
      </c>
      <c r="C129" s="79">
        <v>433</v>
      </c>
      <c r="D129" s="79">
        <v>418.80963100000002</v>
      </c>
      <c r="E129" s="79">
        <v>406.09518400000002</v>
      </c>
      <c r="F129" s="79">
        <v>394.91412400000002</v>
      </c>
      <c r="G129" s="79">
        <v>383.02044699999999</v>
      </c>
      <c r="H129" s="79">
        <v>369.394409</v>
      </c>
      <c r="I129" s="79">
        <v>354.54760700000003</v>
      </c>
      <c r="J129" s="79">
        <v>338.25793499999997</v>
      </c>
      <c r="K129" s="79">
        <v>321.12866200000002</v>
      </c>
      <c r="L129" s="79">
        <v>303.20294200000001</v>
      </c>
      <c r="M129" s="79">
        <v>285.11825599999997</v>
      </c>
      <c r="N129" s="79">
        <v>266.432953</v>
      </c>
      <c r="O129" s="79">
        <v>240.21560700000001</v>
      </c>
      <c r="P129" s="79">
        <v>210.83902</v>
      </c>
      <c r="Q129" s="79">
        <v>173.12222299999999</v>
      </c>
      <c r="R129" s="79">
        <v>128.04345699999999</v>
      </c>
      <c r="S129" s="79">
        <v>86.151909000000003</v>
      </c>
      <c r="T129" s="79">
        <v>65.107680999999999</v>
      </c>
      <c r="U129" s="79">
        <v>49</v>
      </c>
      <c r="V129" s="79">
        <v>40</v>
      </c>
      <c r="W129" s="79">
        <v>40</v>
      </c>
      <c r="X129" s="79">
        <v>30</v>
      </c>
      <c r="Y129" s="79">
        <v>30</v>
      </c>
      <c r="Z129" s="79">
        <v>19</v>
      </c>
      <c r="AA129" s="79">
        <v>13</v>
      </c>
      <c r="AB129" s="79">
        <v>10</v>
      </c>
      <c r="AC129" s="79">
        <v>8</v>
      </c>
      <c r="AD129" s="79">
        <v>6</v>
      </c>
      <c r="AE129" s="79">
        <v>6</v>
      </c>
      <c r="AF129" s="79">
        <v>5</v>
      </c>
      <c r="AG129" s="79">
        <v>5</v>
      </c>
      <c r="AH129" s="79">
        <v>2.333793</v>
      </c>
      <c r="AI129" s="79">
        <v>2</v>
      </c>
      <c r="AJ129" s="79">
        <v>0</v>
      </c>
      <c r="AK129" s="79">
        <v>0</v>
      </c>
      <c r="AL129" s="79">
        <v>0</v>
      </c>
      <c r="AM129" s="80" t="s">
        <v>558</v>
      </c>
    </row>
    <row r="130" spans="1:39" ht="15" customHeight="1">
      <c r="A130" s="74" t="s">
        <v>560</v>
      </c>
      <c r="B130" s="78" t="s">
        <v>437</v>
      </c>
      <c r="C130" s="79">
        <v>104</v>
      </c>
      <c r="D130" s="79">
        <v>83.780997999999997</v>
      </c>
      <c r="E130" s="79">
        <v>63.671467</v>
      </c>
      <c r="F130" s="79">
        <v>48.715606999999999</v>
      </c>
      <c r="G130" s="79">
        <v>41.104545999999999</v>
      </c>
      <c r="H130" s="79">
        <v>33.646717000000002</v>
      </c>
      <c r="I130" s="79">
        <v>9.0803010000000004</v>
      </c>
      <c r="J130" s="79">
        <v>3.4615629999999999</v>
      </c>
      <c r="K130" s="79">
        <v>0.94306299999999998</v>
      </c>
      <c r="L130" s="79">
        <v>0.21531600000000001</v>
      </c>
      <c r="M130" s="79">
        <v>7.7630000000000005E-2</v>
      </c>
      <c r="N130" s="79">
        <v>5.5893999999999999E-2</v>
      </c>
      <c r="O130" s="79">
        <v>3.9684999999999998E-2</v>
      </c>
      <c r="P130" s="79">
        <v>2.7779000000000002E-2</v>
      </c>
      <c r="Q130" s="79">
        <v>1.9168000000000001E-2</v>
      </c>
      <c r="R130" s="79">
        <v>1.3034E-2</v>
      </c>
      <c r="S130" s="79">
        <v>8.7329999999999994E-3</v>
      </c>
      <c r="T130" s="79">
        <v>0</v>
      </c>
      <c r="U130" s="79">
        <v>0</v>
      </c>
      <c r="V130" s="79">
        <v>0</v>
      </c>
      <c r="W130" s="79">
        <v>0</v>
      </c>
      <c r="X130" s="79">
        <v>0</v>
      </c>
      <c r="Y130" s="79">
        <v>0</v>
      </c>
      <c r="Z130" s="79">
        <v>0</v>
      </c>
      <c r="AA130" s="79">
        <v>0</v>
      </c>
      <c r="AB130" s="79">
        <v>0</v>
      </c>
      <c r="AC130" s="79">
        <v>0</v>
      </c>
      <c r="AD130" s="79">
        <v>0</v>
      </c>
      <c r="AE130" s="79">
        <v>0</v>
      </c>
      <c r="AF130" s="79">
        <v>0</v>
      </c>
      <c r="AG130" s="79">
        <v>0</v>
      </c>
      <c r="AH130" s="79">
        <v>0</v>
      </c>
      <c r="AI130" s="79">
        <v>0</v>
      </c>
      <c r="AJ130" s="79">
        <v>0</v>
      </c>
      <c r="AK130" s="79">
        <v>0</v>
      </c>
      <c r="AL130" s="79">
        <v>0</v>
      </c>
      <c r="AM130" s="80" t="s">
        <v>558</v>
      </c>
    </row>
    <row r="131" spans="1:39" ht="15" customHeight="1">
      <c r="A131" s="74" t="s">
        <v>561</v>
      </c>
      <c r="B131" s="78" t="s">
        <v>439</v>
      </c>
      <c r="C131" s="79">
        <v>502</v>
      </c>
      <c r="D131" s="79">
        <v>500.14450099999999</v>
      </c>
      <c r="E131" s="79">
        <v>497.95666499999999</v>
      </c>
      <c r="F131" s="79">
        <v>495.32849099999999</v>
      </c>
      <c r="G131" s="79">
        <v>492.27792399999998</v>
      </c>
      <c r="H131" s="79">
        <v>488.76019300000002</v>
      </c>
      <c r="I131" s="79">
        <v>484.72994999999997</v>
      </c>
      <c r="J131" s="79">
        <v>480.141571</v>
      </c>
      <c r="K131" s="79">
        <v>474.94787600000001</v>
      </c>
      <c r="L131" s="79">
        <v>469.08926400000001</v>
      </c>
      <c r="M131" s="79">
        <v>462.51663200000002</v>
      </c>
      <c r="N131" s="79">
        <v>454.886078</v>
      </c>
      <c r="O131" s="79">
        <v>446.78753699999999</v>
      </c>
      <c r="P131" s="79">
        <v>368.34475700000002</v>
      </c>
      <c r="Q131" s="79">
        <v>264.96243299999998</v>
      </c>
      <c r="R131" s="79">
        <v>147.20648199999999</v>
      </c>
      <c r="S131" s="79">
        <v>0</v>
      </c>
      <c r="T131" s="79">
        <v>0</v>
      </c>
      <c r="U131" s="79">
        <v>0</v>
      </c>
      <c r="V131" s="79">
        <v>0</v>
      </c>
      <c r="W131" s="79">
        <v>0</v>
      </c>
      <c r="X131" s="79">
        <v>0</v>
      </c>
      <c r="Y131" s="79">
        <v>0</v>
      </c>
      <c r="Z131" s="79">
        <v>0</v>
      </c>
      <c r="AA131" s="79">
        <v>0</v>
      </c>
      <c r="AB131" s="79">
        <v>0</v>
      </c>
      <c r="AC131" s="79">
        <v>0</v>
      </c>
      <c r="AD131" s="79">
        <v>0</v>
      </c>
      <c r="AE131" s="79">
        <v>0</v>
      </c>
      <c r="AF131" s="79">
        <v>0</v>
      </c>
      <c r="AG131" s="79">
        <v>0</v>
      </c>
      <c r="AH131" s="79">
        <v>0</v>
      </c>
      <c r="AI131" s="79">
        <v>0</v>
      </c>
      <c r="AJ131" s="79">
        <v>0</v>
      </c>
      <c r="AK131" s="79">
        <v>0</v>
      </c>
      <c r="AL131" s="79">
        <v>0</v>
      </c>
      <c r="AM131" s="80" t="s">
        <v>558</v>
      </c>
    </row>
    <row r="132" spans="1:39" ht="15" customHeight="1">
      <c r="A132" s="74" t="s">
        <v>562</v>
      </c>
      <c r="B132" s="78" t="s">
        <v>441</v>
      </c>
      <c r="C132" s="79">
        <v>81</v>
      </c>
      <c r="D132" s="79">
        <v>80.030884</v>
      </c>
      <c r="E132" s="79">
        <v>78.062302000000003</v>
      </c>
      <c r="F132" s="79">
        <v>74.150879000000003</v>
      </c>
      <c r="G132" s="79">
        <v>68.280051999999998</v>
      </c>
      <c r="H132" s="79">
        <v>63.803306999999997</v>
      </c>
      <c r="I132" s="79">
        <v>59.084716999999998</v>
      </c>
      <c r="J132" s="79">
        <v>56.134135999999998</v>
      </c>
      <c r="K132" s="79">
        <v>51.422809999999998</v>
      </c>
      <c r="L132" s="79">
        <v>44.937634000000003</v>
      </c>
      <c r="M132" s="79">
        <v>43.314174999999999</v>
      </c>
      <c r="N132" s="79">
        <v>42.428595999999999</v>
      </c>
      <c r="O132" s="79">
        <v>41.533062000000001</v>
      </c>
      <c r="P132" s="79">
        <v>40.664988999999998</v>
      </c>
      <c r="Q132" s="79">
        <v>39.225861000000002</v>
      </c>
      <c r="R132" s="79">
        <v>37.439297000000003</v>
      </c>
      <c r="S132" s="79">
        <v>35.351402</v>
      </c>
      <c r="T132" s="79">
        <v>0</v>
      </c>
      <c r="U132" s="79">
        <v>0</v>
      </c>
      <c r="V132" s="79">
        <v>0</v>
      </c>
      <c r="W132" s="79">
        <v>0</v>
      </c>
      <c r="X132" s="79">
        <v>0</v>
      </c>
      <c r="Y132" s="79">
        <v>0</v>
      </c>
      <c r="Z132" s="79">
        <v>0</v>
      </c>
      <c r="AA132" s="79">
        <v>0</v>
      </c>
      <c r="AB132" s="79">
        <v>0</v>
      </c>
      <c r="AC132" s="79">
        <v>0</v>
      </c>
      <c r="AD132" s="79">
        <v>0</v>
      </c>
      <c r="AE132" s="79">
        <v>0</v>
      </c>
      <c r="AF132" s="79">
        <v>0</v>
      </c>
      <c r="AG132" s="79">
        <v>0</v>
      </c>
      <c r="AH132" s="79">
        <v>0</v>
      </c>
      <c r="AI132" s="79">
        <v>0</v>
      </c>
      <c r="AJ132" s="79">
        <v>0</v>
      </c>
      <c r="AK132" s="79">
        <v>0</v>
      </c>
      <c r="AL132" s="79">
        <v>0</v>
      </c>
      <c r="AM132" s="80" t="s">
        <v>558</v>
      </c>
    </row>
    <row r="133" spans="1:39" ht="15" customHeight="1">
      <c r="A133" s="74" t="s">
        <v>563</v>
      </c>
      <c r="B133" s="78" t="s">
        <v>435</v>
      </c>
      <c r="C133" s="79">
        <v>9</v>
      </c>
      <c r="D133" s="79">
        <v>8.3840000000000003</v>
      </c>
      <c r="E133" s="79">
        <v>7.0919660000000002</v>
      </c>
      <c r="F133" s="79">
        <v>5.0544510000000002</v>
      </c>
      <c r="G133" s="79">
        <v>3.4698169999999999</v>
      </c>
      <c r="H133" s="79">
        <v>2.2334160000000001</v>
      </c>
      <c r="I133" s="79">
        <v>1.631867</v>
      </c>
      <c r="J133" s="79">
        <v>1.084641</v>
      </c>
      <c r="K133" s="79">
        <v>0.66451700000000002</v>
      </c>
      <c r="L133" s="79">
        <v>0.43994499999999997</v>
      </c>
      <c r="M133" s="79">
        <v>0.28814499999999998</v>
      </c>
      <c r="N133" s="79">
        <v>0.177597</v>
      </c>
      <c r="O133" s="79">
        <v>0.101383</v>
      </c>
      <c r="P133" s="79">
        <v>5.2173999999999998E-2</v>
      </c>
      <c r="Q133" s="79">
        <v>2.2846000000000002E-2</v>
      </c>
      <c r="R133" s="79">
        <v>7.0740000000000004E-3</v>
      </c>
      <c r="S133" s="79">
        <v>0</v>
      </c>
      <c r="T133" s="79">
        <v>0</v>
      </c>
      <c r="U133" s="79">
        <v>0</v>
      </c>
      <c r="V133" s="79">
        <v>0</v>
      </c>
      <c r="W133" s="79">
        <v>0</v>
      </c>
      <c r="X133" s="79">
        <v>0</v>
      </c>
      <c r="Y133" s="79">
        <v>0</v>
      </c>
      <c r="Z133" s="79">
        <v>0</v>
      </c>
      <c r="AA133" s="79">
        <v>0</v>
      </c>
      <c r="AB133" s="79">
        <v>0</v>
      </c>
      <c r="AC133" s="79">
        <v>0</v>
      </c>
      <c r="AD133" s="79">
        <v>0</v>
      </c>
      <c r="AE133" s="79">
        <v>0</v>
      </c>
      <c r="AF133" s="79">
        <v>0</v>
      </c>
      <c r="AG133" s="79">
        <v>0</v>
      </c>
      <c r="AH133" s="79">
        <v>0</v>
      </c>
      <c r="AI133" s="79">
        <v>0</v>
      </c>
      <c r="AJ133" s="79">
        <v>0</v>
      </c>
      <c r="AK133" s="79">
        <v>0</v>
      </c>
      <c r="AL133" s="79">
        <v>0</v>
      </c>
      <c r="AM133" s="80" t="s">
        <v>558</v>
      </c>
    </row>
    <row r="134" spans="1:39" ht="15" customHeight="1">
      <c r="A134" s="74" t="s">
        <v>564</v>
      </c>
      <c r="B134" s="78" t="s">
        <v>437</v>
      </c>
      <c r="C134" s="79">
        <v>1</v>
      </c>
      <c r="D134" s="79">
        <v>0.98888500000000001</v>
      </c>
      <c r="E134" s="79">
        <v>0.98888500000000001</v>
      </c>
      <c r="F134" s="79">
        <v>0.89160300000000003</v>
      </c>
      <c r="G134" s="79">
        <v>0.52033300000000005</v>
      </c>
      <c r="H134" s="79">
        <v>0</v>
      </c>
      <c r="I134" s="79">
        <v>0</v>
      </c>
      <c r="J134" s="79">
        <v>0</v>
      </c>
      <c r="K134" s="79">
        <v>0</v>
      </c>
      <c r="L134" s="79">
        <v>0</v>
      </c>
      <c r="M134" s="79">
        <v>0</v>
      </c>
      <c r="N134" s="79">
        <v>0</v>
      </c>
      <c r="O134" s="79">
        <v>0</v>
      </c>
      <c r="P134" s="79">
        <v>0</v>
      </c>
      <c r="Q134" s="79">
        <v>0</v>
      </c>
      <c r="R134" s="79">
        <v>0</v>
      </c>
      <c r="S134" s="79">
        <v>0</v>
      </c>
      <c r="T134" s="79">
        <v>0</v>
      </c>
      <c r="U134" s="79">
        <v>0</v>
      </c>
      <c r="V134" s="79">
        <v>0</v>
      </c>
      <c r="W134" s="79">
        <v>0</v>
      </c>
      <c r="X134" s="79">
        <v>0</v>
      </c>
      <c r="Y134" s="79">
        <v>0</v>
      </c>
      <c r="Z134" s="79">
        <v>0</v>
      </c>
      <c r="AA134" s="79">
        <v>0</v>
      </c>
      <c r="AB134" s="79">
        <v>0</v>
      </c>
      <c r="AC134" s="79">
        <v>0</v>
      </c>
      <c r="AD134" s="79">
        <v>0</v>
      </c>
      <c r="AE134" s="79">
        <v>0</v>
      </c>
      <c r="AF134" s="79">
        <v>0</v>
      </c>
      <c r="AG134" s="79">
        <v>0</v>
      </c>
      <c r="AH134" s="79">
        <v>0</v>
      </c>
      <c r="AI134" s="79">
        <v>0</v>
      </c>
      <c r="AJ134" s="79">
        <v>0</v>
      </c>
      <c r="AK134" s="79">
        <v>0</v>
      </c>
      <c r="AL134" s="79">
        <v>0</v>
      </c>
      <c r="AM134" s="80" t="s">
        <v>558</v>
      </c>
    </row>
    <row r="135" spans="1:39" ht="15" customHeight="1">
      <c r="A135" s="74" t="s">
        <v>565</v>
      </c>
      <c r="B135" s="78" t="s">
        <v>439</v>
      </c>
      <c r="C135" s="79">
        <v>71</v>
      </c>
      <c r="D135" s="79">
        <v>70.657996999999995</v>
      </c>
      <c r="E135" s="79">
        <v>69.981453000000002</v>
      </c>
      <c r="F135" s="79">
        <v>68.204825999999997</v>
      </c>
      <c r="G135" s="79">
        <v>64.289901999999998</v>
      </c>
      <c r="H135" s="79">
        <v>61.569889000000003</v>
      </c>
      <c r="I135" s="79">
        <v>57.452849999999998</v>
      </c>
      <c r="J135" s="79">
        <v>55.049495999999998</v>
      </c>
      <c r="K135" s="79">
        <v>50.758293000000002</v>
      </c>
      <c r="L135" s="79">
        <v>44.497687999999997</v>
      </c>
      <c r="M135" s="79">
        <v>43.026031000000003</v>
      </c>
      <c r="N135" s="79">
        <v>42.250999</v>
      </c>
      <c r="O135" s="79">
        <v>41.431679000000003</v>
      </c>
      <c r="P135" s="79">
        <v>40.612816000000002</v>
      </c>
      <c r="Q135" s="79">
        <v>39.203014000000003</v>
      </c>
      <c r="R135" s="79">
        <v>37.432223999999998</v>
      </c>
      <c r="S135" s="79">
        <v>35.351402</v>
      </c>
      <c r="T135" s="79">
        <v>0</v>
      </c>
      <c r="U135" s="79">
        <v>0</v>
      </c>
      <c r="V135" s="79">
        <v>0</v>
      </c>
      <c r="W135" s="79">
        <v>0</v>
      </c>
      <c r="X135" s="79">
        <v>0</v>
      </c>
      <c r="Y135" s="79">
        <v>0</v>
      </c>
      <c r="Z135" s="79">
        <v>0</v>
      </c>
      <c r="AA135" s="79">
        <v>0</v>
      </c>
      <c r="AB135" s="79">
        <v>0</v>
      </c>
      <c r="AC135" s="79">
        <v>0</v>
      </c>
      <c r="AD135" s="79">
        <v>0</v>
      </c>
      <c r="AE135" s="79">
        <v>0</v>
      </c>
      <c r="AF135" s="79">
        <v>0</v>
      </c>
      <c r="AG135" s="79">
        <v>0</v>
      </c>
      <c r="AH135" s="79">
        <v>0</v>
      </c>
      <c r="AI135" s="79">
        <v>0</v>
      </c>
      <c r="AJ135" s="79">
        <v>0</v>
      </c>
      <c r="AK135" s="79">
        <v>0</v>
      </c>
      <c r="AL135" s="79">
        <v>0</v>
      </c>
      <c r="AM135" s="80" t="s">
        <v>558</v>
      </c>
    </row>
    <row r="136" spans="1:39" ht="15" customHeight="1">
      <c r="A136" s="74" t="s">
        <v>566</v>
      </c>
      <c r="B136" s="78" t="s">
        <v>446</v>
      </c>
      <c r="C136" s="79">
        <v>68</v>
      </c>
      <c r="D136" s="79">
        <v>59.940170000000002</v>
      </c>
      <c r="E136" s="79">
        <v>58.433425999999997</v>
      </c>
      <c r="F136" s="79">
        <v>56.977775999999999</v>
      </c>
      <c r="G136" s="79">
        <v>55.569569000000001</v>
      </c>
      <c r="H136" s="79">
        <v>54.100853000000001</v>
      </c>
      <c r="I136" s="79">
        <v>53.059265000000003</v>
      </c>
      <c r="J136" s="79">
        <v>51.707149999999999</v>
      </c>
      <c r="K136" s="79">
        <v>49.998924000000002</v>
      </c>
      <c r="L136" s="79">
        <v>47.717072000000002</v>
      </c>
      <c r="M136" s="79">
        <v>44.968978999999997</v>
      </c>
      <c r="N136" s="79">
        <v>41.618298000000003</v>
      </c>
      <c r="O136" s="79">
        <v>37.703133000000001</v>
      </c>
      <c r="P136" s="79">
        <v>33.209758999999998</v>
      </c>
      <c r="Q136" s="79">
        <v>28.501819999999999</v>
      </c>
      <c r="R136" s="79">
        <v>23.485703999999998</v>
      </c>
      <c r="S136" s="79">
        <v>19.75564</v>
      </c>
      <c r="T136" s="79">
        <v>2.8420800000000002</v>
      </c>
      <c r="U136" s="79">
        <v>1.546945</v>
      </c>
      <c r="V136" s="79">
        <v>0.71879599999999999</v>
      </c>
      <c r="W136" s="79">
        <v>0.34297299999999997</v>
      </c>
      <c r="X136" s="79">
        <v>0.182866</v>
      </c>
      <c r="Y136" s="79">
        <v>0.119829</v>
      </c>
      <c r="Z136" s="79">
        <v>7.9844999999999999E-2</v>
      </c>
      <c r="AA136" s="79">
        <v>5.3496000000000002E-2</v>
      </c>
      <c r="AB136" s="79">
        <v>0</v>
      </c>
      <c r="AC136" s="79">
        <v>0</v>
      </c>
      <c r="AD136" s="79">
        <v>0</v>
      </c>
      <c r="AE136" s="79">
        <v>0</v>
      </c>
      <c r="AF136" s="79">
        <v>0</v>
      </c>
      <c r="AG136" s="79">
        <v>0</v>
      </c>
      <c r="AH136" s="79">
        <v>0</v>
      </c>
      <c r="AI136" s="79">
        <v>0</v>
      </c>
      <c r="AJ136" s="79">
        <v>0</v>
      </c>
      <c r="AK136" s="79">
        <v>0</v>
      </c>
      <c r="AL136" s="79">
        <v>0</v>
      </c>
      <c r="AM136" s="80" t="s">
        <v>558</v>
      </c>
    </row>
    <row r="137" spans="1:39" ht="15" customHeight="1">
      <c r="A137" s="74" t="s">
        <v>567</v>
      </c>
      <c r="B137" s="78" t="s">
        <v>435</v>
      </c>
      <c r="C137" s="79">
        <v>39</v>
      </c>
      <c r="D137" s="79">
        <v>35.762000999999998</v>
      </c>
      <c r="E137" s="79">
        <v>34.685822000000002</v>
      </c>
      <c r="F137" s="79">
        <v>33.613070999999998</v>
      </c>
      <c r="G137" s="79">
        <v>32.494594999999997</v>
      </c>
      <c r="H137" s="79">
        <v>31.305140999999999</v>
      </c>
      <c r="I137" s="79">
        <v>30.523347999999999</v>
      </c>
      <c r="J137" s="79">
        <v>29.502842000000001</v>
      </c>
      <c r="K137" s="79">
        <v>28.237883</v>
      </c>
      <c r="L137" s="79">
        <v>26.638007999999999</v>
      </c>
      <c r="M137" s="79">
        <v>24.622312999999998</v>
      </c>
      <c r="N137" s="79">
        <v>22.156609</v>
      </c>
      <c r="O137" s="79">
        <v>19.140488000000001</v>
      </c>
      <c r="P137" s="79">
        <v>15.551170000000001</v>
      </c>
      <c r="Q137" s="79">
        <v>11.743727</v>
      </c>
      <c r="R137" s="79">
        <v>7.6365860000000003</v>
      </c>
      <c r="S137" s="79">
        <v>4.816427</v>
      </c>
      <c r="T137" s="79">
        <v>2.8420800000000002</v>
      </c>
      <c r="U137" s="79">
        <v>1.546945</v>
      </c>
      <c r="V137" s="79">
        <v>0.71879599999999999</v>
      </c>
      <c r="W137" s="79">
        <v>0.34297299999999997</v>
      </c>
      <c r="X137" s="79">
        <v>0.182866</v>
      </c>
      <c r="Y137" s="79">
        <v>0.119829</v>
      </c>
      <c r="Z137" s="79">
        <v>7.9844999999999999E-2</v>
      </c>
      <c r="AA137" s="79">
        <v>5.3496000000000002E-2</v>
      </c>
      <c r="AB137" s="79">
        <v>0</v>
      </c>
      <c r="AC137" s="79">
        <v>0</v>
      </c>
      <c r="AD137" s="79">
        <v>0</v>
      </c>
      <c r="AE137" s="79">
        <v>0</v>
      </c>
      <c r="AF137" s="79">
        <v>0</v>
      </c>
      <c r="AG137" s="79">
        <v>0</v>
      </c>
      <c r="AH137" s="79">
        <v>0</v>
      </c>
      <c r="AI137" s="79">
        <v>0</v>
      </c>
      <c r="AJ137" s="79">
        <v>0</v>
      </c>
      <c r="AK137" s="79">
        <v>0</v>
      </c>
      <c r="AL137" s="79">
        <v>0</v>
      </c>
      <c r="AM137" s="80" t="s">
        <v>558</v>
      </c>
    </row>
    <row r="138" spans="1:39" ht="15" customHeight="1">
      <c r="A138" s="74" t="s">
        <v>568</v>
      </c>
      <c r="B138" s="78" t="s">
        <v>437</v>
      </c>
      <c r="C138" s="79">
        <v>5</v>
      </c>
      <c r="D138" s="79">
        <v>0.35816999999999999</v>
      </c>
      <c r="E138" s="79">
        <v>0.13705600000000001</v>
      </c>
      <c r="F138" s="79">
        <v>0</v>
      </c>
      <c r="G138" s="79">
        <v>0</v>
      </c>
      <c r="H138" s="79">
        <v>0</v>
      </c>
      <c r="I138" s="79">
        <v>0</v>
      </c>
      <c r="J138" s="79">
        <v>0</v>
      </c>
      <c r="K138" s="79">
        <v>0</v>
      </c>
      <c r="L138" s="79">
        <v>0</v>
      </c>
      <c r="M138" s="79">
        <v>0</v>
      </c>
      <c r="N138" s="79">
        <v>0</v>
      </c>
      <c r="O138" s="79">
        <v>0</v>
      </c>
      <c r="P138" s="79">
        <v>0</v>
      </c>
      <c r="Q138" s="79">
        <v>0</v>
      </c>
      <c r="R138" s="79">
        <v>0</v>
      </c>
      <c r="S138" s="79">
        <v>0</v>
      </c>
      <c r="T138" s="79">
        <v>0</v>
      </c>
      <c r="U138" s="79">
        <v>0</v>
      </c>
      <c r="V138" s="79">
        <v>0</v>
      </c>
      <c r="W138" s="79">
        <v>0</v>
      </c>
      <c r="X138" s="79">
        <v>0</v>
      </c>
      <c r="Y138" s="79">
        <v>0</v>
      </c>
      <c r="Z138" s="79">
        <v>0</v>
      </c>
      <c r="AA138" s="79">
        <v>0</v>
      </c>
      <c r="AB138" s="79">
        <v>0</v>
      </c>
      <c r="AC138" s="79">
        <v>0</v>
      </c>
      <c r="AD138" s="79">
        <v>0</v>
      </c>
      <c r="AE138" s="79">
        <v>0</v>
      </c>
      <c r="AF138" s="79">
        <v>0</v>
      </c>
      <c r="AG138" s="79">
        <v>0</v>
      </c>
      <c r="AH138" s="79">
        <v>0</v>
      </c>
      <c r="AI138" s="79">
        <v>0</v>
      </c>
      <c r="AJ138" s="79">
        <v>0</v>
      </c>
      <c r="AK138" s="79">
        <v>0</v>
      </c>
      <c r="AL138" s="79">
        <v>0</v>
      </c>
      <c r="AM138" s="80" t="s">
        <v>558</v>
      </c>
    </row>
    <row r="139" spans="1:39" ht="15" customHeight="1">
      <c r="A139" s="74" t="s">
        <v>569</v>
      </c>
      <c r="B139" s="78" t="s">
        <v>439</v>
      </c>
      <c r="C139" s="79">
        <v>24</v>
      </c>
      <c r="D139" s="79">
        <v>23.82</v>
      </c>
      <c r="E139" s="79">
        <v>23.610548000000001</v>
      </c>
      <c r="F139" s="79">
        <v>23.364706000000002</v>
      </c>
      <c r="G139" s="79">
        <v>23.074974000000001</v>
      </c>
      <c r="H139" s="79">
        <v>22.795712000000002</v>
      </c>
      <c r="I139" s="79">
        <v>22.535917000000001</v>
      </c>
      <c r="J139" s="79">
        <v>22.204308000000001</v>
      </c>
      <c r="K139" s="79">
        <v>21.761043999999998</v>
      </c>
      <c r="L139" s="79">
        <v>21.079062</v>
      </c>
      <c r="M139" s="79">
        <v>20.346664000000001</v>
      </c>
      <c r="N139" s="79">
        <v>19.461689</v>
      </c>
      <c r="O139" s="79">
        <v>18.562643000000001</v>
      </c>
      <c r="P139" s="79">
        <v>17.658588000000002</v>
      </c>
      <c r="Q139" s="79">
        <v>16.758092999999999</v>
      </c>
      <c r="R139" s="79">
        <v>15.849119</v>
      </c>
      <c r="S139" s="79">
        <v>14.939213000000001</v>
      </c>
      <c r="T139" s="79">
        <v>0</v>
      </c>
      <c r="U139" s="79">
        <v>0</v>
      </c>
      <c r="V139" s="79">
        <v>0</v>
      </c>
      <c r="W139" s="79">
        <v>0</v>
      </c>
      <c r="X139" s="79">
        <v>0</v>
      </c>
      <c r="Y139" s="79">
        <v>0</v>
      </c>
      <c r="Z139" s="79">
        <v>0</v>
      </c>
      <c r="AA139" s="79">
        <v>0</v>
      </c>
      <c r="AB139" s="79">
        <v>0</v>
      </c>
      <c r="AC139" s="79">
        <v>0</v>
      </c>
      <c r="AD139" s="79">
        <v>0</v>
      </c>
      <c r="AE139" s="79">
        <v>0</v>
      </c>
      <c r="AF139" s="79">
        <v>0</v>
      </c>
      <c r="AG139" s="79">
        <v>0</v>
      </c>
      <c r="AH139" s="79">
        <v>0</v>
      </c>
      <c r="AI139" s="79">
        <v>0</v>
      </c>
      <c r="AJ139" s="79">
        <v>0</v>
      </c>
      <c r="AK139" s="79">
        <v>0</v>
      </c>
      <c r="AL139" s="79">
        <v>0</v>
      </c>
      <c r="AM139" s="80" t="s">
        <v>558</v>
      </c>
    </row>
    <row r="140" spans="1:39" ht="15" customHeight="1">
      <c r="A140" s="74" t="s">
        <v>570</v>
      </c>
      <c r="B140" s="78" t="s">
        <v>451</v>
      </c>
      <c r="C140" s="79">
        <v>134</v>
      </c>
      <c r="D140" s="79">
        <v>116.557068</v>
      </c>
      <c r="E140" s="79">
        <v>106.218979</v>
      </c>
      <c r="F140" s="79">
        <v>100.300156</v>
      </c>
      <c r="G140" s="79">
        <v>96.180969000000005</v>
      </c>
      <c r="H140" s="79">
        <v>90.344040000000007</v>
      </c>
      <c r="I140" s="79">
        <v>84.853156999999996</v>
      </c>
      <c r="J140" s="79">
        <v>78.769501000000005</v>
      </c>
      <c r="K140" s="79">
        <v>71.753304</v>
      </c>
      <c r="L140" s="79">
        <v>66.282616000000004</v>
      </c>
      <c r="M140" s="79">
        <v>63.795749999999998</v>
      </c>
      <c r="N140" s="79">
        <v>61.802833999999997</v>
      </c>
      <c r="O140" s="79">
        <v>59.070377000000001</v>
      </c>
      <c r="P140" s="79">
        <v>56.044842000000003</v>
      </c>
      <c r="Q140" s="79">
        <v>53.379500999999998</v>
      </c>
      <c r="R140" s="79">
        <v>51.850479</v>
      </c>
      <c r="S140" s="79">
        <v>25.288547999999999</v>
      </c>
      <c r="T140" s="79">
        <v>2.7242470000000001</v>
      </c>
      <c r="U140" s="79">
        <v>2.578932</v>
      </c>
      <c r="V140" s="79">
        <v>2.4535399999999998</v>
      </c>
      <c r="W140" s="79">
        <v>2.3548800000000001</v>
      </c>
      <c r="X140" s="79">
        <v>2.2743920000000002</v>
      </c>
      <c r="Y140" s="79">
        <v>2.2096119999999999</v>
      </c>
      <c r="Z140" s="79">
        <v>1.15818</v>
      </c>
      <c r="AA140" s="79">
        <v>1.1178969999999999</v>
      </c>
      <c r="AB140" s="79">
        <v>1.086776</v>
      </c>
      <c r="AC140" s="79">
        <v>0.87118399999999996</v>
      </c>
      <c r="AD140" s="79">
        <v>4.5239000000000001E-2</v>
      </c>
      <c r="AE140" s="79">
        <v>3.2030999999999997E-2</v>
      </c>
      <c r="AF140" s="79">
        <v>1.7596000000000001E-2</v>
      </c>
      <c r="AG140" s="79">
        <v>1.2317E-2</v>
      </c>
      <c r="AH140" s="79">
        <v>8.4989999999999996E-3</v>
      </c>
      <c r="AI140" s="79">
        <v>5.7790000000000003E-3</v>
      </c>
      <c r="AJ140" s="79">
        <v>3.872E-3</v>
      </c>
      <c r="AK140" s="79">
        <v>0</v>
      </c>
      <c r="AL140" s="79">
        <v>0</v>
      </c>
      <c r="AM140" s="80" t="s">
        <v>558</v>
      </c>
    </row>
    <row r="141" spans="1:39" ht="15" customHeight="1">
      <c r="A141" s="74" t="s">
        <v>571</v>
      </c>
      <c r="B141" s="78" t="s">
        <v>435</v>
      </c>
      <c r="C141" s="79">
        <v>68</v>
      </c>
      <c r="D141" s="79">
        <v>51.783993000000002</v>
      </c>
      <c r="E141" s="79">
        <v>42.551212</v>
      </c>
      <c r="F141" s="79">
        <v>37.650866999999998</v>
      </c>
      <c r="G141" s="79">
        <v>34.503222999999998</v>
      </c>
      <c r="H141" s="79">
        <v>29.739571000000002</v>
      </c>
      <c r="I141" s="79">
        <v>25.408878000000001</v>
      </c>
      <c r="J141" s="79">
        <v>20.424896</v>
      </c>
      <c r="K141" s="79">
        <v>14.880871000000001</v>
      </c>
      <c r="L141" s="79">
        <v>10.704217</v>
      </c>
      <c r="M141" s="79">
        <v>8.9258860000000002</v>
      </c>
      <c r="N141" s="79">
        <v>7.6888620000000003</v>
      </c>
      <c r="O141" s="79">
        <v>5.83</v>
      </c>
      <c r="P141" s="79">
        <v>3.941697</v>
      </c>
      <c r="Q141" s="79">
        <v>2.5512860000000002</v>
      </c>
      <c r="R141" s="79">
        <v>2.4410289999999999</v>
      </c>
      <c r="S141" s="79">
        <v>2.3484129999999999</v>
      </c>
      <c r="T141" s="79">
        <v>2.2717619999999998</v>
      </c>
      <c r="U141" s="79">
        <v>2.209257</v>
      </c>
      <c r="V141" s="79">
        <v>2.1590349999999998</v>
      </c>
      <c r="W141" s="79">
        <v>2.1192760000000002</v>
      </c>
      <c r="X141" s="79">
        <v>2.0882640000000001</v>
      </c>
      <c r="Y141" s="79">
        <v>2.0644330000000002</v>
      </c>
      <c r="Z141" s="79">
        <v>1.046392</v>
      </c>
      <c r="AA141" s="79">
        <v>1.0329379999999999</v>
      </c>
      <c r="AB141" s="79">
        <v>1.0230570000000001</v>
      </c>
      <c r="AC141" s="79">
        <v>0.82403199999999999</v>
      </c>
      <c r="AD141" s="79">
        <v>1.0817999999999999E-2</v>
      </c>
      <c r="AE141" s="79">
        <v>7.2480000000000001E-3</v>
      </c>
      <c r="AF141" s="79">
        <v>0</v>
      </c>
      <c r="AG141" s="79">
        <v>0</v>
      </c>
      <c r="AH141" s="79">
        <v>0</v>
      </c>
      <c r="AI141" s="79">
        <v>0</v>
      </c>
      <c r="AJ141" s="79">
        <v>0</v>
      </c>
      <c r="AK141" s="79">
        <v>0</v>
      </c>
      <c r="AL141" s="79">
        <v>0</v>
      </c>
      <c r="AM141" s="80" t="s">
        <v>558</v>
      </c>
    </row>
    <row r="142" spans="1:39" ht="15" customHeight="1">
      <c r="A142" s="74" t="s">
        <v>572</v>
      </c>
      <c r="B142" s="78" t="s">
        <v>437</v>
      </c>
      <c r="C142" s="79">
        <v>8</v>
      </c>
      <c r="D142" s="79">
        <v>6.9090720000000001</v>
      </c>
      <c r="E142" s="79">
        <v>6.0048170000000001</v>
      </c>
      <c r="F142" s="79">
        <v>5.2564840000000004</v>
      </c>
      <c r="G142" s="79">
        <v>4.6150640000000003</v>
      </c>
      <c r="H142" s="79">
        <v>3.9227979999999998</v>
      </c>
      <c r="I142" s="79">
        <v>3.2027929999999998</v>
      </c>
      <c r="J142" s="79">
        <v>2.5813459999999999</v>
      </c>
      <c r="K142" s="79">
        <v>1.9405589999999999</v>
      </c>
      <c r="L142" s="79">
        <v>1.1839040000000001</v>
      </c>
      <c r="M142" s="79">
        <v>1.1001920000000001</v>
      </c>
      <c r="N142" s="79">
        <v>1.0741419999999999</v>
      </c>
      <c r="O142" s="79">
        <v>1.0541240000000001</v>
      </c>
      <c r="P142" s="79">
        <v>0.90896900000000003</v>
      </c>
      <c r="Q142" s="79">
        <v>0.775868</v>
      </c>
      <c r="R142" s="79">
        <v>0.65533799999999998</v>
      </c>
      <c r="S142" s="79">
        <v>0.54757800000000001</v>
      </c>
      <c r="T142" s="79">
        <v>0.452486</v>
      </c>
      <c r="U142" s="79">
        <v>0.36967499999999998</v>
      </c>
      <c r="V142" s="79">
        <v>0.29450500000000002</v>
      </c>
      <c r="W142" s="79">
        <v>0.23560400000000001</v>
      </c>
      <c r="X142" s="79">
        <v>0.18612699999999999</v>
      </c>
      <c r="Y142" s="79">
        <v>0.145179</v>
      </c>
      <c r="Z142" s="79">
        <v>0.111788</v>
      </c>
      <c r="AA142" s="79">
        <v>8.4959000000000007E-2</v>
      </c>
      <c r="AB142" s="79">
        <v>6.3718999999999998E-2</v>
      </c>
      <c r="AC142" s="79">
        <v>4.7151999999999999E-2</v>
      </c>
      <c r="AD142" s="79">
        <v>3.4421E-2</v>
      </c>
      <c r="AE142" s="79">
        <v>2.4782999999999999E-2</v>
      </c>
      <c r="AF142" s="79">
        <v>1.7596000000000001E-2</v>
      </c>
      <c r="AG142" s="79">
        <v>1.2317E-2</v>
      </c>
      <c r="AH142" s="79">
        <v>8.4989999999999996E-3</v>
      </c>
      <c r="AI142" s="79">
        <v>5.7790000000000003E-3</v>
      </c>
      <c r="AJ142" s="79">
        <v>3.872E-3</v>
      </c>
      <c r="AK142" s="79">
        <v>0</v>
      </c>
      <c r="AL142" s="79">
        <v>0</v>
      </c>
      <c r="AM142" s="80" t="s">
        <v>558</v>
      </c>
    </row>
    <row r="143" spans="1:39" ht="15" customHeight="1">
      <c r="A143" s="74" t="s">
        <v>573</v>
      </c>
      <c r="B143" s="78" t="s">
        <v>439</v>
      </c>
      <c r="C143" s="79">
        <v>58</v>
      </c>
      <c r="D143" s="79">
        <v>57.863998000000002</v>
      </c>
      <c r="E143" s="79">
        <v>57.662948999999998</v>
      </c>
      <c r="F143" s="79">
        <v>57.392806999999998</v>
      </c>
      <c r="G143" s="79">
        <v>57.062679000000003</v>
      </c>
      <c r="H143" s="79">
        <v>56.681674999999998</v>
      </c>
      <c r="I143" s="79">
        <v>56.241486000000002</v>
      </c>
      <c r="J143" s="79">
        <v>55.763255999999998</v>
      </c>
      <c r="K143" s="79">
        <v>54.931873000000003</v>
      </c>
      <c r="L143" s="79">
        <v>54.394497000000001</v>
      </c>
      <c r="M143" s="79">
        <v>53.769672</v>
      </c>
      <c r="N143" s="79">
        <v>53.039828999999997</v>
      </c>
      <c r="O143" s="79">
        <v>52.186253000000001</v>
      </c>
      <c r="P143" s="79">
        <v>51.194175999999999</v>
      </c>
      <c r="Q143" s="79">
        <v>50.052349</v>
      </c>
      <c r="R143" s="79">
        <v>48.754111999999999</v>
      </c>
      <c r="S143" s="79">
        <v>22.392555000000002</v>
      </c>
      <c r="T143" s="79">
        <v>0</v>
      </c>
      <c r="U143" s="79">
        <v>0</v>
      </c>
      <c r="V143" s="79">
        <v>0</v>
      </c>
      <c r="W143" s="79">
        <v>0</v>
      </c>
      <c r="X143" s="79">
        <v>0</v>
      </c>
      <c r="Y143" s="79">
        <v>0</v>
      </c>
      <c r="Z143" s="79">
        <v>0</v>
      </c>
      <c r="AA143" s="79">
        <v>0</v>
      </c>
      <c r="AB143" s="79">
        <v>0</v>
      </c>
      <c r="AC143" s="79">
        <v>0</v>
      </c>
      <c r="AD143" s="79">
        <v>0</v>
      </c>
      <c r="AE143" s="79">
        <v>0</v>
      </c>
      <c r="AF143" s="79">
        <v>0</v>
      </c>
      <c r="AG143" s="79">
        <v>0</v>
      </c>
      <c r="AH143" s="79">
        <v>0</v>
      </c>
      <c r="AI143" s="79">
        <v>0</v>
      </c>
      <c r="AJ143" s="79">
        <v>0</v>
      </c>
      <c r="AK143" s="79">
        <v>0</v>
      </c>
      <c r="AL143" s="79">
        <v>0</v>
      </c>
      <c r="AM143" s="80" t="s">
        <v>558</v>
      </c>
    </row>
    <row r="144" spans="1:39" ht="15" customHeight="1">
      <c r="A144" s="74" t="s">
        <v>574</v>
      </c>
      <c r="B144" s="78" t="s">
        <v>456</v>
      </c>
      <c r="C144" s="79">
        <v>292</v>
      </c>
      <c r="D144" s="79">
        <v>275.94491599999998</v>
      </c>
      <c r="E144" s="79">
        <v>257.203979</v>
      </c>
      <c r="F144" s="79">
        <v>237.50405900000001</v>
      </c>
      <c r="G144" s="79">
        <v>216.67025799999999</v>
      </c>
      <c r="H144" s="79">
        <v>193.17532299999999</v>
      </c>
      <c r="I144" s="79">
        <v>166.278595</v>
      </c>
      <c r="J144" s="79">
        <v>134.08282500000001</v>
      </c>
      <c r="K144" s="79">
        <v>113.419579</v>
      </c>
      <c r="L144" s="79">
        <v>104.375412</v>
      </c>
      <c r="M144" s="79">
        <v>94.807732000000001</v>
      </c>
      <c r="N144" s="79">
        <v>81.759758000000005</v>
      </c>
      <c r="O144" s="79">
        <v>71.208611000000005</v>
      </c>
      <c r="P144" s="79">
        <v>59.186176000000003</v>
      </c>
      <c r="Q144" s="79">
        <v>51.866394</v>
      </c>
      <c r="R144" s="79">
        <v>46.454742000000003</v>
      </c>
      <c r="S144" s="79">
        <v>37.676082999999998</v>
      </c>
      <c r="T144" s="79">
        <v>29.019817</v>
      </c>
      <c r="U144" s="79">
        <v>29</v>
      </c>
      <c r="V144" s="79">
        <v>24.036778999999999</v>
      </c>
      <c r="W144" s="79">
        <v>24</v>
      </c>
      <c r="X144" s="79">
        <v>24</v>
      </c>
      <c r="Y144" s="79">
        <v>22</v>
      </c>
      <c r="Z144" s="79">
        <v>22</v>
      </c>
      <c r="AA144" s="79">
        <v>22</v>
      </c>
      <c r="AB144" s="79">
        <v>21.130569000000001</v>
      </c>
      <c r="AC144" s="79">
        <v>14</v>
      </c>
      <c r="AD144" s="79">
        <v>13</v>
      </c>
      <c r="AE144" s="79">
        <v>11</v>
      </c>
      <c r="AF144" s="79">
        <v>10</v>
      </c>
      <c r="AG144" s="79">
        <v>10</v>
      </c>
      <c r="AH144" s="79">
        <v>5</v>
      </c>
      <c r="AI144" s="79">
        <v>5</v>
      </c>
      <c r="AJ144" s="79">
        <v>4</v>
      </c>
      <c r="AK144" s="79">
        <v>3</v>
      </c>
      <c r="AL144" s="79">
        <v>2</v>
      </c>
      <c r="AM144" s="80">
        <v>-0.134903</v>
      </c>
    </row>
    <row r="145" spans="1:39" ht="15" customHeight="1">
      <c r="A145" s="74" t="s">
        <v>575</v>
      </c>
      <c r="B145" s="78" t="s">
        <v>435</v>
      </c>
      <c r="C145" s="79">
        <v>102</v>
      </c>
      <c r="D145" s="79">
        <v>99.352599999999995</v>
      </c>
      <c r="E145" s="79">
        <v>96.114440999999999</v>
      </c>
      <c r="F145" s="79">
        <v>92.816162000000006</v>
      </c>
      <c r="G145" s="79">
        <v>88.776511999999997</v>
      </c>
      <c r="H145" s="79">
        <v>85.505195999999998</v>
      </c>
      <c r="I145" s="79">
        <v>82.008194000000003</v>
      </c>
      <c r="J145" s="79">
        <v>77.650268999999994</v>
      </c>
      <c r="K145" s="79">
        <v>74.318207000000001</v>
      </c>
      <c r="L145" s="79">
        <v>71.566413999999995</v>
      </c>
      <c r="M145" s="79">
        <v>66.558952000000005</v>
      </c>
      <c r="N145" s="79">
        <v>57.810634999999998</v>
      </c>
      <c r="O145" s="79">
        <v>49.375903999999998</v>
      </c>
      <c r="P145" s="79">
        <v>41.091248</v>
      </c>
      <c r="Q145" s="79">
        <v>37.014834999999998</v>
      </c>
      <c r="R145" s="79">
        <v>35.181365999999997</v>
      </c>
      <c r="S145" s="79">
        <v>30</v>
      </c>
      <c r="T145" s="79">
        <v>25</v>
      </c>
      <c r="U145" s="79">
        <v>25</v>
      </c>
      <c r="V145" s="79">
        <v>21</v>
      </c>
      <c r="W145" s="79">
        <v>21</v>
      </c>
      <c r="X145" s="79">
        <v>21</v>
      </c>
      <c r="Y145" s="79">
        <v>19</v>
      </c>
      <c r="Z145" s="79">
        <v>19</v>
      </c>
      <c r="AA145" s="79">
        <v>19</v>
      </c>
      <c r="AB145" s="79">
        <v>19</v>
      </c>
      <c r="AC145" s="79">
        <v>14</v>
      </c>
      <c r="AD145" s="79">
        <v>13</v>
      </c>
      <c r="AE145" s="79">
        <v>11</v>
      </c>
      <c r="AF145" s="79">
        <v>10</v>
      </c>
      <c r="AG145" s="79">
        <v>10</v>
      </c>
      <c r="AH145" s="79">
        <v>5</v>
      </c>
      <c r="AI145" s="79">
        <v>5</v>
      </c>
      <c r="AJ145" s="79">
        <v>4</v>
      </c>
      <c r="AK145" s="79">
        <v>3</v>
      </c>
      <c r="AL145" s="79">
        <v>2</v>
      </c>
      <c r="AM145" s="80">
        <v>-0.108517</v>
      </c>
    </row>
    <row r="146" spans="1:39" ht="15" customHeight="1">
      <c r="A146" s="74" t="s">
        <v>576</v>
      </c>
      <c r="B146" s="78" t="s">
        <v>437</v>
      </c>
      <c r="C146" s="79">
        <v>41</v>
      </c>
      <c r="D146" s="79">
        <v>38.374527</v>
      </c>
      <c r="E146" s="79">
        <v>34.706263999999997</v>
      </c>
      <c r="F146" s="79">
        <v>31.842167</v>
      </c>
      <c r="G146" s="79">
        <v>30.885587999999998</v>
      </c>
      <c r="H146" s="79">
        <v>29.495369</v>
      </c>
      <c r="I146" s="79">
        <v>27.723106000000001</v>
      </c>
      <c r="J146" s="79">
        <v>24.975398999999999</v>
      </c>
      <c r="K146" s="79">
        <v>23.472857999999999</v>
      </c>
      <c r="L146" s="79">
        <v>22.123899000000002</v>
      </c>
      <c r="M146" s="79">
        <v>21.142609</v>
      </c>
      <c r="N146" s="79">
        <v>19.327760999999999</v>
      </c>
      <c r="O146" s="79">
        <v>19.033875999999999</v>
      </c>
      <c r="P146" s="79">
        <v>17.023375000000001</v>
      </c>
      <c r="Q146" s="79">
        <v>14.553008</v>
      </c>
      <c r="R146" s="79">
        <v>11.01065</v>
      </c>
      <c r="S146" s="79">
        <v>7.4461979999999999</v>
      </c>
      <c r="T146" s="79">
        <v>4.0198169999999998</v>
      </c>
      <c r="U146" s="79">
        <v>4</v>
      </c>
      <c r="V146" s="79">
        <v>3.0367799999999998</v>
      </c>
      <c r="W146" s="79">
        <v>3</v>
      </c>
      <c r="X146" s="79">
        <v>3</v>
      </c>
      <c r="Y146" s="79">
        <v>3</v>
      </c>
      <c r="Z146" s="79">
        <v>3</v>
      </c>
      <c r="AA146" s="79">
        <v>3</v>
      </c>
      <c r="AB146" s="79">
        <v>2.1305689999999999</v>
      </c>
      <c r="AC146" s="79">
        <v>0</v>
      </c>
      <c r="AD146" s="79">
        <v>0</v>
      </c>
      <c r="AE146" s="79">
        <v>0</v>
      </c>
      <c r="AF146" s="79">
        <v>0</v>
      </c>
      <c r="AG146" s="79">
        <v>0</v>
      </c>
      <c r="AH146" s="79">
        <v>0</v>
      </c>
      <c r="AI146" s="79">
        <v>0</v>
      </c>
      <c r="AJ146" s="79">
        <v>0</v>
      </c>
      <c r="AK146" s="79">
        <v>0</v>
      </c>
      <c r="AL146" s="79">
        <v>0</v>
      </c>
      <c r="AM146" s="80" t="s">
        <v>558</v>
      </c>
    </row>
    <row r="147" spans="1:39" ht="15" customHeight="1">
      <c r="A147" s="74" t="s">
        <v>577</v>
      </c>
      <c r="B147" s="78" t="s">
        <v>439</v>
      </c>
      <c r="C147" s="79">
        <v>149</v>
      </c>
      <c r="D147" s="79">
        <v>138.21778900000001</v>
      </c>
      <c r="E147" s="79">
        <v>126.38327</v>
      </c>
      <c r="F147" s="79">
        <v>112.84573399999999</v>
      </c>
      <c r="G147" s="79">
        <v>97.008148000000006</v>
      </c>
      <c r="H147" s="79">
        <v>78.174758999999995</v>
      </c>
      <c r="I147" s="79">
        <v>56.547294999999998</v>
      </c>
      <c r="J147" s="79">
        <v>31.457148</v>
      </c>
      <c r="K147" s="79">
        <v>15.62852</v>
      </c>
      <c r="L147" s="79">
        <v>10.685095</v>
      </c>
      <c r="M147" s="79">
        <v>7.1061719999999999</v>
      </c>
      <c r="N147" s="79">
        <v>4.6213569999999997</v>
      </c>
      <c r="O147" s="79">
        <v>2.798826</v>
      </c>
      <c r="P147" s="79">
        <v>1.071553</v>
      </c>
      <c r="Q147" s="79">
        <v>0.29854999999999998</v>
      </c>
      <c r="R147" s="79">
        <v>0.26272400000000001</v>
      </c>
      <c r="S147" s="79">
        <v>0.22988400000000001</v>
      </c>
      <c r="T147" s="79">
        <v>0</v>
      </c>
      <c r="U147" s="79">
        <v>0</v>
      </c>
      <c r="V147" s="79">
        <v>0</v>
      </c>
      <c r="W147" s="79">
        <v>0</v>
      </c>
      <c r="X147" s="79">
        <v>0</v>
      </c>
      <c r="Y147" s="79">
        <v>0</v>
      </c>
      <c r="Z147" s="79">
        <v>0</v>
      </c>
      <c r="AA147" s="79">
        <v>0</v>
      </c>
      <c r="AB147" s="79">
        <v>0</v>
      </c>
      <c r="AC147" s="79">
        <v>0</v>
      </c>
      <c r="AD147" s="79">
        <v>0</v>
      </c>
      <c r="AE147" s="79">
        <v>0</v>
      </c>
      <c r="AF147" s="79">
        <v>0</v>
      </c>
      <c r="AG147" s="79">
        <v>0</v>
      </c>
      <c r="AH147" s="79">
        <v>0</v>
      </c>
      <c r="AI147" s="79">
        <v>0</v>
      </c>
      <c r="AJ147" s="79">
        <v>0</v>
      </c>
      <c r="AK147" s="79">
        <v>0</v>
      </c>
      <c r="AL147" s="79">
        <v>0</v>
      </c>
      <c r="AM147" s="80" t="s">
        <v>558</v>
      </c>
    </row>
    <row r="148" spans="1:39" ht="15" customHeight="1">
      <c r="A148" s="74" t="s">
        <v>578</v>
      </c>
      <c r="B148" s="78" t="s">
        <v>461</v>
      </c>
      <c r="C148" s="79">
        <v>200</v>
      </c>
      <c r="D148" s="79">
        <v>154.74710099999999</v>
      </c>
      <c r="E148" s="79">
        <v>135.77262899999999</v>
      </c>
      <c r="F148" s="79">
        <v>114.231049</v>
      </c>
      <c r="G148" s="79">
        <v>92.474013999999997</v>
      </c>
      <c r="H148" s="79">
        <v>70.417343000000002</v>
      </c>
      <c r="I148" s="79">
        <v>58.5383</v>
      </c>
      <c r="J148" s="79">
        <v>49.908768000000002</v>
      </c>
      <c r="K148" s="79">
        <v>41.139111</v>
      </c>
      <c r="L148" s="79">
        <v>31.258845999999998</v>
      </c>
      <c r="M148" s="79">
        <v>21.131091999999999</v>
      </c>
      <c r="N148" s="79">
        <v>14.040281999999999</v>
      </c>
      <c r="O148" s="79">
        <v>11.075616999999999</v>
      </c>
      <c r="P148" s="79">
        <v>8.6167599999999993</v>
      </c>
      <c r="Q148" s="79">
        <v>7.0741969999999998</v>
      </c>
      <c r="R148" s="79">
        <v>5.7794610000000004</v>
      </c>
      <c r="S148" s="79">
        <v>5.247681</v>
      </c>
      <c r="T148" s="79">
        <v>4.1727720000000001</v>
      </c>
      <c r="U148" s="79">
        <v>4.0740970000000001</v>
      </c>
      <c r="V148" s="79">
        <v>4.0112990000000002</v>
      </c>
      <c r="W148" s="79">
        <v>4</v>
      </c>
      <c r="X148" s="79">
        <v>4</v>
      </c>
      <c r="Y148" s="79">
        <v>4</v>
      </c>
      <c r="Z148" s="79">
        <v>3.8218450000000002</v>
      </c>
      <c r="AA148" s="79">
        <v>2.973903</v>
      </c>
      <c r="AB148" s="79">
        <v>2.0829610000000001</v>
      </c>
      <c r="AC148" s="79">
        <v>2</v>
      </c>
      <c r="AD148" s="79">
        <v>1.785879</v>
      </c>
      <c r="AE148" s="79">
        <v>0.96047199999999999</v>
      </c>
      <c r="AF148" s="79">
        <v>8.6629999999999999E-2</v>
      </c>
      <c r="AG148" s="79">
        <v>0</v>
      </c>
      <c r="AH148" s="79">
        <v>0</v>
      </c>
      <c r="AI148" s="79">
        <v>0</v>
      </c>
      <c r="AJ148" s="79">
        <v>0</v>
      </c>
      <c r="AK148" s="79">
        <v>0</v>
      </c>
      <c r="AL148" s="79">
        <v>0</v>
      </c>
      <c r="AM148" s="80" t="s">
        <v>558</v>
      </c>
    </row>
    <row r="149" spans="1:39" ht="15" customHeight="1">
      <c r="A149" s="74" t="s">
        <v>579</v>
      </c>
      <c r="B149" s="78" t="s">
        <v>435</v>
      </c>
      <c r="C149" s="79">
        <v>110</v>
      </c>
      <c r="D149" s="79">
        <v>70.331885999999997</v>
      </c>
      <c r="E149" s="79">
        <v>55.258361999999998</v>
      </c>
      <c r="F149" s="79">
        <v>38.710402999999999</v>
      </c>
      <c r="G149" s="79">
        <v>22.793818999999999</v>
      </c>
      <c r="H149" s="79">
        <v>7.0746469999999997</v>
      </c>
      <c r="I149" s="79">
        <v>1.861964</v>
      </c>
      <c r="J149" s="79">
        <v>0.72900100000000001</v>
      </c>
      <c r="K149" s="79">
        <v>0.180698</v>
      </c>
      <c r="L149" s="79">
        <v>6.8002999999999994E-2</v>
      </c>
      <c r="M149" s="79">
        <v>0</v>
      </c>
      <c r="N149" s="79">
        <v>0</v>
      </c>
      <c r="O149" s="79">
        <v>0</v>
      </c>
      <c r="P149" s="79">
        <v>0</v>
      </c>
      <c r="Q149" s="79">
        <v>0</v>
      </c>
      <c r="R149" s="79">
        <v>0</v>
      </c>
      <c r="S149" s="79">
        <v>0</v>
      </c>
      <c r="T149" s="79">
        <v>0</v>
      </c>
      <c r="U149" s="79">
        <v>0</v>
      </c>
      <c r="V149" s="79">
        <v>0</v>
      </c>
      <c r="W149" s="79">
        <v>0</v>
      </c>
      <c r="X149" s="79">
        <v>0</v>
      </c>
      <c r="Y149" s="79">
        <v>0</v>
      </c>
      <c r="Z149" s="79">
        <v>0</v>
      </c>
      <c r="AA149" s="79">
        <v>0</v>
      </c>
      <c r="AB149" s="79">
        <v>0</v>
      </c>
      <c r="AC149" s="79">
        <v>0</v>
      </c>
      <c r="AD149" s="79">
        <v>0</v>
      </c>
      <c r="AE149" s="79">
        <v>0</v>
      </c>
      <c r="AF149" s="79">
        <v>0</v>
      </c>
      <c r="AG149" s="79">
        <v>0</v>
      </c>
      <c r="AH149" s="79">
        <v>0</v>
      </c>
      <c r="AI149" s="79">
        <v>0</v>
      </c>
      <c r="AJ149" s="79">
        <v>0</v>
      </c>
      <c r="AK149" s="79">
        <v>0</v>
      </c>
      <c r="AL149" s="79">
        <v>0</v>
      </c>
      <c r="AM149" s="80" t="s">
        <v>558</v>
      </c>
    </row>
    <row r="150" spans="1:39" ht="15" customHeight="1">
      <c r="A150" s="74" t="s">
        <v>580</v>
      </c>
      <c r="B150" s="78" t="s">
        <v>437</v>
      </c>
      <c r="C150" s="79">
        <v>23</v>
      </c>
      <c r="D150" s="79">
        <v>22.458373999999999</v>
      </c>
      <c r="E150" s="79">
        <v>21.556314</v>
      </c>
      <c r="F150" s="79">
        <v>20.213028000000001</v>
      </c>
      <c r="G150" s="79">
        <v>18.475574000000002</v>
      </c>
      <c r="H150" s="79">
        <v>17.158897</v>
      </c>
      <c r="I150" s="79">
        <v>15.694089999999999</v>
      </c>
      <c r="J150" s="79">
        <v>14.063597</v>
      </c>
      <c r="K150" s="79">
        <v>12.594167000000001</v>
      </c>
      <c r="L150" s="79">
        <v>11.064404</v>
      </c>
      <c r="M150" s="79">
        <v>9.7029420000000002</v>
      </c>
      <c r="N150" s="79">
        <v>8.6810430000000007</v>
      </c>
      <c r="O150" s="79">
        <v>7.3098910000000004</v>
      </c>
      <c r="P150" s="79">
        <v>6.0904049999999996</v>
      </c>
      <c r="Q150" s="79">
        <v>5.2839679999999998</v>
      </c>
      <c r="R150" s="79">
        <v>4.7745889999999997</v>
      </c>
      <c r="S150" s="79">
        <v>4.4269619999999996</v>
      </c>
      <c r="T150" s="79">
        <v>4.1727720000000001</v>
      </c>
      <c r="U150" s="79">
        <v>4.0740970000000001</v>
      </c>
      <c r="V150" s="79">
        <v>4.0112990000000002</v>
      </c>
      <c r="W150" s="79">
        <v>4</v>
      </c>
      <c r="X150" s="79">
        <v>4</v>
      </c>
      <c r="Y150" s="79">
        <v>4</v>
      </c>
      <c r="Z150" s="79">
        <v>3.8218450000000002</v>
      </c>
      <c r="AA150" s="79">
        <v>2.973903</v>
      </c>
      <c r="AB150" s="79">
        <v>2.0829610000000001</v>
      </c>
      <c r="AC150" s="79">
        <v>2</v>
      </c>
      <c r="AD150" s="79">
        <v>1.785879</v>
      </c>
      <c r="AE150" s="79">
        <v>0.96047199999999999</v>
      </c>
      <c r="AF150" s="79">
        <v>8.6629999999999999E-2</v>
      </c>
      <c r="AG150" s="79">
        <v>0</v>
      </c>
      <c r="AH150" s="79">
        <v>0</v>
      </c>
      <c r="AI150" s="79">
        <v>0</v>
      </c>
      <c r="AJ150" s="79">
        <v>0</v>
      </c>
      <c r="AK150" s="79">
        <v>0</v>
      </c>
      <c r="AL150" s="79">
        <v>0</v>
      </c>
      <c r="AM150" s="80" t="s">
        <v>558</v>
      </c>
    </row>
    <row r="151" spans="1:39" ht="15" customHeight="1">
      <c r="A151" s="74" t="s">
        <v>581</v>
      </c>
      <c r="B151" s="78" t="s">
        <v>439</v>
      </c>
      <c r="C151" s="79">
        <v>67</v>
      </c>
      <c r="D151" s="79">
        <v>61.956843999999997</v>
      </c>
      <c r="E151" s="79">
        <v>58.957954000000001</v>
      </c>
      <c r="F151" s="79">
        <v>55.307620999999997</v>
      </c>
      <c r="G151" s="79">
        <v>51.204619999999998</v>
      </c>
      <c r="H151" s="79">
        <v>46.183796000000001</v>
      </c>
      <c r="I151" s="79">
        <v>40.982246000000004</v>
      </c>
      <c r="J151" s="79">
        <v>35.116168999999999</v>
      </c>
      <c r="K151" s="79">
        <v>28.364243999999999</v>
      </c>
      <c r="L151" s="79">
        <v>20.126438</v>
      </c>
      <c r="M151" s="79">
        <v>11.428151</v>
      </c>
      <c r="N151" s="79">
        <v>5.3592399999999998</v>
      </c>
      <c r="O151" s="79">
        <v>3.7657250000000002</v>
      </c>
      <c r="P151" s="79">
        <v>2.5263559999999998</v>
      </c>
      <c r="Q151" s="79">
        <v>1.7902290000000001</v>
      </c>
      <c r="R151" s="79">
        <v>1.004872</v>
      </c>
      <c r="S151" s="79">
        <v>0.82071899999999998</v>
      </c>
      <c r="T151" s="79">
        <v>0</v>
      </c>
      <c r="U151" s="79">
        <v>0</v>
      </c>
      <c r="V151" s="79">
        <v>0</v>
      </c>
      <c r="W151" s="79">
        <v>0</v>
      </c>
      <c r="X151" s="79">
        <v>0</v>
      </c>
      <c r="Y151" s="79">
        <v>0</v>
      </c>
      <c r="Z151" s="79">
        <v>0</v>
      </c>
      <c r="AA151" s="79">
        <v>0</v>
      </c>
      <c r="AB151" s="79">
        <v>0</v>
      </c>
      <c r="AC151" s="79">
        <v>0</v>
      </c>
      <c r="AD151" s="79">
        <v>0</v>
      </c>
      <c r="AE151" s="79">
        <v>0</v>
      </c>
      <c r="AF151" s="79">
        <v>0</v>
      </c>
      <c r="AG151" s="79">
        <v>0</v>
      </c>
      <c r="AH151" s="79">
        <v>0</v>
      </c>
      <c r="AI151" s="79">
        <v>0</v>
      </c>
      <c r="AJ151" s="79">
        <v>0</v>
      </c>
      <c r="AK151" s="79">
        <v>0</v>
      </c>
      <c r="AL151" s="79">
        <v>0</v>
      </c>
      <c r="AM151" s="80" t="s">
        <v>558</v>
      </c>
    </row>
    <row r="152" spans="1:39" ht="15" customHeight="1">
      <c r="A152" s="74" t="s">
        <v>582</v>
      </c>
      <c r="B152" s="78" t="s">
        <v>466</v>
      </c>
      <c r="C152" s="79">
        <v>110</v>
      </c>
      <c r="D152" s="79">
        <v>95.262778999999995</v>
      </c>
      <c r="E152" s="79">
        <v>83.699280000000002</v>
      </c>
      <c r="F152" s="79">
        <v>79.047493000000003</v>
      </c>
      <c r="G152" s="79">
        <v>72.791511999999997</v>
      </c>
      <c r="H152" s="79">
        <v>66.434967</v>
      </c>
      <c r="I152" s="79">
        <v>62.370131999999998</v>
      </c>
      <c r="J152" s="79">
        <v>58.544964</v>
      </c>
      <c r="K152" s="79">
        <v>54.408076999999999</v>
      </c>
      <c r="L152" s="79">
        <v>49.383552999999999</v>
      </c>
      <c r="M152" s="79">
        <v>46.546805999999997</v>
      </c>
      <c r="N152" s="79">
        <v>43.120907000000003</v>
      </c>
      <c r="O152" s="79">
        <v>34.964148999999999</v>
      </c>
      <c r="P152" s="79">
        <v>31.039967999999998</v>
      </c>
      <c r="Q152" s="79">
        <v>28.780922</v>
      </c>
      <c r="R152" s="79">
        <v>27.298995999999999</v>
      </c>
      <c r="S152" s="79">
        <v>25.024107000000001</v>
      </c>
      <c r="T152" s="79">
        <v>21.942001000000001</v>
      </c>
      <c r="U152" s="79">
        <v>18.484027999999999</v>
      </c>
      <c r="V152" s="79">
        <v>14.657316</v>
      </c>
      <c r="W152" s="79">
        <v>11.640306000000001</v>
      </c>
      <c r="X152" s="79">
        <v>9.8506079999999994</v>
      </c>
      <c r="Y152" s="79">
        <v>7.6445379999999998</v>
      </c>
      <c r="Z152" s="79">
        <v>5.1920109999999999</v>
      </c>
      <c r="AA152" s="79">
        <v>5.149769</v>
      </c>
      <c r="AB152" s="79">
        <v>5.1153219999999999</v>
      </c>
      <c r="AC152" s="79">
        <v>5.0876450000000002</v>
      </c>
      <c r="AD152" s="79">
        <v>4.4790330000000003</v>
      </c>
      <c r="AE152" s="79">
        <v>3.2500490000000002</v>
      </c>
      <c r="AF152" s="79">
        <v>3.0355089999999998</v>
      </c>
      <c r="AG152" s="79">
        <v>2.0255670000000001</v>
      </c>
      <c r="AH152" s="79">
        <v>2.0181520000000002</v>
      </c>
      <c r="AI152" s="79">
        <v>2.0127069999999998</v>
      </c>
      <c r="AJ152" s="79">
        <v>2.0087679999999999</v>
      </c>
      <c r="AK152" s="79">
        <v>2.0059619999999998</v>
      </c>
      <c r="AL152" s="79">
        <v>2.0039940000000001</v>
      </c>
      <c r="AM152" s="80">
        <v>-0.107361</v>
      </c>
    </row>
    <row r="153" spans="1:39" ht="15" customHeight="1">
      <c r="A153" s="74" t="s">
        <v>583</v>
      </c>
      <c r="B153" s="78" t="s">
        <v>435</v>
      </c>
      <c r="C153" s="79">
        <v>62</v>
      </c>
      <c r="D153" s="79">
        <v>57.75</v>
      </c>
      <c r="E153" s="79">
        <v>54.861618</v>
      </c>
      <c r="F153" s="79">
        <v>52.753658000000001</v>
      </c>
      <c r="G153" s="79">
        <v>50.693592000000002</v>
      </c>
      <c r="H153" s="79">
        <v>48.254150000000003</v>
      </c>
      <c r="I153" s="79">
        <v>45.592815000000002</v>
      </c>
      <c r="J153" s="79">
        <v>42.470889999999997</v>
      </c>
      <c r="K153" s="79">
        <v>39.897945</v>
      </c>
      <c r="L153" s="79">
        <v>37.343677999999997</v>
      </c>
      <c r="M153" s="79">
        <v>34.895107000000003</v>
      </c>
      <c r="N153" s="79">
        <v>32.786242999999999</v>
      </c>
      <c r="O153" s="79">
        <v>30.692965999999998</v>
      </c>
      <c r="P153" s="79">
        <v>29.229868</v>
      </c>
      <c r="Q153" s="79">
        <v>27.241199000000002</v>
      </c>
      <c r="R153" s="79">
        <v>25.992785999999999</v>
      </c>
      <c r="S153" s="79">
        <v>23.919840000000001</v>
      </c>
      <c r="T153" s="79">
        <v>21.223108</v>
      </c>
      <c r="U153" s="79">
        <v>17.910263</v>
      </c>
      <c r="V153" s="79">
        <v>14.199902</v>
      </c>
      <c r="W153" s="79">
        <v>11.265224999999999</v>
      </c>
      <c r="X153" s="79">
        <v>9.5467929999999992</v>
      </c>
      <c r="Y153" s="79">
        <v>7.4014860000000002</v>
      </c>
      <c r="Z153" s="79">
        <v>5</v>
      </c>
      <c r="AA153" s="79">
        <v>5</v>
      </c>
      <c r="AB153" s="79">
        <v>5</v>
      </c>
      <c r="AC153" s="79">
        <v>5</v>
      </c>
      <c r="AD153" s="79">
        <v>4.4132999999999996</v>
      </c>
      <c r="AE153" s="79">
        <v>3.201406</v>
      </c>
      <c r="AF153" s="79">
        <v>3</v>
      </c>
      <c r="AG153" s="79">
        <v>2</v>
      </c>
      <c r="AH153" s="79">
        <v>2</v>
      </c>
      <c r="AI153" s="79">
        <v>2</v>
      </c>
      <c r="AJ153" s="79">
        <v>2</v>
      </c>
      <c r="AK153" s="79">
        <v>2</v>
      </c>
      <c r="AL153" s="79">
        <v>2</v>
      </c>
      <c r="AM153" s="80">
        <v>-9.4176999999999997E-2</v>
      </c>
    </row>
    <row r="154" spans="1:39" ht="15" customHeight="1">
      <c r="A154" s="74" t="s">
        <v>584</v>
      </c>
      <c r="B154" s="78" t="s">
        <v>437</v>
      </c>
      <c r="C154" s="79">
        <v>33</v>
      </c>
      <c r="D154" s="79">
        <v>29.634561999999999</v>
      </c>
      <c r="E154" s="79">
        <v>26.618117999999999</v>
      </c>
      <c r="F154" s="79">
        <v>24.186997999999999</v>
      </c>
      <c r="G154" s="79">
        <v>20.146243999999999</v>
      </c>
      <c r="H154" s="79">
        <v>16.425021999999998</v>
      </c>
      <c r="I154" s="79">
        <v>15.210554999999999</v>
      </c>
      <c r="J154" s="79">
        <v>14.686754000000001</v>
      </c>
      <c r="K154" s="79">
        <v>13.290431</v>
      </c>
      <c r="L154" s="79">
        <v>10.974366</v>
      </c>
      <c r="M154" s="79">
        <v>10.726004</v>
      </c>
      <c r="N154" s="79">
        <v>9.5337119999999995</v>
      </c>
      <c r="O154" s="79">
        <v>3.8522660000000002</v>
      </c>
      <c r="P154" s="79">
        <v>1.4490940000000001</v>
      </c>
      <c r="Q154" s="79">
        <v>1.226828</v>
      </c>
      <c r="R154" s="79">
        <v>1.033231</v>
      </c>
      <c r="S154" s="79">
        <v>0.864869</v>
      </c>
      <c r="T154" s="79">
        <v>0.718893</v>
      </c>
      <c r="U154" s="79">
        <v>0.573766</v>
      </c>
      <c r="V154" s="79">
        <v>0.45741500000000002</v>
      </c>
      <c r="W154" s="79">
        <v>0.37508000000000002</v>
      </c>
      <c r="X154" s="79">
        <v>0.303815</v>
      </c>
      <c r="Y154" s="79">
        <v>0.24305199999999999</v>
      </c>
      <c r="Z154" s="79">
        <v>0.19201099999999999</v>
      </c>
      <c r="AA154" s="79">
        <v>0.14976900000000001</v>
      </c>
      <c r="AB154" s="79">
        <v>0.11532199999999999</v>
      </c>
      <c r="AC154" s="79">
        <v>8.7645000000000001E-2</v>
      </c>
      <c r="AD154" s="79">
        <v>6.5733E-2</v>
      </c>
      <c r="AE154" s="79">
        <v>4.8642999999999999E-2</v>
      </c>
      <c r="AF154" s="79">
        <v>3.5508999999999999E-2</v>
      </c>
      <c r="AG154" s="79">
        <v>2.5566999999999999E-2</v>
      </c>
      <c r="AH154" s="79">
        <v>1.8152000000000001E-2</v>
      </c>
      <c r="AI154" s="79">
        <v>1.2707E-2</v>
      </c>
      <c r="AJ154" s="79">
        <v>8.7679999999999998E-3</v>
      </c>
      <c r="AK154" s="79">
        <v>5.9620000000000003E-3</v>
      </c>
      <c r="AL154" s="79">
        <v>3.9950000000000003E-3</v>
      </c>
      <c r="AM154" s="80">
        <v>-0.230574</v>
      </c>
    </row>
    <row r="155" spans="1:39" ht="15" customHeight="1">
      <c r="A155" s="74" t="s">
        <v>585</v>
      </c>
      <c r="B155" s="78" t="s">
        <v>439</v>
      </c>
      <c r="C155" s="79">
        <v>15</v>
      </c>
      <c r="D155" s="79">
        <v>7.8782220000000001</v>
      </c>
      <c r="E155" s="79">
        <v>2.2195399999999998</v>
      </c>
      <c r="F155" s="79">
        <v>2.1068319999999998</v>
      </c>
      <c r="G155" s="79">
        <v>1.9516720000000001</v>
      </c>
      <c r="H155" s="79">
        <v>1.7558</v>
      </c>
      <c r="I155" s="79">
        <v>1.5667599999999999</v>
      </c>
      <c r="J155" s="79">
        <v>1.387319</v>
      </c>
      <c r="K155" s="79">
        <v>1.2197009999999999</v>
      </c>
      <c r="L155" s="79">
        <v>1.065509</v>
      </c>
      <c r="M155" s="79">
        <v>0.92569699999999999</v>
      </c>
      <c r="N155" s="79">
        <v>0.80095300000000003</v>
      </c>
      <c r="O155" s="79">
        <v>0.41891499999999998</v>
      </c>
      <c r="P155" s="79">
        <v>0.36100599999999999</v>
      </c>
      <c r="Q155" s="79">
        <v>0.31289400000000001</v>
      </c>
      <c r="R155" s="79">
        <v>0.27297700000000003</v>
      </c>
      <c r="S155" s="79">
        <v>0.239398</v>
      </c>
      <c r="T155" s="79">
        <v>0</v>
      </c>
      <c r="U155" s="79">
        <v>0</v>
      </c>
      <c r="V155" s="79">
        <v>0</v>
      </c>
      <c r="W155" s="79">
        <v>0</v>
      </c>
      <c r="X155" s="79">
        <v>0</v>
      </c>
      <c r="Y155" s="79">
        <v>0</v>
      </c>
      <c r="Z155" s="79">
        <v>0</v>
      </c>
      <c r="AA155" s="79">
        <v>0</v>
      </c>
      <c r="AB155" s="79">
        <v>0</v>
      </c>
      <c r="AC155" s="79">
        <v>0</v>
      </c>
      <c r="AD155" s="79">
        <v>0</v>
      </c>
      <c r="AE155" s="79">
        <v>0</v>
      </c>
      <c r="AF155" s="79">
        <v>0</v>
      </c>
      <c r="AG155" s="79">
        <v>0</v>
      </c>
      <c r="AH155" s="79">
        <v>0</v>
      </c>
      <c r="AI155" s="79">
        <v>0</v>
      </c>
      <c r="AJ155" s="79">
        <v>0</v>
      </c>
      <c r="AK155" s="79">
        <v>0</v>
      </c>
      <c r="AL155" s="79">
        <v>0</v>
      </c>
      <c r="AM155" s="80" t="s">
        <v>558</v>
      </c>
    </row>
    <row r="156" spans="1:39" ht="15" customHeight="1">
      <c r="A156" s="74" t="s">
        <v>586</v>
      </c>
      <c r="B156" s="78" t="s">
        <v>471</v>
      </c>
      <c r="C156" s="79">
        <v>482</v>
      </c>
      <c r="D156" s="79">
        <v>436.51458700000001</v>
      </c>
      <c r="E156" s="79">
        <v>432.87387100000001</v>
      </c>
      <c r="F156" s="79">
        <v>427.00674400000003</v>
      </c>
      <c r="G156" s="79">
        <v>421.34433000000001</v>
      </c>
      <c r="H156" s="79">
        <v>416.21142600000002</v>
      </c>
      <c r="I156" s="79">
        <v>410.89718599999998</v>
      </c>
      <c r="J156" s="79">
        <v>398.01074199999999</v>
      </c>
      <c r="K156" s="79">
        <v>383.41696200000001</v>
      </c>
      <c r="L156" s="79">
        <v>360.123108</v>
      </c>
      <c r="M156" s="79">
        <v>345.78228799999999</v>
      </c>
      <c r="N156" s="79">
        <v>326.93396000000001</v>
      </c>
      <c r="O156" s="79">
        <v>302.88708500000001</v>
      </c>
      <c r="P156" s="79">
        <v>274.62857100000002</v>
      </c>
      <c r="Q156" s="79">
        <v>256.65521200000001</v>
      </c>
      <c r="R156" s="79">
        <v>242.885651</v>
      </c>
      <c r="S156" s="79">
        <v>196.217072</v>
      </c>
      <c r="T156" s="79">
        <v>151.57470699999999</v>
      </c>
      <c r="U156" s="79">
        <v>143.522415</v>
      </c>
      <c r="V156" s="79">
        <v>133.49049400000001</v>
      </c>
      <c r="W156" s="79">
        <v>127.451767</v>
      </c>
      <c r="X156" s="79">
        <v>121.426727</v>
      </c>
      <c r="Y156" s="79">
        <v>104.632988</v>
      </c>
      <c r="Z156" s="79">
        <v>78.782805999999994</v>
      </c>
      <c r="AA156" s="79">
        <v>56.284584000000002</v>
      </c>
      <c r="AB156" s="79">
        <v>37.266247</v>
      </c>
      <c r="AC156" s="79">
        <v>18.568213</v>
      </c>
      <c r="AD156" s="79">
        <v>13.544895</v>
      </c>
      <c r="AE156" s="79">
        <v>12.28809</v>
      </c>
      <c r="AF156" s="79">
        <v>10.233943999999999</v>
      </c>
      <c r="AG156" s="79">
        <v>7.3481339999999999</v>
      </c>
      <c r="AH156" s="79">
        <v>1.964755</v>
      </c>
      <c r="AI156" s="79">
        <v>0</v>
      </c>
      <c r="AJ156" s="79">
        <v>0</v>
      </c>
      <c r="AK156" s="79">
        <v>0</v>
      </c>
      <c r="AL156" s="79">
        <v>0</v>
      </c>
      <c r="AM156" s="80" t="s">
        <v>558</v>
      </c>
    </row>
    <row r="157" spans="1:39" ht="15" customHeight="1">
      <c r="A157" s="74" t="s">
        <v>587</v>
      </c>
      <c r="B157" s="78" t="s">
        <v>435</v>
      </c>
      <c r="C157" s="79">
        <v>313</v>
      </c>
      <c r="D157" s="79">
        <v>291.35244799999998</v>
      </c>
      <c r="E157" s="79">
        <v>289.43365499999999</v>
      </c>
      <c r="F157" s="79">
        <v>287.34197999999998</v>
      </c>
      <c r="G157" s="79">
        <v>285.72174100000001</v>
      </c>
      <c r="H157" s="79">
        <v>284.76788299999998</v>
      </c>
      <c r="I157" s="79">
        <v>283.74325599999997</v>
      </c>
      <c r="J157" s="79">
        <v>275.71408100000002</v>
      </c>
      <c r="K157" s="79">
        <v>266.68798800000002</v>
      </c>
      <c r="L157" s="79">
        <v>249.65881300000001</v>
      </c>
      <c r="M157" s="79">
        <v>242.63467399999999</v>
      </c>
      <c r="N157" s="79">
        <v>231.59127799999999</v>
      </c>
      <c r="O157" s="79">
        <v>216.53080700000001</v>
      </c>
      <c r="P157" s="79">
        <v>194.488449</v>
      </c>
      <c r="Q157" s="79">
        <v>181.46835300000001</v>
      </c>
      <c r="R157" s="79">
        <v>169.440201</v>
      </c>
      <c r="S157" s="79">
        <v>158.433243</v>
      </c>
      <c r="T157" s="79">
        <v>151.41493199999999</v>
      </c>
      <c r="U157" s="79">
        <v>143.40593000000001</v>
      </c>
      <c r="V157" s="79">
        <v>133.40660099999999</v>
      </c>
      <c r="W157" s="79">
        <v>127.39894099999999</v>
      </c>
      <c r="X157" s="79">
        <v>121.38928199999999</v>
      </c>
      <c r="Y157" s="79">
        <v>104.609352</v>
      </c>
      <c r="Z157" s="79">
        <v>78.768646000000004</v>
      </c>
      <c r="AA157" s="79">
        <v>56.274814999999997</v>
      </c>
      <c r="AB157" s="79">
        <v>37.259605000000001</v>
      </c>
      <c r="AC157" s="79">
        <v>18.563763000000002</v>
      </c>
      <c r="AD157" s="79">
        <v>13.544895</v>
      </c>
      <c r="AE157" s="79">
        <v>12.28809</v>
      </c>
      <c r="AF157" s="79">
        <v>10.233943999999999</v>
      </c>
      <c r="AG157" s="79">
        <v>7.3481339999999999</v>
      </c>
      <c r="AH157" s="79">
        <v>1.964755</v>
      </c>
      <c r="AI157" s="79">
        <v>0</v>
      </c>
      <c r="AJ157" s="79">
        <v>0</v>
      </c>
      <c r="AK157" s="79">
        <v>0</v>
      </c>
      <c r="AL157" s="79">
        <v>0</v>
      </c>
      <c r="AM157" s="80" t="s">
        <v>558</v>
      </c>
    </row>
    <row r="158" spans="1:39" ht="15" customHeight="1">
      <c r="A158" s="74" t="s">
        <v>588</v>
      </c>
      <c r="B158" s="78" t="s">
        <v>437</v>
      </c>
      <c r="C158" s="79">
        <v>63</v>
      </c>
      <c r="D158" s="79">
        <v>59.656647</v>
      </c>
      <c r="E158" s="79">
        <v>58.018715</v>
      </c>
      <c r="F158" s="79">
        <v>54.382987999999997</v>
      </c>
      <c r="G158" s="79">
        <v>50.540385999999998</v>
      </c>
      <c r="H158" s="79">
        <v>46.624493000000001</v>
      </c>
      <c r="I158" s="79">
        <v>42.668812000000003</v>
      </c>
      <c r="J158" s="79">
        <v>38.225121000000001</v>
      </c>
      <c r="K158" s="79">
        <v>33.163975000000001</v>
      </c>
      <c r="L158" s="79">
        <v>27.516908999999998</v>
      </c>
      <c r="M158" s="79">
        <v>20.964195</v>
      </c>
      <c r="N158" s="79">
        <v>14.107282</v>
      </c>
      <c r="O158" s="79">
        <v>6.5071219999999999</v>
      </c>
      <c r="P158" s="79">
        <v>2.1421380000000001</v>
      </c>
      <c r="Q158" s="79">
        <v>0.89702599999999999</v>
      </c>
      <c r="R158" s="79">
        <v>0.41222199999999998</v>
      </c>
      <c r="S158" s="79">
        <v>0.24149699999999999</v>
      </c>
      <c r="T158" s="79">
        <v>0.159777</v>
      </c>
      <c r="U158" s="79">
        <v>0.116491</v>
      </c>
      <c r="V158" s="79">
        <v>8.3886000000000002E-2</v>
      </c>
      <c r="W158" s="79">
        <v>5.2823000000000002E-2</v>
      </c>
      <c r="X158" s="79">
        <v>3.7443999999999998E-2</v>
      </c>
      <c r="Y158" s="79">
        <v>2.3633000000000001E-2</v>
      </c>
      <c r="Z158" s="79">
        <v>1.4158E-2</v>
      </c>
      <c r="AA158" s="79">
        <v>9.7689999999999999E-3</v>
      </c>
      <c r="AB158" s="79">
        <v>6.6429999999999996E-3</v>
      </c>
      <c r="AC158" s="79">
        <v>4.4510000000000001E-3</v>
      </c>
      <c r="AD158" s="79">
        <v>0</v>
      </c>
      <c r="AE158" s="79">
        <v>0</v>
      </c>
      <c r="AF158" s="79">
        <v>0</v>
      </c>
      <c r="AG158" s="79">
        <v>0</v>
      </c>
      <c r="AH158" s="79">
        <v>0</v>
      </c>
      <c r="AI158" s="79">
        <v>0</v>
      </c>
      <c r="AJ158" s="79">
        <v>0</v>
      </c>
      <c r="AK158" s="79">
        <v>0</v>
      </c>
      <c r="AL158" s="79">
        <v>0</v>
      </c>
      <c r="AM158" s="80" t="s">
        <v>558</v>
      </c>
    </row>
    <row r="159" spans="1:39" ht="15" customHeight="1">
      <c r="A159" s="74" t="s">
        <v>589</v>
      </c>
      <c r="B159" s="78" t="s">
        <v>439</v>
      </c>
      <c r="C159" s="79">
        <v>106</v>
      </c>
      <c r="D159" s="79">
        <v>85.505508000000006</v>
      </c>
      <c r="E159" s="79">
        <v>85.421515999999997</v>
      </c>
      <c r="F159" s="79">
        <v>85.281775999999994</v>
      </c>
      <c r="G159" s="79">
        <v>85.082222000000002</v>
      </c>
      <c r="H159" s="79">
        <v>84.819068999999999</v>
      </c>
      <c r="I159" s="79">
        <v>84.485100000000003</v>
      </c>
      <c r="J159" s="79">
        <v>84.071548000000007</v>
      </c>
      <c r="K159" s="79">
        <v>83.565010000000001</v>
      </c>
      <c r="L159" s="79">
        <v>82.947395</v>
      </c>
      <c r="M159" s="79">
        <v>82.183418000000003</v>
      </c>
      <c r="N159" s="79">
        <v>81.235405</v>
      </c>
      <c r="O159" s="79">
        <v>79.849166999999994</v>
      </c>
      <c r="P159" s="79">
        <v>77.997985999999997</v>
      </c>
      <c r="Q159" s="79">
        <v>74.289810000000003</v>
      </c>
      <c r="R159" s="79">
        <v>73.033233999999993</v>
      </c>
      <c r="S159" s="79">
        <v>37.542319999999997</v>
      </c>
      <c r="T159" s="79">
        <v>0</v>
      </c>
      <c r="U159" s="79">
        <v>0</v>
      </c>
      <c r="V159" s="79">
        <v>0</v>
      </c>
      <c r="W159" s="79">
        <v>0</v>
      </c>
      <c r="X159" s="79">
        <v>0</v>
      </c>
      <c r="Y159" s="79">
        <v>0</v>
      </c>
      <c r="Z159" s="79">
        <v>0</v>
      </c>
      <c r="AA159" s="79">
        <v>0</v>
      </c>
      <c r="AB159" s="79">
        <v>0</v>
      </c>
      <c r="AC159" s="79">
        <v>0</v>
      </c>
      <c r="AD159" s="79">
        <v>0</v>
      </c>
      <c r="AE159" s="79">
        <v>0</v>
      </c>
      <c r="AF159" s="79">
        <v>0</v>
      </c>
      <c r="AG159" s="79">
        <v>0</v>
      </c>
      <c r="AH159" s="79">
        <v>0</v>
      </c>
      <c r="AI159" s="79">
        <v>0</v>
      </c>
      <c r="AJ159" s="79">
        <v>0</v>
      </c>
      <c r="AK159" s="79">
        <v>0</v>
      </c>
      <c r="AL159" s="79">
        <v>0</v>
      </c>
      <c r="AM159" s="80" t="s">
        <v>558</v>
      </c>
    </row>
    <row r="160" spans="1:39" ht="15" customHeight="1">
      <c r="A160" s="74" t="s">
        <v>590</v>
      </c>
      <c r="B160" s="78" t="s">
        <v>476</v>
      </c>
      <c r="C160" s="79">
        <v>83</v>
      </c>
      <c r="D160" s="79">
        <v>44.819519</v>
      </c>
      <c r="E160" s="79">
        <v>36.939857000000003</v>
      </c>
      <c r="F160" s="79">
        <v>34.475555</v>
      </c>
      <c r="G160" s="79">
        <v>32.30106</v>
      </c>
      <c r="H160" s="79">
        <v>30.901627999999999</v>
      </c>
      <c r="I160" s="79">
        <v>28.811785</v>
      </c>
      <c r="J160" s="79">
        <v>25.687868000000002</v>
      </c>
      <c r="K160" s="79">
        <v>23.074397999999999</v>
      </c>
      <c r="L160" s="79">
        <v>19.860040999999999</v>
      </c>
      <c r="M160" s="79">
        <v>17.851734</v>
      </c>
      <c r="N160" s="79">
        <v>15.055872000000001</v>
      </c>
      <c r="O160" s="79">
        <v>13.471959999999999</v>
      </c>
      <c r="P160" s="79">
        <v>12.092363000000001</v>
      </c>
      <c r="Q160" s="79">
        <v>10.899777</v>
      </c>
      <c r="R160" s="79">
        <v>9.8821999999999992</v>
      </c>
      <c r="S160" s="79">
        <v>9.0250020000000006</v>
      </c>
      <c r="T160" s="79">
        <v>5.6903329999999999</v>
      </c>
      <c r="U160" s="79">
        <v>5.1045389999999999</v>
      </c>
      <c r="V160" s="79">
        <v>4.6291589999999996</v>
      </c>
      <c r="W160" s="79">
        <v>3.2480349999999998</v>
      </c>
      <c r="X160" s="79">
        <v>2.9461240000000002</v>
      </c>
      <c r="Y160" s="79">
        <v>2.709784</v>
      </c>
      <c r="Z160" s="79">
        <v>2.5269379999999999</v>
      </c>
      <c r="AA160" s="79">
        <v>2.3871180000000001</v>
      </c>
      <c r="AB160" s="79">
        <v>1.2734080000000001</v>
      </c>
      <c r="AC160" s="79">
        <v>1.1954359999999999</v>
      </c>
      <c r="AD160" s="79">
        <v>1.1210580000000001</v>
      </c>
      <c r="AE160" s="79">
        <v>7.6146000000000005E-2</v>
      </c>
      <c r="AF160" s="79">
        <v>5.2410999999999999E-2</v>
      </c>
      <c r="AG160" s="79">
        <v>3.3898999999999999E-2</v>
      </c>
      <c r="AH160" s="79">
        <v>1.839E-2</v>
      </c>
      <c r="AI160" s="79">
        <v>1.3035E-2</v>
      </c>
      <c r="AJ160" s="79">
        <v>9.1090000000000008E-3</v>
      </c>
      <c r="AK160" s="79">
        <v>6.2750000000000002E-3</v>
      </c>
      <c r="AL160" s="79">
        <v>4.2599999999999999E-3</v>
      </c>
      <c r="AM160" s="80">
        <v>-0.23844199999999999</v>
      </c>
    </row>
    <row r="161" spans="1:39" ht="15" customHeight="1">
      <c r="A161" s="74" t="s">
        <v>591</v>
      </c>
      <c r="B161" s="78" t="s">
        <v>435</v>
      </c>
      <c r="C161" s="79">
        <v>18</v>
      </c>
      <c r="D161" s="79">
        <v>17.503599000000001</v>
      </c>
      <c r="E161" s="79">
        <v>17.084633</v>
      </c>
      <c r="F161" s="79">
        <v>16.693328999999999</v>
      </c>
      <c r="G161" s="79">
        <v>16.270461999999998</v>
      </c>
      <c r="H161" s="79">
        <v>16</v>
      </c>
      <c r="I161" s="79">
        <v>15.751248</v>
      </c>
      <c r="J161" s="79">
        <v>13.67632</v>
      </c>
      <c r="K161" s="79">
        <v>12.061090999999999</v>
      </c>
      <c r="L161" s="79">
        <v>10.783084000000001</v>
      </c>
      <c r="M161" s="79">
        <v>9.6409369999999992</v>
      </c>
      <c r="N161" s="79">
        <v>7.6355899999999997</v>
      </c>
      <c r="O161" s="79">
        <v>6.7638020000000001</v>
      </c>
      <c r="P161" s="79">
        <v>6.018929</v>
      </c>
      <c r="Q161" s="79">
        <v>5.3917630000000001</v>
      </c>
      <c r="R161" s="79">
        <v>4.8713540000000002</v>
      </c>
      <c r="S161" s="79">
        <v>4.4457649999999997</v>
      </c>
      <c r="T161" s="79">
        <v>4.1027389999999997</v>
      </c>
      <c r="U161" s="79">
        <v>3.8302520000000002</v>
      </c>
      <c r="V161" s="79">
        <v>3.6169289999999998</v>
      </c>
      <c r="W161" s="79">
        <v>2.4523470000000001</v>
      </c>
      <c r="X161" s="79">
        <v>2.3272219999999999</v>
      </c>
      <c r="Y161" s="79">
        <v>2.2334890000000001</v>
      </c>
      <c r="Z161" s="79">
        <v>2.1643089999999998</v>
      </c>
      <c r="AA161" s="79">
        <v>2.1140110000000001</v>
      </c>
      <c r="AB161" s="79">
        <v>1.0699689999999999</v>
      </c>
      <c r="AC161" s="79">
        <v>1.0473669999999999</v>
      </c>
      <c r="AD161" s="79">
        <v>1.0179339999999999</v>
      </c>
      <c r="AE161" s="79">
        <v>3.0699999999999998E-3</v>
      </c>
      <c r="AF161" s="79">
        <v>0</v>
      </c>
      <c r="AG161" s="79">
        <v>0</v>
      </c>
      <c r="AH161" s="79">
        <v>0</v>
      </c>
      <c r="AI161" s="79">
        <v>0</v>
      </c>
      <c r="AJ161" s="79">
        <v>0</v>
      </c>
      <c r="AK161" s="79">
        <v>0</v>
      </c>
      <c r="AL161" s="79">
        <v>0</v>
      </c>
      <c r="AM161" s="80" t="s">
        <v>558</v>
      </c>
    </row>
    <row r="162" spans="1:39" ht="15" customHeight="1">
      <c r="A162" s="74" t="s">
        <v>592</v>
      </c>
      <c r="B162" s="78" t="s">
        <v>437</v>
      </c>
      <c r="C162" s="79">
        <v>19</v>
      </c>
      <c r="D162" s="79">
        <v>19</v>
      </c>
      <c r="E162" s="79">
        <v>17.233595000000001</v>
      </c>
      <c r="F162" s="79">
        <v>15.160603999999999</v>
      </c>
      <c r="G162" s="79">
        <v>13.408972</v>
      </c>
      <c r="H162" s="79">
        <v>12.280003000000001</v>
      </c>
      <c r="I162" s="79">
        <v>10.438910999999999</v>
      </c>
      <c r="J162" s="79">
        <v>9.3899209999999993</v>
      </c>
      <c r="K162" s="79">
        <v>8.3916810000000002</v>
      </c>
      <c r="L162" s="79">
        <v>6.45533</v>
      </c>
      <c r="M162" s="79">
        <v>5.5891710000000003</v>
      </c>
      <c r="N162" s="79">
        <v>4.7986560000000003</v>
      </c>
      <c r="O162" s="79">
        <v>4.0865330000000002</v>
      </c>
      <c r="P162" s="79">
        <v>3.4518089999999999</v>
      </c>
      <c r="Q162" s="79">
        <v>2.8863889999999999</v>
      </c>
      <c r="R162" s="79">
        <v>2.3892199999999999</v>
      </c>
      <c r="S162" s="79">
        <v>1.957611</v>
      </c>
      <c r="T162" s="79">
        <v>1.5875939999999999</v>
      </c>
      <c r="U162" s="79">
        <v>1.2742869999999999</v>
      </c>
      <c r="V162" s="79">
        <v>1.0122310000000001</v>
      </c>
      <c r="W162" s="79">
        <v>0.79568899999999998</v>
      </c>
      <c r="X162" s="79">
        <v>0.61890199999999995</v>
      </c>
      <c r="Y162" s="79">
        <v>0.47629500000000002</v>
      </c>
      <c r="Z162" s="79">
        <v>0.36262899999999998</v>
      </c>
      <c r="AA162" s="79">
        <v>0.27310699999999999</v>
      </c>
      <c r="AB162" s="79">
        <v>0.20344000000000001</v>
      </c>
      <c r="AC162" s="79">
        <v>0.14806800000000001</v>
      </c>
      <c r="AD162" s="79">
        <v>0.10312499999999999</v>
      </c>
      <c r="AE162" s="79">
        <v>7.3076000000000002E-2</v>
      </c>
      <c r="AF162" s="79">
        <v>5.2410999999999999E-2</v>
      </c>
      <c r="AG162" s="79">
        <v>3.3898999999999999E-2</v>
      </c>
      <c r="AH162" s="79">
        <v>1.839E-2</v>
      </c>
      <c r="AI162" s="79">
        <v>1.3035E-2</v>
      </c>
      <c r="AJ162" s="79">
        <v>9.1090000000000008E-3</v>
      </c>
      <c r="AK162" s="79">
        <v>6.2750000000000002E-3</v>
      </c>
      <c r="AL162" s="79">
        <v>4.2599999999999999E-3</v>
      </c>
      <c r="AM162" s="80">
        <v>-0.218975</v>
      </c>
    </row>
    <row r="163" spans="1:39" ht="15" customHeight="1">
      <c r="A163" s="74" t="s">
        <v>593</v>
      </c>
      <c r="B163" s="78" t="s">
        <v>439</v>
      </c>
      <c r="C163" s="79">
        <v>46</v>
      </c>
      <c r="D163" s="79">
        <v>8.3159179999999999</v>
      </c>
      <c r="E163" s="79">
        <v>2.621626</v>
      </c>
      <c r="F163" s="79">
        <v>2.621626</v>
      </c>
      <c r="G163" s="79">
        <v>2.621626</v>
      </c>
      <c r="H163" s="79">
        <v>2.621626</v>
      </c>
      <c r="I163" s="79">
        <v>2.621626</v>
      </c>
      <c r="J163" s="79">
        <v>2.621626</v>
      </c>
      <c r="K163" s="79">
        <v>2.621626</v>
      </c>
      <c r="L163" s="79">
        <v>2.621626</v>
      </c>
      <c r="M163" s="79">
        <v>2.621626</v>
      </c>
      <c r="N163" s="79">
        <v>2.621626</v>
      </c>
      <c r="O163" s="79">
        <v>2.621626</v>
      </c>
      <c r="P163" s="79">
        <v>2.621626</v>
      </c>
      <c r="Q163" s="79">
        <v>2.621626</v>
      </c>
      <c r="R163" s="79">
        <v>2.621626</v>
      </c>
      <c r="S163" s="79">
        <v>2.621626</v>
      </c>
      <c r="T163" s="79">
        <v>0</v>
      </c>
      <c r="U163" s="79">
        <v>0</v>
      </c>
      <c r="V163" s="79">
        <v>0</v>
      </c>
      <c r="W163" s="79">
        <v>0</v>
      </c>
      <c r="X163" s="79">
        <v>0</v>
      </c>
      <c r="Y163" s="79">
        <v>0</v>
      </c>
      <c r="Z163" s="79">
        <v>0</v>
      </c>
      <c r="AA163" s="79">
        <v>0</v>
      </c>
      <c r="AB163" s="79">
        <v>0</v>
      </c>
      <c r="AC163" s="79">
        <v>0</v>
      </c>
      <c r="AD163" s="79">
        <v>0</v>
      </c>
      <c r="AE163" s="79">
        <v>0</v>
      </c>
      <c r="AF163" s="79">
        <v>0</v>
      </c>
      <c r="AG163" s="79">
        <v>0</v>
      </c>
      <c r="AH163" s="79">
        <v>0</v>
      </c>
      <c r="AI163" s="79">
        <v>0</v>
      </c>
      <c r="AJ163" s="79">
        <v>0</v>
      </c>
      <c r="AK163" s="79">
        <v>0</v>
      </c>
      <c r="AL163" s="79">
        <v>0</v>
      </c>
      <c r="AM163" s="80" t="s">
        <v>558</v>
      </c>
    </row>
    <row r="164" spans="1:39" ht="15" customHeight="1">
      <c r="A164" s="74" t="s">
        <v>594</v>
      </c>
      <c r="B164" s="78" t="s">
        <v>481</v>
      </c>
      <c r="C164" s="79">
        <v>12</v>
      </c>
      <c r="D164" s="79">
        <v>13.1</v>
      </c>
      <c r="E164" s="79">
        <v>11.921041000000001</v>
      </c>
      <c r="F164" s="79">
        <v>11.760336000000001</v>
      </c>
      <c r="G164" s="79">
        <v>11.600637000000001</v>
      </c>
      <c r="H164" s="79">
        <v>11.402844999999999</v>
      </c>
      <c r="I164" s="79">
        <v>11.172136999999999</v>
      </c>
      <c r="J164" s="79">
        <v>9.9285219999999992</v>
      </c>
      <c r="K164" s="79">
        <v>8.6985890000000001</v>
      </c>
      <c r="L164" s="79">
        <v>8.52121</v>
      </c>
      <c r="M164" s="79">
        <v>8.385408</v>
      </c>
      <c r="N164" s="79">
        <v>8.2548720000000007</v>
      </c>
      <c r="O164" s="79">
        <v>7.9812940000000001</v>
      </c>
      <c r="P164" s="79">
        <v>7.1075670000000004</v>
      </c>
      <c r="Q164" s="79">
        <v>6.7961429999999998</v>
      </c>
      <c r="R164" s="79">
        <v>5.7560520000000004</v>
      </c>
      <c r="S164" s="79">
        <v>5.5141220000000004</v>
      </c>
      <c r="T164" s="79">
        <v>3.345783</v>
      </c>
      <c r="U164" s="79">
        <v>3.020041</v>
      </c>
      <c r="V164" s="79">
        <v>3.013674</v>
      </c>
      <c r="W164" s="79">
        <v>3.005779</v>
      </c>
      <c r="X164" s="79">
        <v>3.0038719999999999</v>
      </c>
      <c r="Y164" s="79">
        <v>3</v>
      </c>
      <c r="Z164" s="79">
        <v>3</v>
      </c>
      <c r="AA164" s="79">
        <v>3</v>
      </c>
      <c r="AB164" s="79">
        <v>3</v>
      </c>
      <c r="AC164" s="79">
        <v>3</v>
      </c>
      <c r="AD164" s="79">
        <v>3</v>
      </c>
      <c r="AE164" s="79">
        <v>3</v>
      </c>
      <c r="AF164" s="79">
        <v>3</v>
      </c>
      <c r="AG164" s="79">
        <v>3</v>
      </c>
      <c r="AH164" s="79">
        <v>3</v>
      </c>
      <c r="AI164" s="79">
        <v>3</v>
      </c>
      <c r="AJ164" s="79">
        <v>3</v>
      </c>
      <c r="AK164" s="79">
        <v>3</v>
      </c>
      <c r="AL164" s="79">
        <v>3</v>
      </c>
      <c r="AM164" s="80">
        <v>-4.2426999999999999E-2</v>
      </c>
    </row>
    <row r="165" spans="1:39" ht="15" customHeight="1">
      <c r="A165" s="74" t="s">
        <v>595</v>
      </c>
      <c r="B165" s="78" t="s">
        <v>435</v>
      </c>
      <c r="C165" s="79">
        <v>6</v>
      </c>
      <c r="D165" s="79">
        <v>7.38</v>
      </c>
      <c r="E165" s="79">
        <v>6.4588419999999998</v>
      </c>
      <c r="F165" s="79">
        <v>6.5317460000000001</v>
      </c>
      <c r="G165" s="79">
        <v>6.5804739999999997</v>
      </c>
      <c r="H165" s="79">
        <v>6.5658289999999999</v>
      </c>
      <c r="I165" s="79">
        <v>6.4936559999999997</v>
      </c>
      <c r="J165" s="79">
        <v>5.3852500000000001</v>
      </c>
      <c r="K165" s="79">
        <v>4.2689469999999998</v>
      </c>
      <c r="L165" s="79">
        <v>4.1856739999999997</v>
      </c>
      <c r="M165" s="79">
        <v>4.1266780000000001</v>
      </c>
      <c r="N165" s="79">
        <v>4.0579210000000003</v>
      </c>
      <c r="O165" s="79">
        <v>4.0025300000000001</v>
      </c>
      <c r="P165" s="79">
        <v>3.997843</v>
      </c>
      <c r="Q165" s="79">
        <v>3.90212</v>
      </c>
      <c r="R165" s="79">
        <v>3.6981120000000001</v>
      </c>
      <c r="S165" s="79">
        <v>3.472877</v>
      </c>
      <c r="T165" s="79">
        <v>3.316827</v>
      </c>
      <c r="U165" s="79">
        <v>3</v>
      </c>
      <c r="V165" s="79">
        <v>3</v>
      </c>
      <c r="W165" s="79">
        <v>3</v>
      </c>
      <c r="X165" s="79">
        <v>3</v>
      </c>
      <c r="Y165" s="79">
        <v>3</v>
      </c>
      <c r="Z165" s="79">
        <v>3</v>
      </c>
      <c r="AA165" s="79">
        <v>3</v>
      </c>
      <c r="AB165" s="79">
        <v>3</v>
      </c>
      <c r="AC165" s="79">
        <v>3</v>
      </c>
      <c r="AD165" s="79">
        <v>3</v>
      </c>
      <c r="AE165" s="79">
        <v>3</v>
      </c>
      <c r="AF165" s="79">
        <v>3</v>
      </c>
      <c r="AG165" s="79">
        <v>3</v>
      </c>
      <c r="AH165" s="79">
        <v>3</v>
      </c>
      <c r="AI165" s="79">
        <v>3</v>
      </c>
      <c r="AJ165" s="79">
        <v>3</v>
      </c>
      <c r="AK165" s="79">
        <v>3</v>
      </c>
      <c r="AL165" s="79">
        <v>3</v>
      </c>
      <c r="AM165" s="80">
        <v>-2.6127999999999998E-2</v>
      </c>
    </row>
    <row r="166" spans="1:39" ht="15" customHeight="1">
      <c r="A166" s="74" t="s">
        <v>596</v>
      </c>
      <c r="B166" s="78" t="s">
        <v>437</v>
      </c>
      <c r="C166" s="79">
        <v>4</v>
      </c>
      <c r="D166" s="79">
        <v>3.72</v>
      </c>
      <c r="E166" s="79">
        <v>3.4622000000000002</v>
      </c>
      <c r="F166" s="79">
        <v>3.2285900000000001</v>
      </c>
      <c r="G166" s="79">
        <v>3.0201630000000002</v>
      </c>
      <c r="H166" s="79">
        <v>2.8370169999999999</v>
      </c>
      <c r="I166" s="79">
        <v>2.6784810000000001</v>
      </c>
      <c r="J166" s="79">
        <v>2.543272</v>
      </c>
      <c r="K166" s="79">
        <v>2.4296419999999999</v>
      </c>
      <c r="L166" s="79">
        <v>2.3355359999999998</v>
      </c>
      <c r="M166" s="79">
        <v>2.2587299999999999</v>
      </c>
      <c r="N166" s="79">
        <v>2.1969509999999999</v>
      </c>
      <c r="O166" s="79">
        <v>1.978764</v>
      </c>
      <c r="P166" s="79">
        <v>1.1097239999999999</v>
      </c>
      <c r="Q166" s="79">
        <v>0.89402300000000001</v>
      </c>
      <c r="R166" s="79">
        <v>5.7938999999999997E-2</v>
      </c>
      <c r="S166" s="79">
        <v>4.1245999999999998E-2</v>
      </c>
      <c r="T166" s="79">
        <v>2.8955000000000002E-2</v>
      </c>
      <c r="U166" s="79">
        <v>2.0041E-2</v>
      </c>
      <c r="V166" s="79">
        <v>1.3674E-2</v>
      </c>
      <c r="W166" s="79">
        <v>5.7790000000000003E-3</v>
      </c>
      <c r="X166" s="79">
        <v>3.872E-3</v>
      </c>
      <c r="Y166" s="79">
        <v>0</v>
      </c>
      <c r="Z166" s="79">
        <v>0</v>
      </c>
      <c r="AA166" s="79">
        <v>0</v>
      </c>
      <c r="AB166" s="79">
        <v>0</v>
      </c>
      <c r="AC166" s="79">
        <v>0</v>
      </c>
      <c r="AD166" s="79">
        <v>0</v>
      </c>
      <c r="AE166" s="79">
        <v>0</v>
      </c>
      <c r="AF166" s="79">
        <v>0</v>
      </c>
      <c r="AG166" s="79">
        <v>0</v>
      </c>
      <c r="AH166" s="79">
        <v>0</v>
      </c>
      <c r="AI166" s="79">
        <v>0</v>
      </c>
      <c r="AJ166" s="79">
        <v>0</v>
      </c>
      <c r="AK166" s="79">
        <v>0</v>
      </c>
      <c r="AL166" s="79">
        <v>0</v>
      </c>
      <c r="AM166" s="80" t="s">
        <v>558</v>
      </c>
    </row>
    <row r="167" spans="1:39" ht="15" customHeight="1">
      <c r="A167" s="74" t="s">
        <v>597</v>
      </c>
      <c r="B167" s="78" t="s">
        <v>439</v>
      </c>
      <c r="C167" s="79">
        <v>2</v>
      </c>
      <c r="D167" s="79">
        <v>2</v>
      </c>
      <c r="E167" s="79">
        <v>2</v>
      </c>
      <c r="F167" s="79">
        <v>2</v>
      </c>
      <c r="G167" s="79">
        <v>2</v>
      </c>
      <c r="H167" s="79">
        <v>2</v>
      </c>
      <c r="I167" s="79">
        <v>2</v>
      </c>
      <c r="J167" s="79">
        <v>2</v>
      </c>
      <c r="K167" s="79">
        <v>2</v>
      </c>
      <c r="L167" s="79">
        <v>2</v>
      </c>
      <c r="M167" s="79">
        <v>2</v>
      </c>
      <c r="N167" s="79">
        <v>2</v>
      </c>
      <c r="O167" s="79">
        <v>2</v>
      </c>
      <c r="P167" s="79">
        <v>2</v>
      </c>
      <c r="Q167" s="79">
        <v>2</v>
      </c>
      <c r="R167" s="79">
        <v>2</v>
      </c>
      <c r="S167" s="79">
        <v>2</v>
      </c>
      <c r="T167" s="79">
        <v>0</v>
      </c>
      <c r="U167" s="79">
        <v>0</v>
      </c>
      <c r="V167" s="79">
        <v>0</v>
      </c>
      <c r="W167" s="79">
        <v>0</v>
      </c>
      <c r="X167" s="79">
        <v>0</v>
      </c>
      <c r="Y167" s="79">
        <v>0</v>
      </c>
      <c r="Z167" s="79">
        <v>0</v>
      </c>
      <c r="AA167" s="79">
        <v>0</v>
      </c>
      <c r="AB167" s="79">
        <v>0</v>
      </c>
      <c r="AC167" s="79">
        <v>0</v>
      </c>
      <c r="AD167" s="79">
        <v>0</v>
      </c>
      <c r="AE167" s="79">
        <v>0</v>
      </c>
      <c r="AF167" s="79">
        <v>0</v>
      </c>
      <c r="AG167" s="79">
        <v>0</v>
      </c>
      <c r="AH167" s="79">
        <v>0</v>
      </c>
      <c r="AI167" s="79">
        <v>0</v>
      </c>
      <c r="AJ167" s="79">
        <v>0</v>
      </c>
      <c r="AK167" s="79">
        <v>0</v>
      </c>
      <c r="AL167" s="79">
        <v>0</v>
      </c>
      <c r="AM167" s="80" t="s">
        <v>558</v>
      </c>
    </row>
    <row r="168" spans="1:39" ht="15" customHeight="1">
      <c r="A168" s="74" t="s">
        <v>598</v>
      </c>
      <c r="B168" s="78" t="s">
        <v>486</v>
      </c>
      <c r="C168" s="79">
        <v>186</v>
      </c>
      <c r="D168" s="79">
        <v>180.44667100000001</v>
      </c>
      <c r="E168" s="79">
        <v>172.87762499999999</v>
      </c>
      <c r="F168" s="79">
        <v>166.94792200000001</v>
      </c>
      <c r="G168" s="79">
        <v>161.0513</v>
      </c>
      <c r="H168" s="79">
        <v>154.254242</v>
      </c>
      <c r="I168" s="79">
        <v>147.025375</v>
      </c>
      <c r="J168" s="79">
        <v>139.00798</v>
      </c>
      <c r="K168" s="79">
        <v>130.10824600000001</v>
      </c>
      <c r="L168" s="79">
        <v>120.765533</v>
      </c>
      <c r="M168" s="79">
        <v>110.05761699999999</v>
      </c>
      <c r="N168" s="79">
        <v>99.475769</v>
      </c>
      <c r="O168" s="79">
        <v>88.336822999999995</v>
      </c>
      <c r="P168" s="79">
        <v>77.794182000000006</v>
      </c>
      <c r="Q168" s="79">
        <v>70.249038999999996</v>
      </c>
      <c r="R168" s="79">
        <v>58.809601000000001</v>
      </c>
      <c r="S168" s="79">
        <v>48.923889000000003</v>
      </c>
      <c r="T168" s="79">
        <v>17.327431000000001</v>
      </c>
      <c r="U168" s="79">
        <v>9.8268170000000001</v>
      </c>
      <c r="V168" s="79">
        <v>7.597836</v>
      </c>
      <c r="W168" s="79">
        <v>6.3995680000000004</v>
      </c>
      <c r="X168" s="79">
        <v>5.1020719999999997</v>
      </c>
      <c r="Y168" s="79">
        <v>4.8591709999999999</v>
      </c>
      <c r="Z168" s="79">
        <v>4.2871860000000002</v>
      </c>
      <c r="AA168" s="79">
        <v>3.5064769999999998</v>
      </c>
      <c r="AB168" s="79">
        <v>3.3828619999999998</v>
      </c>
      <c r="AC168" s="79">
        <v>3.286368</v>
      </c>
      <c r="AD168" s="79">
        <v>3.211897</v>
      </c>
      <c r="AE168" s="79">
        <v>3.1340710000000001</v>
      </c>
      <c r="AF168" s="79">
        <v>3.0985800000000001</v>
      </c>
      <c r="AG168" s="79">
        <v>2.0715669999999999</v>
      </c>
      <c r="AH168" s="79">
        <v>2.0512899999999998</v>
      </c>
      <c r="AI168" s="79">
        <v>2.034888</v>
      </c>
      <c r="AJ168" s="79">
        <v>2.1353E-2</v>
      </c>
      <c r="AK168" s="79">
        <v>1.3537E-2</v>
      </c>
      <c r="AL168" s="79">
        <v>9.3410000000000003E-3</v>
      </c>
      <c r="AM168" s="80">
        <v>-0.25192999999999999</v>
      </c>
    </row>
    <row r="169" spans="1:39" ht="15" customHeight="1">
      <c r="A169" s="74" t="s">
        <v>599</v>
      </c>
      <c r="B169" s="78" t="s">
        <v>435</v>
      </c>
      <c r="C169" s="79">
        <v>101</v>
      </c>
      <c r="D169" s="79">
        <v>96.745002999999997</v>
      </c>
      <c r="E169" s="79">
        <v>90.747771999999998</v>
      </c>
      <c r="F169" s="79">
        <v>86.620109999999997</v>
      </c>
      <c r="G169" s="79">
        <v>82.191879</v>
      </c>
      <c r="H169" s="79">
        <v>77.025558000000004</v>
      </c>
      <c r="I169" s="79">
        <v>71.452270999999996</v>
      </c>
      <c r="J169" s="79">
        <v>65.592438000000001</v>
      </c>
      <c r="K169" s="79">
        <v>59.406086000000002</v>
      </c>
      <c r="L169" s="79">
        <v>52.867401000000001</v>
      </c>
      <c r="M169" s="79">
        <v>45.981032999999996</v>
      </c>
      <c r="N169" s="79">
        <v>38.912731000000001</v>
      </c>
      <c r="O169" s="79">
        <v>32.288840999999998</v>
      </c>
      <c r="P169" s="79">
        <v>27.678011000000001</v>
      </c>
      <c r="Q169" s="79">
        <v>24.345558</v>
      </c>
      <c r="R169" s="79">
        <v>19.502022</v>
      </c>
      <c r="S169" s="79">
        <v>16.478055999999999</v>
      </c>
      <c r="T169" s="79">
        <v>11.947172999999999</v>
      </c>
      <c r="U169" s="79">
        <v>7.0008689999999998</v>
      </c>
      <c r="V169" s="79">
        <v>5.8379700000000003</v>
      </c>
      <c r="W169" s="79">
        <v>5</v>
      </c>
      <c r="X169" s="79">
        <v>4</v>
      </c>
      <c r="Y169" s="79">
        <v>4</v>
      </c>
      <c r="Z169" s="79">
        <v>3.6241300000000001</v>
      </c>
      <c r="AA169" s="79">
        <v>3</v>
      </c>
      <c r="AB169" s="79">
        <v>3</v>
      </c>
      <c r="AC169" s="79">
        <v>3</v>
      </c>
      <c r="AD169" s="79">
        <v>3</v>
      </c>
      <c r="AE169" s="79">
        <v>3</v>
      </c>
      <c r="AF169" s="79">
        <v>3</v>
      </c>
      <c r="AG169" s="79">
        <v>2</v>
      </c>
      <c r="AH169" s="79">
        <v>2</v>
      </c>
      <c r="AI169" s="79">
        <v>2</v>
      </c>
      <c r="AJ169" s="79">
        <v>0</v>
      </c>
      <c r="AK169" s="79">
        <v>0</v>
      </c>
      <c r="AL169" s="79">
        <v>0</v>
      </c>
      <c r="AM169" s="80" t="s">
        <v>558</v>
      </c>
    </row>
    <row r="170" spans="1:39" ht="15" customHeight="1">
      <c r="A170" s="74" t="s">
        <v>600</v>
      </c>
      <c r="B170" s="78" t="s">
        <v>437</v>
      </c>
      <c r="C170" s="79">
        <v>45</v>
      </c>
      <c r="D170" s="79">
        <v>43.822665999999998</v>
      </c>
      <c r="E170" s="79">
        <v>42.464644999999997</v>
      </c>
      <c r="F170" s="79">
        <v>40.923935</v>
      </c>
      <c r="G170" s="79">
        <v>39.803576999999997</v>
      </c>
      <c r="H170" s="79">
        <v>38.628407000000003</v>
      </c>
      <c r="I170" s="79">
        <v>37.551242999999999</v>
      </c>
      <c r="J170" s="79">
        <v>36.100360999999999</v>
      </c>
      <c r="K170" s="79">
        <v>34.238686000000001</v>
      </c>
      <c r="L170" s="79">
        <v>32.427849000000002</v>
      </c>
      <c r="M170" s="79">
        <v>30.063497999999999</v>
      </c>
      <c r="N170" s="79">
        <v>28.125869999999999</v>
      </c>
      <c r="O170" s="79">
        <v>25.298912000000001</v>
      </c>
      <c r="P170" s="79">
        <v>21.104445999999999</v>
      </c>
      <c r="Q170" s="79">
        <v>18.507218999999999</v>
      </c>
      <c r="R170" s="79">
        <v>13.911629</v>
      </c>
      <c r="S170" s="79">
        <v>9.9363890000000001</v>
      </c>
      <c r="T170" s="79">
        <v>5.3802589999999997</v>
      </c>
      <c r="U170" s="79">
        <v>2.8259470000000002</v>
      </c>
      <c r="V170" s="79">
        <v>1.7598659999999999</v>
      </c>
      <c r="W170" s="79">
        <v>1.3995679999999999</v>
      </c>
      <c r="X170" s="79">
        <v>1.1020719999999999</v>
      </c>
      <c r="Y170" s="79">
        <v>0.85917100000000002</v>
      </c>
      <c r="Z170" s="79">
        <v>0.66305499999999995</v>
      </c>
      <c r="AA170" s="79">
        <v>0.50647699999999996</v>
      </c>
      <c r="AB170" s="79">
        <v>0.38286199999999998</v>
      </c>
      <c r="AC170" s="79">
        <v>0.28636800000000001</v>
      </c>
      <c r="AD170" s="79">
        <v>0.211897</v>
      </c>
      <c r="AE170" s="79">
        <v>0.134071</v>
      </c>
      <c r="AF170" s="79">
        <v>9.8580000000000001E-2</v>
      </c>
      <c r="AG170" s="79">
        <v>7.1567000000000006E-2</v>
      </c>
      <c r="AH170" s="79">
        <v>5.1290000000000002E-2</v>
      </c>
      <c r="AI170" s="79">
        <v>3.4888000000000002E-2</v>
      </c>
      <c r="AJ170" s="79">
        <v>2.1353E-2</v>
      </c>
      <c r="AK170" s="79">
        <v>1.3537E-2</v>
      </c>
      <c r="AL170" s="79">
        <v>9.3410000000000003E-3</v>
      </c>
      <c r="AM170" s="80">
        <v>-0.220134</v>
      </c>
    </row>
    <row r="171" spans="1:39" ht="15" customHeight="1">
      <c r="A171" s="74" t="s">
        <v>601</v>
      </c>
      <c r="B171" s="78" t="s">
        <v>439</v>
      </c>
      <c r="C171" s="79">
        <v>40</v>
      </c>
      <c r="D171" s="79">
        <v>39.879002</v>
      </c>
      <c r="E171" s="79">
        <v>39.665210999999999</v>
      </c>
      <c r="F171" s="79">
        <v>39.403872999999997</v>
      </c>
      <c r="G171" s="79">
        <v>39.055843000000003</v>
      </c>
      <c r="H171" s="79">
        <v>38.600287999999999</v>
      </c>
      <c r="I171" s="79">
        <v>38.021861999999999</v>
      </c>
      <c r="J171" s="79">
        <v>37.315188999999997</v>
      </c>
      <c r="K171" s="79">
        <v>36.463473999999998</v>
      </c>
      <c r="L171" s="79">
        <v>35.470280000000002</v>
      </c>
      <c r="M171" s="79">
        <v>34.013081</v>
      </c>
      <c r="N171" s="79">
        <v>32.437164000000003</v>
      </c>
      <c r="O171" s="79">
        <v>30.749072999999999</v>
      </c>
      <c r="P171" s="79">
        <v>29.011725999999999</v>
      </c>
      <c r="Q171" s="79">
        <v>27.396260999999999</v>
      </c>
      <c r="R171" s="79">
        <v>25.395948000000001</v>
      </c>
      <c r="S171" s="79">
        <v>22.509447000000002</v>
      </c>
      <c r="T171" s="79">
        <v>0</v>
      </c>
      <c r="U171" s="79">
        <v>0</v>
      </c>
      <c r="V171" s="79">
        <v>0</v>
      </c>
      <c r="W171" s="79">
        <v>0</v>
      </c>
      <c r="X171" s="79">
        <v>0</v>
      </c>
      <c r="Y171" s="79">
        <v>0</v>
      </c>
      <c r="Z171" s="79">
        <v>0</v>
      </c>
      <c r="AA171" s="79">
        <v>0</v>
      </c>
      <c r="AB171" s="79">
        <v>0</v>
      </c>
      <c r="AC171" s="79">
        <v>0</v>
      </c>
      <c r="AD171" s="79">
        <v>0</v>
      </c>
      <c r="AE171" s="79">
        <v>0</v>
      </c>
      <c r="AF171" s="79">
        <v>0</v>
      </c>
      <c r="AG171" s="79">
        <v>0</v>
      </c>
      <c r="AH171" s="79">
        <v>0</v>
      </c>
      <c r="AI171" s="79">
        <v>0</v>
      </c>
      <c r="AJ171" s="79">
        <v>0</v>
      </c>
      <c r="AK171" s="79">
        <v>0</v>
      </c>
      <c r="AL171" s="79">
        <v>0</v>
      </c>
      <c r="AM171" s="80" t="s">
        <v>558</v>
      </c>
    </row>
    <row r="172" spans="1:39" ht="15" customHeight="1">
      <c r="A172" s="74" t="s">
        <v>602</v>
      </c>
      <c r="B172" s="78" t="s">
        <v>491</v>
      </c>
      <c r="C172" s="79">
        <v>37</v>
      </c>
      <c r="D172" s="79">
        <v>26.045127999999998</v>
      </c>
      <c r="E172" s="79">
        <v>20.322904999999999</v>
      </c>
      <c r="F172" s="79">
        <v>19.387293</v>
      </c>
      <c r="G172" s="79">
        <v>18.478494999999999</v>
      </c>
      <c r="H172" s="79">
        <v>16.912852999999998</v>
      </c>
      <c r="I172" s="79">
        <v>15.305745999999999</v>
      </c>
      <c r="J172" s="79">
        <v>13.702229000000001</v>
      </c>
      <c r="K172" s="79">
        <v>12.454613</v>
      </c>
      <c r="L172" s="79">
        <v>10.731306999999999</v>
      </c>
      <c r="M172" s="79">
        <v>9.9540849999999992</v>
      </c>
      <c r="N172" s="79">
        <v>8.9274799999999992</v>
      </c>
      <c r="O172" s="79">
        <v>7.3692840000000004</v>
      </c>
      <c r="P172" s="79">
        <v>5.1937540000000002</v>
      </c>
      <c r="Q172" s="79">
        <v>3.8905159999999999</v>
      </c>
      <c r="R172" s="79">
        <v>3.771617</v>
      </c>
      <c r="S172" s="79">
        <v>3.727681</v>
      </c>
      <c r="T172" s="79">
        <v>3.059561</v>
      </c>
      <c r="U172" s="79">
        <v>2.5482719999999999</v>
      </c>
      <c r="V172" s="79">
        <v>2.1661969999999999</v>
      </c>
      <c r="W172" s="79">
        <v>2</v>
      </c>
      <c r="X172" s="79">
        <v>2</v>
      </c>
      <c r="Y172" s="79">
        <v>2</v>
      </c>
      <c r="Z172" s="79">
        <v>2</v>
      </c>
      <c r="AA172" s="79">
        <v>2</v>
      </c>
      <c r="AB172" s="79">
        <v>2</v>
      </c>
      <c r="AC172" s="79">
        <v>1.5704769999999999</v>
      </c>
      <c r="AD172" s="79">
        <v>1</v>
      </c>
      <c r="AE172" s="79">
        <v>1</v>
      </c>
      <c r="AF172" s="79">
        <v>1</v>
      </c>
      <c r="AG172" s="79">
        <v>1</v>
      </c>
      <c r="AH172" s="79">
        <v>1</v>
      </c>
      <c r="AI172" s="79">
        <v>1</v>
      </c>
      <c r="AJ172" s="79">
        <v>1</v>
      </c>
      <c r="AK172" s="79">
        <v>1</v>
      </c>
      <c r="AL172" s="79">
        <v>0</v>
      </c>
      <c r="AM172" s="80" t="s">
        <v>558</v>
      </c>
    </row>
    <row r="173" spans="1:39" ht="15" customHeight="1">
      <c r="A173" s="74" t="s">
        <v>603</v>
      </c>
      <c r="B173" s="78" t="s">
        <v>435</v>
      </c>
      <c r="C173" s="79">
        <v>21</v>
      </c>
      <c r="D173" s="79">
        <v>18.700001</v>
      </c>
      <c r="E173" s="79">
        <v>18.006056000000001</v>
      </c>
      <c r="F173" s="79">
        <v>17.100058000000001</v>
      </c>
      <c r="G173" s="79">
        <v>16.285408</v>
      </c>
      <c r="H173" s="79">
        <v>15.156776000000001</v>
      </c>
      <c r="I173" s="79">
        <v>13.794043</v>
      </c>
      <c r="J173" s="79">
        <v>12.268927</v>
      </c>
      <c r="K173" s="79">
        <v>11.095402</v>
      </c>
      <c r="L173" s="79">
        <v>9.4415639999999996</v>
      </c>
      <c r="M173" s="79">
        <v>8.7289790000000007</v>
      </c>
      <c r="N173" s="79">
        <v>7.7620639999999996</v>
      </c>
      <c r="O173" s="79">
        <v>6.2585860000000002</v>
      </c>
      <c r="P173" s="79">
        <v>4.4660729999999997</v>
      </c>
      <c r="Q173" s="79">
        <v>3.1628349999999998</v>
      </c>
      <c r="R173" s="79">
        <v>3.043936</v>
      </c>
      <c r="S173" s="79">
        <v>3</v>
      </c>
      <c r="T173" s="79">
        <v>3</v>
      </c>
      <c r="U173" s="79">
        <v>2.5482719999999999</v>
      </c>
      <c r="V173" s="79">
        <v>2.1661969999999999</v>
      </c>
      <c r="W173" s="79">
        <v>2</v>
      </c>
      <c r="X173" s="79">
        <v>2</v>
      </c>
      <c r="Y173" s="79">
        <v>2</v>
      </c>
      <c r="Z173" s="79">
        <v>2</v>
      </c>
      <c r="AA173" s="79">
        <v>2</v>
      </c>
      <c r="AB173" s="79">
        <v>2</v>
      </c>
      <c r="AC173" s="79">
        <v>1.5704769999999999</v>
      </c>
      <c r="AD173" s="79">
        <v>1</v>
      </c>
      <c r="AE173" s="79">
        <v>1</v>
      </c>
      <c r="AF173" s="79">
        <v>1</v>
      </c>
      <c r="AG173" s="79">
        <v>1</v>
      </c>
      <c r="AH173" s="79">
        <v>1</v>
      </c>
      <c r="AI173" s="79">
        <v>1</v>
      </c>
      <c r="AJ173" s="79">
        <v>1</v>
      </c>
      <c r="AK173" s="79">
        <v>1</v>
      </c>
      <c r="AL173" s="79">
        <v>0</v>
      </c>
      <c r="AM173" s="80" t="s">
        <v>558</v>
      </c>
    </row>
    <row r="174" spans="1:39" ht="15" customHeight="1">
      <c r="A174" s="74" t="s">
        <v>604</v>
      </c>
      <c r="B174" s="78" t="s">
        <v>437</v>
      </c>
      <c r="C174" s="79">
        <v>4</v>
      </c>
      <c r="D174" s="79">
        <v>1.2773969999999999</v>
      </c>
      <c r="E174" s="79">
        <v>1.109397</v>
      </c>
      <c r="F174" s="79">
        <v>1.109397</v>
      </c>
      <c r="G174" s="79">
        <v>1.052276</v>
      </c>
      <c r="H174" s="79">
        <v>0.66210500000000005</v>
      </c>
      <c r="I174" s="79">
        <v>0.47739700000000002</v>
      </c>
      <c r="J174" s="79">
        <v>0.47739700000000002</v>
      </c>
      <c r="K174" s="79">
        <v>0.47739700000000002</v>
      </c>
      <c r="L174" s="79">
        <v>0.47739700000000002</v>
      </c>
      <c r="M174" s="79">
        <v>0.47739700000000002</v>
      </c>
      <c r="N174" s="79">
        <v>0.47739700000000002</v>
      </c>
      <c r="O174" s="79">
        <v>0.47739700000000002</v>
      </c>
      <c r="P174" s="79">
        <v>0.47739700000000002</v>
      </c>
      <c r="Q174" s="79">
        <v>0.47739700000000002</v>
      </c>
      <c r="R174" s="79">
        <v>0.47739700000000002</v>
      </c>
      <c r="S174" s="79">
        <v>0.47739700000000002</v>
      </c>
      <c r="T174" s="79">
        <v>5.9561000000000003E-2</v>
      </c>
      <c r="U174" s="79">
        <v>0</v>
      </c>
      <c r="V174" s="79">
        <v>0</v>
      </c>
      <c r="W174" s="79">
        <v>0</v>
      </c>
      <c r="X174" s="79">
        <v>0</v>
      </c>
      <c r="Y174" s="79">
        <v>0</v>
      </c>
      <c r="Z174" s="79">
        <v>0</v>
      </c>
      <c r="AA174" s="79">
        <v>0</v>
      </c>
      <c r="AB174" s="79">
        <v>0</v>
      </c>
      <c r="AC174" s="79">
        <v>0</v>
      </c>
      <c r="AD174" s="79">
        <v>0</v>
      </c>
      <c r="AE174" s="79">
        <v>0</v>
      </c>
      <c r="AF174" s="79">
        <v>0</v>
      </c>
      <c r="AG174" s="79">
        <v>0</v>
      </c>
      <c r="AH174" s="79">
        <v>0</v>
      </c>
      <c r="AI174" s="79">
        <v>0</v>
      </c>
      <c r="AJ174" s="79">
        <v>0</v>
      </c>
      <c r="AK174" s="79">
        <v>0</v>
      </c>
      <c r="AL174" s="79">
        <v>0</v>
      </c>
      <c r="AM174" s="80" t="s">
        <v>558</v>
      </c>
    </row>
    <row r="175" spans="1:39" ht="15" customHeight="1">
      <c r="A175" s="74" t="s">
        <v>605</v>
      </c>
      <c r="B175" s="78" t="s">
        <v>439</v>
      </c>
      <c r="C175" s="79">
        <v>12</v>
      </c>
      <c r="D175" s="79">
        <v>6.0677310000000002</v>
      </c>
      <c r="E175" s="79">
        <v>1.2074530000000001</v>
      </c>
      <c r="F175" s="79">
        <v>1.17784</v>
      </c>
      <c r="G175" s="79">
        <v>1.1408100000000001</v>
      </c>
      <c r="H175" s="79">
        <v>1.093971</v>
      </c>
      <c r="I175" s="79">
        <v>1.0343070000000001</v>
      </c>
      <c r="J175" s="79">
        <v>0.95590399999999998</v>
      </c>
      <c r="K175" s="79">
        <v>0.88181399999999999</v>
      </c>
      <c r="L175" s="79">
        <v>0.81234600000000001</v>
      </c>
      <c r="M175" s="79">
        <v>0.74770899999999996</v>
      </c>
      <c r="N175" s="79">
        <v>0.68801800000000002</v>
      </c>
      <c r="O175" s="79">
        <v>0.633301</v>
      </c>
      <c r="P175" s="79">
        <v>0.25028400000000001</v>
      </c>
      <c r="Q175" s="79">
        <v>0.25028400000000001</v>
      </c>
      <c r="R175" s="79">
        <v>0.25028400000000001</v>
      </c>
      <c r="S175" s="79">
        <v>0.25028400000000001</v>
      </c>
      <c r="T175" s="79">
        <v>0</v>
      </c>
      <c r="U175" s="79">
        <v>0</v>
      </c>
      <c r="V175" s="79">
        <v>0</v>
      </c>
      <c r="W175" s="79">
        <v>0</v>
      </c>
      <c r="X175" s="79">
        <v>0</v>
      </c>
      <c r="Y175" s="79">
        <v>0</v>
      </c>
      <c r="Z175" s="79">
        <v>0</v>
      </c>
      <c r="AA175" s="79">
        <v>0</v>
      </c>
      <c r="AB175" s="79">
        <v>0</v>
      </c>
      <c r="AC175" s="79">
        <v>0</v>
      </c>
      <c r="AD175" s="79">
        <v>0</v>
      </c>
      <c r="AE175" s="79">
        <v>0</v>
      </c>
      <c r="AF175" s="79">
        <v>0</v>
      </c>
      <c r="AG175" s="79">
        <v>0</v>
      </c>
      <c r="AH175" s="79">
        <v>0</v>
      </c>
      <c r="AI175" s="79">
        <v>0</v>
      </c>
      <c r="AJ175" s="79">
        <v>0</v>
      </c>
      <c r="AK175" s="79">
        <v>0</v>
      </c>
      <c r="AL175" s="79">
        <v>0</v>
      </c>
      <c r="AM175" s="80" t="s">
        <v>558</v>
      </c>
    </row>
    <row r="176" spans="1:39" ht="15" customHeight="1">
      <c r="A176" s="74" t="s">
        <v>606</v>
      </c>
      <c r="B176" s="78" t="s">
        <v>496</v>
      </c>
      <c r="C176" s="79">
        <v>30</v>
      </c>
      <c r="D176" s="79">
        <v>25.572807000000001</v>
      </c>
      <c r="E176" s="79">
        <v>20.045366000000001</v>
      </c>
      <c r="F176" s="79">
        <v>17.098579000000001</v>
      </c>
      <c r="G176" s="79">
        <v>16.302461999999998</v>
      </c>
      <c r="H176" s="79">
        <v>15.429607000000001</v>
      </c>
      <c r="I176" s="79">
        <v>14.471958000000001</v>
      </c>
      <c r="J176" s="79">
        <v>13.443054</v>
      </c>
      <c r="K176" s="79">
        <v>12.423450000000001</v>
      </c>
      <c r="L176" s="79">
        <v>11.642836000000001</v>
      </c>
      <c r="M176" s="79">
        <v>11.251514999999999</v>
      </c>
      <c r="N176" s="79">
        <v>11.118555000000001</v>
      </c>
      <c r="O176" s="79">
        <v>11.032719999999999</v>
      </c>
      <c r="P176" s="79">
        <v>10.952443000000001</v>
      </c>
      <c r="Q176" s="79">
        <v>10.875263</v>
      </c>
      <c r="R176" s="79">
        <v>10.798102999999999</v>
      </c>
      <c r="S176" s="79">
        <v>10.717001</v>
      </c>
      <c r="T176" s="79">
        <v>10.478128</v>
      </c>
      <c r="U176" s="79">
        <v>10.091872</v>
      </c>
      <c r="V176" s="79">
        <v>9.7311750000000004</v>
      </c>
      <c r="W176" s="79">
        <v>9.1449309999999997</v>
      </c>
      <c r="X176" s="79">
        <v>8.4752500000000008</v>
      </c>
      <c r="Y176" s="79">
        <v>7.7005379999999999</v>
      </c>
      <c r="Z176" s="79">
        <v>6.2556859999999999</v>
      </c>
      <c r="AA176" s="79">
        <v>4.7097660000000001</v>
      </c>
      <c r="AB176" s="79">
        <v>4.4634510000000001</v>
      </c>
      <c r="AC176" s="79">
        <v>3.4337399999999998</v>
      </c>
      <c r="AD176" s="79">
        <v>3.194547</v>
      </c>
      <c r="AE176" s="79">
        <v>3.1228919999999998</v>
      </c>
      <c r="AF176" s="79">
        <v>2.649159</v>
      </c>
      <c r="AG176" s="79">
        <v>0.97013700000000003</v>
      </c>
      <c r="AH176" s="79">
        <v>0.25644699999999998</v>
      </c>
      <c r="AI176" s="79">
        <v>6.4149999999999997E-3</v>
      </c>
      <c r="AJ176" s="79">
        <v>0</v>
      </c>
      <c r="AK176" s="79">
        <v>0</v>
      </c>
      <c r="AL176" s="79">
        <v>0</v>
      </c>
      <c r="AM176" s="80" t="s">
        <v>558</v>
      </c>
    </row>
    <row r="177" spans="1:39" ht="15" customHeight="1">
      <c r="A177" s="74" t="s">
        <v>607</v>
      </c>
      <c r="B177" s="78" t="s">
        <v>435</v>
      </c>
      <c r="C177" s="79">
        <v>7</v>
      </c>
      <c r="D177" s="79">
        <v>6.75</v>
      </c>
      <c r="E177" s="79">
        <v>6.4872839999999998</v>
      </c>
      <c r="F177" s="79">
        <v>6.1423139999999998</v>
      </c>
      <c r="G177" s="79">
        <v>5.7686229999999998</v>
      </c>
      <c r="H177" s="79">
        <v>5.4292600000000002</v>
      </c>
      <c r="I177" s="79">
        <v>5.1239569999999999</v>
      </c>
      <c r="J177" s="79">
        <v>4.8412759999999997</v>
      </c>
      <c r="K177" s="79">
        <v>4.5834080000000004</v>
      </c>
      <c r="L177" s="79">
        <v>4.4056940000000004</v>
      </c>
      <c r="M177" s="79">
        <v>4.321142</v>
      </c>
      <c r="N177" s="79">
        <v>4.2512359999999996</v>
      </c>
      <c r="O177" s="79">
        <v>4.1942180000000002</v>
      </c>
      <c r="P177" s="79">
        <v>4.148339</v>
      </c>
      <c r="Q177" s="79">
        <v>4.1119209999999997</v>
      </c>
      <c r="R177" s="79">
        <v>4.0834039999999998</v>
      </c>
      <c r="S177" s="79">
        <v>4.0613770000000002</v>
      </c>
      <c r="T177" s="79">
        <v>4.0445960000000003</v>
      </c>
      <c r="U177" s="79">
        <v>4.031987</v>
      </c>
      <c r="V177" s="79">
        <v>4.0226449999999998</v>
      </c>
      <c r="W177" s="79">
        <v>4.0124029999999999</v>
      </c>
      <c r="X177" s="79">
        <v>4.0086820000000003</v>
      </c>
      <c r="Y177" s="79">
        <v>3.8727</v>
      </c>
      <c r="Z177" s="79">
        <v>3.069496</v>
      </c>
      <c r="AA177" s="79">
        <v>2.002729</v>
      </c>
      <c r="AB177" s="79">
        <v>2</v>
      </c>
      <c r="AC177" s="79">
        <v>1.130037</v>
      </c>
      <c r="AD177" s="79">
        <v>1</v>
      </c>
      <c r="AE177" s="79">
        <v>1</v>
      </c>
      <c r="AF177" s="79">
        <v>1</v>
      </c>
      <c r="AG177" s="79">
        <v>0.128138</v>
      </c>
      <c r="AH177" s="79">
        <v>0</v>
      </c>
      <c r="AI177" s="79">
        <v>0</v>
      </c>
      <c r="AJ177" s="79">
        <v>0</v>
      </c>
      <c r="AK177" s="79">
        <v>0</v>
      </c>
      <c r="AL177" s="79">
        <v>0</v>
      </c>
      <c r="AM177" s="80" t="s">
        <v>558</v>
      </c>
    </row>
    <row r="178" spans="1:39" ht="15" customHeight="1">
      <c r="A178" s="74" t="s">
        <v>608</v>
      </c>
      <c r="B178" s="78" t="s">
        <v>437</v>
      </c>
      <c r="C178" s="79">
        <v>7</v>
      </c>
      <c r="D178" s="79">
        <v>6.9953640000000004</v>
      </c>
      <c r="E178" s="79">
        <v>6.9902480000000002</v>
      </c>
      <c r="F178" s="79">
        <v>6.9839219999999997</v>
      </c>
      <c r="G178" s="79">
        <v>6.9762529999999998</v>
      </c>
      <c r="H178" s="79">
        <v>6.967085</v>
      </c>
      <c r="I178" s="79">
        <v>6.9562390000000001</v>
      </c>
      <c r="J178" s="79">
        <v>6.9435099999999998</v>
      </c>
      <c r="K178" s="79">
        <v>6.9286700000000003</v>
      </c>
      <c r="L178" s="79">
        <v>6.9114709999999997</v>
      </c>
      <c r="M178" s="79">
        <v>6.8912940000000003</v>
      </c>
      <c r="N178" s="79">
        <v>6.8673190000000002</v>
      </c>
      <c r="O178" s="79">
        <v>6.8385009999999999</v>
      </c>
      <c r="P178" s="79">
        <v>6.8041039999999997</v>
      </c>
      <c r="Q178" s="79">
        <v>6.7633409999999996</v>
      </c>
      <c r="R178" s="79">
        <v>6.7146990000000004</v>
      </c>
      <c r="S178" s="79">
        <v>6.6556240000000004</v>
      </c>
      <c r="T178" s="79">
        <v>6.4335329999999997</v>
      </c>
      <c r="U178" s="79">
        <v>6.0598850000000004</v>
      </c>
      <c r="V178" s="79">
        <v>5.7085309999999998</v>
      </c>
      <c r="W178" s="79">
        <v>5.1325279999999998</v>
      </c>
      <c r="X178" s="79">
        <v>4.4665679999999996</v>
      </c>
      <c r="Y178" s="79">
        <v>3.8278370000000002</v>
      </c>
      <c r="Z178" s="79">
        <v>3.1861890000000002</v>
      </c>
      <c r="AA178" s="79">
        <v>2.7070370000000001</v>
      </c>
      <c r="AB178" s="79">
        <v>2.4634510000000001</v>
      </c>
      <c r="AC178" s="79">
        <v>2.3037030000000001</v>
      </c>
      <c r="AD178" s="79">
        <v>2.194547</v>
      </c>
      <c r="AE178" s="79">
        <v>2.1228919999999998</v>
      </c>
      <c r="AF178" s="79">
        <v>1.649159</v>
      </c>
      <c r="AG178" s="79">
        <v>0.84199900000000005</v>
      </c>
      <c r="AH178" s="79">
        <v>0.25644699999999998</v>
      </c>
      <c r="AI178" s="79">
        <v>6.4149999999999997E-3</v>
      </c>
      <c r="AJ178" s="79">
        <v>0</v>
      </c>
      <c r="AK178" s="79">
        <v>0</v>
      </c>
      <c r="AL178" s="79">
        <v>0</v>
      </c>
      <c r="AM178" s="80" t="s">
        <v>558</v>
      </c>
    </row>
    <row r="179" spans="1:39" ht="15" customHeight="1">
      <c r="A179" s="74" t="s">
        <v>609</v>
      </c>
      <c r="B179" s="78" t="s">
        <v>439</v>
      </c>
      <c r="C179" s="79">
        <v>16</v>
      </c>
      <c r="D179" s="79">
        <v>11.827444</v>
      </c>
      <c r="E179" s="79">
        <v>6.5678349999999996</v>
      </c>
      <c r="F179" s="79">
        <v>3.972343</v>
      </c>
      <c r="G179" s="79">
        <v>3.5575869999999998</v>
      </c>
      <c r="H179" s="79">
        <v>3.0332620000000001</v>
      </c>
      <c r="I179" s="79">
        <v>2.3917630000000001</v>
      </c>
      <c r="J179" s="79">
        <v>1.658269</v>
      </c>
      <c r="K179" s="79">
        <v>0.91137199999999996</v>
      </c>
      <c r="L179" s="79">
        <v>0.32567099999999999</v>
      </c>
      <c r="M179" s="79">
        <v>3.9078000000000002E-2</v>
      </c>
      <c r="N179" s="79">
        <v>0</v>
      </c>
      <c r="O179" s="79">
        <v>0</v>
      </c>
      <c r="P179" s="79">
        <v>0</v>
      </c>
      <c r="Q179" s="79">
        <v>0</v>
      </c>
      <c r="R179" s="79">
        <v>0</v>
      </c>
      <c r="S179" s="79">
        <v>0</v>
      </c>
      <c r="T179" s="79">
        <v>0</v>
      </c>
      <c r="U179" s="79">
        <v>0</v>
      </c>
      <c r="V179" s="79">
        <v>0</v>
      </c>
      <c r="W179" s="79">
        <v>0</v>
      </c>
      <c r="X179" s="79">
        <v>0</v>
      </c>
      <c r="Y179" s="79">
        <v>0</v>
      </c>
      <c r="Z179" s="79">
        <v>0</v>
      </c>
      <c r="AA179" s="79">
        <v>0</v>
      </c>
      <c r="AB179" s="79">
        <v>0</v>
      </c>
      <c r="AC179" s="79">
        <v>0</v>
      </c>
      <c r="AD179" s="79">
        <v>0</v>
      </c>
      <c r="AE179" s="79">
        <v>0</v>
      </c>
      <c r="AF179" s="79">
        <v>0</v>
      </c>
      <c r="AG179" s="79">
        <v>0</v>
      </c>
      <c r="AH179" s="79">
        <v>0</v>
      </c>
      <c r="AI179" s="79">
        <v>0</v>
      </c>
      <c r="AJ179" s="79">
        <v>0</v>
      </c>
      <c r="AK179" s="79">
        <v>0</v>
      </c>
      <c r="AL179" s="79">
        <v>0</v>
      </c>
      <c r="AM179" s="80" t="s">
        <v>558</v>
      </c>
    </row>
    <row r="180" spans="1:39" ht="15" customHeight="1">
      <c r="A180" s="74" t="s">
        <v>610</v>
      </c>
      <c r="B180" s="77" t="s">
        <v>501</v>
      </c>
      <c r="C180" s="81">
        <v>2754</v>
      </c>
      <c r="D180" s="81">
        <v>2511.7165530000002</v>
      </c>
      <c r="E180" s="81">
        <v>2382.0947270000001</v>
      </c>
      <c r="F180" s="81">
        <v>2277.845703</v>
      </c>
      <c r="G180" s="81">
        <v>2179.44751</v>
      </c>
      <c r="H180" s="81">
        <v>2075.1901859999998</v>
      </c>
      <c r="I180" s="81">
        <v>1960.226318</v>
      </c>
      <c r="J180" s="81">
        <v>1850.788818</v>
      </c>
      <c r="K180" s="81">
        <v>1749.337769</v>
      </c>
      <c r="L180" s="81">
        <v>1648.106689</v>
      </c>
      <c r="M180" s="81">
        <v>1565.559814</v>
      </c>
      <c r="N180" s="81">
        <v>1475.911865</v>
      </c>
      <c r="O180" s="81">
        <v>1373.6770019999999</v>
      </c>
      <c r="P180" s="81">
        <v>1195.7426760000001</v>
      </c>
      <c r="Q180" s="81">
        <v>1006.298462</v>
      </c>
      <c r="R180" s="81">
        <v>799.47497599999997</v>
      </c>
      <c r="S180" s="81">
        <v>508.62890599999997</v>
      </c>
      <c r="T180" s="81">
        <v>317.28454599999998</v>
      </c>
      <c r="U180" s="81">
        <v>278.79797400000001</v>
      </c>
      <c r="V180" s="81">
        <v>246.506271</v>
      </c>
      <c r="W180" s="81">
        <v>233.58824200000001</v>
      </c>
      <c r="X180" s="81">
        <v>213.26190199999999</v>
      </c>
      <c r="Y180" s="81">
        <v>190.87645000000001</v>
      </c>
      <c r="Z180" s="81">
        <v>148.10449199999999</v>
      </c>
      <c r="AA180" s="81">
        <v>116.18302199999999</v>
      </c>
      <c r="AB180" s="81">
        <v>90.801590000000004</v>
      </c>
      <c r="AC180" s="81">
        <v>61.013061999999998</v>
      </c>
      <c r="AD180" s="81">
        <v>50.382545</v>
      </c>
      <c r="AE180" s="81">
        <v>43.863754</v>
      </c>
      <c r="AF180" s="81">
        <v>38.173828</v>
      </c>
      <c r="AG180" s="81">
        <v>31.46162</v>
      </c>
      <c r="AH180" s="81">
        <v>17.651325</v>
      </c>
      <c r="AI180" s="81">
        <v>15.072823</v>
      </c>
      <c r="AJ180" s="81">
        <v>10.043101</v>
      </c>
      <c r="AK180" s="81">
        <v>9.0257740000000002</v>
      </c>
      <c r="AL180" s="81">
        <v>7.017595</v>
      </c>
      <c r="AM180" s="82">
        <v>-0.15881999999999999</v>
      </c>
    </row>
    <row r="183" spans="1:39" ht="15" customHeight="1">
      <c r="B183" s="77" t="s">
        <v>611</v>
      </c>
    </row>
    <row r="184" spans="1:39" ht="15" customHeight="1">
      <c r="A184" s="74" t="s">
        <v>612</v>
      </c>
      <c r="B184" s="78" t="s">
        <v>433</v>
      </c>
      <c r="C184" s="79">
        <v>930</v>
      </c>
      <c r="D184" s="79">
        <v>910.30432099999996</v>
      </c>
      <c r="E184" s="79">
        <v>884.72070299999996</v>
      </c>
      <c r="F184" s="79">
        <v>867.94622800000002</v>
      </c>
      <c r="G184" s="79">
        <v>862.171875</v>
      </c>
      <c r="H184" s="79">
        <v>856.39636199999995</v>
      </c>
      <c r="I184" s="79">
        <v>855.89404300000001</v>
      </c>
      <c r="J184" s="79">
        <v>855.45831299999998</v>
      </c>
      <c r="K184" s="79">
        <v>858.00280799999996</v>
      </c>
      <c r="L184" s="79">
        <v>860.74084500000004</v>
      </c>
      <c r="M184" s="79">
        <v>862.48303199999998</v>
      </c>
      <c r="N184" s="79">
        <v>864.21978799999999</v>
      </c>
      <c r="O184" s="79">
        <v>864.01904300000001</v>
      </c>
      <c r="P184" s="79">
        <v>857.74481200000002</v>
      </c>
      <c r="Q184" s="79">
        <v>856.57202099999995</v>
      </c>
      <c r="R184" s="79">
        <v>859.41332999999997</v>
      </c>
      <c r="S184" s="79">
        <v>861.26886000000002</v>
      </c>
      <c r="T184" s="79">
        <v>863.13445999999999</v>
      </c>
      <c r="U184" s="79">
        <v>866.018372</v>
      </c>
      <c r="V184" s="79">
        <v>866.91711399999997</v>
      </c>
      <c r="W184" s="79">
        <v>867.830017</v>
      </c>
      <c r="X184" s="79">
        <v>868.75775099999998</v>
      </c>
      <c r="Y184" s="79">
        <v>870.69995100000006</v>
      </c>
      <c r="Z184" s="79">
        <v>872.65692100000001</v>
      </c>
      <c r="AA184" s="79">
        <v>875.62872300000004</v>
      </c>
      <c r="AB184" s="79">
        <v>877.61529499999995</v>
      </c>
      <c r="AC184" s="79">
        <v>879.61688200000003</v>
      </c>
      <c r="AD184" s="79">
        <v>881.63360599999999</v>
      </c>
      <c r="AE184" s="79">
        <v>884.66516100000001</v>
      </c>
      <c r="AF184" s="79">
        <v>887.71185300000002</v>
      </c>
      <c r="AG184" s="79">
        <v>890.773865</v>
      </c>
      <c r="AH184" s="79">
        <v>893.85137899999995</v>
      </c>
      <c r="AI184" s="79">
        <v>896.944031</v>
      </c>
      <c r="AJ184" s="79">
        <v>900.05218500000001</v>
      </c>
      <c r="AK184" s="79">
        <v>903.17590299999995</v>
      </c>
      <c r="AL184" s="79">
        <v>906.31536900000003</v>
      </c>
      <c r="AM184" s="80">
        <v>-1.2899999999999999E-4</v>
      </c>
    </row>
    <row r="185" spans="1:39" ht="15" customHeight="1">
      <c r="A185" s="74" t="s">
        <v>613</v>
      </c>
      <c r="B185" s="78" t="s">
        <v>441</v>
      </c>
      <c r="C185" s="79">
        <v>53</v>
      </c>
      <c r="D185" s="79">
        <v>53.279998999999997</v>
      </c>
      <c r="E185" s="79">
        <v>53.565601000000001</v>
      </c>
      <c r="F185" s="79">
        <v>53.74691</v>
      </c>
      <c r="G185" s="79">
        <v>53.628470999999998</v>
      </c>
      <c r="H185" s="79">
        <v>53.615608000000002</v>
      </c>
      <c r="I185" s="79">
        <v>53.524872000000002</v>
      </c>
      <c r="J185" s="79">
        <v>52.742843999999998</v>
      </c>
      <c r="K185" s="79">
        <v>49.699126999999997</v>
      </c>
      <c r="L185" s="79">
        <v>48.273845999999999</v>
      </c>
      <c r="M185" s="79">
        <v>48.511116000000001</v>
      </c>
      <c r="N185" s="79">
        <v>47.852432</v>
      </c>
      <c r="O185" s="79">
        <v>46.200577000000003</v>
      </c>
      <c r="P185" s="79">
        <v>46.555686999999999</v>
      </c>
      <c r="Q185" s="79">
        <v>45.917900000000003</v>
      </c>
      <c r="R185" s="79">
        <v>46.287354000000001</v>
      </c>
      <c r="S185" s="79">
        <v>46.617125999999999</v>
      </c>
      <c r="T185" s="79">
        <v>47.001503</v>
      </c>
      <c r="U185" s="79">
        <v>47.393574000000001</v>
      </c>
      <c r="V185" s="79">
        <v>47.793480000000002</v>
      </c>
      <c r="W185" s="79">
        <v>48.201393000000003</v>
      </c>
      <c r="X185" s="79">
        <v>48.617451000000003</v>
      </c>
      <c r="Y185" s="79">
        <v>49.041840000000001</v>
      </c>
      <c r="Z185" s="79">
        <v>49.474708999999997</v>
      </c>
      <c r="AA185" s="79">
        <v>49.916245000000004</v>
      </c>
      <c r="AB185" s="79">
        <v>50.366599999999998</v>
      </c>
      <c r="AC185" s="79">
        <v>50.825969999999998</v>
      </c>
      <c r="AD185" s="79">
        <v>51.294533000000001</v>
      </c>
      <c r="AE185" s="79">
        <v>51.772457000000003</v>
      </c>
      <c r="AF185" s="79">
        <v>52.259945000000002</v>
      </c>
      <c r="AG185" s="79">
        <v>52.757179000000001</v>
      </c>
      <c r="AH185" s="79">
        <v>53.264358999999999</v>
      </c>
      <c r="AI185" s="79">
        <v>53.781689</v>
      </c>
      <c r="AJ185" s="79">
        <v>54.309356999999999</v>
      </c>
      <c r="AK185" s="79">
        <v>54.847580000000001</v>
      </c>
      <c r="AL185" s="79">
        <v>55.396571999999999</v>
      </c>
      <c r="AM185" s="80">
        <v>1.1460000000000001E-3</v>
      </c>
    </row>
    <row r="186" spans="1:39" ht="15" customHeight="1">
      <c r="A186" s="74" t="s">
        <v>614</v>
      </c>
      <c r="B186" s="78" t="s">
        <v>446</v>
      </c>
      <c r="C186" s="79">
        <v>36</v>
      </c>
      <c r="D186" s="79">
        <v>31.18</v>
      </c>
      <c r="E186" s="79">
        <v>30.125601</v>
      </c>
      <c r="F186" s="79">
        <v>29.998695000000001</v>
      </c>
      <c r="G186" s="79">
        <v>29.859711000000001</v>
      </c>
      <c r="H186" s="79">
        <v>29.743338000000001</v>
      </c>
      <c r="I186" s="79">
        <v>29.942074000000002</v>
      </c>
      <c r="J186" s="79">
        <v>30.144780999999998</v>
      </c>
      <c r="K186" s="79">
        <v>30.351545000000002</v>
      </c>
      <c r="L186" s="79">
        <v>30.562442999999998</v>
      </c>
      <c r="M186" s="79">
        <v>30.777560999999999</v>
      </c>
      <c r="N186" s="79">
        <v>30.93824</v>
      </c>
      <c r="O186" s="79">
        <v>31.035809</v>
      </c>
      <c r="P186" s="79">
        <v>31.013134000000001</v>
      </c>
      <c r="Q186" s="79">
        <v>30.736794</v>
      </c>
      <c r="R186" s="79">
        <v>30.396415999999999</v>
      </c>
      <c r="S186" s="79">
        <v>30.002457</v>
      </c>
      <c r="T186" s="79">
        <v>29.412227999999999</v>
      </c>
      <c r="U186" s="79">
        <v>28.214115</v>
      </c>
      <c r="V186" s="79">
        <v>27.411282</v>
      </c>
      <c r="W186" s="79">
        <v>26.825018</v>
      </c>
      <c r="X186" s="79">
        <v>26.520771</v>
      </c>
      <c r="Y186" s="79">
        <v>26.402359000000001</v>
      </c>
      <c r="Z186" s="79">
        <v>26.412607000000001</v>
      </c>
      <c r="AA186" s="79">
        <v>26.511381</v>
      </c>
      <c r="AB186" s="79">
        <v>26.650107999999999</v>
      </c>
      <c r="AC186" s="79">
        <v>26.864225000000001</v>
      </c>
      <c r="AD186" s="79">
        <v>27.116956999999999</v>
      </c>
      <c r="AE186" s="79">
        <v>27.394361</v>
      </c>
      <c r="AF186" s="79">
        <v>27.686727999999999</v>
      </c>
      <c r="AG186" s="79">
        <v>27.990656000000001</v>
      </c>
      <c r="AH186" s="79">
        <v>28.304801999999999</v>
      </c>
      <c r="AI186" s="79">
        <v>28.628889000000001</v>
      </c>
      <c r="AJ186" s="79">
        <v>28.961931</v>
      </c>
      <c r="AK186" s="79">
        <v>29.303657999999999</v>
      </c>
      <c r="AL186" s="79">
        <v>29.653760999999999</v>
      </c>
      <c r="AM186" s="80">
        <v>-1.475E-3</v>
      </c>
    </row>
    <row r="187" spans="1:39" ht="15" customHeight="1">
      <c r="A187" s="74" t="s">
        <v>615</v>
      </c>
      <c r="B187" s="78" t="s">
        <v>451</v>
      </c>
      <c r="C187" s="79">
        <v>83</v>
      </c>
      <c r="D187" s="79">
        <v>79.460007000000004</v>
      </c>
      <c r="E187" s="79">
        <v>75.619202000000001</v>
      </c>
      <c r="F187" s="79">
        <v>75.899788000000001</v>
      </c>
      <c r="G187" s="79">
        <v>76.387939000000003</v>
      </c>
      <c r="H187" s="79">
        <v>75.885857000000001</v>
      </c>
      <c r="I187" s="79">
        <v>76.366798000000003</v>
      </c>
      <c r="J187" s="79">
        <v>75.829430000000002</v>
      </c>
      <c r="K187" s="79">
        <v>76.263382000000007</v>
      </c>
      <c r="L187" s="79">
        <v>75.800407000000007</v>
      </c>
      <c r="M187" s="79">
        <v>76.348174999999998</v>
      </c>
      <c r="N187" s="79">
        <v>76.906891000000002</v>
      </c>
      <c r="O187" s="79">
        <v>77.476791000000006</v>
      </c>
      <c r="P187" s="79">
        <v>77.058090000000007</v>
      </c>
      <c r="Q187" s="79">
        <v>76.651000999999994</v>
      </c>
      <c r="R187" s="79">
        <v>77.255782999999994</v>
      </c>
      <c r="S187" s="79">
        <v>77.872649999999993</v>
      </c>
      <c r="T187" s="79">
        <v>78.247551000000001</v>
      </c>
      <c r="U187" s="79">
        <v>77.874634</v>
      </c>
      <c r="V187" s="79">
        <v>77.941756999999996</v>
      </c>
      <c r="W187" s="79">
        <v>77.276893999999999</v>
      </c>
      <c r="X187" s="79">
        <v>77.735114999999993</v>
      </c>
      <c r="Y187" s="79">
        <v>78.269371000000007</v>
      </c>
      <c r="Z187" s="79">
        <v>78.856978999999995</v>
      </c>
      <c r="AA187" s="79">
        <v>79.489722999999998</v>
      </c>
      <c r="AB187" s="79">
        <v>80.163589000000002</v>
      </c>
      <c r="AC187" s="79">
        <v>80.874435000000005</v>
      </c>
      <c r="AD187" s="79">
        <v>81.615311000000005</v>
      </c>
      <c r="AE187" s="79">
        <v>82.381844000000001</v>
      </c>
      <c r="AF187" s="79">
        <v>83.166831999999999</v>
      </c>
      <c r="AG187" s="79">
        <v>83.974907000000002</v>
      </c>
      <c r="AH187" s="79">
        <v>84.801849000000004</v>
      </c>
      <c r="AI187" s="79">
        <v>85.647011000000006</v>
      </c>
      <c r="AJ187" s="79">
        <v>86.510077999999993</v>
      </c>
      <c r="AK187" s="79">
        <v>87.448813999999999</v>
      </c>
      <c r="AL187" s="79">
        <v>88.348906999999997</v>
      </c>
      <c r="AM187" s="80">
        <v>3.124E-3</v>
      </c>
    </row>
    <row r="188" spans="1:39" ht="15" customHeight="1">
      <c r="A188" s="74" t="s">
        <v>616</v>
      </c>
      <c r="B188" s="78" t="s">
        <v>456</v>
      </c>
      <c r="C188" s="79">
        <v>395</v>
      </c>
      <c r="D188" s="79">
        <v>397.080017</v>
      </c>
      <c r="E188" s="79">
        <v>398.891571</v>
      </c>
      <c r="F188" s="79">
        <v>402.09600799999998</v>
      </c>
      <c r="G188" s="79">
        <v>405.36456299999998</v>
      </c>
      <c r="H188" s="79">
        <v>408.69845600000002</v>
      </c>
      <c r="I188" s="79">
        <v>412.09899899999999</v>
      </c>
      <c r="J188" s="79">
        <v>414.51217700000001</v>
      </c>
      <c r="K188" s="79">
        <v>418.00967400000002</v>
      </c>
      <c r="L188" s="79">
        <v>421.52862499999998</v>
      </c>
      <c r="M188" s="79">
        <v>424.20770299999998</v>
      </c>
      <c r="N188" s="79">
        <v>426.94329800000003</v>
      </c>
      <c r="O188" s="79">
        <v>430.744415</v>
      </c>
      <c r="P188" s="79">
        <v>433.62756300000001</v>
      </c>
      <c r="Q188" s="79">
        <v>436.60934400000002</v>
      </c>
      <c r="R188" s="79">
        <v>438.66339099999999</v>
      </c>
      <c r="S188" s="79">
        <v>442.80072000000001</v>
      </c>
      <c r="T188" s="79">
        <v>446.993225</v>
      </c>
      <c r="U188" s="79">
        <v>451.30310100000003</v>
      </c>
      <c r="V188" s="79">
        <v>455.69915800000001</v>
      </c>
      <c r="W188" s="79">
        <v>459.18316700000003</v>
      </c>
      <c r="X188" s="79">
        <v>461.75680499999999</v>
      </c>
      <c r="Y188" s="79">
        <v>462.42193600000002</v>
      </c>
      <c r="Z188" s="79">
        <v>467.18038899999999</v>
      </c>
      <c r="AA188" s="79">
        <v>467.033997</v>
      </c>
      <c r="AB188" s="79">
        <v>470.98468000000003</v>
      </c>
      <c r="AC188" s="79">
        <v>474.03433200000001</v>
      </c>
      <c r="AD188" s="79">
        <v>478.18502799999999</v>
      </c>
      <c r="AE188" s="79">
        <v>482.43872099999999</v>
      </c>
      <c r="AF188" s="79">
        <v>487.79748499999999</v>
      </c>
      <c r="AG188" s="79">
        <v>493.26345800000001</v>
      </c>
      <c r="AH188" s="79">
        <v>498.83865400000002</v>
      </c>
      <c r="AI188" s="79">
        <v>504.52539100000001</v>
      </c>
      <c r="AJ188" s="79">
        <v>510.32598899999999</v>
      </c>
      <c r="AK188" s="79">
        <v>516.24243200000001</v>
      </c>
      <c r="AL188" s="79">
        <v>522.27722200000005</v>
      </c>
      <c r="AM188" s="80">
        <v>8.0929999999999995E-3</v>
      </c>
    </row>
    <row r="189" spans="1:39" ht="15" customHeight="1">
      <c r="A189" s="74" t="s">
        <v>617</v>
      </c>
      <c r="B189" s="78" t="s">
        <v>461</v>
      </c>
      <c r="C189" s="79">
        <v>82</v>
      </c>
      <c r="D189" s="79">
        <v>68.239998</v>
      </c>
      <c r="E189" s="79">
        <v>67.484795000000005</v>
      </c>
      <c r="F189" s="79">
        <v>66.285697999999996</v>
      </c>
      <c r="G189" s="79">
        <v>64.603286999999995</v>
      </c>
      <c r="H189" s="79">
        <v>63.770080999999998</v>
      </c>
      <c r="I189" s="79">
        <v>64.028571999999997</v>
      </c>
      <c r="J189" s="79">
        <v>64.180808999999996</v>
      </c>
      <c r="K189" s="79">
        <v>64.448798999999994</v>
      </c>
      <c r="L189" s="79">
        <v>63.607208</v>
      </c>
      <c r="M189" s="79">
        <v>63.784641000000001</v>
      </c>
      <c r="N189" s="79">
        <v>62.989913999999999</v>
      </c>
      <c r="O189" s="79">
        <v>62.278579999999998</v>
      </c>
      <c r="P189" s="79">
        <v>61.573020999999997</v>
      </c>
      <c r="Q189" s="79">
        <v>61.856293000000001</v>
      </c>
      <c r="R189" s="79">
        <v>62.070591</v>
      </c>
      <c r="S189" s="79">
        <v>61.382365999999998</v>
      </c>
      <c r="T189" s="79">
        <v>60.700378000000001</v>
      </c>
      <c r="U189" s="79">
        <v>61.007812000000001</v>
      </c>
      <c r="V189" s="79">
        <v>59.338669000000003</v>
      </c>
      <c r="W189" s="79">
        <v>59.676139999999997</v>
      </c>
      <c r="X189" s="79">
        <v>59.02037</v>
      </c>
      <c r="Y189" s="79">
        <v>59.371482999999998</v>
      </c>
      <c r="Z189" s="79">
        <v>59.729613999999998</v>
      </c>
      <c r="AA189" s="79">
        <v>60.094909999999999</v>
      </c>
      <c r="AB189" s="79">
        <v>60.467509999999997</v>
      </c>
      <c r="AC189" s="79">
        <v>60.847560999999999</v>
      </c>
      <c r="AD189" s="79">
        <v>61.235210000000002</v>
      </c>
      <c r="AE189" s="79">
        <v>61.630619000000003</v>
      </c>
      <c r="AF189" s="79">
        <v>62.033932</v>
      </c>
      <c r="AG189" s="79">
        <v>62.296275999999999</v>
      </c>
      <c r="AH189" s="79">
        <v>63.322212</v>
      </c>
      <c r="AI189" s="79">
        <v>64.398689000000005</v>
      </c>
      <c r="AJ189" s="79">
        <v>65.528167999999994</v>
      </c>
      <c r="AK189" s="79">
        <v>66.713272000000003</v>
      </c>
      <c r="AL189" s="79">
        <v>67.956756999999996</v>
      </c>
      <c r="AM189" s="80">
        <v>-1.22E-4</v>
      </c>
    </row>
    <row r="190" spans="1:39" ht="15" customHeight="1">
      <c r="A190" s="74" t="s">
        <v>618</v>
      </c>
      <c r="B190" s="78" t="s">
        <v>466</v>
      </c>
      <c r="C190" s="79">
        <v>108</v>
      </c>
      <c r="D190" s="79">
        <v>109.619995</v>
      </c>
      <c r="E190" s="79">
        <v>110.612396</v>
      </c>
      <c r="F190" s="79">
        <v>112.073448</v>
      </c>
      <c r="G190" s="79">
        <v>113.792618</v>
      </c>
      <c r="H190" s="79">
        <v>115.54613500000001</v>
      </c>
      <c r="I190" s="79">
        <v>117.33474699999999</v>
      </c>
      <c r="J190" s="79">
        <v>118.872101</v>
      </c>
      <c r="K190" s="79">
        <v>120.720184</v>
      </c>
      <c r="L190" s="79">
        <v>122.47554</v>
      </c>
      <c r="M190" s="79">
        <v>123.411598</v>
      </c>
      <c r="N190" s="79">
        <v>117.031975</v>
      </c>
      <c r="O190" s="79">
        <v>118.355873</v>
      </c>
      <c r="P190" s="79">
        <v>119.410439</v>
      </c>
      <c r="Q190" s="79">
        <v>121.49672700000001</v>
      </c>
      <c r="R190" s="79">
        <v>123.634277</v>
      </c>
      <c r="S190" s="79">
        <v>125.81459</v>
      </c>
      <c r="T190" s="79">
        <v>128.03848300000001</v>
      </c>
      <c r="U190" s="79">
        <v>130.27593999999999</v>
      </c>
      <c r="V190" s="79">
        <v>132.578293</v>
      </c>
      <c r="W190" s="79">
        <v>134.937805</v>
      </c>
      <c r="X190" s="79">
        <v>137.344482</v>
      </c>
      <c r="Y190" s="79">
        <v>139.799362</v>
      </c>
      <c r="Z190" s="79">
        <v>142.30329900000001</v>
      </c>
      <c r="AA190" s="79">
        <v>144.12425200000001</v>
      </c>
      <c r="AB190" s="79">
        <v>147.08677700000001</v>
      </c>
      <c r="AC190" s="79">
        <v>150.112122</v>
      </c>
      <c r="AD190" s="79">
        <v>153.20167499999999</v>
      </c>
      <c r="AE190" s="79">
        <v>156.35676599999999</v>
      </c>
      <c r="AF190" s="79">
        <v>159.57887299999999</v>
      </c>
      <c r="AG190" s="79">
        <v>162.86947599999999</v>
      </c>
      <c r="AH190" s="79">
        <v>166.230087</v>
      </c>
      <c r="AI190" s="79">
        <v>169.662094</v>
      </c>
      <c r="AJ190" s="79">
        <v>173.16709900000001</v>
      </c>
      <c r="AK190" s="79">
        <v>176.746826</v>
      </c>
      <c r="AL190" s="79">
        <v>180.40278599999999</v>
      </c>
      <c r="AM190" s="80">
        <v>1.4760000000000001E-2</v>
      </c>
    </row>
    <row r="191" spans="1:39" ht="15" customHeight="1">
      <c r="A191" s="74" t="s">
        <v>619</v>
      </c>
      <c r="B191" s="78" t="s">
        <v>471</v>
      </c>
      <c r="C191" s="79">
        <v>59</v>
      </c>
      <c r="D191" s="79">
        <v>57.559998</v>
      </c>
      <c r="E191" s="79">
        <v>58.131199000000002</v>
      </c>
      <c r="F191" s="79">
        <v>58.265022000000002</v>
      </c>
      <c r="G191" s="79">
        <v>58.133400000000002</v>
      </c>
      <c r="H191" s="79">
        <v>58.593113000000002</v>
      </c>
      <c r="I191" s="79">
        <v>59.075851</v>
      </c>
      <c r="J191" s="79">
        <v>59.546317999999999</v>
      </c>
      <c r="K191" s="79">
        <v>60.000228999999997</v>
      </c>
      <c r="L191" s="79">
        <v>60.440907000000003</v>
      </c>
      <c r="M191" s="79">
        <v>59.865524000000001</v>
      </c>
      <c r="N191" s="79">
        <v>60.279384999999998</v>
      </c>
      <c r="O191" s="79">
        <v>60.626536999999999</v>
      </c>
      <c r="P191" s="79">
        <v>60.86018</v>
      </c>
      <c r="Q191" s="79">
        <v>60.736758999999999</v>
      </c>
      <c r="R191" s="79">
        <v>60.958694000000001</v>
      </c>
      <c r="S191" s="79">
        <v>61.172381999999999</v>
      </c>
      <c r="T191" s="79">
        <v>61.470947000000002</v>
      </c>
      <c r="U191" s="79">
        <v>61.766570999999999</v>
      </c>
      <c r="V191" s="79">
        <v>62.068877999999998</v>
      </c>
      <c r="W191" s="79">
        <v>62.382750999999999</v>
      </c>
      <c r="X191" s="79">
        <v>62.710293</v>
      </c>
      <c r="Y191" s="79">
        <v>63.042889000000002</v>
      </c>
      <c r="Z191" s="79">
        <v>62.394958000000003</v>
      </c>
      <c r="AA191" s="79">
        <v>62.755096000000002</v>
      </c>
      <c r="AB191" s="79">
        <v>63.136623</v>
      </c>
      <c r="AC191" s="79">
        <v>62.520969000000001</v>
      </c>
      <c r="AD191" s="79">
        <v>62.125698</v>
      </c>
      <c r="AE191" s="79">
        <v>63.081313999999999</v>
      </c>
      <c r="AF191" s="79">
        <v>63.888522999999999</v>
      </c>
      <c r="AG191" s="79">
        <v>63.333649000000001</v>
      </c>
      <c r="AH191" s="79">
        <v>62.576808999999997</v>
      </c>
      <c r="AI191" s="79">
        <v>63.067917000000001</v>
      </c>
      <c r="AJ191" s="79">
        <v>64.123001000000002</v>
      </c>
      <c r="AK191" s="79">
        <v>65.199180999999996</v>
      </c>
      <c r="AL191" s="79">
        <v>66.296882999999994</v>
      </c>
      <c r="AM191" s="80">
        <v>4.1650000000000003E-3</v>
      </c>
    </row>
    <row r="192" spans="1:39" ht="15" customHeight="1">
      <c r="A192" s="74" t="s">
        <v>620</v>
      </c>
      <c r="B192" s="78" t="s">
        <v>476</v>
      </c>
      <c r="C192" s="79">
        <v>172</v>
      </c>
      <c r="D192" s="79">
        <v>167.363922</v>
      </c>
      <c r="E192" s="79">
        <v>169.474411</v>
      </c>
      <c r="F192" s="79">
        <v>171.263901</v>
      </c>
      <c r="G192" s="79">
        <v>173.089157</v>
      </c>
      <c r="H192" s="79">
        <v>174.95095800000001</v>
      </c>
      <c r="I192" s="79">
        <v>176.849976</v>
      </c>
      <c r="J192" s="79">
        <v>178.78698700000001</v>
      </c>
      <c r="K192" s="79">
        <v>180.76269500000001</v>
      </c>
      <c r="L192" s="79">
        <v>182.77795399999999</v>
      </c>
      <c r="M192" s="79">
        <v>184.83351099999999</v>
      </c>
      <c r="N192" s="79">
        <v>186.930206</v>
      </c>
      <c r="O192" s="79">
        <v>189.06878699999999</v>
      </c>
      <c r="P192" s="79">
        <v>191.250168</v>
      </c>
      <c r="Q192" s="79">
        <v>193.47517400000001</v>
      </c>
      <c r="R192" s="79">
        <v>195.74468999999999</v>
      </c>
      <c r="S192" s="79">
        <v>196.80264299999999</v>
      </c>
      <c r="T192" s="79">
        <v>201.19670099999999</v>
      </c>
      <c r="U192" s="79">
        <v>205.80246</v>
      </c>
      <c r="V192" s="79">
        <v>210.398224</v>
      </c>
      <c r="W192" s="79">
        <v>215.14657600000001</v>
      </c>
      <c r="X192" s="79">
        <v>220.03793300000001</v>
      </c>
      <c r="Y192" s="79">
        <v>224.92465200000001</v>
      </c>
      <c r="Z192" s="79">
        <v>230.05749499999999</v>
      </c>
      <c r="AA192" s="79">
        <v>235.052032</v>
      </c>
      <c r="AB192" s="79">
        <v>240.156372</v>
      </c>
      <c r="AC192" s="79">
        <v>245.433807</v>
      </c>
      <c r="AD192" s="79">
        <v>250.874008</v>
      </c>
      <c r="AE192" s="79">
        <v>256.50238000000002</v>
      </c>
      <c r="AF192" s="79">
        <v>262.32012900000001</v>
      </c>
      <c r="AG192" s="79">
        <v>268.32754499999999</v>
      </c>
      <c r="AH192" s="79">
        <v>274.53381300000001</v>
      </c>
      <c r="AI192" s="79">
        <v>280.95049999999998</v>
      </c>
      <c r="AJ192" s="79">
        <v>287.57440200000002</v>
      </c>
      <c r="AK192" s="79">
        <v>294.41656499999999</v>
      </c>
      <c r="AL192" s="79">
        <v>301.484283</v>
      </c>
      <c r="AM192" s="80">
        <v>1.7461000000000001E-2</v>
      </c>
    </row>
    <row r="193" spans="1:39" ht="15" customHeight="1">
      <c r="A193" s="74" t="s">
        <v>621</v>
      </c>
      <c r="B193" s="78" t="s">
        <v>481</v>
      </c>
      <c r="C193" s="79">
        <v>66</v>
      </c>
      <c r="D193" s="79">
        <v>67.279999000000004</v>
      </c>
      <c r="E193" s="79">
        <v>68.965598999999997</v>
      </c>
      <c r="F193" s="79">
        <v>70.756157000000002</v>
      </c>
      <c r="G193" s="79">
        <v>72.646254999999996</v>
      </c>
      <c r="H193" s="79">
        <v>74.612244000000004</v>
      </c>
      <c r="I193" s="79">
        <v>76.591292999999993</v>
      </c>
      <c r="J193" s="79">
        <v>78.526450999999994</v>
      </c>
      <c r="K193" s="79">
        <v>80.382003999999995</v>
      </c>
      <c r="L193" s="79">
        <v>82.150665000000004</v>
      </c>
      <c r="M193" s="79">
        <v>83.866066000000004</v>
      </c>
      <c r="N193" s="79">
        <v>85.553047000000007</v>
      </c>
      <c r="O193" s="79">
        <v>85.202492000000007</v>
      </c>
      <c r="P193" s="79">
        <v>85.828368999999995</v>
      </c>
      <c r="Q193" s="79">
        <v>86.484183999999999</v>
      </c>
      <c r="R193" s="79">
        <v>88.173119</v>
      </c>
      <c r="S193" s="79">
        <v>89.895836000000003</v>
      </c>
      <c r="T193" s="79">
        <v>91.653000000000006</v>
      </c>
      <c r="U193" s="79">
        <v>93.289260999999996</v>
      </c>
      <c r="V193" s="79">
        <v>94.117431999999994</v>
      </c>
      <c r="W193" s="79">
        <v>95.979590999999999</v>
      </c>
      <c r="X193" s="79">
        <v>97.881546</v>
      </c>
      <c r="Y193" s="79">
        <v>99.819618000000006</v>
      </c>
      <c r="Z193" s="79">
        <v>101.79840900000001</v>
      </c>
      <c r="AA193" s="79">
        <v>103.81675</v>
      </c>
      <c r="AB193" s="79">
        <v>105.875435</v>
      </c>
      <c r="AC193" s="79">
        <v>107.97532699999999</v>
      </c>
      <c r="AD193" s="79">
        <v>110.117188</v>
      </c>
      <c r="AE193" s="79">
        <v>112.30191000000001</v>
      </c>
      <c r="AF193" s="79">
        <v>114.530304</v>
      </c>
      <c r="AG193" s="79">
        <v>116.803299</v>
      </c>
      <c r="AH193" s="79">
        <v>119.12172700000001</v>
      </c>
      <c r="AI193" s="79">
        <v>121.486542</v>
      </c>
      <c r="AJ193" s="79">
        <v>123.898636</v>
      </c>
      <c r="AK193" s="79">
        <v>126.35895499999999</v>
      </c>
      <c r="AL193" s="79">
        <v>128.868515</v>
      </c>
      <c r="AM193" s="80">
        <v>1.9300000000000001E-2</v>
      </c>
    </row>
    <row r="194" spans="1:39" ht="15" customHeight="1">
      <c r="A194" s="74" t="s">
        <v>622</v>
      </c>
      <c r="B194" s="78" t="s">
        <v>486</v>
      </c>
      <c r="C194" s="79">
        <v>87</v>
      </c>
      <c r="D194" s="79">
        <v>86.800003000000004</v>
      </c>
      <c r="E194" s="79">
        <v>85.295997999999997</v>
      </c>
      <c r="F194" s="79">
        <v>85.903914999999998</v>
      </c>
      <c r="G194" s="79">
        <v>86.752883999999995</v>
      </c>
      <c r="H194" s="79">
        <v>87.618819999999999</v>
      </c>
      <c r="I194" s="79">
        <v>88.502089999999995</v>
      </c>
      <c r="J194" s="79">
        <v>89.403030000000001</v>
      </c>
      <c r="K194" s="79">
        <v>90.281525000000002</v>
      </c>
      <c r="L194" s="79">
        <v>91.218849000000006</v>
      </c>
      <c r="M194" s="79">
        <v>92.099586000000002</v>
      </c>
      <c r="N194" s="79">
        <v>92.979202000000001</v>
      </c>
      <c r="O194" s="79">
        <v>93.923903999999993</v>
      </c>
      <c r="P194" s="79">
        <v>94.898064000000005</v>
      </c>
      <c r="Q194" s="79">
        <v>95.851219</v>
      </c>
      <c r="R194" s="79">
        <v>96.862564000000006</v>
      </c>
      <c r="S194" s="79">
        <v>97.726601000000002</v>
      </c>
      <c r="T194" s="79">
        <v>98.480948999999995</v>
      </c>
      <c r="U194" s="79">
        <v>98.386612</v>
      </c>
      <c r="V194" s="79">
        <v>98.733429000000001</v>
      </c>
      <c r="W194" s="79">
        <v>98.373076999999995</v>
      </c>
      <c r="X194" s="79">
        <v>92.008201999999997</v>
      </c>
      <c r="Y194" s="79">
        <v>93.291588000000004</v>
      </c>
      <c r="Z194" s="79">
        <v>94.528144999999995</v>
      </c>
      <c r="AA194" s="79">
        <v>95.789421000000004</v>
      </c>
      <c r="AB194" s="79">
        <v>97.075935000000001</v>
      </c>
      <c r="AC194" s="79">
        <v>98.388167999999993</v>
      </c>
      <c r="AD194" s="79">
        <v>99.726630999999998</v>
      </c>
      <c r="AE194" s="79">
        <v>101.07621</v>
      </c>
      <c r="AF194" s="79">
        <v>102.468445</v>
      </c>
      <c r="AG194" s="79">
        <v>103.888519</v>
      </c>
      <c r="AH194" s="79">
        <v>105.33702099999999</v>
      </c>
      <c r="AI194" s="79">
        <v>106.813416</v>
      </c>
      <c r="AJ194" s="79">
        <v>108.31813</v>
      </c>
      <c r="AK194" s="79">
        <v>109.854202</v>
      </c>
      <c r="AL194" s="79">
        <v>111.42202</v>
      </c>
      <c r="AM194" s="80">
        <v>7.3720000000000001E-3</v>
      </c>
    </row>
    <row r="195" spans="1:39" ht="15" customHeight="1">
      <c r="A195" s="74" t="s">
        <v>623</v>
      </c>
      <c r="B195" s="78" t="s">
        <v>491</v>
      </c>
      <c r="C195" s="79">
        <v>21</v>
      </c>
      <c r="D195" s="79">
        <v>21</v>
      </c>
      <c r="E195" s="79">
        <v>21</v>
      </c>
      <c r="F195" s="79">
        <v>21</v>
      </c>
      <c r="G195" s="79">
        <v>21</v>
      </c>
      <c r="H195" s="79">
        <v>21</v>
      </c>
      <c r="I195" s="79">
        <v>21</v>
      </c>
      <c r="J195" s="79">
        <v>20.999998000000001</v>
      </c>
      <c r="K195" s="79">
        <v>21</v>
      </c>
      <c r="L195" s="79">
        <v>21</v>
      </c>
      <c r="M195" s="79">
        <v>21</v>
      </c>
      <c r="N195" s="79">
        <v>21</v>
      </c>
      <c r="O195" s="79">
        <v>20.999998000000001</v>
      </c>
      <c r="P195" s="79">
        <v>20.945281999999999</v>
      </c>
      <c r="Q195" s="79">
        <v>20.945281999999999</v>
      </c>
      <c r="R195" s="79">
        <v>20.897376999999999</v>
      </c>
      <c r="S195" s="79">
        <v>20.87574</v>
      </c>
      <c r="T195" s="79">
        <v>22.756042000000001</v>
      </c>
      <c r="U195" s="79">
        <v>25.594812000000001</v>
      </c>
      <c r="V195" s="79">
        <v>28.636551000000001</v>
      </c>
      <c r="W195" s="79">
        <v>31.893238</v>
      </c>
      <c r="X195" s="79">
        <v>35.365875000000003</v>
      </c>
      <c r="Y195" s="79">
        <v>39.051352999999999</v>
      </c>
      <c r="Z195" s="79">
        <v>41.944595</v>
      </c>
      <c r="AA195" s="79">
        <v>46.047077000000002</v>
      </c>
      <c r="AB195" s="79">
        <v>50.352718000000003</v>
      </c>
      <c r="AC195" s="79">
        <v>54.874679999999998</v>
      </c>
      <c r="AD195" s="79">
        <v>59.611865999999999</v>
      </c>
      <c r="AE195" s="79">
        <v>62.563282000000001</v>
      </c>
      <c r="AF195" s="79">
        <v>67.728202999999993</v>
      </c>
      <c r="AG195" s="79">
        <v>73.106323000000003</v>
      </c>
      <c r="AH195" s="79">
        <v>78.697913999999997</v>
      </c>
      <c r="AI195" s="79">
        <v>84.503983000000005</v>
      </c>
      <c r="AJ195" s="79">
        <v>90.526511999999997</v>
      </c>
      <c r="AK195" s="79">
        <v>97.311881999999997</v>
      </c>
      <c r="AL195" s="79">
        <v>104.408417</v>
      </c>
      <c r="AM195" s="80">
        <v>4.8300999999999997E-2</v>
      </c>
    </row>
    <row r="196" spans="1:39" ht="15" customHeight="1">
      <c r="A196" s="74" t="s">
        <v>624</v>
      </c>
      <c r="B196" s="78" t="s">
        <v>496</v>
      </c>
      <c r="C196" s="79">
        <v>22</v>
      </c>
      <c r="D196" s="79">
        <v>22</v>
      </c>
      <c r="E196" s="79">
        <v>22</v>
      </c>
      <c r="F196" s="79">
        <v>22.000001999999999</v>
      </c>
      <c r="G196" s="79">
        <v>22</v>
      </c>
      <c r="H196" s="79">
        <v>22</v>
      </c>
      <c r="I196" s="79">
        <v>22</v>
      </c>
      <c r="J196" s="79">
        <v>22</v>
      </c>
      <c r="K196" s="79">
        <v>22</v>
      </c>
      <c r="L196" s="79">
        <v>22</v>
      </c>
      <c r="M196" s="79">
        <v>22.000001999999999</v>
      </c>
      <c r="N196" s="79">
        <v>22</v>
      </c>
      <c r="O196" s="79">
        <v>22</v>
      </c>
      <c r="P196" s="79">
        <v>22</v>
      </c>
      <c r="Q196" s="79">
        <v>22.000001999999999</v>
      </c>
      <c r="R196" s="79">
        <v>22</v>
      </c>
      <c r="S196" s="79">
        <v>22.000001999999999</v>
      </c>
      <c r="T196" s="79">
        <v>22.149508999999998</v>
      </c>
      <c r="U196" s="79">
        <v>22.365444</v>
      </c>
      <c r="V196" s="79">
        <v>22.588322000000002</v>
      </c>
      <c r="W196" s="79">
        <v>22.811233999999999</v>
      </c>
      <c r="X196" s="79">
        <v>23.041419999999999</v>
      </c>
      <c r="Y196" s="79">
        <v>23.279236000000001</v>
      </c>
      <c r="Z196" s="79">
        <v>22.491755999999999</v>
      </c>
      <c r="AA196" s="79">
        <v>22.718029000000001</v>
      </c>
      <c r="AB196" s="79">
        <v>23.017160000000001</v>
      </c>
      <c r="AC196" s="79">
        <v>23.269939000000001</v>
      </c>
      <c r="AD196" s="79">
        <v>23.525700000000001</v>
      </c>
      <c r="AE196" s="79">
        <v>23.784468</v>
      </c>
      <c r="AF196" s="79">
        <v>24.046322</v>
      </c>
      <c r="AG196" s="79">
        <v>24.311377</v>
      </c>
      <c r="AH196" s="79">
        <v>24.562721</v>
      </c>
      <c r="AI196" s="79">
        <v>24.851709</v>
      </c>
      <c r="AJ196" s="79">
        <v>25.124222</v>
      </c>
      <c r="AK196" s="79">
        <v>25.407017</v>
      </c>
      <c r="AL196" s="79">
        <v>25.69087</v>
      </c>
      <c r="AM196" s="80">
        <v>4.5719999999999997E-3</v>
      </c>
    </row>
    <row r="197" spans="1:39" ht="15" customHeight="1" thickBot="1">
      <c r="A197" s="74" t="s">
        <v>625</v>
      </c>
      <c r="B197" s="77" t="s">
        <v>501</v>
      </c>
      <c r="C197" s="81">
        <v>2114</v>
      </c>
      <c r="D197" s="81">
        <v>2071.1684570000002</v>
      </c>
      <c r="E197" s="81">
        <v>2045.8869629999999</v>
      </c>
      <c r="F197" s="81">
        <v>2037.235962</v>
      </c>
      <c r="G197" s="81">
        <v>2039.4300539999999</v>
      </c>
      <c r="H197" s="81">
        <v>2042.4307859999999</v>
      </c>
      <c r="I197" s="81">
        <v>2053.2094729999999</v>
      </c>
      <c r="J197" s="81">
        <v>2061.0034179999998</v>
      </c>
      <c r="K197" s="81">
        <v>2071.921875</v>
      </c>
      <c r="L197" s="81">
        <v>2082.5776369999999</v>
      </c>
      <c r="M197" s="81">
        <v>2093.1884770000001</v>
      </c>
      <c r="N197" s="81">
        <v>2095.624268</v>
      </c>
      <c r="O197" s="81">
        <v>2101.9328609999998</v>
      </c>
      <c r="P197" s="81">
        <v>2102.764893</v>
      </c>
      <c r="Q197" s="81">
        <v>2109.3330080000001</v>
      </c>
      <c r="R197" s="81">
        <v>2122.3576659999999</v>
      </c>
      <c r="S197" s="81">
        <v>2134.2316890000002</v>
      </c>
      <c r="T197" s="81">
        <v>2151.235107</v>
      </c>
      <c r="U197" s="81">
        <v>2169.2922359999998</v>
      </c>
      <c r="V197" s="81">
        <v>2184.2226559999999</v>
      </c>
      <c r="W197" s="81">
        <v>2200.5170899999998</v>
      </c>
      <c r="X197" s="81">
        <v>2210.7983399999998</v>
      </c>
      <c r="Y197" s="81">
        <v>2229.4157709999999</v>
      </c>
      <c r="Z197" s="81">
        <v>2249.8298340000001</v>
      </c>
      <c r="AA197" s="81">
        <v>2268.9772950000001</v>
      </c>
      <c r="AB197" s="81">
        <v>2292.9484859999998</v>
      </c>
      <c r="AC197" s="81">
        <v>2315.6381839999999</v>
      </c>
      <c r="AD197" s="81">
        <v>2340.2631839999999</v>
      </c>
      <c r="AE197" s="81">
        <v>2365.9494629999999</v>
      </c>
      <c r="AF197" s="81">
        <v>2395.217529</v>
      </c>
      <c r="AG197" s="81">
        <v>2423.6965329999998</v>
      </c>
      <c r="AH197" s="81">
        <v>2453.443115</v>
      </c>
      <c r="AI197" s="81">
        <v>2485.2614749999998</v>
      </c>
      <c r="AJ197" s="81">
        <v>2518.4196780000002</v>
      </c>
      <c r="AK197" s="81">
        <v>2553.0263669999999</v>
      </c>
      <c r="AL197" s="81">
        <v>2588.522461</v>
      </c>
      <c r="AM197" s="82">
        <v>6.5799999999999999E-3</v>
      </c>
    </row>
    <row r="198" spans="1:39" ht="15" customHeight="1">
      <c r="B198" s="213" t="s">
        <v>626</v>
      </c>
      <c r="C198" s="213"/>
      <c r="D198" s="213"/>
      <c r="E198" s="213"/>
      <c r="F198" s="213"/>
      <c r="G198" s="213"/>
      <c r="H198" s="213"/>
      <c r="I198" s="213"/>
      <c r="J198" s="213"/>
      <c r="K198" s="213"/>
      <c r="L198" s="213"/>
      <c r="M198" s="213"/>
      <c r="N198" s="213"/>
      <c r="O198" s="213"/>
      <c r="P198" s="213"/>
      <c r="Q198" s="213"/>
      <c r="R198" s="213"/>
      <c r="S198" s="213"/>
      <c r="T198" s="213"/>
      <c r="U198" s="213"/>
      <c r="V198" s="213"/>
      <c r="W198" s="213"/>
      <c r="X198" s="213"/>
      <c r="Y198" s="213"/>
      <c r="Z198" s="213"/>
      <c r="AA198" s="213"/>
      <c r="AB198" s="213"/>
      <c r="AC198" s="213"/>
      <c r="AD198" s="213"/>
      <c r="AE198" s="213"/>
      <c r="AF198" s="213"/>
      <c r="AG198" s="213"/>
      <c r="AH198" s="213"/>
      <c r="AI198" s="213"/>
      <c r="AJ198" s="213"/>
      <c r="AK198" s="213"/>
      <c r="AL198" s="213"/>
      <c r="AM198" s="213"/>
    </row>
    <row r="199" spans="1:39" ht="15" customHeight="1">
      <c r="B199" s="83" t="s">
        <v>627</v>
      </c>
    </row>
  </sheetData>
  <mergeCells count="1">
    <mergeCell ref="B198:AM198"/>
  </mergeCells>
  <pageMargins left="0.75" right="0.75" top="1" bottom="1" header="0.5" footer="0.5"/>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About</vt:lpstr>
      <vt:lpstr>SC Cdn Veh Registrations</vt:lpstr>
      <vt:lpstr>SC Road p-kms (405-00062)</vt:lpstr>
      <vt:lpstr>SC Road v-kms (405-00063)</vt:lpstr>
      <vt:lpstr>TC SA Road</vt:lpstr>
      <vt:lpstr>TC SA AvRaMa</vt:lpstr>
      <vt:lpstr>TC SA Rail</vt:lpstr>
      <vt:lpstr>Avg vehicle loadings</vt:lpstr>
      <vt:lpstr>AEO 49 (CAN aircraft)</vt:lpstr>
      <vt:lpstr>EUDH-TS-4</vt:lpstr>
      <vt:lpstr>EUDH-TS-7</vt:lpstr>
      <vt:lpstr>EUDH-TS-8</vt:lpstr>
      <vt:lpstr>EUDH-TS-11</vt:lpstr>
      <vt:lpstr>BAADTbVT-passengers</vt:lpstr>
      <vt:lpstr>BAADTbVT-freight</vt:lpstr>
      <vt:lpstr>A</vt:lpstr>
      <vt:lpstr>miles_per_km</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2015-03-31T22:53:51Z</dcterms:created>
  <dcterms:modified xsi:type="dcterms:W3CDTF">2018-06-11T22:33:41Z</dcterms:modified>
</cp:coreProperties>
</file>