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eps-1.4.1-canada-wipC\InputData\trans\SYVbT\"/>
    </mc:Choice>
  </mc:AlternateContent>
  <xr:revisionPtr revIDLastSave="0" documentId="13_ncr:1_{E9934996-BA6C-4D81-84BC-D0EA35898ADB}" xr6:coauthVersionLast="34" xr6:coauthVersionMax="34" xr10:uidLastSave="{00000000-0000-0000-0000-000000000000}"/>
  <bookViews>
    <workbookView xWindow="360" yWindow="60" windowWidth="19425" windowHeight="11025" activeTab="5" xr2:uid="{00000000-000D-0000-FFFF-FFFF00000000}"/>
  </bookViews>
  <sheets>
    <sheet name="About" sheetId="1" r:id="rId1"/>
    <sheet name="CANSIM 405-0004" sheetId="17" r:id="rId2"/>
    <sheet name="CANSIM 2009 3-4" sheetId="20" r:id="rId3"/>
    <sheet name="CAN LDVs" sheetId="19" r:id="rId4"/>
    <sheet name="CAN trucks" sheetId="22" r:id="rId5"/>
    <sheet name="CAN buses" sheetId="16" r:id="rId6"/>
    <sheet name="AEO 49 (CAN aircraft)" sheetId="5" r:id="rId7"/>
    <sheet name="CAN rail" sheetId="15" r:id="rId8"/>
    <sheet name="CAN ships" sheetId="14" r:id="rId9"/>
    <sheet name="SYVbT-passenger" sheetId="2" r:id="rId10"/>
    <sheet name="SYVbT-freight" sheetId="4" r:id="rId11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6" i="16" l="1"/>
  <c r="C3" i="2" s="1"/>
  <c r="E3" i="4"/>
  <c r="B18" i="22"/>
  <c r="B15" i="22"/>
  <c r="B14" i="22"/>
  <c r="B13" i="22"/>
  <c r="B2" i="22"/>
  <c r="B19" i="22" s="1"/>
  <c r="C3" i="4" s="1"/>
  <c r="C36" i="19"/>
  <c r="B36" i="19"/>
  <c r="B49" i="19"/>
  <c r="B50" i="19"/>
  <c r="B48" i="19"/>
  <c r="A11" i="19"/>
  <c r="B39" i="19" s="1"/>
  <c r="B2" i="2" s="1"/>
  <c r="B2" i="19"/>
  <c r="B56" i="19" s="1"/>
  <c r="B2" i="16"/>
  <c r="B38" i="16" s="1"/>
  <c r="E3" i="2" s="1"/>
  <c r="D7" i="2"/>
  <c r="C33" i="16"/>
  <c r="A87" i="15"/>
  <c r="B59" i="15"/>
  <c r="B58" i="15"/>
  <c r="B63" i="15" s="1"/>
  <c r="B91" i="15" s="1"/>
  <c r="G5" i="4" s="1"/>
  <c r="B62" i="15"/>
  <c r="B90" i="15"/>
  <c r="G5" i="2" s="1"/>
  <c r="G6" i="2"/>
  <c r="G6" i="4"/>
  <c r="G4" i="4"/>
  <c r="G4" i="2"/>
  <c r="C32" i="16"/>
  <c r="D68" i="19" l="1"/>
  <c r="C2" i="2" s="1"/>
  <c r="D69" i="19"/>
  <c r="C2" i="4" s="1"/>
  <c r="B55" i="19"/>
  <c r="B37" i="16"/>
  <c r="D3" i="2" s="1"/>
  <c r="B40" i="19"/>
  <c r="F2" i="2" s="1"/>
  <c r="B17" i="22"/>
  <c r="D3" i="4" s="1"/>
  <c r="B54" i="19"/>
  <c r="B68" i="19" l="1"/>
  <c r="D2" i="2" s="1"/>
  <c r="B69" i="19"/>
  <c r="D2" i="4" s="1"/>
  <c r="C69" i="19"/>
  <c r="E2" i="4" s="1"/>
  <c r="C68" i="19" l="1"/>
  <c r="E2" i="2" s="1"/>
</calcChain>
</file>

<file path=xl/sharedStrings.xml><?xml version="1.0" encoding="utf-8"?>
<sst xmlns="http://schemas.openxmlformats.org/spreadsheetml/2006/main" count="771" uniqueCount="457">
  <si>
    <t>SYVbT Start Year Vehicles by Technology</t>
  </si>
  <si>
    <t>Sources:</t>
  </si>
  <si>
    <t>Notes</t>
  </si>
  <si>
    <t>The start year is the year prior the first simulated year in the model.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</si>
  <si>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</si>
  <si>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</si>
  <si>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</si>
  <si>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</si>
  <si>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</si>
  <si>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</si>
  <si>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</si>
  <si>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</si>
  <si>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</si>
  <si>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</si>
  <si>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</si>
  <si>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</si>
  <si>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2016 and projections:  EIA AEO2017 National Energy Modeling System run ref2017.d120816a.</t>
  </si>
  <si>
    <t xml:space="preserve">   Source: 2015 stock data:  Jet Inventory Services, World Jet Inventory:  Year-End 2015 (December 2015).</t>
  </si>
  <si>
    <t>Total World</t>
  </si>
  <si>
    <t>ATS000:crg_WorldTotal</t>
  </si>
  <si>
    <t xml:space="preserve">  Oceania</t>
  </si>
  <si>
    <t>ATS000:crg_Oceania</t>
  </si>
  <si>
    <t xml:space="preserve">  Southwest Asia</t>
  </si>
  <si>
    <t>ATS000:crg_SW_Asia</t>
  </si>
  <si>
    <t xml:space="preserve">  Southeast Asia</t>
  </si>
  <si>
    <t>ATS000:crg_SE_Asia</t>
  </si>
  <si>
    <t xml:space="preserve">  Northeast Asia</t>
  </si>
  <si>
    <t>ATS000:crg_NE_Asia</t>
  </si>
  <si>
    <t xml:space="preserve">  China</t>
  </si>
  <si>
    <t>ATS000:crg_China</t>
  </si>
  <si>
    <t xml:space="preserve">  Commonwealth of Independent States</t>
  </si>
  <si>
    <t>ATS000:crg_Russia</t>
  </si>
  <si>
    <t xml:space="preserve">  Mideast</t>
  </si>
  <si>
    <t>ATS000:crg_Mideast</t>
  </si>
  <si>
    <t xml:space="preserve">  Africa</t>
  </si>
  <si>
    <t>ATS000:crg_Africa</t>
  </si>
  <si>
    <t xml:space="preserve">  Europe</t>
  </si>
  <si>
    <t>ATS000:crg_Europe</t>
  </si>
  <si>
    <t xml:space="preserve">  South America</t>
  </si>
  <si>
    <t>ATS000:crg_South_Am</t>
  </si>
  <si>
    <t xml:space="preserve">  Central America</t>
  </si>
  <si>
    <t>ATS000:crg_Central_Am</t>
  </si>
  <si>
    <t xml:space="preserve">  Canada</t>
  </si>
  <si>
    <t>ATS000:crg_Canada</t>
  </si>
  <si>
    <t xml:space="preserve">  United States</t>
  </si>
  <si>
    <t>ATS000:crg_U.S.Total</t>
  </si>
  <si>
    <t>Aircraft Cargo Stock</t>
  </si>
  <si>
    <t>ATS000:prk_WorldTotal</t>
  </si>
  <si>
    <t>- -</t>
  </si>
  <si>
    <t xml:space="preserve">    Regional Jets</t>
  </si>
  <si>
    <t>ATS000:prk_Oceania-rj</t>
  </si>
  <si>
    <t xml:space="preserve">    Wide Body Aircraft</t>
  </si>
  <si>
    <t>ATS000:prk_Oceania-wb</t>
  </si>
  <si>
    <t xml:space="preserve">    Narrow Body Aircraft</t>
  </si>
  <si>
    <t>ATS000:prk_Oceania-nb</t>
  </si>
  <si>
    <t>ATS000:prk_Oceania</t>
  </si>
  <si>
    <t>ATS000:prk_SW_Asia-rj</t>
  </si>
  <si>
    <t>ATS000:prk_SW_Asia-wb</t>
  </si>
  <si>
    <t>ATS000:prk_SW_Asia-nb</t>
  </si>
  <si>
    <t>ATS000:prk_SW_Asia</t>
  </si>
  <si>
    <t>ATS000:prk_SE_Asia-rj</t>
  </si>
  <si>
    <t>ATS000:prk_SE_Asia-wb</t>
  </si>
  <si>
    <t>ATS000:prk_SE_Asia-nb</t>
  </si>
  <si>
    <t>ATS000:prk_SE_Asia</t>
  </si>
  <si>
    <t>ATS000:prk_NE_Asia-rj</t>
  </si>
  <si>
    <t>ATS000:prk_NE_Asia-wb</t>
  </si>
  <si>
    <t>ATS000:prk_NE_Asia-nb</t>
  </si>
  <si>
    <t>ATS000:prk_NE_Asia</t>
  </si>
  <si>
    <t>ATS000:prk_China-rj</t>
  </si>
  <si>
    <t>ATS000:prk_China-wb</t>
  </si>
  <si>
    <t>ATS000:prk_China-nb</t>
  </si>
  <si>
    <t>ATS000:prk_China</t>
  </si>
  <si>
    <t>ATS000:prk_Russia-rj</t>
  </si>
  <si>
    <t>ATS000:prk_Russia-wb</t>
  </si>
  <si>
    <t>ATS000:prk_Russia-nb</t>
  </si>
  <si>
    <t>ATS000:prk_Russia</t>
  </si>
  <si>
    <t>ATS000:prk_Mideast-rj</t>
  </si>
  <si>
    <t>ATS000:prk_Mideast-wb</t>
  </si>
  <si>
    <t>ATS000:prk_Mideast-nb</t>
  </si>
  <si>
    <t>ATS000:prk_Mideast</t>
  </si>
  <si>
    <t>ATS000:prk_Africa-rj</t>
  </si>
  <si>
    <t>ATS000:prk_Africa-wb</t>
  </si>
  <si>
    <t>ATS000:prk_Africa-nb</t>
  </si>
  <si>
    <t>ATS000:prk_Africa</t>
  </si>
  <si>
    <t>ATS000:prk_Europe-rj</t>
  </si>
  <si>
    <t>ATS000:prk_Europe-wb</t>
  </si>
  <si>
    <t>ATS000:prk_Europe-nb</t>
  </si>
  <si>
    <t>ATS000:prk_Europe</t>
  </si>
  <si>
    <t>ATS000:prk_South_Am-rj</t>
  </si>
  <si>
    <t>ATS000:prk_South_Am-wb</t>
  </si>
  <si>
    <t>ATS000:prk_South_Am-nb</t>
  </si>
  <si>
    <t>ATS000:prk_South_Am</t>
  </si>
  <si>
    <t>ATS000:prk_Central_Am-r</t>
  </si>
  <si>
    <t>ATS000:prk_Central_Am-w</t>
  </si>
  <si>
    <t>ATS000:prk_Central_Am-n</t>
  </si>
  <si>
    <t>ATS000:prk_Central_Am</t>
  </si>
  <si>
    <t>ATS000:prk_Canada-rj</t>
  </si>
  <si>
    <t>ATS000:prk_Canada-wb</t>
  </si>
  <si>
    <t>ATS000:prk_Canada-nb</t>
  </si>
  <si>
    <t>ATS000:prk_Canada</t>
  </si>
  <si>
    <t>ATS000:prk_USRegional</t>
  </si>
  <si>
    <t>ATS000:prk_USWideBody</t>
  </si>
  <si>
    <t>ATS000:prk_USNarrowBody</t>
  </si>
  <si>
    <t>ATS000:prk_U.S.Total</t>
  </si>
  <si>
    <t>Aircraft Parked Stock</t>
  </si>
  <si>
    <t>ATS000:act_WorldTotal</t>
  </si>
  <si>
    <t>ATS000:act_Oceania-rj</t>
  </si>
  <si>
    <t>ATS000:act_Oceania-wb</t>
  </si>
  <si>
    <t>ATS000:act_Oceania-nb</t>
  </si>
  <si>
    <t>ATS000:act_Oceania</t>
  </si>
  <si>
    <t>ATS000:act_SW_Asia-rj</t>
  </si>
  <si>
    <t>ATS000:act_SW_Asia-wb</t>
  </si>
  <si>
    <t>ATS000:act_SW_Asia-nb</t>
  </si>
  <si>
    <t>ATS000:act_SW_Asia</t>
  </si>
  <si>
    <t>ATS000:act_SE_Asia-rj</t>
  </si>
  <si>
    <t>ATS000:act_SE_Asia-wb</t>
  </si>
  <si>
    <t>ATS000:act_SE_Asia-nb</t>
  </si>
  <si>
    <t>ATS000:act_SE_Asia</t>
  </si>
  <si>
    <t>ATS000:act_NE_Asia-rj</t>
  </si>
  <si>
    <t>ATS000:act_NE_Asia-wb</t>
  </si>
  <si>
    <t>ATS000:act_NE_Asia-nb</t>
  </si>
  <si>
    <t>ATS000:act_NE_Asia</t>
  </si>
  <si>
    <t>ATS000:act_China-rj</t>
  </si>
  <si>
    <t>ATS000:act_China-wb</t>
  </si>
  <si>
    <t>ATS000:act_China-nb</t>
  </si>
  <si>
    <t>ATS000:act_China</t>
  </si>
  <si>
    <t>ATS000:act_Russia-rj</t>
  </si>
  <si>
    <t>ATS000:act_Russia-wb</t>
  </si>
  <si>
    <t>ATS000:act_Russia-nb</t>
  </si>
  <si>
    <t>ATS000:act_Russia</t>
  </si>
  <si>
    <t>ATS000:act_Mideast-rj</t>
  </si>
  <si>
    <t>ATS000:act_Mideast-wb</t>
  </si>
  <si>
    <t>ATS000:act_Mideast-nb</t>
  </si>
  <si>
    <t>ATS000:act_Mideast</t>
  </si>
  <si>
    <t>ATS000:act_Africa-rj</t>
  </si>
  <si>
    <t>ATS000:act_Africa-wb</t>
  </si>
  <si>
    <t>ATS000:act_Africa-nb</t>
  </si>
  <si>
    <t>ATS000:act_Africa</t>
  </si>
  <si>
    <t>ATS000:act_Europe-rj</t>
  </si>
  <si>
    <t>ATS000:act_Europe-wb</t>
  </si>
  <si>
    <t>ATS000:act_Europe-nb</t>
  </si>
  <si>
    <t>ATS000:act_Europe</t>
  </si>
  <si>
    <t>ATS000:act_South_Am-rj</t>
  </si>
  <si>
    <t>ATS000:act_South_Am-wb</t>
  </si>
  <si>
    <t>ATS000:act_South_Am-nb</t>
  </si>
  <si>
    <t>ATS000:act_South_Am</t>
  </si>
  <si>
    <t>ATS000:act_Central_Am-r</t>
  </si>
  <si>
    <t>ATS000:act_Central_Am-w</t>
  </si>
  <si>
    <t>ATS000:act_Central_Am-n</t>
  </si>
  <si>
    <t>ATS000:act_Central_Am</t>
  </si>
  <si>
    <t>ATS000:act_Canada-rj</t>
  </si>
  <si>
    <t>ATS000:act_Canada-wb</t>
  </si>
  <si>
    <t>ATS000:act_Canada-nb</t>
  </si>
  <si>
    <t>ATS000:act_Canada</t>
  </si>
  <si>
    <t>ATS000:act_USRegional</t>
  </si>
  <si>
    <t>ATS000:act_USWideBody</t>
  </si>
  <si>
    <t>ATS000:act_USNarrowBody</t>
  </si>
  <si>
    <t>ATS000:act_U.S.Total</t>
  </si>
  <si>
    <t>Aircraft Active Stock</t>
  </si>
  <si>
    <t>ATS000:stk_WorldTotal</t>
  </si>
  <si>
    <t>ATS000:stk_Oceania-rj</t>
  </si>
  <si>
    <t>ATS000:stk_Oceania-wb</t>
  </si>
  <si>
    <t>ATS000:stk_Oceania-nb</t>
  </si>
  <si>
    <t>ATS000:stk_Oceania</t>
  </si>
  <si>
    <t>ATS000:stk_SW_Asia-rj</t>
  </si>
  <si>
    <t>ATS000:stk_SW_Asia-wb</t>
  </si>
  <si>
    <t>ATS000:stk_SW_Asia-nb</t>
  </si>
  <si>
    <t>ATS000:stk_SW_Asia</t>
  </si>
  <si>
    <t>ATS000:stk_SE_Asia-rj</t>
  </si>
  <si>
    <t>ATS000:stk_SE_Asia-wb</t>
  </si>
  <si>
    <t>ATS000:stk_SE_Asia-nb</t>
  </si>
  <si>
    <t>ATS000:stk_SE_Asia</t>
  </si>
  <si>
    <t>ATS000:stk_NE_Asia-rj</t>
  </si>
  <si>
    <t>ATS000:stk_NE_Asia-wb</t>
  </si>
  <si>
    <t>ATS000:stk_NE_Asia-nb</t>
  </si>
  <si>
    <t>ATS000:stk_NE_Asia</t>
  </si>
  <si>
    <t>ATS000:stk_China-rj</t>
  </si>
  <si>
    <t>ATS000:stk_China-wb</t>
  </si>
  <si>
    <t>ATS000:stk_China-nb</t>
  </si>
  <si>
    <t>ATS000:stk_China</t>
  </si>
  <si>
    <t>ATS000:stk_Russia-rj</t>
  </si>
  <si>
    <t>ATS000:stk_Russia-wb</t>
  </si>
  <si>
    <t>ATS000:stk_Russia-nb</t>
  </si>
  <si>
    <t>ATS000:stk_Russia</t>
  </si>
  <si>
    <t>ATS000:stk_Mideast-rj</t>
  </si>
  <si>
    <t>ATS000:stk_Mideast-wb</t>
  </si>
  <si>
    <t>ATS000:stk_Mideast-nb</t>
  </si>
  <si>
    <t>ATS000:stk_Mideast</t>
  </si>
  <si>
    <t>ATS000:stk_Africa-rj</t>
  </si>
  <si>
    <t>ATS000:stk_Africa-wb</t>
  </si>
  <si>
    <t>ATS000:stk_Africa-nb</t>
  </si>
  <si>
    <t>ATS000:stk_Africa</t>
  </si>
  <si>
    <t>ATS000:stk_Europe-rj</t>
  </si>
  <si>
    <t>ATS000:stk_Europe-wb</t>
  </si>
  <si>
    <t>ATS000:stk_Europe-nb</t>
  </si>
  <si>
    <t>ATS000:stk_Europe</t>
  </si>
  <si>
    <t>ATS000:stk_South_Am-rj</t>
  </si>
  <si>
    <t>ATS000:stk_South_Am-wb</t>
  </si>
  <si>
    <t>ATS000:stk_South_Am-nb</t>
  </si>
  <si>
    <t>ATS000:stk_South_Am</t>
  </si>
  <si>
    <t>ATS000:stk_Central_Am-r</t>
  </si>
  <si>
    <t>ATS000:stk_Central_Am-w</t>
  </si>
  <si>
    <t>ATS000:stk_Central_Am-n</t>
  </si>
  <si>
    <t>ATS000:stk_Central_Am</t>
  </si>
  <si>
    <t>ATS000:stk_Canada-rj</t>
  </si>
  <si>
    <t>ATS000:stk_Canada-wb</t>
  </si>
  <si>
    <t>ATS000:stk_Canada-nb</t>
  </si>
  <si>
    <t>ATS000:stk_Canada</t>
  </si>
  <si>
    <t>ATS000:stk_USRegional</t>
  </si>
  <si>
    <t>ATS000:stk_USWideBody</t>
  </si>
  <si>
    <t>ATS000:stk_USNarrowBody</t>
  </si>
  <si>
    <t>ATS000:stk_U.S.Total</t>
  </si>
  <si>
    <t>Aircraft Stock</t>
  </si>
  <si>
    <t>Stock</t>
  </si>
  <si>
    <t>2016-</t>
  </si>
  <si>
    <t/>
  </si>
  <si>
    <t>49. Aircraft Stock</t>
  </si>
  <si>
    <t>ATS000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</si>
  <si>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</si>
  <si>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</si>
  <si>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</si>
  <si>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</si>
  <si>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</si>
  <si>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</si>
  <si>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</si>
  <si>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</si>
  <si>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</si>
  <si>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</si>
  <si>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EIA</t>
  </si>
  <si>
    <t>https://www.eia.gov/outlooks/aeo/supplement/excel/suptab_49.xlsx</t>
  </si>
  <si>
    <t>Class I</t>
  </si>
  <si>
    <t>Table M9 (page 83)</t>
  </si>
  <si>
    <t>Canadian-Registered Fleet by Vessel Type, 1996, 2006, and 2016</t>
  </si>
  <si>
    <t>Type of Vessel</t>
  </si>
  <si>
    <t>Dry Bulk</t>
  </si>
  <si>
    <t>Tankers</t>
  </si>
  <si>
    <t>General Cargo</t>
  </si>
  <si>
    <t>Ferries</t>
  </si>
  <si>
    <t>Other</t>
  </si>
  <si>
    <t>Total</t>
  </si>
  <si>
    <t>Gross Tons (Thousands of tons)</t>
  </si>
  <si>
    <t>Number of Vessels</t>
  </si>
  <si>
    <t>Note: Self-propelled vessels of 1,000 gross tons and over, including government-owned ferries; excluding tugs used in offshore supply.</t>
  </si>
  <si>
    <t>"Other" ships are assumed to be freight rather than passenger ships.</t>
  </si>
  <si>
    <t>Page 83, Table M9</t>
  </si>
  <si>
    <t>Transportation in Canada 2016 Statistical Addendum</t>
  </si>
  <si>
    <t>Transport Canada</t>
  </si>
  <si>
    <t>not online, available by request to Transport Canada</t>
  </si>
  <si>
    <t>Class II</t>
  </si>
  <si>
    <t>Notes: R= Revised data.</t>
  </si>
  <si>
    <t>Freight railcars belonging to shippers, including tanker cars, are not included in the table above</t>
  </si>
  <si>
    <t>Source: Transport Canada and Statistics Canada, Rail Carrier annual reports</t>
  </si>
  <si>
    <t>Freight or Passenger</t>
  </si>
  <si>
    <t>Locomotives</t>
  </si>
  <si>
    <t>2014R</t>
  </si>
  <si>
    <t>Switching and other uses</t>
  </si>
  <si>
    <t>Total Locomotives</t>
  </si>
  <si>
    <t>Table RA3: Railway Fleet, 2006-2015</t>
  </si>
  <si>
    <t>Passenger Cars</t>
  </si>
  <si>
    <t>Freight Cars</t>
  </si>
  <si>
    <t>Boxcars</t>
  </si>
  <si>
    <t>Flatcars</t>
  </si>
  <si>
    <t>Gondolas</t>
  </si>
  <si>
    <t>Hopper Cars</t>
  </si>
  <si>
    <t>Other Freight Cars</t>
  </si>
  <si>
    <t>Total Freight Cars</t>
  </si>
  <si>
    <t>Since locomotives aren't divided into passenger and freight (in fact, the same locomotive might be used for both types of cargo), we</t>
  </si>
  <si>
    <t>divide up the locomotives according to the number of cars of each type, adjusted for the average number of cars per train.</t>
  </si>
  <si>
    <t>Cars per passenger train (avg.)</t>
  </si>
  <si>
    <t>Cars per freight train (avg.)</t>
  </si>
  <si>
    <t>assumption</t>
  </si>
  <si>
    <t>passengers</t>
  </si>
  <si>
    <t>freight</t>
  </si>
  <si>
    <t>Est. trains by type</t>
  </si>
  <si>
    <t>Est. locomotives by type</t>
  </si>
  <si>
    <t>Table RO16: Urban Transit Fleet Composition, 2006-2015</t>
  </si>
  <si>
    <t>(Number of vehicles)</t>
  </si>
  <si>
    <t>Vehicle Type</t>
  </si>
  <si>
    <t>Standard motor bus</t>
  </si>
  <si>
    <t>Low floor bus</t>
  </si>
  <si>
    <t>Trolley coach</t>
  </si>
  <si>
    <t>Articulated bus</t>
  </si>
  <si>
    <t>Light rail vehicle</t>
  </si>
  <si>
    <t>Heavy rail vehicle</t>
  </si>
  <si>
    <t>Commuter rail vehicle</t>
  </si>
  <si>
    <t>Total Vehicles</t>
  </si>
  <si>
    <t>Notes: N/A= Not Available.</t>
  </si>
  <si>
    <t>concept is confidential.</t>
  </si>
  <si>
    <t>4   Articulated bus total distributed to accessible and non-accessible vehicles (bus) in the source data</t>
  </si>
  <si>
    <t>5   Including locomotives, ferries and other unspecified.</t>
  </si>
  <si>
    <t>Source: Special tabulation based on Canadian Urban Transit Association (CUTA)</t>
  </si>
  <si>
    <t>N/A4</t>
  </si>
  <si>
    <t>Other5</t>
  </si>
  <si>
    <t>2008*</t>
  </si>
  <si>
    <t>*   New reporting system as of 2008 to diminish the reporting burden for carriers: e.g. Low floor characteristics no longer available as the accessible and non-accessible vehicle</t>
  </si>
  <si>
    <t>11,122***</t>
  </si>
  <si>
    <t>***   Number of accessible vehicles (bus), including all types of bus</t>
  </si>
  <si>
    <t>3,039**</t>
  </si>
  <si>
    <t>**   Number of non-accessible vehicles (bus), including all types of bus</t>
  </si>
  <si>
    <t>Rail transit vehicles in 2015</t>
  </si>
  <si>
    <t>Page 92, Table RA3 and Page 110, Table RO16</t>
  </si>
  <si>
    <t>Number of Buses</t>
  </si>
  <si>
    <t>Fuel Type Assumptions</t>
  </si>
  <si>
    <t>Various articles indicate cities in Canada have plans to buy battery electric buses by 2018, 2019, or 2020, but</t>
  </si>
  <si>
    <t>I did not find an article indicating that any city was using electric buses in 2016, so we assume zero</t>
  </si>
  <si>
    <t>electric buses in the start year.</t>
  </si>
  <si>
    <t>Example articles about electric bus plans:</t>
  </si>
  <si>
    <t>http://www.cbc.ca/news/canada/edmonton/edmonton-transit-bus-electric-diesel-robar-1.4276453</t>
  </si>
  <si>
    <t>http://cleanenergycanada.org/green-power-electric-buses/</t>
  </si>
  <si>
    <t>https://www.thestar.com/news/gta/transportation/2017/11/08/ttc-plans-to-buy-first-electric-buses-targets-emissions-free-fleet-by-2040.html</t>
  </si>
  <si>
    <t>Electricity</t>
  </si>
  <si>
    <t>Plug-in Hybrid</t>
  </si>
  <si>
    <t>For reasons noted in the "Electricity" section above, we assume no plug-in hybrid battery electric buses.</t>
  </si>
  <si>
    <t>Natural Gas</t>
  </si>
  <si>
    <t>According to the Canadian Natural Gas Vehicle Alliance, there are zero urban transit</t>
  </si>
  <si>
    <t>buses in Canada currently using natural gas and 75 school buses in Canada currently</t>
  </si>
  <si>
    <t>http://www.cngva.org/en/home/vehicles-stations/transit-buses.aspx</t>
  </si>
  <si>
    <t>http://www.cngva.org/en/home/vehicles-stations/school-buses.aspx</t>
  </si>
  <si>
    <t>using natural gas.  We assume zero intercity buses use natural gas, which is not</t>
  </si>
  <si>
    <t>well-suited to intercity duty cycles.</t>
  </si>
  <si>
    <t>natural gas buses</t>
  </si>
  <si>
    <t>Gasoline</t>
  </si>
  <si>
    <t>Diesel</t>
  </si>
  <si>
    <t>We don't have explicit info dividing up buses by fuel type between gasoline and diesel.</t>
  </si>
  <si>
    <t>Accordingly, we assume the breakdown follows the U.S. split between gasoline and</t>
  </si>
  <si>
    <t>diesel buses.</t>
  </si>
  <si>
    <t>U.S. gasoline buses</t>
  </si>
  <si>
    <t>U.S. diesel buses</t>
  </si>
  <si>
    <t>Number</t>
  </si>
  <si>
    <t>Percent</t>
  </si>
  <si>
    <t>Bus Type</t>
  </si>
  <si>
    <t>Gasoline and Diesel</t>
  </si>
  <si>
    <t>passenger HDVs (buses)</t>
  </si>
  <si>
    <t>natural gas buses (part of passenger HDVs)</t>
  </si>
  <si>
    <t>Canadian Natural Gas Vehicle Alliance</t>
  </si>
  <si>
    <t>Transit Buses, School Buses</t>
  </si>
  <si>
    <t>gasoline vs. diesel bus breakdown (part of passenger HDVs)</t>
  </si>
  <si>
    <t>Table 49, "Canada" rows</t>
  </si>
  <si>
    <t>Using U.S. data to estimate percentages</t>
  </si>
  <si>
    <t>EIA AEO 2017, Table 37</t>
  </si>
  <si>
    <t>DoT NTS, Table 1-11</t>
  </si>
  <si>
    <t>Type of vehicle</t>
  </si>
  <si>
    <t>footnotes</t>
  </si>
  <si>
    <t>Total, vehicle registrations</t>
  </si>
  <si>
    <t>Total, road motor vehicle registrations</t>
  </si>
  <si>
    <t>Light road motor vehicles (vehicles weighing less than 4,500 kilograms)</t>
  </si>
  <si>
    <t>Medium duty trucks (vehicles weighing 4,500 kilograms to 14,999 kilograms)</t>
  </si>
  <si>
    <t>Heavy duty truck (vehicles weighing 15,000 kilograms or more)</t>
  </si>
  <si>
    <t>Buses</t>
  </si>
  <si>
    <t>Motorcyles and mopeds</t>
  </si>
  <si>
    <t>Trailers</t>
  </si>
  <si>
    <t>Off-road, construction, farm vehicles</t>
  </si>
  <si>
    <t>Table 405-0004</t>
  </si>
  <si>
    <t>Vehicle Registrations</t>
  </si>
  <si>
    <t>Statistics Canada</t>
  </si>
  <si>
    <t>CANSIM</t>
  </si>
  <si>
    <t>http://www5.statcan.gc.ca/cansim/a26?lang=eng&amp;retrLang=eng&amp;id=4050004&amp;&amp;pattern=&amp;stByVal=1&amp;p1=1&amp;p2=37&amp;tabMode=dataTable&amp;csid=</t>
  </si>
  <si>
    <t>F</t>
  </si>
  <si>
    <t>Canadian Vehicle Survey: Annual - 2009</t>
  </si>
  <si>
    <t>Number of LDVs</t>
  </si>
  <si>
    <t>passenger LDVs</t>
  </si>
  <si>
    <t>freight LDVs</t>
  </si>
  <si>
    <t>Fuel Types for LDVs</t>
  </si>
  <si>
    <t>We assume that only passenger LDVs, not freight LDVs, use electricity in the start year.</t>
  </si>
  <si>
    <t>EV count</t>
  </si>
  <si>
    <t>Date</t>
  </si>
  <si>
    <t>http://www.greencarreports.com/news/1104344_plug-in-electric-car-sales-in-canada-may-2016-canada-at-20000-evs</t>
  </si>
  <si>
    <t>https://www.fleetcarma.com/electric-vehicle-sales-in-canada-q3-2017/</t>
  </si>
  <si>
    <t>Estimate based on interpolating points above</t>
  </si>
  <si>
    <t>Source</t>
  </si>
  <si>
    <t>Total, all vehicles</t>
  </si>
  <si>
    <t>Vehicles up to 4.5 tonnes</t>
  </si>
  <si>
    <t>Trucks 4.5 tonnes to 14.9 tonnes</t>
  </si>
  <si>
    <t>Trucks 15 tonnes and over</t>
  </si>
  <si>
    <t>Total, all fuel types</t>
  </si>
  <si>
    <t>Other fuel type</t>
  </si>
  <si>
    <t>Table 3-4</t>
  </si>
  <si>
    <t>Estimates of number of vehicles in scope for Canada by type of vehicle and type of fuel</t>
  </si>
  <si>
    <t>We have a gasoline vs. diesel breakdown for all LDVs (from 2009, the latest year</t>
  </si>
  <si>
    <t>available), but it is not subdivided by cargo type (passengers vs. freight).</t>
  </si>
  <si>
    <t>Diesel, Gasoline, Other Fuels</t>
  </si>
  <si>
    <t>It has an "other fuels" category, which we take here to be natural gas.</t>
  </si>
  <si>
    <t>natural gas LDV share</t>
  </si>
  <si>
    <t>diesel LDV share</t>
  </si>
  <si>
    <t>gasoline LDV share</t>
  </si>
  <si>
    <t>gasoline LDVs, 2016 (est.)</t>
  </si>
  <si>
    <t>diesel LDVs, 2016 (est.)</t>
  </si>
  <si>
    <t>natural gas LDVs, 2016 (est.)</t>
  </si>
  <si>
    <t>Freight LDVs are likely to represent a disproportionate share of the diesel and</t>
  </si>
  <si>
    <t>natural gas LDVs.  The following shares are taken from the U.S. EPS 1.3.2,</t>
  </si>
  <si>
    <t>% of diesel LDVs that are freight LDVs</t>
  </si>
  <si>
    <t>% of nat gas LDVs that are freight LDVs</t>
  </si>
  <si>
    <t>We use these percentages to guide our breakdown here.</t>
  </si>
  <si>
    <t>gasoline</t>
  </si>
  <si>
    <t>diesel</t>
  </si>
  <si>
    <t>NG</t>
  </si>
  <si>
    <t>% of gasoline LDVs that are freight LDVs</t>
  </si>
  <si>
    <t>See US EPS 1.3.2, variable trans/SYVbT</t>
  </si>
  <si>
    <t>Electricity, Plug-in Hybrid</t>
  </si>
  <si>
    <t>These numbers include both plug-in hybrids and pure battery electric LDVs.</t>
  </si>
  <si>
    <t>Sales breakdown by quarter</t>
  </si>
  <si>
    <t>Quarter</t>
  </si>
  <si>
    <t>PHEVs sold</t>
  </si>
  <si>
    <t>BEVs sold</t>
  </si>
  <si>
    <t>Q3 2017</t>
  </si>
  <si>
    <t>Q2 2017</t>
  </si>
  <si>
    <t>Q1 2017</t>
  </si>
  <si>
    <t>Q1 2016</t>
  </si>
  <si>
    <t>Q1 2015</t>
  </si>
  <si>
    <t>Q1 2014</t>
  </si>
  <si>
    <t>Q1 2013</t>
  </si>
  <si>
    <t>Q2 2016</t>
  </si>
  <si>
    <t>Q2 2015</t>
  </si>
  <si>
    <t>Q2 2014</t>
  </si>
  <si>
    <t>Q2 2013</t>
  </si>
  <si>
    <t>Q3 2016</t>
  </si>
  <si>
    <t>Q3 2015</t>
  </si>
  <si>
    <t>Q3 2014</t>
  </si>
  <si>
    <t>Q3 2013</t>
  </si>
  <si>
    <t>Q4 2016</t>
  </si>
  <si>
    <t>Q4 2015</t>
  </si>
  <si>
    <t>Q4 2014</t>
  </si>
  <si>
    <t>Q4 2013</t>
  </si>
  <si>
    <t>Average (%)</t>
  </si>
  <si>
    <t>Passenger LDVs by type</t>
  </si>
  <si>
    <t>electric</t>
  </si>
  <si>
    <t>plug-in hybrid</t>
  </si>
  <si>
    <t>We subtract out the EVs and PHEVs, then divide up the remainder by technology:</t>
  </si>
  <si>
    <t>electric and plub-in hybrid LDVs</t>
  </si>
  <si>
    <t>FleetCarma</t>
  </si>
  <si>
    <t>Electric Vehicle Sales in Canada, Q3 2017</t>
  </si>
  <si>
    <t>Also:</t>
  </si>
  <si>
    <t>See US EPS 1.3.2, variable trans/SYVbT for the source of these U.S. bus numbers.</t>
  </si>
  <si>
    <t>Number of trucks</t>
  </si>
  <si>
    <t>We assume that no freight HDVs are electric in the start year.</t>
  </si>
  <si>
    <t>Diesel, Gasoline, Natural Gas</t>
  </si>
  <si>
    <t>We have a fuel breakdown for all trucks (from 2009, the latest year available).</t>
  </si>
  <si>
    <t>gasoline truck share</t>
  </si>
  <si>
    <t>diesel truck share</t>
  </si>
  <si>
    <t>natural gas truck share</t>
  </si>
  <si>
    <t>Canadian Vehicle Survey 2009</t>
  </si>
  <si>
    <t>http://www.statcan.gc.ca/pub/53-223-x/2009000/t059-eng.htm</t>
  </si>
  <si>
    <t>gasoline freight HDVs</t>
  </si>
  <si>
    <t>diesel freight HDVs</t>
  </si>
  <si>
    <t>natural gas freight HDVs</t>
  </si>
  <si>
    <t>Total rail vehicles by cargo type</t>
  </si>
  <si>
    <t>passenger rail vehicles</t>
  </si>
  <si>
    <t>freight rail vehicles</t>
  </si>
  <si>
    <t>Total buses by technology type</t>
  </si>
  <si>
    <t>gasoline buses</t>
  </si>
  <si>
    <t>diesel buses</t>
  </si>
  <si>
    <t>LDVs, freight HDVs (total number)</t>
  </si>
  <si>
    <t>non-elec, non-PHEV fuel shares for LDVs and freight HDVs</t>
  </si>
  <si>
    <t>For EPS Canada 1.3.2, the start year is 2016, as the first simulated year is 2017.</t>
  </si>
  <si>
    <t>Notes on calculation procedure are included on the tabs for each vehicle type.</t>
  </si>
  <si>
    <t>http://cngva.org/success-story/central-okanagan-school-district-no-23-british-columbia/</t>
  </si>
  <si>
    <t>https://calgary.ctvnews.ca/city-unveils-new-natural-gas-powered-buses-1.1191307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</si>
</sst>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##0.00_)"/>
    <numFmt numFmtId="166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9" fillId="0" borderId="0"/>
    <xf numFmtId="0" fontId="10" fillId="0" borderId="0">
      <alignment horizontal="left"/>
    </xf>
    <xf numFmtId="0" fontId="8" fillId="0" borderId="0"/>
    <xf numFmtId="43" fontId="9" fillId="0" borderId="0" applyFont="0" applyFill="0" applyBorder="0" applyAlignment="0" applyProtection="0"/>
    <xf numFmtId="0" fontId="8" fillId="0" borderId="0"/>
    <xf numFmtId="0" fontId="11" fillId="0" borderId="6">
      <alignment horizontal="left"/>
    </xf>
    <xf numFmtId="0" fontId="12" fillId="0" borderId="0">
      <alignment horizontal="left" vertical="top"/>
    </xf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5" fillId="5" borderId="0" applyNumberFormat="0" applyBorder="0" applyAlignment="0" applyProtection="0"/>
    <xf numFmtId="0" fontId="16" fillId="22" borderId="9" applyNumberFormat="0" applyAlignment="0" applyProtection="0"/>
    <xf numFmtId="0" fontId="17" fillId="23" borderId="10" applyNumberFormat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9" fillId="0" borderId="0" applyFont="0" applyFill="0" applyBorder="0" applyAlignment="0" applyProtection="0"/>
    <xf numFmtId="165" fontId="19" fillId="0" borderId="6" applyNumberFormat="0" applyFill="0">
      <alignment horizontal="right"/>
    </xf>
    <xf numFmtId="166" fontId="20" fillId="0" borderId="6">
      <alignment horizontal="right" vertical="center"/>
    </xf>
    <xf numFmtId="49" fontId="21" fillId="0" borderId="6">
      <alignment horizontal="left" vertical="center"/>
    </xf>
    <xf numFmtId="165" fontId="19" fillId="0" borderId="6" applyNumberFormat="0" applyFill="0">
      <alignment horizontal="right"/>
    </xf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4">
      <alignment horizontal="right" vertical="center"/>
    </xf>
    <xf numFmtId="0" fontId="28" fillId="0" borderId="6">
      <alignment horizontal="left" vertical="center"/>
    </xf>
    <xf numFmtId="0" fontId="19" fillId="0" borderId="6">
      <alignment horizontal="left" vertical="center"/>
    </xf>
    <xf numFmtId="0" fontId="11" fillId="0" borderId="6">
      <alignment horizontal="left"/>
    </xf>
    <xf numFmtId="0" fontId="11" fillId="24" borderId="0">
      <alignment horizontal="centerContinuous" wrapText="1"/>
    </xf>
    <xf numFmtId="0" fontId="29" fillId="9" borderId="9" applyNumberFormat="0" applyAlignment="0" applyProtection="0"/>
    <xf numFmtId="0" fontId="30" fillId="0" borderId="15" applyNumberFormat="0" applyFill="0" applyAlignment="0" applyProtection="0"/>
    <xf numFmtId="0" fontId="31" fillId="25" borderId="0" applyNumberFormat="0" applyBorder="0" applyAlignment="0" applyProtection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9" fillId="0" borderId="0"/>
    <xf numFmtId="37" fontId="32" fillId="0" borderId="0"/>
    <xf numFmtId="0" fontId="8" fillId="0" borderId="0"/>
    <xf numFmtId="37" fontId="33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3" borderId="5" applyNumberFormat="0" applyFont="0" applyAlignment="0" applyProtection="0"/>
    <xf numFmtId="0" fontId="9" fillId="26" borderId="16" applyNumberFormat="0" applyFont="0" applyAlignment="0" applyProtection="0"/>
    <xf numFmtId="0" fontId="34" fillId="22" borderId="17" applyNumberFormat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>
      <alignment horizontal="right"/>
    </xf>
    <xf numFmtId="0" fontId="21" fillId="0" borderId="0">
      <alignment horizontal="right"/>
    </xf>
    <xf numFmtId="49" fontId="20" fillId="0" borderId="0">
      <alignment horizontal="left" vertical="center"/>
    </xf>
    <xf numFmtId="49" fontId="21" fillId="0" borderId="6">
      <alignment horizontal="left"/>
    </xf>
    <xf numFmtId="165" fontId="20" fillId="0" borderId="0" applyNumberFormat="0">
      <alignment horizontal="right"/>
    </xf>
    <xf numFmtId="0" fontId="27" fillId="27" borderId="0">
      <alignment horizontal="centerContinuous" vertical="center" wrapText="1"/>
    </xf>
    <xf numFmtId="0" fontId="27" fillId="0" borderId="18">
      <alignment horizontal="left" vertical="center"/>
    </xf>
    <xf numFmtId="0" fontId="35" fillId="0" borderId="0" applyNumberFormat="0" applyFill="0" applyBorder="0" applyAlignment="0" applyProtection="0"/>
    <xf numFmtId="0" fontId="11" fillId="0" borderId="0">
      <alignment horizontal="left"/>
    </xf>
    <xf numFmtId="0" fontId="36" fillId="0" borderId="0">
      <alignment horizontal="left"/>
    </xf>
    <xf numFmtId="0" fontId="19" fillId="0" borderId="0">
      <alignment horizontal="left"/>
    </xf>
    <xf numFmtId="0" fontId="36" fillId="0" borderId="0">
      <alignment horizontal="left"/>
    </xf>
    <xf numFmtId="0" fontId="19" fillId="0" borderId="0">
      <alignment horizontal="left"/>
    </xf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49" fontId="20" fillId="0" borderId="6">
      <alignment horizontal="left"/>
    </xf>
    <xf numFmtId="0" fontId="27" fillId="0" borderId="14">
      <alignment horizontal="left"/>
    </xf>
    <xf numFmtId="0" fontId="11" fillId="0" borderId="0">
      <alignment horizontal="left" vertical="center"/>
    </xf>
    <xf numFmtId="9" fontId="8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1" applyFont="1"/>
    <xf numFmtId="164" fontId="4" fillId="0" borderId="2" xfId="3" applyNumberFormat="1" applyFill="1" applyAlignment="1">
      <alignment horizontal="right" wrapText="1"/>
    </xf>
    <xf numFmtId="3" fontId="4" fillId="0" borderId="2" xfId="3" applyNumberForma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0" fontId="5" fillId="0" borderId="0" xfId="1" applyFont="1"/>
    <xf numFmtId="164" fontId="0" fillId="0" borderId="3" xfId="4" applyNumberFormat="1" applyFon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1" applyAlignment="1" applyProtection="1">
      <alignment horizontal="left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0" fontId="7" fillId="0" borderId="0" xfId="1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2" borderId="0" xfId="0" applyFill="1"/>
    <xf numFmtId="0" fontId="1" fillId="0" borderId="0" xfId="0" applyFont="1" applyAlignment="1">
      <alignment horizontal="right"/>
    </xf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1" fillId="2" borderId="26" xfId="0" applyFont="1" applyFill="1" applyBorder="1"/>
    <xf numFmtId="0" fontId="1" fillId="2" borderId="22" xfId="0" applyFont="1" applyFill="1" applyBorder="1"/>
    <xf numFmtId="0" fontId="1" fillId="2" borderId="0" xfId="0" applyFont="1" applyFill="1" applyBorder="1"/>
    <xf numFmtId="0" fontId="1" fillId="2" borderId="23" xfId="0" applyFont="1" applyFill="1" applyBorder="1"/>
    <xf numFmtId="1" fontId="0" fillId="28" borderId="0" xfId="0" applyNumberFormat="1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39" fillId="0" borderId="0" xfId="0" applyFont="1"/>
    <xf numFmtId="0" fontId="0" fillId="29" borderId="0" xfId="0" applyFill="1"/>
    <xf numFmtId="0" fontId="0" fillId="0" borderId="0" xfId="0" applyAlignment="1">
      <alignment horizontal="right"/>
    </xf>
    <xf numFmtId="0" fontId="0" fillId="28" borderId="0" xfId="0" applyFill="1"/>
    <xf numFmtId="0" fontId="1" fillId="0" borderId="0" xfId="0" applyFont="1" applyFill="1"/>
    <xf numFmtId="164" fontId="0" fillId="0" borderId="0" xfId="140" applyNumberFormat="1" applyFont="1"/>
    <xf numFmtId="10" fontId="0" fillId="0" borderId="0" xfId="140" applyNumberFormat="1" applyFont="1"/>
    <xf numFmtId="9" fontId="0" fillId="0" borderId="0" xfId="0" applyNumberFormat="1"/>
    <xf numFmtId="17" fontId="0" fillId="0" borderId="0" xfId="0" applyNumberFormat="1"/>
    <xf numFmtId="0" fontId="1" fillId="0" borderId="0" xfId="0" applyFont="1" applyAlignment="1">
      <alignment horizontal="right" wrapText="1"/>
    </xf>
    <xf numFmtId="164" fontId="0" fillId="0" borderId="0" xfId="0" applyNumberFormat="1"/>
    <xf numFmtId="17" fontId="0" fillId="0" borderId="0" xfId="0" applyNumberFormat="1" applyFill="1"/>
    <xf numFmtId="0" fontId="39" fillId="0" borderId="0" xfId="0" applyFont="1" applyFill="1"/>
    <xf numFmtId="0" fontId="0" fillId="0" borderId="0" xfId="0" applyFont="1" applyFill="1"/>
    <xf numFmtId="0" fontId="0" fillId="0" borderId="0" xfId="0" applyNumberFormat="1" applyFill="1"/>
    <xf numFmtId="1" fontId="0" fillId="0" borderId="0" xfId="0" applyNumberFormat="1" applyFill="1" applyAlignment="1">
      <alignment horizontal="right"/>
    </xf>
    <xf numFmtId="1" fontId="1" fillId="0" borderId="0" xfId="0" applyNumberFormat="1" applyFont="1" applyFill="1"/>
    <xf numFmtId="164" fontId="0" fillId="0" borderId="0" xfId="140" applyNumberFormat="1" applyFont="1" applyFill="1"/>
    <xf numFmtId="0" fontId="1" fillId="30" borderId="0" xfId="0" applyFont="1" applyFill="1"/>
    <xf numFmtId="0" fontId="0" fillId="30" borderId="0" xfId="0" applyFill="1"/>
    <xf numFmtId="3" fontId="0" fillId="0" borderId="0" xfId="0" applyNumberFormat="1" applyFill="1"/>
    <xf numFmtId="0" fontId="2" fillId="0" borderId="1" xfId="2" applyFont="1" applyFill="1" applyBorder="1" applyAlignment="1">
      <alignment wrapText="1"/>
    </xf>
    <xf numFmtId="0" fontId="1" fillId="30" borderId="20" xfId="0" applyFont="1" applyFill="1" applyBorder="1" applyAlignment="1">
      <alignment horizontal="center"/>
    </xf>
    <xf numFmtId="0" fontId="1" fillId="30" borderId="7" xfId="0" applyFont="1" applyFill="1" applyBorder="1" applyAlignment="1">
      <alignment horizontal="center"/>
    </xf>
    <xf numFmtId="0" fontId="1" fillId="30" borderId="21" xfId="0" applyFont="1" applyFill="1" applyBorder="1" applyAlignment="1">
      <alignment horizontal="center"/>
    </xf>
    <xf numFmtId="0" fontId="40" fillId="0" borderId="0" xfId="0" applyFon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C000000}"/>
    <cellStyle name="Comma 2 2" xfId="11" xr:uid="{00000000-0005-0000-0000-00001D000000}"/>
    <cellStyle name="Comma 2 2 2" xfId="43" xr:uid="{00000000-0005-0000-0000-00001E000000}"/>
    <cellStyle name="Comma 2 2 3" xfId="44" xr:uid="{00000000-0005-0000-0000-00001F000000}"/>
    <cellStyle name="Comma 2 3" xfId="45" xr:uid="{00000000-0005-0000-0000-000020000000}"/>
    <cellStyle name="Comma 3" xfId="46" xr:uid="{00000000-0005-0000-0000-000021000000}"/>
    <cellStyle name="Comma 4" xfId="47" xr:uid="{00000000-0005-0000-0000-000022000000}"/>
    <cellStyle name="Comma 5" xfId="48" xr:uid="{00000000-0005-0000-0000-000023000000}"/>
    <cellStyle name="Comma 6" xfId="49" xr:uid="{00000000-0005-0000-0000-000024000000}"/>
    <cellStyle name="Comma 7" xfId="50" xr:uid="{00000000-0005-0000-0000-000025000000}"/>
    <cellStyle name="Currency 2" xfId="51" xr:uid="{00000000-0005-0000-0000-000026000000}"/>
    <cellStyle name="Currency 3" xfId="52" xr:uid="{00000000-0005-0000-0000-000027000000}"/>
    <cellStyle name="Currency 3 2" xfId="53" xr:uid="{00000000-0005-0000-0000-000028000000}"/>
    <cellStyle name="Data" xfId="54" xr:uid="{00000000-0005-0000-0000-000029000000}"/>
    <cellStyle name="Data no deci" xfId="55" xr:uid="{00000000-0005-0000-0000-00002A000000}"/>
    <cellStyle name="Data Superscript" xfId="56" xr:uid="{00000000-0005-0000-0000-00002B000000}"/>
    <cellStyle name="Data_1-1A-Regular" xfId="57" xr:uid="{00000000-0005-0000-0000-00002C000000}"/>
    <cellStyle name="Explanatory Text 2" xfId="58" xr:uid="{00000000-0005-0000-0000-00002D000000}"/>
    <cellStyle name="Font: Calibri, 9pt regular" xfId="6" xr:uid="{00000000-0005-0000-0000-00002E000000}"/>
    <cellStyle name="Footnotes: top row" xfId="2" xr:uid="{00000000-0005-0000-0000-00002F000000}"/>
    <cellStyle name="Good 2" xfId="59" xr:uid="{00000000-0005-0000-0000-000030000000}"/>
    <cellStyle name="Header: bottom row" xfId="5" xr:uid="{00000000-0005-0000-0000-000031000000}"/>
    <cellStyle name="Heading 1 2" xfId="60" xr:uid="{00000000-0005-0000-0000-000032000000}"/>
    <cellStyle name="Heading 2 2" xfId="61" xr:uid="{00000000-0005-0000-0000-000033000000}"/>
    <cellStyle name="Heading 3 2" xfId="62" xr:uid="{00000000-0005-0000-0000-000034000000}"/>
    <cellStyle name="Heading 4 2" xfId="63" xr:uid="{00000000-0005-0000-0000-000035000000}"/>
    <cellStyle name="Hed Side" xfId="13" xr:uid="{00000000-0005-0000-0000-000036000000}"/>
    <cellStyle name="Hed Side bold" xfId="64" xr:uid="{00000000-0005-0000-0000-000037000000}"/>
    <cellStyle name="Hed Side Indent" xfId="65" xr:uid="{00000000-0005-0000-0000-000038000000}"/>
    <cellStyle name="Hed Side Regular" xfId="66" xr:uid="{00000000-0005-0000-0000-000039000000}"/>
    <cellStyle name="Hed Side_1-1A-Regular" xfId="67" xr:uid="{00000000-0005-0000-0000-00003A000000}"/>
    <cellStyle name="Hed Top" xfId="68" xr:uid="{00000000-0005-0000-0000-00003B000000}"/>
    <cellStyle name="Input 2" xfId="69" xr:uid="{00000000-0005-0000-0000-00003C000000}"/>
    <cellStyle name="Linked Cell 2" xfId="70" xr:uid="{00000000-0005-0000-0000-00003D000000}"/>
    <cellStyle name="Neutral 2" xfId="71" xr:uid="{00000000-0005-0000-0000-00003E000000}"/>
    <cellStyle name="Normal" xfId="0" builtinId="0"/>
    <cellStyle name="Normal 10" xfId="72" xr:uid="{00000000-0005-0000-0000-000040000000}"/>
    <cellStyle name="Normal 11" xfId="10" xr:uid="{00000000-0005-0000-0000-000041000000}"/>
    <cellStyle name="Normal 2" xfId="1" xr:uid="{00000000-0005-0000-0000-000042000000}"/>
    <cellStyle name="Normal 2 2" xfId="73" xr:uid="{00000000-0005-0000-0000-000043000000}"/>
    <cellStyle name="Normal 2 2 2" xfId="74" xr:uid="{00000000-0005-0000-0000-000044000000}"/>
    <cellStyle name="Normal 2 2 3" xfId="75" xr:uid="{00000000-0005-0000-0000-000045000000}"/>
    <cellStyle name="Normal 2 3" xfId="76" xr:uid="{00000000-0005-0000-0000-000046000000}"/>
    <cellStyle name="Normal 2 4" xfId="77" xr:uid="{00000000-0005-0000-0000-000047000000}"/>
    <cellStyle name="Normal 3" xfId="8" xr:uid="{00000000-0005-0000-0000-000048000000}"/>
    <cellStyle name="Normal 3 2" xfId="78" xr:uid="{00000000-0005-0000-0000-000049000000}"/>
    <cellStyle name="Normal 3 2 2" xfId="79" xr:uid="{00000000-0005-0000-0000-00004A000000}"/>
    <cellStyle name="Normal 3 2 2 2" xfId="80" xr:uid="{00000000-0005-0000-0000-00004B000000}"/>
    <cellStyle name="Normal 3 2 3" xfId="81" xr:uid="{00000000-0005-0000-0000-00004C000000}"/>
    <cellStyle name="Normal 3 3" xfId="82" xr:uid="{00000000-0005-0000-0000-00004D000000}"/>
    <cellStyle name="Normal 3 3 2" xfId="83" xr:uid="{00000000-0005-0000-0000-00004E000000}"/>
    <cellStyle name="Normal 3 3 2 2" xfId="84" xr:uid="{00000000-0005-0000-0000-00004F000000}"/>
    <cellStyle name="Normal 3 3 3" xfId="85" xr:uid="{00000000-0005-0000-0000-000050000000}"/>
    <cellStyle name="Normal 3 4" xfId="86" xr:uid="{00000000-0005-0000-0000-000051000000}"/>
    <cellStyle name="Normal 3 4 2" xfId="87" xr:uid="{00000000-0005-0000-0000-000052000000}"/>
    <cellStyle name="Normal 3 5" xfId="88" xr:uid="{00000000-0005-0000-0000-000053000000}"/>
    <cellStyle name="Normal 3 6" xfId="89" xr:uid="{00000000-0005-0000-0000-000054000000}"/>
    <cellStyle name="Normal 3 7" xfId="90" xr:uid="{00000000-0005-0000-0000-000055000000}"/>
    <cellStyle name="Normal 3 8" xfId="91" xr:uid="{00000000-0005-0000-0000-000056000000}"/>
    <cellStyle name="Normal 3 9" xfId="12" xr:uid="{00000000-0005-0000-0000-000057000000}"/>
    <cellStyle name="Normal 4" xfId="92" xr:uid="{00000000-0005-0000-0000-000058000000}"/>
    <cellStyle name="Normal 4 2" xfId="93" xr:uid="{00000000-0005-0000-0000-000059000000}"/>
    <cellStyle name="Normal 4 2 2" xfId="94" xr:uid="{00000000-0005-0000-0000-00005A000000}"/>
    <cellStyle name="Normal 4 2 2 2" xfId="95" xr:uid="{00000000-0005-0000-0000-00005B000000}"/>
    <cellStyle name="Normal 4 2 3" xfId="96" xr:uid="{00000000-0005-0000-0000-00005C000000}"/>
    <cellStyle name="Normal 4 3" xfId="97" xr:uid="{00000000-0005-0000-0000-00005D000000}"/>
    <cellStyle name="Normal 4 3 2" xfId="98" xr:uid="{00000000-0005-0000-0000-00005E000000}"/>
    <cellStyle name="Normal 4 3 2 2" xfId="99" xr:uid="{00000000-0005-0000-0000-00005F000000}"/>
    <cellStyle name="Normal 4 3 3" xfId="100" xr:uid="{00000000-0005-0000-0000-000060000000}"/>
    <cellStyle name="Normal 4 4" xfId="101" xr:uid="{00000000-0005-0000-0000-000061000000}"/>
    <cellStyle name="Normal 4 4 2" xfId="102" xr:uid="{00000000-0005-0000-0000-000062000000}"/>
    <cellStyle name="Normal 4 5" xfId="103" xr:uid="{00000000-0005-0000-0000-000063000000}"/>
    <cellStyle name="Normal 4 6" xfId="104" xr:uid="{00000000-0005-0000-0000-000064000000}"/>
    <cellStyle name="Normal 4 7" xfId="105" xr:uid="{00000000-0005-0000-0000-000065000000}"/>
    <cellStyle name="Normal 4 8" xfId="106" xr:uid="{00000000-0005-0000-0000-000066000000}"/>
    <cellStyle name="Normal 5" xfId="107" xr:uid="{00000000-0005-0000-0000-000067000000}"/>
    <cellStyle name="Normal 5 2" xfId="108" xr:uid="{00000000-0005-0000-0000-000068000000}"/>
    <cellStyle name="Normal 5 3" xfId="109" xr:uid="{00000000-0005-0000-0000-000069000000}"/>
    <cellStyle name="Normal 6" xfId="110" xr:uid="{00000000-0005-0000-0000-00006A000000}"/>
    <cellStyle name="Normal 6 2" xfId="111" xr:uid="{00000000-0005-0000-0000-00006B000000}"/>
    <cellStyle name="Normal 7" xfId="112" xr:uid="{00000000-0005-0000-0000-00006C000000}"/>
    <cellStyle name="Normal 8" xfId="113" xr:uid="{00000000-0005-0000-0000-00006D000000}"/>
    <cellStyle name="Normal 9" xfId="114" xr:uid="{00000000-0005-0000-0000-00006E000000}"/>
    <cellStyle name="Note 2" xfId="115" xr:uid="{00000000-0005-0000-0000-00006F000000}"/>
    <cellStyle name="Note 2 2" xfId="116" xr:uid="{00000000-0005-0000-0000-000070000000}"/>
    <cellStyle name="Output 2" xfId="117" xr:uid="{00000000-0005-0000-0000-000071000000}"/>
    <cellStyle name="Parent row" xfId="3" xr:uid="{00000000-0005-0000-0000-000072000000}"/>
    <cellStyle name="Percent" xfId="140" builtinId="5"/>
    <cellStyle name="Percent 2" xfId="118" xr:uid="{00000000-0005-0000-0000-000074000000}"/>
    <cellStyle name="Percent 2 2" xfId="119" xr:uid="{00000000-0005-0000-0000-000075000000}"/>
    <cellStyle name="Percent 3" xfId="120" xr:uid="{00000000-0005-0000-0000-000076000000}"/>
    <cellStyle name="Percent 3 2" xfId="121" xr:uid="{00000000-0005-0000-0000-000077000000}"/>
    <cellStyle name="Source Hed" xfId="122" xr:uid="{00000000-0005-0000-0000-000078000000}"/>
    <cellStyle name="Source Superscript" xfId="123" xr:uid="{00000000-0005-0000-0000-000079000000}"/>
    <cellStyle name="Source Text" xfId="9" xr:uid="{00000000-0005-0000-0000-00007A000000}"/>
    <cellStyle name="State" xfId="124" xr:uid="{00000000-0005-0000-0000-00007B000000}"/>
    <cellStyle name="Superscript" xfId="125" xr:uid="{00000000-0005-0000-0000-00007C000000}"/>
    <cellStyle name="Table Data" xfId="126" xr:uid="{00000000-0005-0000-0000-00007D000000}"/>
    <cellStyle name="Table Head Top" xfId="127" xr:uid="{00000000-0005-0000-0000-00007E000000}"/>
    <cellStyle name="Table Hed Side" xfId="128" xr:uid="{00000000-0005-0000-0000-00007F000000}"/>
    <cellStyle name="Table title" xfId="7" xr:uid="{00000000-0005-0000-0000-000080000000}"/>
    <cellStyle name="Title 2" xfId="129" xr:uid="{00000000-0005-0000-0000-000081000000}"/>
    <cellStyle name="Title Text" xfId="130" xr:uid="{00000000-0005-0000-0000-000082000000}"/>
    <cellStyle name="Title Text 1" xfId="131" xr:uid="{00000000-0005-0000-0000-000083000000}"/>
    <cellStyle name="Title Text 2" xfId="132" xr:uid="{00000000-0005-0000-0000-000084000000}"/>
    <cellStyle name="Title-1" xfId="14" xr:uid="{00000000-0005-0000-0000-000085000000}"/>
    <cellStyle name="Title-2" xfId="133" xr:uid="{00000000-0005-0000-0000-000086000000}"/>
    <cellStyle name="Title-3" xfId="134" xr:uid="{00000000-0005-0000-0000-000087000000}"/>
    <cellStyle name="Total 2" xfId="135" xr:uid="{00000000-0005-0000-0000-000088000000}"/>
    <cellStyle name="Warning Text 2" xfId="136" xr:uid="{00000000-0005-0000-0000-000089000000}"/>
    <cellStyle name="Wrap" xfId="137" xr:uid="{00000000-0005-0000-0000-00008A000000}"/>
    <cellStyle name="Wrap Bold" xfId="138" xr:uid="{00000000-0005-0000-0000-00008B000000}"/>
    <cellStyle name="Wrap Title" xfId="139" xr:uid="{00000000-0005-0000-0000-00008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5"/>
  <sheetViews>
    <sheetView topLeftCell="A2" workbookViewId="0">
      <selection activeCell="B22" sqref="B22"/>
    </sheetView>
  </sheetViews>
  <sheetFormatPr defaultRowHeight="15"/>
  <cols>
    <col min="2" max="2" width="73.140625" customWidth="1"/>
  </cols>
  <sheetData>
    <row r="1" spans="1:2">
      <c r="A1" s="1" t="s">
        <v>0</v>
      </c>
    </row>
    <row r="3" spans="1:2">
      <c r="A3" s="1" t="s">
        <v>1</v>
      </c>
      <c r="B3" s="16" t="s">
        <v>451</v>
      </c>
    </row>
    <row r="4" spans="1:2">
      <c r="B4" t="s">
        <v>354</v>
      </c>
    </row>
    <row r="5" spans="1:2">
      <c r="B5" s="17">
        <v>2017</v>
      </c>
    </row>
    <row r="6" spans="1:2">
      <c r="B6" t="s">
        <v>355</v>
      </c>
    </row>
    <row r="7" spans="1:2">
      <c r="B7" t="s">
        <v>356</v>
      </c>
    </row>
    <row r="8" spans="1:2">
      <c r="B8" t="s">
        <v>352</v>
      </c>
    </row>
    <row r="10" spans="1:2">
      <c r="B10" s="16" t="s">
        <v>428</v>
      </c>
    </row>
    <row r="11" spans="1:2">
      <c r="B11" t="s">
        <v>429</v>
      </c>
    </row>
    <row r="12" spans="1:2">
      <c r="B12" s="17">
        <v>2017</v>
      </c>
    </row>
    <row r="13" spans="1:2">
      <c r="B13" t="s">
        <v>430</v>
      </c>
    </row>
    <row r="14" spans="1:2">
      <c r="B14" t="s">
        <v>367</v>
      </c>
    </row>
    <row r="15" spans="1:2">
      <c r="B15" t="s">
        <v>431</v>
      </c>
    </row>
    <row r="16" spans="1:2">
      <c r="B16" t="s">
        <v>366</v>
      </c>
    </row>
    <row r="18" spans="2:2">
      <c r="B18" s="16" t="s">
        <v>452</v>
      </c>
    </row>
    <row r="19" spans="2:2">
      <c r="B19" t="s">
        <v>354</v>
      </c>
    </row>
    <row r="20" spans="2:2">
      <c r="B20" s="17">
        <v>2010</v>
      </c>
    </row>
    <row r="21" spans="2:2">
      <c r="B21" t="s">
        <v>440</v>
      </c>
    </row>
    <row r="22" spans="2:2">
      <c r="B22" t="s">
        <v>441</v>
      </c>
    </row>
    <row r="23" spans="2:2">
      <c r="B23" t="s">
        <v>376</v>
      </c>
    </row>
    <row r="25" spans="2:2">
      <c r="B25" s="16" t="s">
        <v>332</v>
      </c>
    </row>
    <row r="26" spans="2:2">
      <c r="B26" t="s">
        <v>354</v>
      </c>
    </row>
    <row r="27" spans="2:2">
      <c r="B27" s="17">
        <v>2017</v>
      </c>
    </row>
    <row r="28" spans="2:2">
      <c r="B28" t="s">
        <v>355</v>
      </c>
    </row>
    <row r="29" spans="2:2">
      <c r="B29" t="s">
        <v>356</v>
      </c>
    </row>
    <row r="30" spans="2:2">
      <c r="B30" t="s">
        <v>352</v>
      </c>
    </row>
    <row r="32" spans="2:2">
      <c r="B32" s="16" t="s">
        <v>333</v>
      </c>
    </row>
    <row r="33" spans="2:2">
      <c r="B33" t="s">
        <v>334</v>
      </c>
    </row>
    <row r="34" spans="2:2">
      <c r="B34" t="s">
        <v>335</v>
      </c>
    </row>
    <row r="35" spans="2:2">
      <c r="B35" t="s">
        <v>316</v>
      </c>
    </row>
    <row r="36" spans="2:2">
      <c r="B36" t="s">
        <v>317</v>
      </c>
    </row>
    <row r="38" spans="2:2">
      <c r="B38" s="16" t="s">
        <v>336</v>
      </c>
    </row>
    <row r="39" spans="2:2">
      <c r="B39" t="s">
        <v>338</v>
      </c>
    </row>
    <row r="40" spans="2:2">
      <c r="B40" t="s">
        <v>339</v>
      </c>
    </row>
    <row r="41" spans="2:2">
      <c r="B41" t="s">
        <v>340</v>
      </c>
    </row>
    <row r="43" spans="2:2">
      <c r="B43" s="16" t="s">
        <v>6</v>
      </c>
    </row>
    <row r="44" spans="2:2">
      <c r="B44" t="s">
        <v>228</v>
      </c>
    </row>
    <row r="45" spans="2:2">
      <c r="B45" s="17">
        <v>2017</v>
      </c>
    </row>
    <row r="46" spans="2:2">
      <c r="B46" t="s">
        <v>225</v>
      </c>
    </row>
    <row r="47" spans="2:2">
      <c r="B47" t="s">
        <v>229</v>
      </c>
    </row>
    <row r="48" spans="2:2">
      <c r="B48" t="s">
        <v>337</v>
      </c>
    </row>
    <row r="50" spans="2:2">
      <c r="B50" s="16" t="s">
        <v>7</v>
      </c>
    </row>
    <row r="51" spans="2:2">
      <c r="B51" t="s">
        <v>246</v>
      </c>
    </row>
    <row r="52" spans="2:2">
      <c r="B52" s="17">
        <v>2017</v>
      </c>
    </row>
    <row r="53" spans="2:2">
      <c r="B53" t="s">
        <v>245</v>
      </c>
    </row>
    <row r="54" spans="2:2">
      <c r="B54" t="s">
        <v>247</v>
      </c>
    </row>
    <row r="55" spans="2:2">
      <c r="B55" t="s">
        <v>300</v>
      </c>
    </row>
    <row r="57" spans="2:2">
      <c r="B57" s="16" t="s">
        <v>8</v>
      </c>
    </row>
    <row r="58" spans="2:2">
      <c r="B58" t="s">
        <v>246</v>
      </c>
    </row>
    <row r="59" spans="2:2">
      <c r="B59" s="17">
        <v>2017</v>
      </c>
    </row>
    <row r="60" spans="2:2">
      <c r="B60" t="s">
        <v>245</v>
      </c>
    </row>
    <row r="61" spans="2:2">
      <c r="B61" t="s">
        <v>247</v>
      </c>
    </row>
    <row r="62" spans="2:2">
      <c r="B62" t="s">
        <v>244</v>
      </c>
    </row>
    <row r="64" spans="2:2">
      <c r="B64" s="16" t="s">
        <v>9</v>
      </c>
    </row>
    <row r="65" spans="1:2">
      <c r="B65" t="s">
        <v>354</v>
      </c>
    </row>
    <row r="66" spans="1:2">
      <c r="B66" s="17">
        <v>2017</v>
      </c>
    </row>
    <row r="67" spans="1:2">
      <c r="B67" t="s">
        <v>355</v>
      </c>
    </row>
    <row r="68" spans="1:2">
      <c r="B68" t="s">
        <v>356</v>
      </c>
    </row>
    <row r="69" spans="1:2">
      <c r="B69" t="s">
        <v>352</v>
      </c>
    </row>
    <row r="71" spans="1:2">
      <c r="A71" s="1" t="s">
        <v>2</v>
      </c>
    </row>
    <row r="72" spans="1:2">
      <c r="A72" t="s">
        <v>3</v>
      </c>
    </row>
    <row r="73" spans="1:2">
      <c r="A73" t="s">
        <v>453</v>
      </c>
    </row>
    <row r="75" spans="1:2">
      <c r="A75" t="s">
        <v>454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G7"/>
  <sheetViews>
    <sheetView workbookViewId="0"/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6" width="23.28515625" customWidth="1"/>
    <col min="7" max="7" width="19.28515625" customWidth="1"/>
  </cols>
  <sheetData>
    <row r="1" spans="1:7">
      <c r="B1" s="20" t="s">
        <v>10</v>
      </c>
      <c r="C1" s="20" t="s">
        <v>11</v>
      </c>
      <c r="D1" s="20" t="s">
        <v>12</v>
      </c>
      <c r="E1" s="20" t="s">
        <v>13</v>
      </c>
      <c r="F1" s="20" t="s">
        <v>14</v>
      </c>
      <c r="G1" s="20" t="s">
        <v>15</v>
      </c>
    </row>
    <row r="2" spans="1:7">
      <c r="A2" s="1" t="s">
        <v>4</v>
      </c>
      <c r="B2" s="23">
        <f>'CAN LDVs'!B39</f>
        <v>15527.522930471372</v>
      </c>
      <c r="C2" s="23">
        <f>'CAN LDVs'!D68</f>
        <v>30664.656725863424</v>
      </c>
      <c r="D2" s="23">
        <f>'CAN LDVs'!B68</f>
        <v>21342136.322794165</v>
      </c>
      <c r="E2" s="23">
        <f>'CAN LDVs'!C68</f>
        <v>472477.55434279272</v>
      </c>
      <c r="F2" s="23">
        <f>'CAN LDVs'!B40</f>
        <v>13986.268053135225</v>
      </c>
      <c r="G2" s="19">
        <v>0</v>
      </c>
    </row>
    <row r="3" spans="1:7">
      <c r="A3" s="1" t="s">
        <v>5</v>
      </c>
      <c r="B3" s="22">
        <v>0</v>
      </c>
      <c r="C3" s="23">
        <f>'CAN buses'!B36</f>
        <v>75</v>
      </c>
      <c r="D3" s="23">
        <f>'CAN buses'!B37</f>
        <v>9072.5833991584095</v>
      </c>
      <c r="E3" s="23">
        <f>'CAN buses'!B38</f>
        <v>81495.416600841592</v>
      </c>
      <c r="F3" s="22">
        <v>0</v>
      </c>
      <c r="G3" s="19">
        <v>0</v>
      </c>
    </row>
    <row r="4" spans="1:7">
      <c r="A4" s="1" t="s">
        <v>6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61">
        <f>'AEO 49 (CAN aircraft)'!D76</f>
        <v>814.31341599999996</v>
      </c>
    </row>
    <row r="5" spans="1:7">
      <c r="A5" s="1" t="s">
        <v>7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23">
        <f>'CAN rail'!B90</f>
        <v>3378.7052867649486</v>
      </c>
    </row>
    <row r="6" spans="1:7">
      <c r="A6" s="1" t="s">
        <v>8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23">
        <f>'CAN ships'!G8</f>
        <v>70</v>
      </c>
    </row>
    <row r="7" spans="1:7">
      <c r="A7" s="1" t="s">
        <v>9</v>
      </c>
      <c r="B7" s="22">
        <v>0</v>
      </c>
      <c r="C7" s="22">
        <v>0</v>
      </c>
      <c r="D7" s="23">
        <f>'CANSIM 405-0004'!F11</f>
        <v>716264</v>
      </c>
      <c r="E7" s="22">
        <v>0</v>
      </c>
      <c r="F7" s="22">
        <v>0</v>
      </c>
      <c r="G7" s="1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G7"/>
  <sheetViews>
    <sheetView workbookViewId="0"/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6" width="23.28515625" customWidth="1"/>
    <col min="7" max="7" width="19.28515625" customWidth="1"/>
  </cols>
  <sheetData>
    <row r="1" spans="1:7">
      <c r="B1" s="20" t="s">
        <v>10</v>
      </c>
      <c r="C1" s="20" t="s">
        <v>11</v>
      </c>
      <c r="D1" s="20" t="s">
        <v>12</v>
      </c>
      <c r="E1" s="20" t="s">
        <v>13</v>
      </c>
      <c r="F1" s="20" t="s">
        <v>14</v>
      </c>
      <c r="G1" s="20" t="s">
        <v>15</v>
      </c>
    </row>
    <row r="2" spans="1:7">
      <c r="A2" s="1" t="s">
        <v>4</v>
      </c>
      <c r="B2" s="22">
        <v>0</v>
      </c>
      <c r="C2" s="23">
        <f>'CAN LDVs'!D69</f>
        <v>22205.441077349373</v>
      </c>
      <c r="D2" s="23">
        <f>'CAN LDVs'!B69</f>
        <v>347026.60687470186</v>
      </c>
      <c r="E2" s="23">
        <f>'CAN LDVs'!C69</f>
        <v>166005.62720152177</v>
      </c>
      <c r="F2" s="22">
        <v>0</v>
      </c>
      <c r="G2" s="19">
        <v>0</v>
      </c>
    </row>
    <row r="3" spans="1:7">
      <c r="A3" s="1" t="s">
        <v>5</v>
      </c>
      <c r="B3" s="22">
        <v>0</v>
      </c>
      <c r="C3" s="23">
        <f>'CAN trucks'!B19</f>
        <v>8429.4040724772785</v>
      </c>
      <c r="D3" s="23">
        <f>'CAN trucks'!B17</f>
        <v>172167.02294045675</v>
      </c>
      <c r="E3" s="23">
        <f>'CAN trucks'!B18</f>
        <v>872337.36141051026</v>
      </c>
      <c r="F3" s="22">
        <v>0</v>
      </c>
      <c r="G3" s="19">
        <v>0</v>
      </c>
    </row>
    <row r="4" spans="1:7">
      <c r="A4" s="1" t="s">
        <v>6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61">
        <f>'AEO 49 (CAN aircraft)'!D185</f>
        <v>53.279998999999997</v>
      </c>
    </row>
    <row r="5" spans="1:7">
      <c r="A5" s="1" t="s">
        <v>7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23">
        <f>'CAN rail'!B91</f>
        <v>2465.2947132350514</v>
      </c>
    </row>
    <row r="6" spans="1:7">
      <c r="A6" s="1" t="s">
        <v>8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23">
        <f>SUM('CAN ships'!G5:G7,'CAN ships'!G9)</f>
        <v>115</v>
      </c>
    </row>
    <row r="7" spans="1:7">
      <c r="A7" s="1" t="s">
        <v>9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/>
  </sheetViews>
  <sheetFormatPr defaultRowHeight="15"/>
  <cols>
    <col min="1" max="1" width="72.85546875" customWidth="1"/>
    <col min="6" max="6" width="9.140625" customWidth="1"/>
  </cols>
  <sheetData>
    <row r="1" spans="1:6">
      <c r="A1" s="1" t="s">
        <v>352</v>
      </c>
    </row>
    <row r="2" spans="1:6">
      <c r="A2" s="1" t="s">
        <v>353</v>
      </c>
    </row>
    <row r="3" spans="1:6">
      <c r="A3" t="s">
        <v>341</v>
      </c>
      <c r="B3">
        <v>2012</v>
      </c>
      <c r="C3">
        <v>2013</v>
      </c>
      <c r="D3">
        <v>2014</v>
      </c>
      <c r="E3">
        <v>2015</v>
      </c>
      <c r="F3">
        <v>2016</v>
      </c>
    </row>
    <row r="4" spans="1:6">
      <c r="A4" t="s">
        <v>342</v>
      </c>
    </row>
    <row r="5" spans="1:6">
      <c r="A5" t="s">
        <v>343</v>
      </c>
      <c r="B5">
        <v>30763183</v>
      </c>
      <c r="C5">
        <v>31718809</v>
      </c>
      <c r="D5">
        <v>32565521</v>
      </c>
      <c r="E5">
        <v>33168805</v>
      </c>
      <c r="F5">
        <v>33771855</v>
      </c>
    </row>
    <row r="6" spans="1:6">
      <c r="A6" t="s">
        <v>344</v>
      </c>
      <c r="B6">
        <v>22366270</v>
      </c>
      <c r="C6">
        <v>23006222</v>
      </c>
      <c r="D6">
        <v>23538817</v>
      </c>
      <c r="E6">
        <v>23923806</v>
      </c>
      <c r="F6">
        <v>24269868</v>
      </c>
    </row>
    <row r="7" spans="1:6">
      <c r="A7" t="s">
        <v>345</v>
      </c>
      <c r="B7">
        <v>20651993</v>
      </c>
      <c r="C7">
        <v>21261660</v>
      </c>
      <c r="D7">
        <v>21729596</v>
      </c>
      <c r="E7">
        <v>22067778</v>
      </c>
      <c r="F7">
        <v>22410030</v>
      </c>
    </row>
    <row r="8" spans="1:6">
      <c r="A8" t="s">
        <v>346</v>
      </c>
      <c r="B8">
        <v>533824</v>
      </c>
      <c r="C8">
        <v>550572</v>
      </c>
      <c r="D8">
        <v>575363</v>
      </c>
      <c r="E8">
        <v>591897</v>
      </c>
      <c r="F8">
        <v>590023</v>
      </c>
    </row>
    <row r="9" spans="1:6">
      <c r="A9" t="s">
        <v>347</v>
      </c>
      <c r="B9">
        <v>431614</v>
      </c>
      <c r="C9">
        <v>432684</v>
      </c>
      <c r="D9">
        <v>455004</v>
      </c>
      <c r="E9">
        <v>464322</v>
      </c>
      <c r="F9">
        <v>462908</v>
      </c>
    </row>
    <row r="10" spans="1:6">
      <c r="A10" t="s">
        <v>348</v>
      </c>
      <c r="B10">
        <v>87387</v>
      </c>
      <c r="C10">
        <v>88878</v>
      </c>
      <c r="D10">
        <v>90650</v>
      </c>
      <c r="E10">
        <v>90551</v>
      </c>
      <c r="F10">
        <v>90643</v>
      </c>
    </row>
    <row r="11" spans="1:6">
      <c r="A11" t="s">
        <v>349</v>
      </c>
      <c r="B11">
        <v>661452</v>
      </c>
      <c r="C11">
        <v>672428</v>
      </c>
      <c r="D11">
        <v>688204</v>
      </c>
      <c r="E11">
        <v>709258</v>
      </c>
      <c r="F11">
        <v>716264</v>
      </c>
    </row>
    <row r="12" spans="1:6">
      <c r="A12" t="s">
        <v>350</v>
      </c>
      <c r="B12">
        <v>6427278</v>
      </c>
      <c r="C12">
        <v>6686145</v>
      </c>
      <c r="D12">
        <v>6904643</v>
      </c>
      <c r="E12">
        <v>7094079</v>
      </c>
      <c r="F12">
        <v>7269669</v>
      </c>
    </row>
    <row r="13" spans="1:6">
      <c r="A13" t="s">
        <v>351</v>
      </c>
      <c r="B13">
        <v>1969635</v>
      </c>
      <c r="C13">
        <v>2026442</v>
      </c>
      <c r="D13">
        <v>2122061</v>
      </c>
      <c r="E13">
        <v>2150920</v>
      </c>
      <c r="F13">
        <v>2232318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/>
  </sheetViews>
  <sheetFormatPr defaultRowHeight="15"/>
  <cols>
    <col min="1" max="1" width="21.28515625" customWidth="1"/>
    <col min="2" max="5" width="18.42578125" customWidth="1"/>
  </cols>
  <sheetData>
    <row r="1" spans="1:5">
      <c r="A1" s="1" t="s">
        <v>358</v>
      </c>
    </row>
    <row r="2" spans="1:5">
      <c r="A2" s="1" t="s">
        <v>376</v>
      </c>
    </row>
    <row r="3" spans="1:5">
      <c r="A3" s="1" t="s">
        <v>377</v>
      </c>
    </row>
    <row r="5" spans="1:5" ht="30">
      <c r="B5" s="50" t="s">
        <v>370</v>
      </c>
      <c r="C5" s="50" t="s">
        <v>371</v>
      </c>
      <c r="D5" s="50" t="s">
        <v>372</v>
      </c>
      <c r="E5" s="50" t="s">
        <v>373</v>
      </c>
    </row>
    <row r="6" spans="1:5">
      <c r="A6" t="s">
        <v>374</v>
      </c>
      <c r="B6" s="18">
        <v>20511161</v>
      </c>
      <c r="C6" s="18">
        <v>19755945</v>
      </c>
      <c r="D6" s="18">
        <v>437997</v>
      </c>
      <c r="E6" s="18">
        <v>317219</v>
      </c>
    </row>
    <row r="7" spans="1:5">
      <c r="A7" t="s">
        <v>321</v>
      </c>
      <c r="B7" s="18">
        <v>19269153</v>
      </c>
      <c r="C7" s="18">
        <v>19145666</v>
      </c>
      <c r="D7" s="18">
        <v>115572</v>
      </c>
      <c r="E7" s="18">
        <v>7915</v>
      </c>
    </row>
    <row r="8" spans="1:5">
      <c r="A8" t="s">
        <v>322</v>
      </c>
      <c r="B8" s="18">
        <v>1189293</v>
      </c>
      <c r="C8" s="18">
        <v>563608</v>
      </c>
      <c r="D8" s="18">
        <v>316380</v>
      </c>
      <c r="E8" s="18">
        <v>309305</v>
      </c>
    </row>
    <row r="9" spans="1:5">
      <c r="A9" t="s">
        <v>375</v>
      </c>
      <c r="B9" s="18">
        <v>52716</v>
      </c>
      <c r="C9" s="18">
        <v>46670</v>
      </c>
      <c r="D9" s="18">
        <v>6046</v>
      </c>
      <c r="E9" s="43" t="s">
        <v>357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9"/>
  <sheetViews>
    <sheetView workbookViewId="0"/>
  </sheetViews>
  <sheetFormatPr defaultRowHeight="15"/>
  <cols>
    <col min="1" max="1" width="38" customWidth="1"/>
    <col min="2" max="2" width="13.42578125" customWidth="1"/>
  </cols>
  <sheetData>
    <row r="1" spans="1:3">
      <c r="A1" s="59" t="s">
        <v>359</v>
      </c>
      <c r="B1" s="59">
        <v>2016</v>
      </c>
    </row>
    <row r="2" spans="1:3">
      <c r="A2" t="s">
        <v>239</v>
      </c>
      <c r="B2">
        <f>'CANSIM 405-0004'!F7</f>
        <v>22410030</v>
      </c>
    </row>
    <row r="4" spans="1:3">
      <c r="A4" s="59" t="s">
        <v>362</v>
      </c>
      <c r="B4" s="60"/>
      <c r="C4" s="60"/>
    </row>
    <row r="6" spans="1:3">
      <c r="A6" s="16" t="s">
        <v>398</v>
      </c>
      <c r="B6" s="19"/>
      <c r="C6" s="19"/>
    </row>
    <row r="7" spans="1:3">
      <c r="A7" t="s">
        <v>363</v>
      </c>
    </row>
    <row r="8" spans="1:3">
      <c r="A8" s="20" t="s">
        <v>364</v>
      </c>
      <c r="B8" s="1" t="s">
        <v>365</v>
      </c>
      <c r="C8" s="1" t="s">
        <v>369</v>
      </c>
    </row>
    <row r="9" spans="1:3">
      <c r="A9">
        <v>20000</v>
      </c>
      <c r="B9" s="49">
        <v>42491</v>
      </c>
      <c r="C9" t="s">
        <v>366</v>
      </c>
    </row>
    <row r="10" spans="1:3">
      <c r="A10">
        <v>41695</v>
      </c>
      <c r="B10" s="49">
        <v>42979</v>
      </c>
      <c r="C10" t="s">
        <v>367</v>
      </c>
    </row>
    <row r="11" spans="1:3">
      <c r="A11" s="57">
        <f>TREND(A9:A10,B9:B10,B11)</f>
        <v>29513.790983606596</v>
      </c>
      <c r="B11" s="49">
        <v>42705</v>
      </c>
      <c r="C11" s="41" t="s">
        <v>368</v>
      </c>
    </row>
    <row r="12" spans="1:3" s="22" customFormat="1">
      <c r="A12" s="23"/>
      <c r="B12" s="52"/>
      <c r="C12" s="54"/>
    </row>
    <row r="13" spans="1:3" s="22" customFormat="1">
      <c r="A13" s="23" t="s">
        <v>399</v>
      </c>
      <c r="B13" s="52"/>
      <c r="C13" s="54"/>
    </row>
    <row r="14" spans="1:3" s="22" customFormat="1">
      <c r="A14" s="57" t="s">
        <v>400</v>
      </c>
      <c r="B14" t="s">
        <v>367</v>
      </c>
      <c r="C14" s="54"/>
    </row>
    <row r="15" spans="1:3" s="22" customFormat="1">
      <c r="A15" s="23" t="s">
        <v>401</v>
      </c>
      <c r="B15" s="52" t="s">
        <v>402</v>
      </c>
      <c r="C15" s="54" t="s">
        <v>403</v>
      </c>
    </row>
    <row r="16" spans="1:3" s="22" customFormat="1">
      <c r="A16" s="56" t="s">
        <v>404</v>
      </c>
      <c r="B16" s="55">
        <v>2166</v>
      </c>
      <c r="C16" s="54">
        <v>2590</v>
      </c>
    </row>
    <row r="17" spans="1:3" s="22" customFormat="1">
      <c r="A17" s="56" t="s">
        <v>405</v>
      </c>
      <c r="B17" s="55">
        <v>2260</v>
      </c>
      <c r="C17" s="54">
        <v>2371</v>
      </c>
    </row>
    <row r="18" spans="1:3" s="22" customFormat="1">
      <c r="A18" s="56" t="s">
        <v>406</v>
      </c>
      <c r="B18" s="55">
        <v>1414</v>
      </c>
      <c r="C18" s="54">
        <v>1668</v>
      </c>
    </row>
    <row r="19" spans="1:3" s="22" customFormat="1">
      <c r="A19" s="56" t="s">
        <v>419</v>
      </c>
      <c r="B19" s="55">
        <v>1600</v>
      </c>
      <c r="C19" s="54">
        <v>1428</v>
      </c>
    </row>
    <row r="20" spans="1:3" s="22" customFormat="1">
      <c r="A20" s="56" t="s">
        <v>415</v>
      </c>
      <c r="B20" s="55">
        <v>1820</v>
      </c>
      <c r="C20" s="54">
        <v>1611</v>
      </c>
    </row>
    <row r="21" spans="1:3" s="22" customFormat="1">
      <c r="A21" s="56" t="s">
        <v>411</v>
      </c>
      <c r="B21" s="55">
        <v>1591</v>
      </c>
      <c r="C21" s="54">
        <v>1199</v>
      </c>
    </row>
    <row r="22" spans="1:3" s="22" customFormat="1">
      <c r="A22" s="56" t="s">
        <v>407</v>
      </c>
      <c r="B22" s="55">
        <v>882</v>
      </c>
      <c r="C22" s="54">
        <v>892</v>
      </c>
    </row>
    <row r="23" spans="1:3" s="22" customFormat="1">
      <c r="A23" s="56" t="s">
        <v>420</v>
      </c>
      <c r="B23" s="55">
        <v>899</v>
      </c>
      <c r="C23" s="54">
        <v>1154</v>
      </c>
    </row>
    <row r="24" spans="1:3" s="22" customFormat="1">
      <c r="A24" s="56" t="s">
        <v>416</v>
      </c>
      <c r="B24" s="55">
        <v>792</v>
      </c>
      <c r="C24" s="54">
        <v>1377</v>
      </c>
    </row>
    <row r="25" spans="1:3" s="22" customFormat="1">
      <c r="A25" s="56" t="s">
        <v>412</v>
      </c>
      <c r="B25" s="55">
        <v>610</v>
      </c>
      <c r="C25" s="54">
        <v>1216</v>
      </c>
    </row>
    <row r="26" spans="1:3" s="22" customFormat="1">
      <c r="A26" s="56" t="s">
        <v>408</v>
      </c>
      <c r="B26" s="55">
        <v>393</v>
      </c>
      <c r="C26" s="54">
        <v>631</v>
      </c>
    </row>
    <row r="27" spans="1:3" s="22" customFormat="1">
      <c r="A27" s="56" t="s">
        <v>421</v>
      </c>
      <c r="B27" s="55">
        <v>463</v>
      </c>
      <c r="C27" s="54">
        <v>653</v>
      </c>
    </row>
    <row r="28" spans="1:3" s="22" customFormat="1">
      <c r="A28" s="56" t="s">
        <v>417</v>
      </c>
      <c r="B28" s="55">
        <v>746</v>
      </c>
      <c r="C28" s="54">
        <v>1022</v>
      </c>
    </row>
    <row r="29" spans="1:3" s="22" customFormat="1">
      <c r="A29" s="56" t="s">
        <v>413</v>
      </c>
      <c r="B29" s="55">
        <v>789</v>
      </c>
      <c r="C29" s="54">
        <v>787</v>
      </c>
    </row>
    <row r="30" spans="1:3" s="22" customFormat="1">
      <c r="A30" s="56" t="s">
        <v>409</v>
      </c>
      <c r="B30" s="55">
        <v>473</v>
      </c>
      <c r="C30" s="54">
        <v>423</v>
      </c>
    </row>
    <row r="31" spans="1:3" s="22" customFormat="1">
      <c r="A31" s="56" t="s">
        <v>422</v>
      </c>
      <c r="B31" s="55">
        <v>434</v>
      </c>
      <c r="C31" s="54">
        <v>425</v>
      </c>
    </row>
    <row r="32" spans="1:3" s="22" customFormat="1">
      <c r="A32" s="56" t="s">
        <v>418</v>
      </c>
      <c r="B32" s="55">
        <v>427</v>
      </c>
      <c r="C32" s="54">
        <v>426</v>
      </c>
    </row>
    <row r="33" spans="1:4" s="22" customFormat="1">
      <c r="A33" s="56" t="s">
        <v>414</v>
      </c>
      <c r="B33" s="55">
        <v>477</v>
      </c>
      <c r="C33" s="54">
        <v>430</v>
      </c>
    </row>
    <row r="34" spans="1:4" s="22" customFormat="1">
      <c r="A34" s="56" t="s">
        <v>410</v>
      </c>
      <c r="B34" s="55">
        <v>376</v>
      </c>
      <c r="C34" s="54">
        <v>360</v>
      </c>
    </row>
    <row r="35" spans="1:4" s="22" customFormat="1">
      <c r="A35" s="23"/>
      <c r="B35" s="55"/>
      <c r="C35" s="53"/>
    </row>
    <row r="36" spans="1:4" s="22" customFormat="1">
      <c r="A36" s="56" t="s">
        <v>423</v>
      </c>
      <c r="B36" s="58">
        <f>SUM(B16:B34)/SUM($B16:$C34)</f>
        <v>0.47388924252068748</v>
      </c>
      <c r="C36" s="58">
        <f>SUM(C16:C34)/SUM($B16:$C34)</f>
        <v>0.52611075747931257</v>
      </c>
    </row>
    <row r="37" spans="1:4" s="22" customFormat="1">
      <c r="A37" s="23"/>
      <c r="B37" s="55"/>
      <c r="C37" s="53"/>
    </row>
    <row r="38" spans="1:4" s="22" customFormat="1">
      <c r="A38" s="57" t="s">
        <v>424</v>
      </c>
      <c r="B38" s="55"/>
      <c r="C38" s="53"/>
    </row>
    <row r="39" spans="1:4" s="22" customFormat="1">
      <c r="A39" s="23" t="s">
        <v>425</v>
      </c>
      <c r="B39" s="37">
        <f>A11*C36</f>
        <v>15527.522930471372</v>
      </c>
      <c r="C39" s="53"/>
    </row>
    <row r="40" spans="1:4" s="22" customFormat="1">
      <c r="A40" s="23" t="s">
        <v>426</v>
      </c>
      <c r="B40" s="37">
        <f>A11*B36</f>
        <v>13986.268053135225</v>
      </c>
      <c r="C40" s="53"/>
    </row>
    <row r="41" spans="1:4" s="22" customFormat="1">
      <c r="A41" s="23"/>
      <c r="B41" s="55"/>
      <c r="C41" s="53"/>
    </row>
    <row r="42" spans="1:4">
      <c r="B42" s="24"/>
    </row>
    <row r="43" spans="1:4">
      <c r="A43" s="16" t="s">
        <v>380</v>
      </c>
      <c r="B43" s="19"/>
      <c r="C43" s="19"/>
      <c r="D43" s="19"/>
    </row>
    <row r="44" spans="1:4">
      <c r="A44" t="s">
        <v>378</v>
      </c>
    </row>
    <row r="45" spans="1:4">
      <c r="A45" t="s">
        <v>379</v>
      </c>
    </row>
    <row r="46" spans="1:4">
      <c r="A46" t="s">
        <v>381</v>
      </c>
    </row>
    <row r="48" spans="1:4">
      <c r="A48" t="s">
        <v>384</v>
      </c>
      <c r="B48" s="46">
        <f>'CANSIM 2009 3-4'!C7/SUM('CANSIM 2009 3-4'!C$7:C$9)</f>
        <v>0.9691091450755277</v>
      </c>
    </row>
    <row r="49" spans="1:3">
      <c r="A49" t="s">
        <v>383</v>
      </c>
      <c r="B49" s="46">
        <f>'CANSIM 2009 3-4'!C8/SUM('CANSIM 2009 3-4'!C$7:C$9)</f>
        <v>2.8528527920508379E-2</v>
      </c>
    </row>
    <row r="50" spans="1:3">
      <c r="A50" t="s">
        <v>382</v>
      </c>
      <c r="B50" s="46">
        <f>'CANSIM 2009 3-4'!C9/SUM('CANSIM 2009 3-4'!C$7:C$9)</f>
        <v>2.3623270039639715E-3</v>
      </c>
    </row>
    <row r="51" spans="1:3">
      <c r="B51" s="46"/>
    </row>
    <row r="52" spans="1:3">
      <c r="A52" t="s">
        <v>427</v>
      </c>
    </row>
    <row r="54" spans="1:3">
      <c r="A54" t="s">
        <v>385</v>
      </c>
      <c r="B54" s="21">
        <f>(B$2-A$11)*B48</f>
        <v>21689162.929668866</v>
      </c>
    </row>
    <row r="55" spans="1:3">
      <c r="A55" t="s">
        <v>386</v>
      </c>
      <c r="B55" s="21">
        <f>(B$2-A$11)*B49</f>
        <v>638483.18154431449</v>
      </c>
    </row>
    <row r="56" spans="1:3">
      <c r="A56" t="s">
        <v>387</v>
      </c>
      <c r="B56" s="21">
        <f>(B$2-A$11)*B50</f>
        <v>52870.097803212797</v>
      </c>
    </row>
    <row r="58" spans="1:3">
      <c r="A58" t="s">
        <v>388</v>
      </c>
    </row>
    <row r="59" spans="1:3">
      <c r="A59" t="s">
        <v>389</v>
      </c>
    </row>
    <row r="61" spans="1:3">
      <c r="A61" t="s">
        <v>396</v>
      </c>
      <c r="B61" s="51">
        <v>1.6E-2</v>
      </c>
      <c r="C61" t="s">
        <v>397</v>
      </c>
    </row>
    <row r="62" spans="1:3">
      <c r="A62" t="s">
        <v>390</v>
      </c>
      <c r="B62" s="48">
        <v>0.26</v>
      </c>
      <c r="C62" t="s">
        <v>397</v>
      </c>
    </row>
    <row r="63" spans="1:3">
      <c r="A63" t="s">
        <v>391</v>
      </c>
      <c r="B63" s="48">
        <v>0.42</v>
      </c>
      <c r="C63" t="s">
        <v>397</v>
      </c>
    </row>
    <row r="65" spans="1:6">
      <c r="A65" t="s">
        <v>392</v>
      </c>
    </row>
    <row r="67" spans="1:6">
      <c r="A67" s="1"/>
      <c r="B67" s="1" t="s">
        <v>393</v>
      </c>
      <c r="C67" s="1" t="s">
        <v>394</v>
      </c>
      <c r="D67" s="1" t="s">
        <v>395</v>
      </c>
    </row>
    <row r="68" spans="1:6">
      <c r="A68" s="1" t="s">
        <v>360</v>
      </c>
      <c r="B68" s="37">
        <f>B54-B69</f>
        <v>21342136.322794165</v>
      </c>
      <c r="C68" s="37">
        <f>B55-C69</f>
        <v>472477.55434279272</v>
      </c>
      <c r="D68" s="37">
        <f>B56-D69</f>
        <v>30664.656725863424</v>
      </c>
      <c r="F68" s="21"/>
    </row>
    <row r="69" spans="1:6">
      <c r="A69" s="1" t="s">
        <v>361</v>
      </c>
      <c r="B69" s="37">
        <f>B54*B61</f>
        <v>347026.60687470186</v>
      </c>
      <c r="C69" s="37">
        <f>B62*B55</f>
        <v>166005.62720152177</v>
      </c>
      <c r="D69" s="37">
        <f>B63*B56</f>
        <v>22205.441077349373</v>
      </c>
      <c r="F69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/>
  </sheetViews>
  <sheetFormatPr defaultRowHeight="15"/>
  <cols>
    <col min="1" max="1" width="38" customWidth="1"/>
    <col min="2" max="2" width="13.42578125" customWidth="1"/>
  </cols>
  <sheetData>
    <row r="1" spans="1:4">
      <c r="A1" s="59" t="s">
        <v>433</v>
      </c>
      <c r="B1" s="59">
        <v>2016</v>
      </c>
    </row>
    <row r="2" spans="1:4">
      <c r="A2" t="s">
        <v>239</v>
      </c>
      <c r="B2">
        <f>SUM('CANSIM 405-0004'!F8:F9)</f>
        <v>1052931</v>
      </c>
    </row>
    <row r="4" spans="1:4">
      <c r="A4" s="59" t="s">
        <v>362</v>
      </c>
      <c r="B4" s="60"/>
      <c r="C4" s="60"/>
    </row>
    <row r="6" spans="1:4">
      <c r="A6" s="16" t="s">
        <v>398</v>
      </c>
      <c r="B6" s="19"/>
      <c r="C6" s="19"/>
    </row>
    <row r="7" spans="1:4">
      <c r="A7" t="s">
        <v>434</v>
      </c>
    </row>
    <row r="8" spans="1:4">
      <c r="B8" s="24"/>
    </row>
    <row r="9" spans="1:4">
      <c r="A9" s="16" t="s">
        <v>435</v>
      </c>
      <c r="B9" s="19"/>
      <c r="C9" s="19"/>
      <c r="D9" s="19"/>
    </row>
    <row r="10" spans="1:4">
      <c r="A10" t="s">
        <v>436</v>
      </c>
    </row>
    <row r="11" spans="1:4">
      <c r="A11" t="s">
        <v>381</v>
      </c>
    </row>
    <row r="13" spans="1:4">
      <c r="A13" t="s">
        <v>437</v>
      </c>
      <c r="B13" s="46">
        <f>SUM('CANSIM 2009 3-4'!D7:E7)/SUM('CANSIM 2009 3-4'!D6:E6)</f>
        <v>0.16351216075930594</v>
      </c>
    </row>
    <row r="14" spans="1:4">
      <c r="A14" t="s">
        <v>438</v>
      </c>
      <c r="B14" s="46">
        <f>SUM('CANSIM 2009 3-4'!D8:E8)/SUM('CANSIM 2009 3-4'!D6:E6)</f>
        <v>0.82848483082985525</v>
      </c>
    </row>
    <row r="15" spans="1:4">
      <c r="A15" t="s">
        <v>439</v>
      </c>
      <c r="B15" s="46">
        <f>'CANSIM 2009 3-4'!D9/SUM('CANSIM 2009 3-4'!D6:E6)</f>
        <v>8.0056566598165294E-3</v>
      </c>
    </row>
    <row r="16" spans="1:4">
      <c r="B16" s="46"/>
    </row>
    <row r="17" spans="1:2">
      <c r="A17" t="s">
        <v>442</v>
      </c>
      <c r="B17" s="37">
        <f>B$2*B13</f>
        <v>172167.02294045675</v>
      </c>
    </row>
    <row r="18" spans="1:2">
      <c r="A18" t="s">
        <v>443</v>
      </c>
      <c r="B18" s="37">
        <f t="shared" ref="B18:B19" si="0">B$2*B14</f>
        <v>872337.36141051026</v>
      </c>
    </row>
    <row r="19" spans="1:2">
      <c r="A19" t="s">
        <v>444</v>
      </c>
      <c r="B19" s="37">
        <f t="shared" si="0"/>
        <v>8429.4040724772785</v>
      </c>
    </row>
  </sheetData>
  <pageMargins left="0.7" right="0.7" top="0.75" bottom="0.75" header="0.3" footer="0.3"/>
  <ignoredErrors>
    <ignoredError sqref="B2 B13:B1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8"/>
  <sheetViews>
    <sheetView tabSelected="1" topLeftCell="A5" workbookViewId="0">
      <selection activeCell="B21" sqref="B21"/>
    </sheetView>
  </sheetViews>
  <sheetFormatPr defaultRowHeight="15"/>
  <cols>
    <col min="1" max="1" width="37.7109375" customWidth="1"/>
    <col min="2" max="2" width="14.85546875" customWidth="1"/>
    <col min="3" max="3" width="28.7109375" customWidth="1"/>
    <col min="4" max="4" width="25.7109375" customWidth="1"/>
    <col min="5" max="5" width="32.42578125" customWidth="1"/>
  </cols>
  <sheetData>
    <row r="1" spans="1:2">
      <c r="A1" s="16" t="s">
        <v>301</v>
      </c>
      <c r="B1" s="19"/>
    </row>
    <row r="2" spans="1:2">
      <c r="A2" t="s">
        <v>239</v>
      </c>
      <c r="B2">
        <f>'CANSIM 405-0004'!F10</f>
        <v>90643</v>
      </c>
    </row>
    <row r="4" spans="1:2">
      <c r="A4" s="16" t="s">
        <v>302</v>
      </c>
    </row>
    <row r="5" spans="1:2">
      <c r="A5" s="45"/>
    </row>
    <row r="6" spans="1:2">
      <c r="A6" s="1" t="s">
        <v>310</v>
      </c>
    </row>
    <row r="7" spans="1:2">
      <c r="A7" t="s">
        <v>303</v>
      </c>
    </row>
    <row r="8" spans="1:2">
      <c r="A8" t="s">
        <v>304</v>
      </c>
    </row>
    <row r="9" spans="1:2">
      <c r="A9" t="s">
        <v>305</v>
      </c>
    </row>
    <row r="10" spans="1:2">
      <c r="A10" t="s">
        <v>306</v>
      </c>
      <c r="B10" t="s">
        <v>307</v>
      </c>
    </row>
    <row r="11" spans="1:2">
      <c r="B11" t="s">
        <v>308</v>
      </c>
    </row>
    <row r="12" spans="1:2">
      <c r="B12" t="s">
        <v>309</v>
      </c>
    </row>
    <row r="14" spans="1:2">
      <c r="A14" s="1" t="s">
        <v>311</v>
      </c>
    </row>
    <row r="15" spans="1:2">
      <c r="A15" t="s">
        <v>312</v>
      </c>
    </row>
    <row r="17" spans="1:3">
      <c r="A17" s="1" t="s">
        <v>313</v>
      </c>
    </row>
    <row r="18" spans="1:3">
      <c r="A18" t="s">
        <v>314</v>
      </c>
    </row>
    <row r="19" spans="1:3">
      <c r="A19" t="s">
        <v>315</v>
      </c>
    </row>
    <row r="20" spans="1:3">
      <c r="A20" t="s">
        <v>318</v>
      </c>
    </row>
    <row r="21" spans="1:3">
      <c r="A21" t="s">
        <v>319</v>
      </c>
    </row>
    <row r="22" spans="1:3">
      <c r="A22" s="66" t="s">
        <v>455</v>
      </c>
    </row>
    <row r="23" spans="1:3">
      <c r="A23" s="66" t="s">
        <v>456</v>
      </c>
    </row>
    <row r="24" spans="1:3">
      <c r="A24" t="s">
        <v>320</v>
      </c>
      <c r="B24">
        <v>75</v>
      </c>
    </row>
    <row r="26" spans="1:3">
      <c r="A26" s="1" t="s">
        <v>331</v>
      </c>
    </row>
    <row r="27" spans="1:3">
      <c r="A27" t="s">
        <v>323</v>
      </c>
    </row>
    <row r="28" spans="1:3">
      <c r="A28" t="s">
        <v>324</v>
      </c>
    </row>
    <row r="29" spans="1:3">
      <c r="A29" t="s">
        <v>325</v>
      </c>
    </row>
    <row r="30" spans="1:3">
      <c r="A30" s="41" t="s">
        <v>432</v>
      </c>
    </row>
    <row r="31" spans="1:3">
      <c r="A31" s="1" t="s">
        <v>330</v>
      </c>
      <c r="B31" s="1" t="s">
        <v>328</v>
      </c>
      <c r="C31" s="1" t="s">
        <v>329</v>
      </c>
    </row>
    <row r="32" spans="1:3">
      <c r="A32" t="s">
        <v>326</v>
      </c>
      <c r="B32" s="21">
        <v>82673.128775407531</v>
      </c>
      <c r="C32" s="47">
        <f>B32/SUM(B32:B33)</f>
        <v>0.10017427125649689</v>
      </c>
    </row>
    <row r="33" spans="1:3">
      <c r="A33" t="s">
        <v>327</v>
      </c>
      <c r="B33" s="21">
        <v>742619.91042946407</v>
      </c>
      <c r="C33" s="47">
        <f>B33/SUM(B32:B33)</f>
        <v>0.89982572874350308</v>
      </c>
    </row>
    <row r="35" spans="1:3">
      <c r="A35" s="1" t="s">
        <v>448</v>
      </c>
    </row>
    <row r="36" spans="1:3">
      <c r="A36" t="s">
        <v>320</v>
      </c>
      <c r="B36" s="44">
        <f>B24</f>
        <v>75</v>
      </c>
    </row>
    <row r="37" spans="1:3">
      <c r="A37" t="s">
        <v>449</v>
      </c>
      <c r="B37" s="37">
        <f>(B2-B24)*C32</f>
        <v>9072.5833991584095</v>
      </c>
    </row>
    <row r="38" spans="1:3">
      <c r="A38" t="s">
        <v>450</v>
      </c>
      <c r="B38" s="37">
        <f>(B2-B24)*C33</f>
        <v>81495.416600841592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9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.140625" defaultRowHeight="15" customHeight="1"/>
  <cols>
    <col min="1" max="1" width="20.85546875" style="2" hidden="1" customWidth="1"/>
    <col min="2" max="2" width="45.7109375" style="2" customWidth="1"/>
    <col min="3" max="16384" width="9.140625" style="2"/>
  </cols>
  <sheetData>
    <row r="1" spans="1:39" ht="15" customHeight="1" thickBot="1">
      <c r="B1" s="13" t="s">
        <v>227</v>
      </c>
      <c r="C1" s="11">
        <v>2015</v>
      </c>
      <c r="D1" s="11">
        <v>2016</v>
      </c>
      <c r="E1" s="11">
        <v>2017</v>
      </c>
      <c r="F1" s="11">
        <v>2018</v>
      </c>
      <c r="G1" s="11">
        <v>2019</v>
      </c>
      <c r="H1" s="11">
        <v>2020</v>
      </c>
      <c r="I1" s="11">
        <v>2021</v>
      </c>
      <c r="J1" s="11">
        <v>2022</v>
      </c>
      <c r="K1" s="11">
        <v>2023</v>
      </c>
      <c r="L1" s="11">
        <v>2024</v>
      </c>
      <c r="M1" s="11">
        <v>2025</v>
      </c>
      <c r="N1" s="11">
        <v>2026</v>
      </c>
      <c r="O1" s="11">
        <v>2027</v>
      </c>
      <c r="P1" s="11">
        <v>2028</v>
      </c>
      <c r="Q1" s="11">
        <v>2029</v>
      </c>
      <c r="R1" s="11">
        <v>2030</v>
      </c>
      <c r="S1" s="11">
        <v>2031</v>
      </c>
      <c r="T1" s="11">
        <v>2032</v>
      </c>
      <c r="U1" s="11">
        <v>2033</v>
      </c>
      <c r="V1" s="11">
        <v>2034</v>
      </c>
      <c r="W1" s="11">
        <v>2035</v>
      </c>
      <c r="X1" s="11">
        <v>2036</v>
      </c>
      <c r="Y1" s="11">
        <v>2037</v>
      </c>
      <c r="Z1" s="11">
        <v>2038</v>
      </c>
      <c r="AA1" s="11">
        <v>2039</v>
      </c>
      <c r="AB1" s="11">
        <v>2040</v>
      </c>
      <c r="AC1" s="11">
        <v>2041</v>
      </c>
      <c r="AD1" s="11">
        <v>2042</v>
      </c>
      <c r="AE1" s="11">
        <v>2043</v>
      </c>
      <c r="AF1" s="11">
        <v>2044</v>
      </c>
      <c r="AG1" s="11">
        <v>2045</v>
      </c>
      <c r="AH1" s="11">
        <v>2046</v>
      </c>
      <c r="AI1" s="11">
        <v>2047</v>
      </c>
      <c r="AJ1" s="11">
        <v>2048</v>
      </c>
      <c r="AK1" s="11">
        <v>2049</v>
      </c>
      <c r="AL1" s="11">
        <v>2050</v>
      </c>
    </row>
    <row r="2" spans="1:39" ht="15" customHeight="1" thickTop="1"/>
    <row r="3" spans="1:39" ht="15" customHeight="1">
      <c r="C3" s="15" t="s">
        <v>226</v>
      </c>
      <c r="D3" s="15" t="s">
        <v>225</v>
      </c>
      <c r="E3" s="15"/>
      <c r="F3" s="15"/>
      <c r="G3" s="15"/>
    </row>
    <row r="4" spans="1:39" ht="15" customHeight="1">
      <c r="C4" s="15" t="s">
        <v>224</v>
      </c>
      <c r="D4" s="15" t="s">
        <v>223</v>
      </c>
      <c r="E4" s="15"/>
      <c r="F4" s="15"/>
      <c r="G4" s="15" t="s">
        <v>222</v>
      </c>
    </row>
    <row r="5" spans="1:39" ht="15" customHeight="1">
      <c r="C5" s="15" t="s">
        <v>221</v>
      </c>
      <c r="D5" s="15" t="s">
        <v>220</v>
      </c>
      <c r="E5" s="15"/>
      <c r="F5" s="15"/>
      <c r="G5" s="15"/>
    </row>
    <row r="6" spans="1:39" ht="15" customHeight="1">
      <c r="C6" s="15" t="s">
        <v>219</v>
      </c>
      <c r="D6" s="15"/>
      <c r="E6" s="15" t="s">
        <v>218</v>
      </c>
      <c r="F6" s="15"/>
      <c r="G6" s="15"/>
    </row>
    <row r="10" spans="1:39" ht="15" customHeight="1">
      <c r="A10" s="7" t="s">
        <v>217</v>
      </c>
      <c r="B10" s="14" t="s">
        <v>216</v>
      </c>
    </row>
    <row r="11" spans="1:39" ht="15" customHeight="1">
      <c r="B11" s="13" t="s">
        <v>215</v>
      </c>
    </row>
    <row r="12" spans="1:39" ht="15" customHeight="1">
      <c r="B12" s="13" t="s">
        <v>215</v>
      </c>
      <c r="C12" s="12" t="s">
        <v>215</v>
      </c>
      <c r="D12" s="12" t="s">
        <v>215</v>
      </c>
      <c r="E12" s="12" t="s">
        <v>215</v>
      </c>
      <c r="F12" s="12" t="s">
        <v>215</v>
      </c>
      <c r="G12" s="12" t="s">
        <v>215</v>
      </c>
      <c r="H12" s="12" t="s">
        <v>215</v>
      </c>
      <c r="I12" s="12" t="s">
        <v>215</v>
      </c>
      <c r="J12" s="12" t="s">
        <v>215</v>
      </c>
      <c r="K12" s="12" t="s">
        <v>215</v>
      </c>
      <c r="L12" s="12" t="s">
        <v>215</v>
      </c>
      <c r="M12" s="12" t="s">
        <v>215</v>
      </c>
      <c r="N12" s="12" t="s">
        <v>215</v>
      </c>
      <c r="O12" s="12" t="s">
        <v>215</v>
      </c>
      <c r="P12" s="12" t="s">
        <v>215</v>
      </c>
      <c r="Q12" s="12" t="s">
        <v>215</v>
      </c>
      <c r="R12" s="12" t="s">
        <v>215</v>
      </c>
      <c r="S12" s="12" t="s">
        <v>215</v>
      </c>
      <c r="T12" s="12" t="s">
        <v>215</v>
      </c>
      <c r="U12" s="12" t="s">
        <v>215</v>
      </c>
      <c r="V12" s="12" t="s">
        <v>215</v>
      </c>
      <c r="W12" s="12" t="s">
        <v>215</v>
      </c>
      <c r="X12" s="12" t="s">
        <v>215</v>
      </c>
      <c r="Y12" s="12" t="s">
        <v>215</v>
      </c>
      <c r="Z12" s="12" t="s">
        <v>215</v>
      </c>
      <c r="AA12" s="12" t="s">
        <v>215</v>
      </c>
      <c r="AB12" s="12" t="s">
        <v>215</v>
      </c>
      <c r="AC12" s="12" t="s">
        <v>215</v>
      </c>
      <c r="AD12" s="12" t="s">
        <v>215</v>
      </c>
      <c r="AE12" s="12" t="s">
        <v>215</v>
      </c>
      <c r="AF12" s="12" t="s">
        <v>215</v>
      </c>
      <c r="AG12" s="12" t="s">
        <v>215</v>
      </c>
      <c r="AH12" s="12" t="s">
        <v>215</v>
      </c>
      <c r="AI12" s="12" t="s">
        <v>215</v>
      </c>
      <c r="AJ12" s="12" t="s">
        <v>215</v>
      </c>
      <c r="AK12" s="12" t="s">
        <v>215</v>
      </c>
      <c r="AL12" s="12" t="s">
        <v>215</v>
      </c>
      <c r="AM12" s="12" t="s">
        <v>214</v>
      </c>
    </row>
    <row r="13" spans="1:39" ht="15" customHeight="1" thickBot="1">
      <c r="B13" s="11" t="s">
        <v>213</v>
      </c>
      <c r="C13" s="11">
        <v>2015</v>
      </c>
      <c r="D13" s="11">
        <v>2016</v>
      </c>
      <c r="E13" s="11">
        <v>2017</v>
      </c>
      <c r="F13" s="11">
        <v>2018</v>
      </c>
      <c r="G13" s="11">
        <v>2019</v>
      </c>
      <c r="H13" s="11">
        <v>2020</v>
      </c>
      <c r="I13" s="11">
        <v>2021</v>
      </c>
      <c r="J13" s="11">
        <v>2022</v>
      </c>
      <c r="K13" s="11">
        <v>2023</v>
      </c>
      <c r="L13" s="11">
        <v>2024</v>
      </c>
      <c r="M13" s="11">
        <v>2025</v>
      </c>
      <c r="N13" s="11">
        <v>2026</v>
      </c>
      <c r="O13" s="11">
        <v>2027</v>
      </c>
      <c r="P13" s="11">
        <v>2028</v>
      </c>
      <c r="Q13" s="11">
        <v>2029</v>
      </c>
      <c r="R13" s="11">
        <v>2030</v>
      </c>
      <c r="S13" s="11">
        <v>2031</v>
      </c>
      <c r="T13" s="11">
        <v>2032</v>
      </c>
      <c r="U13" s="11">
        <v>2033</v>
      </c>
      <c r="V13" s="11">
        <v>2034</v>
      </c>
      <c r="W13" s="11">
        <v>2035</v>
      </c>
      <c r="X13" s="11">
        <v>2036</v>
      </c>
      <c r="Y13" s="11">
        <v>2037</v>
      </c>
      <c r="Z13" s="11">
        <v>2038</v>
      </c>
      <c r="AA13" s="11">
        <v>2039</v>
      </c>
      <c r="AB13" s="11">
        <v>2040</v>
      </c>
      <c r="AC13" s="11">
        <v>2041</v>
      </c>
      <c r="AD13" s="11">
        <v>2042</v>
      </c>
      <c r="AE13" s="11">
        <v>2043</v>
      </c>
      <c r="AF13" s="11">
        <v>2044</v>
      </c>
      <c r="AG13" s="11">
        <v>2045</v>
      </c>
      <c r="AH13" s="11">
        <v>2046</v>
      </c>
      <c r="AI13" s="11">
        <v>2047</v>
      </c>
      <c r="AJ13" s="11">
        <v>2048</v>
      </c>
      <c r="AK13" s="11">
        <v>2049</v>
      </c>
      <c r="AL13" s="11">
        <v>2050</v>
      </c>
      <c r="AM13" s="11">
        <v>2050</v>
      </c>
    </row>
    <row r="14" spans="1:39" ht="15" customHeight="1" thickTop="1"/>
    <row r="15" spans="1:39" ht="15" customHeight="1">
      <c r="B15" s="6" t="s">
        <v>212</v>
      </c>
    </row>
    <row r="16" spans="1:39" ht="15" customHeight="1">
      <c r="A16" s="7" t="s">
        <v>211</v>
      </c>
      <c r="B16" s="10" t="s">
        <v>44</v>
      </c>
      <c r="C16" s="9">
        <v>8204</v>
      </c>
      <c r="D16" s="9">
        <v>8430.3242190000001</v>
      </c>
      <c r="E16" s="9">
        <v>8628.375</v>
      </c>
      <c r="F16" s="9">
        <v>8817.1220699999994</v>
      </c>
      <c r="G16" s="9">
        <v>9007.4052730000003</v>
      </c>
      <c r="H16" s="9">
        <v>9204.9746090000008</v>
      </c>
      <c r="I16" s="9">
        <v>9392.828125</v>
      </c>
      <c r="J16" s="9">
        <v>9602.0361329999996</v>
      </c>
      <c r="K16" s="9">
        <v>9807.7539059999999</v>
      </c>
      <c r="L16" s="9">
        <v>10057.839844</v>
      </c>
      <c r="M16" s="9">
        <v>10250.908203000001</v>
      </c>
      <c r="N16" s="9">
        <v>10414.863281</v>
      </c>
      <c r="O16" s="9">
        <v>10604.878906</v>
      </c>
      <c r="P16" s="9">
        <v>10716.441406</v>
      </c>
      <c r="Q16" s="9">
        <v>10796.084961</v>
      </c>
      <c r="R16" s="9">
        <v>10845.856444999999</v>
      </c>
      <c r="S16" s="9">
        <v>10868.141602</v>
      </c>
      <c r="T16" s="9">
        <v>11031.921875</v>
      </c>
      <c r="U16" s="9">
        <v>11201.537109000001</v>
      </c>
      <c r="V16" s="9">
        <v>11376.355469</v>
      </c>
      <c r="W16" s="9">
        <v>11558.603515999999</v>
      </c>
      <c r="X16" s="9">
        <v>11745.048828000001</v>
      </c>
      <c r="Y16" s="9">
        <v>11931.011719</v>
      </c>
      <c r="Z16" s="9">
        <v>12121.440430000001</v>
      </c>
      <c r="AA16" s="9">
        <v>12307.681640999999</v>
      </c>
      <c r="AB16" s="9">
        <v>12490.407227</v>
      </c>
      <c r="AC16" s="9">
        <v>12670.886719</v>
      </c>
      <c r="AD16" s="9">
        <v>12862.736328000001</v>
      </c>
      <c r="AE16" s="9">
        <v>13066.874023</v>
      </c>
      <c r="AF16" s="9">
        <v>13279.605469</v>
      </c>
      <c r="AG16" s="9">
        <v>13501.169921999999</v>
      </c>
      <c r="AH16" s="9">
        <v>13727.091796999999</v>
      </c>
      <c r="AI16" s="9">
        <v>13949.898438</v>
      </c>
      <c r="AJ16" s="9">
        <v>14170.083984000001</v>
      </c>
      <c r="AK16" s="9">
        <v>14390.903319999999</v>
      </c>
      <c r="AL16" s="9">
        <v>14607.324219</v>
      </c>
      <c r="AM16" s="8">
        <v>1.6299000000000001E-2</v>
      </c>
    </row>
    <row r="17" spans="1:39" ht="15" customHeight="1">
      <c r="A17" s="7" t="s">
        <v>210</v>
      </c>
      <c r="B17" s="10" t="s">
        <v>53</v>
      </c>
      <c r="C17" s="9">
        <v>4180</v>
      </c>
      <c r="D17" s="9">
        <v>4316.6875</v>
      </c>
      <c r="E17" s="9">
        <v>4489.7553710000002</v>
      </c>
      <c r="F17" s="9">
        <v>4670.9096680000002</v>
      </c>
      <c r="G17" s="9">
        <v>4861.7397460000002</v>
      </c>
      <c r="H17" s="9">
        <v>5050.673828</v>
      </c>
      <c r="I17" s="9">
        <v>5235.9755859999996</v>
      </c>
      <c r="J17" s="9">
        <v>5416.0458980000003</v>
      </c>
      <c r="K17" s="9">
        <v>5588.4482420000004</v>
      </c>
      <c r="L17" s="9">
        <v>5753.2729490000002</v>
      </c>
      <c r="M17" s="9">
        <v>5912.3027339999999</v>
      </c>
      <c r="N17" s="9">
        <v>6068.4399409999996</v>
      </c>
      <c r="O17" s="9">
        <v>6215.5214839999999</v>
      </c>
      <c r="P17" s="9">
        <v>6348.4873049999997</v>
      </c>
      <c r="Q17" s="9">
        <v>6477.6015619999998</v>
      </c>
      <c r="R17" s="9">
        <v>6598.2841799999997</v>
      </c>
      <c r="S17" s="9">
        <v>6704.2089839999999</v>
      </c>
      <c r="T17" s="9">
        <v>6800.4365230000003</v>
      </c>
      <c r="U17" s="9">
        <v>6896.5195309999999</v>
      </c>
      <c r="V17" s="9">
        <v>6993.966797</v>
      </c>
      <c r="W17" s="9">
        <v>7096.4384769999997</v>
      </c>
      <c r="X17" s="9">
        <v>7202.7841799999997</v>
      </c>
      <c r="Y17" s="9">
        <v>7307.5126950000003</v>
      </c>
      <c r="Z17" s="9">
        <v>7410.720703</v>
      </c>
      <c r="AA17" s="9">
        <v>7511.2231449999999</v>
      </c>
      <c r="AB17" s="9">
        <v>7610.3847660000001</v>
      </c>
      <c r="AC17" s="9">
        <v>7714.6162109999996</v>
      </c>
      <c r="AD17" s="9">
        <v>7827.2895509999998</v>
      </c>
      <c r="AE17" s="9">
        <v>7950.5561520000001</v>
      </c>
      <c r="AF17" s="9">
        <v>8082.359375</v>
      </c>
      <c r="AG17" s="9">
        <v>8220.9326170000004</v>
      </c>
      <c r="AH17" s="9">
        <v>8363.7539059999999</v>
      </c>
      <c r="AI17" s="9">
        <v>8507.7060550000006</v>
      </c>
      <c r="AJ17" s="9">
        <v>8651.2880860000005</v>
      </c>
      <c r="AK17" s="9">
        <v>8792.3603519999997</v>
      </c>
      <c r="AL17" s="9">
        <v>8928.5390619999998</v>
      </c>
      <c r="AM17" s="8">
        <v>2.1604999999999999E-2</v>
      </c>
    </row>
    <row r="18" spans="1:39" ht="15" customHeight="1">
      <c r="A18" s="7" t="s">
        <v>209</v>
      </c>
      <c r="B18" s="10" t="s">
        <v>51</v>
      </c>
      <c r="C18" s="9">
        <v>1239</v>
      </c>
      <c r="D18" s="9">
        <v>1245.4320070000001</v>
      </c>
      <c r="E18" s="9">
        <v>1223.0607910000001</v>
      </c>
      <c r="F18" s="9">
        <v>1207.8713379999999</v>
      </c>
      <c r="G18" s="9">
        <v>1203.0263669999999</v>
      </c>
      <c r="H18" s="9">
        <v>1199.272461</v>
      </c>
      <c r="I18" s="9">
        <v>1194.7154539999999</v>
      </c>
      <c r="J18" s="9">
        <v>1211.4365230000001</v>
      </c>
      <c r="K18" s="9">
        <v>1230.438232</v>
      </c>
      <c r="L18" s="9">
        <v>1251.5187989999999</v>
      </c>
      <c r="M18" s="9">
        <v>1272.9426269999999</v>
      </c>
      <c r="N18" s="9">
        <v>1293.5113530000001</v>
      </c>
      <c r="O18" s="9">
        <v>1315.103638</v>
      </c>
      <c r="P18" s="9">
        <v>1338.608154</v>
      </c>
      <c r="Q18" s="9">
        <v>1361.512207</v>
      </c>
      <c r="R18" s="9">
        <v>1382.6870120000001</v>
      </c>
      <c r="S18" s="9">
        <v>1405.077393</v>
      </c>
      <c r="T18" s="9">
        <v>1428.7294919999999</v>
      </c>
      <c r="U18" s="9">
        <v>1454.241943</v>
      </c>
      <c r="V18" s="9">
        <v>1481.0147710000001</v>
      </c>
      <c r="W18" s="9">
        <v>1508.6499020000001</v>
      </c>
      <c r="X18" s="9">
        <v>1536.844971</v>
      </c>
      <c r="Y18" s="9">
        <v>1565.2314449999999</v>
      </c>
      <c r="Z18" s="9">
        <v>1595.355225</v>
      </c>
      <c r="AA18" s="9">
        <v>1625.246582</v>
      </c>
      <c r="AB18" s="9">
        <v>1654.7006839999999</v>
      </c>
      <c r="AC18" s="9">
        <v>1684.703491</v>
      </c>
      <c r="AD18" s="9">
        <v>1715.843018</v>
      </c>
      <c r="AE18" s="9">
        <v>1747.7692870000001</v>
      </c>
      <c r="AF18" s="9">
        <v>1780.0013429999999</v>
      </c>
      <c r="AG18" s="9">
        <v>1813.1435550000001</v>
      </c>
      <c r="AH18" s="9">
        <v>1846.6171879999999</v>
      </c>
      <c r="AI18" s="9">
        <v>1879.099487</v>
      </c>
      <c r="AJ18" s="9">
        <v>1911.179443</v>
      </c>
      <c r="AK18" s="9">
        <v>1944.505615</v>
      </c>
      <c r="AL18" s="9">
        <v>1978.2767329999999</v>
      </c>
      <c r="AM18" s="8">
        <v>1.3703E-2</v>
      </c>
    </row>
    <row r="19" spans="1:39" ht="15" customHeight="1">
      <c r="A19" s="7" t="s">
        <v>208</v>
      </c>
      <c r="B19" s="10" t="s">
        <v>49</v>
      </c>
      <c r="C19" s="9">
        <v>2785</v>
      </c>
      <c r="D19" s="9">
        <v>2868.2041020000001</v>
      </c>
      <c r="E19" s="9">
        <v>2915.5581050000001</v>
      </c>
      <c r="F19" s="9">
        <v>2938.3408199999999</v>
      </c>
      <c r="G19" s="9">
        <v>2942.6389159999999</v>
      </c>
      <c r="H19" s="9">
        <v>2955.0283199999999</v>
      </c>
      <c r="I19" s="9">
        <v>2962.1369629999999</v>
      </c>
      <c r="J19" s="9">
        <v>2974.5539549999999</v>
      </c>
      <c r="K19" s="9">
        <v>2988.8671880000002</v>
      </c>
      <c r="L19" s="9">
        <v>3053.0483399999998</v>
      </c>
      <c r="M19" s="9">
        <v>3065.6625979999999</v>
      </c>
      <c r="N19" s="9">
        <v>3052.9123540000001</v>
      </c>
      <c r="O19" s="9">
        <v>3074.2541500000002</v>
      </c>
      <c r="P19" s="9">
        <v>3029.3459469999998</v>
      </c>
      <c r="Q19" s="9">
        <v>2956.9709469999998</v>
      </c>
      <c r="R19" s="9">
        <v>2864.88501</v>
      </c>
      <c r="S19" s="9">
        <v>2758.8557129999999</v>
      </c>
      <c r="T19" s="9">
        <v>2802.7553710000002</v>
      </c>
      <c r="U19" s="9">
        <v>2850.7758789999998</v>
      </c>
      <c r="V19" s="9">
        <v>2901.3745119999999</v>
      </c>
      <c r="W19" s="9">
        <v>2953.5158689999998</v>
      </c>
      <c r="X19" s="9">
        <v>3005.4194339999999</v>
      </c>
      <c r="Y19" s="9">
        <v>3058.267578</v>
      </c>
      <c r="Z19" s="9">
        <v>3115.3645019999999</v>
      </c>
      <c r="AA19" s="9">
        <v>3171.211914</v>
      </c>
      <c r="AB19" s="9">
        <v>3225.3210450000001</v>
      </c>
      <c r="AC19" s="9">
        <v>3271.5671390000002</v>
      </c>
      <c r="AD19" s="9">
        <v>3319.6030270000001</v>
      </c>
      <c r="AE19" s="9">
        <v>3368.5490719999998</v>
      </c>
      <c r="AF19" s="9">
        <v>3417.2456050000001</v>
      </c>
      <c r="AG19" s="9">
        <v>3467.0932619999999</v>
      </c>
      <c r="AH19" s="9">
        <v>3516.7204590000001</v>
      </c>
      <c r="AI19" s="9">
        <v>3563.0927729999999</v>
      </c>
      <c r="AJ19" s="9">
        <v>3607.6157229999999</v>
      </c>
      <c r="AK19" s="9">
        <v>3654.036865</v>
      </c>
      <c r="AL19" s="9">
        <v>3700.508789</v>
      </c>
      <c r="AM19" s="8">
        <v>7.522E-3</v>
      </c>
    </row>
    <row r="20" spans="1:39" ht="15" customHeight="1">
      <c r="A20" s="7" t="s">
        <v>207</v>
      </c>
      <c r="B20" s="10" t="s">
        <v>42</v>
      </c>
      <c r="C20" s="9">
        <v>931</v>
      </c>
      <c r="D20" s="9">
        <v>947.62426800000003</v>
      </c>
      <c r="E20" s="9">
        <v>964.16967799999998</v>
      </c>
      <c r="F20" s="9">
        <v>978.83227499999998</v>
      </c>
      <c r="G20" s="9">
        <v>989.99383499999999</v>
      </c>
      <c r="H20" s="9">
        <v>1001.782227</v>
      </c>
      <c r="I20" s="9">
        <v>1012.480469</v>
      </c>
      <c r="J20" s="9">
        <v>1023.877197</v>
      </c>
      <c r="K20" s="9">
        <v>1031.2301030000001</v>
      </c>
      <c r="L20" s="9">
        <v>1038.5198969999999</v>
      </c>
      <c r="M20" s="9">
        <v>1052.2022710000001</v>
      </c>
      <c r="N20" s="9">
        <v>1065.779297</v>
      </c>
      <c r="O20" s="9">
        <v>1079.0458980000001</v>
      </c>
      <c r="P20" s="9">
        <v>1093.453491</v>
      </c>
      <c r="Q20" s="9">
        <v>1109.9135739999999</v>
      </c>
      <c r="R20" s="9">
        <v>1127.8354489999999</v>
      </c>
      <c r="S20" s="9">
        <v>1150.6875</v>
      </c>
      <c r="T20" s="9">
        <v>1141.1209719999999</v>
      </c>
      <c r="U20" s="9">
        <v>1167.8992920000001</v>
      </c>
      <c r="V20" s="9">
        <v>1195.7280270000001</v>
      </c>
      <c r="W20" s="9">
        <v>1224.5264890000001</v>
      </c>
      <c r="X20" s="9">
        <v>1253.9610600000001</v>
      </c>
      <c r="Y20" s="9">
        <v>1284.2775879999999</v>
      </c>
      <c r="Z20" s="9">
        <v>1315.6195070000001</v>
      </c>
      <c r="AA20" s="9">
        <v>1348.0570070000001</v>
      </c>
      <c r="AB20" s="9">
        <v>1379.8736570000001</v>
      </c>
      <c r="AC20" s="9">
        <v>1415.680908</v>
      </c>
      <c r="AD20" s="9">
        <v>1452.794189</v>
      </c>
      <c r="AE20" s="9">
        <v>1491.2642820000001</v>
      </c>
      <c r="AF20" s="9">
        <v>1531.144775</v>
      </c>
      <c r="AG20" s="9">
        <v>1572.490356</v>
      </c>
      <c r="AH20" s="9">
        <v>1615.3591309999999</v>
      </c>
      <c r="AI20" s="9">
        <v>1659.810669</v>
      </c>
      <c r="AJ20" s="9">
        <v>1705.9075929999999</v>
      </c>
      <c r="AK20" s="9">
        <v>1753.7139890000001</v>
      </c>
      <c r="AL20" s="9">
        <v>1803.298706</v>
      </c>
      <c r="AM20" s="8">
        <v>1.9103999999999999E-2</v>
      </c>
    </row>
    <row r="21" spans="1:39" ht="15" customHeight="1">
      <c r="A21" s="7" t="s">
        <v>206</v>
      </c>
      <c r="B21" s="10" t="s">
        <v>53</v>
      </c>
      <c r="C21" s="9">
        <v>353</v>
      </c>
      <c r="D21" s="9">
        <v>359.284088</v>
      </c>
      <c r="E21" s="9">
        <v>365.46249399999999</v>
      </c>
      <c r="F21" s="9">
        <v>371.32415800000001</v>
      </c>
      <c r="G21" s="9">
        <v>377.14080799999999</v>
      </c>
      <c r="H21" s="9">
        <v>382.91821299999998</v>
      </c>
      <c r="I21" s="9">
        <v>389.22287</v>
      </c>
      <c r="J21" s="9">
        <v>394.680542</v>
      </c>
      <c r="K21" s="9">
        <v>398.38638300000002</v>
      </c>
      <c r="L21" s="9">
        <v>404.38171399999999</v>
      </c>
      <c r="M21" s="9">
        <v>411.47515900000002</v>
      </c>
      <c r="N21" s="9">
        <v>417.58062699999999</v>
      </c>
      <c r="O21" s="9">
        <v>422.93810999999999</v>
      </c>
      <c r="P21" s="9">
        <v>430.56652800000001</v>
      </c>
      <c r="Q21" s="9">
        <v>437.51797499999998</v>
      </c>
      <c r="R21" s="9">
        <v>445.80908199999999</v>
      </c>
      <c r="S21" s="9">
        <v>457.62518299999999</v>
      </c>
      <c r="T21" s="9">
        <v>469.79406699999998</v>
      </c>
      <c r="U21" s="9">
        <v>482.40850799999998</v>
      </c>
      <c r="V21" s="9">
        <v>495.49371300000001</v>
      </c>
      <c r="W21" s="9">
        <v>509.00250199999999</v>
      </c>
      <c r="X21" s="9">
        <v>522.75567599999999</v>
      </c>
      <c r="Y21" s="9">
        <v>536.87866199999996</v>
      </c>
      <c r="Z21" s="9">
        <v>551.44201699999996</v>
      </c>
      <c r="AA21" s="9">
        <v>566.47747800000002</v>
      </c>
      <c r="AB21" s="9">
        <v>581.10339399999998</v>
      </c>
      <c r="AC21" s="9">
        <v>598.30554199999995</v>
      </c>
      <c r="AD21" s="9">
        <v>616.11254899999994</v>
      </c>
      <c r="AE21" s="9">
        <v>634.54754600000001</v>
      </c>
      <c r="AF21" s="9">
        <v>653.63445999999999</v>
      </c>
      <c r="AG21" s="9">
        <v>673.39813200000003</v>
      </c>
      <c r="AH21" s="9">
        <v>693.864868</v>
      </c>
      <c r="AI21" s="9">
        <v>715.06109600000002</v>
      </c>
      <c r="AJ21" s="9">
        <v>737.01556400000004</v>
      </c>
      <c r="AK21" s="9">
        <v>759.75677499999995</v>
      </c>
      <c r="AL21" s="9">
        <v>783.31604000000004</v>
      </c>
      <c r="AM21" s="8">
        <v>2.3189000000000001E-2</v>
      </c>
    </row>
    <row r="22" spans="1:39" ht="15" customHeight="1">
      <c r="A22" s="7" t="s">
        <v>205</v>
      </c>
      <c r="B22" s="10" t="s">
        <v>51</v>
      </c>
      <c r="C22" s="9">
        <v>112</v>
      </c>
      <c r="D22" s="9">
        <v>117.894814</v>
      </c>
      <c r="E22" s="9">
        <v>124.627121</v>
      </c>
      <c r="F22" s="9">
        <v>131.54122899999999</v>
      </c>
      <c r="G22" s="9">
        <v>138.06456</v>
      </c>
      <c r="H22" s="9">
        <v>144.48864699999999</v>
      </c>
      <c r="I22" s="9">
        <v>151.51000999999999</v>
      </c>
      <c r="J22" s="9">
        <v>158.762665</v>
      </c>
      <c r="K22" s="9">
        <v>166.26582300000001</v>
      </c>
      <c r="L22" s="9">
        <v>174.01205400000001</v>
      </c>
      <c r="M22" s="9">
        <v>181.97190900000001</v>
      </c>
      <c r="N22" s="9">
        <v>190.120758</v>
      </c>
      <c r="O22" s="9">
        <v>198.596619</v>
      </c>
      <c r="P22" s="9">
        <v>207.42451500000001</v>
      </c>
      <c r="Q22" s="9">
        <v>216.65034499999999</v>
      </c>
      <c r="R22" s="9">
        <v>226.30123900000001</v>
      </c>
      <c r="S22" s="9">
        <v>236.78154000000001</v>
      </c>
      <c r="T22" s="9">
        <v>247.66674800000001</v>
      </c>
      <c r="U22" s="9">
        <v>259.02667200000002</v>
      </c>
      <c r="V22" s="9">
        <v>270.88955700000002</v>
      </c>
      <c r="W22" s="9">
        <v>283.239868</v>
      </c>
      <c r="X22" s="9">
        <v>295.97866800000003</v>
      </c>
      <c r="Y22" s="9">
        <v>309.19378699999999</v>
      </c>
      <c r="Z22" s="9">
        <v>322.94180299999999</v>
      </c>
      <c r="AA22" s="9">
        <v>337.256531</v>
      </c>
      <c r="AB22" s="9">
        <v>351.54101600000001</v>
      </c>
      <c r="AC22" s="9">
        <v>366.633331</v>
      </c>
      <c r="AD22" s="9">
        <v>382.33639499999998</v>
      </c>
      <c r="AE22" s="9">
        <v>398.67559799999998</v>
      </c>
      <c r="AF22" s="9">
        <v>415.67755099999999</v>
      </c>
      <c r="AG22" s="9">
        <v>433.36971999999997</v>
      </c>
      <c r="AH22" s="9">
        <v>451.780914</v>
      </c>
      <c r="AI22" s="9">
        <v>470.94122299999998</v>
      </c>
      <c r="AJ22" s="9">
        <v>490.88174400000003</v>
      </c>
      <c r="AK22" s="9">
        <v>511.635132</v>
      </c>
      <c r="AL22" s="9">
        <v>533.23529099999996</v>
      </c>
      <c r="AM22" s="8">
        <v>4.5386999999999997E-2</v>
      </c>
    </row>
    <row r="23" spans="1:39" ht="15" customHeight="1">
      <c r="A23" s="7" t="s">
        <v>204</v>
      </c>
      <c r="B23" s="10" t="s">
        <v>49</v>
      </c>
      <c r="C23" s="9">
        <v>466</v>
      </c>
      <c r="D23" s="9">
        <v>470.445404</v>
      </c>
      <c r="E23" s="9">
        <v>474.08004799999998</v>
      </c>
      <c r="F23" s="9">
        <v>475.96691900000002</v>
      </c>
      <c r="G23" s="9">
        <v>474.78845200000001</v>
      </c>
      <c r="H23" s="9">
        <v>474.37536599999999</v>
      </c>
      <c r="I23" s="9">
        <v>471.747589</v>
      </c>
      <c r="J23" s="9">
        <v>470.43396000000001</v>
      </c>
      <c r="K23" s="9">
        <v>466.57791099999997</v>
      </c>
      <c r="L23" s="9">
        <v>460.12609900000001</v>
      </c>
      <c r="M23" s="9">
        <v>458.75518799999998</v>
      </c>
      <c r="N23" s="9">
        <v>458.07794200000001</v>
      </c>
      <c r="O23" s="9">
        <v>457.51123000000001</v>
      </c>
      <c r="P23" s="9">
        <v>455.46249399999999</v>
      </c>
      <c r="Q23" s="9">
        <v>455.74529999999999</v>
      </c>
      <c r="R23" s="9">
        <v>455.725098</v>
      </c>
      <c r="S23" s="9">
        <v>456.28079200000002</v>
      </c>
      <c r="T23" s="9">
        <v>423.66018700000001</v>
      </c>
      <c r="U23" s="9">
        <v>426.46414199999998</v>
      </c>
      <c r="V23" s="9">
        <v>429.34472699999998</v>
      </c>
      <c r="W23" s="9">
        <v>432.28411899999998</v>
      </c>
      <c r="X23" s="9">
        <v>435.22668499999997</v>
      </c>
      <c r="Y23" s="9">
        <v>438.20517000000001</v>
      </c>
      <c r="Z23" s="9">
        <v>441.23571800000002</v>
      </c>
      <c r="AA23" s="9">
        <v>444.32299799999998</v>
      </c>
      <c r="AB23" s="9">
        <v>447.229218</v>
      </c>
      <c r="AC23" s="9">
        <v>450.74203499999999</v>
      </c>
      <c r="AD23" s="9">
        <v>454.34515399999998</v>
      </c>
      <c r="AE23" s="9">
        <v>458.04116800000003</v>
      </c>
      <c r="AF23" s="9">
        <v>461.83273300000002</v>
      </c>
      <c r="AG23" s="9">
        <v>465.722534</v>
      </c>
      <c r="AH23" s="9">
        <v>469.71343999999999</v>
      </c>
      <c r="AI23" s="9">
        <v>473.80831899999998</v>
      </c>
      <c r="AJ23" s="9">
        <v>478.010223</v>
      </c>
      <c r="AK23" s="9">
        <v>482.32214399999998</v>
      </c>
      <c r="AL23" s="9">
        <v>486.74740600000001</v>
      </c>
      <c r="AM23" s="8">
        <v>1.0020000000000001E-3</v>
      </c>
    </row>
    <row r="24" spans="1:39" ht="15" customHeight="1">
      <c r="A24" s="7" t="s">
        <v>203</v>
      </c>
      <c r="B24" s="10" t="s">
        <v>40</v>
      </c>
      <c r="C24" s="9">
        <v>724</v>
      </c>
      <c r="D24" s="9">
        <v>753.63635299999999</v>
      </c>
      <c r="E24" s="9">
        <v>798.53100600000005</v>
      </c>
      <c r="F24" s="9">
        <v>846.40673800000002</v>
      </c>
      <c r="G24" s="9">
        <v>895.56897000000004</v>
      </c>
      <c r="H24" s="9">
        <v>946.035034</v>
      </c>
      <c r="I24" s="9">
        <v>998.45428500000003</v>
      </c>
      <c r="J24" s="9">
        <v>1051.892822</v>
      </c>
      <c r="K24" s="9">
        <v>1095.0460210000001</v>
      </c>
      <c r="L24" s="9">
        <v>1138.7172849999999</v>
      </c>
      <c r="M24" s="9">
        <v>1135.9902340000001</v>
      </c>
      <c r="N24" s="9">
        <v>1198.736328</v>
      </c>
      <c r="O24" s="9">
        <v>1233.6080320000001</v>
      </c>
      <c r="P24" s="9">
        <v>1283.6391599999999</v>
      </c>
      <c r="Q24" s="9">
        <v>1334.305298</v>
      </c>
      <c r="R24" s="9">
        <v>1386.5898440000001</v>
      </c>
      <c r="S24" s="9">
        <v>1442.5195309999999</v>
      </c>
      <c r="T24" s="9">
        <v>1486.4494629999999</v>
      </c>
      <c r="U24" s="9">
        <v>1547.263062</v>
      </c>
      <c r="V24" s="9">
        <v>1610.7468260000001</v>
      </c>
      <c r="W24" s="9">
        <v>1676.7619629999999</v>
      </c>
      <c r="X24" s="9">
        <v>1745.3012699999999</v>
      </c>
      <c r="Y24" s="9">
        <v>1815.3402100000001</v>
      </c>
      <c r="Z24" s="9">
        <v>1887.335327</v>
      </c>
      <c r="AA24" s="9">
        <v>1961.100586</v>
      </c>
      <c r="AB24" s="9">
        <v>2036.4243160000001</v>
      </c>
      <c r="AC24" s="9">
        <v>2114.7060550000001</v>
      </c>
      <c r="AD24" s="9">
        <v>2194.8386230000001</v>
      </c>
      <c r="AE24" s="9">
        <v>2276.9936520000001</v>
      </c>
      <c r="AF24" s="9">
        <v>2361.110596</v>
      </c>
      <c r="AG24" s="9">
        <v>2446.804443</v>
      </c>
      <c r="AH24" s="9">
        <v>2534.3061520000001</v>
      </c>
      <c r="AI24" s="9">
        <v>2624.351807</v>
      </c>
      <c r="AJ24" s="9">
        <v>2717.1667480000001</v>
      </c>
      <c r="AK24" s="9">
        <v>2812.757568</v>
      </c>
      <c r="AL24" s="9">
        <v>2910.9709469999998</v>
      </c>
      <c r="AM24" s="8">
        <v>4.0544999999999998E-2</v>
      </c>
    </row>
    <row r="25" spans="1:39" ht="15" customHeight="1">
      <c r="A25" s="7" t="s">
        <v>202</v>
      </c>
      <c r="B25" s="10" t="s">
        <v>53</v>
      </c>
      <c r="C25" s="9">
        <v>421</v>
      </c>
      <c r="D25" s="9">
        <v>437.45507800000001</v>
      </c>
      <c r="E25" s="9">
        <v>463.72872899999999</v>
      </c>
      <c r="F25" s="9">
        <v>491.91378800000001</v>
      </c>
      <c r="G25" s="9">
        <v>520.90045199999997</v>
      </c>
      <c r="H25" s="9">
        <v>550.889771</v>
      </c>
      <c r="I25" s="9">
        <v>582.52941899999996</v>
      </c>
      <c r="J25" s="9">
        <v>614.86926300000005</v>
      </c>
      <c r="K25" s="9">
        <v>647.91223100000002</v>
      </c>
      <c r="L25" s="9">
        <v>681.60607900000002</v>
      </c>
      <c r="M25" s="9">
        <v>715.76800500000002</v>
      </c>
      <c r="N25" s="9">
        <v>750.37078899999995</v>
      </c>
      <c r="O25" s="9">
        <v>785.48156700000004</v>
      </c>
      <c r="P25" s="9">
        <v>821.014771</v>
      </c>
      <c r="Q25" s="9">
        <v>856.957581</v>
      </c>
      <c r="R25" s="9">
        <v>893.84301800000003</v>
      </c>
      <c r="S25" s="9">
        <v>932.111267</v>
      </c>
      <c r="T25" s="9">
        <v>971.87451199999998</v>
      </c>
      <c r="U25" s="9">
        <v>1013.762695</v>
      </c>
      <c r="V25" s="9">
        <v>1057.169922</v>
      </c>
      <c r="W25" s="9">
        <v>1102.049561</v>
      </c>
      <c r="X25" s="9">
        <v>1148.3408199999999</v>
      </c>
      <c r="Y25" s="9">
        <v>1195.5043949999999</v>
      </c>
      <c r="Z25" s="9">
        <v>1243.159058</v>
      </c>
      <c r="AA25" s="9">
        <v>1291.6079099999999</v>
      </c>
      <c r="AB25" s="9">
        <v>1340.8897710000001</v>
      </c>
      <c r="AC25" s="9">
        <v>1391.0089109999999</v>
      </c>
      <c r="AD25" s="9">
        <v>1441.7703859999999</v>
      </c>
      <c r="AE25" s="9">
        <v>1493.309692</v>
      </c>
      <c r="AF25" s="9">
        <v>1545.525024</v>
      </c>
      <c r="AG25" s="9">
        <v>1597.9808350000001</v>
      </c>
      <c r="AH25" s="9">
        <v>1650.853394</v>
      </c>
      <c r="AI25" s="9">
        <v>1704.821289</v>
      </c>
      <c r="AJ25" s="9">
        <v>1760.049561</v>
      </c>
      <c r="AK25" s="9">
        <v>1816.481323</v>
      </c>
      <c r="AL25" s="9">
        <v>1873.898193</v>
      </c>
      <c r="AM25" s="8">
        <v>4.3716999999999999E-2</v>
      </c>
    </row>
    <row r="26" spans="1:39" ht="15" customHeight="1">
      <c r="A26" s="7" t="s">
        <v>201</v>
      </c>
      <c r="B26" s="10" t="s">
        <v>51</v>
      </c>
      <c r="C26" s="9">
        <v>44</v>
      </c>
      <c r="D26" s="9">
        <v>46.262016000000003</v>
      </c>
      <c r="E26" s="9">
        <v>53.856369000000001</v>
      </c>
      <c r="F26" s="9">
        <v>62.401671999999998</v>
      </c>
      <c r="G26" s="9">
        <v>71.342972000000003</v>
      </c>
      <c r="H26" s="9">
        <v>80.526366999999993</v>
      </c>
      <c r="I26" s="9">
        <v>89.956222999999994</v>
      </c>
      <c r="J26" s="9">
        <v>99.638542000000001</v>
      </c>
      <c r="K26" s="9">
        <v>109.661903</v>
      </c>
      <c r="L26" s="9">
        <v>120.036575</v>
      </c>
      <c r="M26" s="9">
        <v>130.64816300000001</v>
      </c>
      <c r="N26" s="9">
        <v>141.622162</v>
      </c>
      <c r="O26" s="9">
        <v>152.96829199999999</v>
      </c>
      <c r="P26" s="9">
        <v>164.74105800000001</v>
      </c>
      <c r="Q26" s="9">
        <v>176.82176200000001</v>
      </c>
      <c r="R26" s="9">
        <v>189.506516</v>
      </c>
      <c r="S26" s="9">
        <v>203.21925400000001</v>
      </c>
      <c r="T26" s="9">
        <v>217.396851</v>
      </c>
      <c r="U26" s="9">
        <v>232.13883999999999</v>
      </c>
      <c r="V26" s="9">
        <v>247.467117</v>
      </c>
      <c r="W26" s="9">
        <v>263.403931</v>
      </c>
      <c r="X26" s="9">
        <v>280.03607199999999</v>
      </c>
      <c r="Y26" s="9">
        <v>297.07971199999997</v>
      </c>
      <c r="Z26" s="9">
        <v>315.12890599999997</v>
      </c>
      <c r="AA26" s="9">
        <v>333.88296500000001</v>
      </c>
      <c r="AB26" s="9">
        <v>353.34625199999999</v>
      </c>
      <c r="AC26" s="9">
        <v>373.55282599999998</v>
      </c>
      <c r="AD26" s="9">
        <v>394.62426799999997</v>
      </c>
      <c r="AE26" s="9">
        <v>416.59823599999999</v>
      </c>
      <c r="AF26" s="9">
        <v>439.51367199999999</v>
      </c>
      <c r="AG26" s="9">
        <v>463.41116299999999</v>
      </c>
      <c r="AH26" s="9">
        <v>488.33355699999998</v>
      </c>
      <c r="AI26" s="9">
        <v>514.32470699999999</v>
      </c>
      <c r="AJ26" s="9">
        <v>541.43121299999996</v>
      </c>
      <c r="AK26" s="9">
        <v>569.70147699999995</v>
      </c>
      <c r="AL26" s="9">
        <v>599.185608</v>
      </c>
      <c r="AM26" s="8">
        <v>7.8241000000000005E-2</v>
      </c>
    </row>
    <row r="27" spans="1:39" ht="15" customHeight="1">
      <c r="A27" s="7" t="s">
        <v>200</v>
      </c>
      <c r="B27" s="10" t="s">
        <v>49</v>
      </c>
      <c r="C27" s="9">
        <v>259</v>
      </c>
      <c r="D27" s="9">
        <v>269.91924999999998</v>
      </c>
      <c r="E27" s="9">
        <v>280.94589200000001</v>
      </c>
      <c r="F27" s="9">
        <v>292.09127799999999</v>
      </c>
      <c r="G27" s="9">
        <v>303.32556199999999</v>
      </c>
      <c r="H27" s="9">
        <v>314.61886600000003</v>
      </c>
      <c r="I27" s="9">
        <v>325.96862800000002</v>
      </c>
      <c r="J27" s="9">
        <v>337.38507099999998</v>
      </c>
      <c r="K27" s="9">
        <v>337.47189300000002</v>
      </c>
      <c r="L27" s="9">
        <v>337.07470699999999</v>
      </c>
      <c r="M27" s="9">
        <v>289.57403599999998</v>
      </c>
      <c r="N27" s="9">
        <v>306.743469</v>
      </c>
      <c r="O27" s="9">
        <v>295.15820300000001</v>
      </c>
      <c r="P27" s="9">
        <v>297.88326999999998</v>
      </c>
      <c r="Q27" s="9">
        <v>300.52603099999999</v>
      </c>
      <c r="R27" s="9">
        <v>303.240295</v>
      </c>
      <c r="S27" s="9">
        <v>307.18899499999998</v>
      </c>
      <c r="T27" s="9">
        <v>297.17816199999999</v>
      </c>
      <c r="U27" s="9">
        <v>301.36154199999999</v>
      </c>
      <c r="V27" s="9">
        <v>306.10968000000003</v>
      </c>
      <c r="W27" s="9">
        <v>311.30844100000002</v>
      </c>
      <c r="X27" s="9">
        <v>316.924286</v>
      </c>
      <c r="Y27" s="9">
        <v>322.75613399999997</v>
      </c>
      <c r="Z27" s="9">
        <v>329.047394</v>
      </c>
      <c r="AA27" s="9">
        <v>335.60977200000002</v>
      </c>
      <c r="AB27" s="9">
        <v>342.18817100000001</v>
      </c>
      <c r="AC27" s="9">
        <v>350.144226</v>
      </c>
      <c r="AD27" s="9">
        <v>358.44396999999998</v>
      </c>
      <c r="AE27" s="9">
        <v>367.08569299999999</v>
      </c>
      <c r="AF27" s="9">
        <v>376.07193000000001</v>
      </c>
      <c r="AG27" s="9">
        <v>385.41232300000001</v>
      </c>
      <c r="AH27" s="9">
        <v>395.11904900000002</v>
      </c>
      <c r="AI27" s="9">
        <v>405.20575000000002</v>
      </c>
      <c r="AJ27" s="9">
        <v>415.68597399999999</v>
      </c>
      <c r="AK27" s="9">
        <v>426.57473800000002</v>
      </c>
      <c r="AL27" s="9">
        <v>437.88726800000001</v>
      </c>
      <c r="AM27" s="8">
        <v>1.4331999999999999E-2</v>
      </c>
    </row>
    <row r="28" spans="1:39" ht="15" customHeight="1">
      <c r="A28" s="7" t="s">
        <v>199</v>
      </c>
      <c r="B28" s="10" t="s">
        <v>38</v>
      </c>
      <c r="C28" s="9">
        <v>1489</v>
      </c>
      <c r="D28" s="9">
        <v>1536.764038</v>
      </c>
      <c r="E28" s="9">
        <v>1603.2585449999999</v>
      </c>
      <c r="F28" s="9">
        <v>1681.6623540000001</v>
      </c>
      <c r="G28" s="9">
        <v>1762.7803960000001</v>
      </c>
      <c r="H28" s="9">
        <v>1830.6845699999999</v>
      </c>
      <c r="I28" s="9">
        <v>1900.6785890000001</v>
      </c>
      <c r="J28" s="9">
        <v>1970.0085449999999</v>
      </c>
      <c r="K28" s="9">
        <v>2040.822144</v>
      </c>
      <c r="L28" s="9">
        <v>2098.8520509999998</v>
      </c>
      <c r="M28" s="9">
        <v>2184.0974120000001</v>
      </c>
      <c r="N28" s="9">
        <v>2249.6069339999999</v>
      </c>
      <c r="O28" s="9">
        <v>2319.2509770000001</v>
      </c>
      <c r="P28" s="9">
        <v>2407.4189449999999</v>
      </c>
      <c r="Q28" s="9">
        <v>2498.7573240000002</v>
      </c>
      <c r="R28" s="9">
        <v>2593.6201169999999</v>
      </c>
      <c r="S28" s="9">
        <v>2670.8540039999998</v>
      </c>
      <c r="T28" s="9">
        <v>2754.7253420000002</v>
      </c>
      <c r="U28" s="9">
        <v>2863.319336</v>
      </c>
      <c r="V28" s="9">
        <v>2975.360596</v>
      </c>
      <c r="W28" s="9">
        <v>3089.7658689999998</v>
      </c>
      <c r="X28" s="9">
        <v>3208.0437010000001</v>
      </c>
      <c r="Y28" s="9">
        <v>3328.8071289999998</v>
      </c>
      <c r="Z28" s="9">
        <v>3452.4624020000001</v>
      </c>
      <c r="AA28" s="9">
        <v>3578.0507809999999</v>
      </c>
      <c r="AB28" s="9">
        <v>3703.6040039999998</v>
      </c>
      <c r="AC28" s="9">
        <v>3832.5129390000002</v>
      </c>
      <c r="AD28" s="9">
        <v>3964.3706050000001</v>
      </c>
      <c r="AE28" s="9">
        <v>4099.4702150000003</v>
      </c>
      <c r="AF28" s="9">
        <v>4237.8378910000001</v>
      </c>
      <c r="AG28" s="9">
        <v>4379.2895509999998</v>
      </c>
      <c r="AH28" s="9">
        <v>4523.8505859999996</v>
      </c>
      <c r="AI28" s="9">
        <v>4686.548828</v>
      </c>
      <c r="AJ28" s="9">
        <v>4887.3051759999998</v>
      </c>
      <c r="AK28" s="9">
        <v>5096.9150390000004</v>
      </c>
      <c r="AL28" s="9">
        <v>5315.7333980000003</v>
      </c>
      <c r="AM28" s="8">
        <v>3.7173999999999999E-2</v>
      </c>
    </row>
    <row r="29" spans="1:39" ht="15" customHeight="1">
      <c r="A29" s="7" t="s">
        <v>198</v>
      </c>
      <c r="B29" s="10" t="s">
        <v>53</v>
      </c>
      <c r="C29" s="9">
        <v>878</v>
      </c>
      <c r="D29" s="9">
        <v>886.27325399999995</v>
      </c>
      <c r="E29" s="9">
        <v>912.53070100000002</v>
      </c>
      <c r="F29" s="9">
        <v>949.68841599999996</v>
      </c>
      <c r="G29" s="9">
        <v>988.50122099999999</v>
      </c>
      <c r="H29" s="9">
        <v>1027.593384</v>
      </c>
      <c r="I29" s="9">
        <v>1068.918091</v>
      </c>
      <c r="J29" s="9">
        <v>1111.159058</v>
      </c>
      <c r="K29" s="9">
        <v>1156.9045410000001</v>
      </c>
      <c r="L29" s="9">
        <v>1204.130981</v>
      </c>
      <c r="M29" s="9">
        <v>1254.799438</v>
      </c>
      <c r="N29" s="9">
        <v>1307.8204350000001</v>
      </c>
      <c r="O29" s="9">
        <v>1362.8743899999999</v>
      </c>
      <c r="P29" s="9">
        <v>1418.535889</v>
      </c>
      <c r="Q29" s="9">
        <v>1475.7110600000001</v>
      </c>
      <c r="R29" s="9">
        <v>1535.4213870000001</v>
      </c>
      <c r="S29" s="9">
        <v>1596.901611</v>
      </c>
      <c r="T29" s="9">
        <v>1660.0048830000001</v>
      </c>
      <c r="U29" s="9">
        <v>1724.754639</v>
      </c>
      <c r="V29" s="9">
        <v>1791.143677</v>
      </c>
      <c r="W29" s="9">
        <v>1857.8873289999999</v>
      </c>
      <c r="X29" s="9">
        <v>1926.5455320000001</v>
      </c>
      <c r="Y29" s="9">
        <v>1995.876221</v>
      </c>
      <c r="Z29" s="9">
        <v>2065.716797</v>
      </c>
      <c r="AA29" s="9">
        <v>2135.4240719999998</v>
      </c>
      <c r="AB29" s="9">
        <v>2204.718018</v>
      </c>
      <c r="AC29" s="9">
        <v>2274.251221</v>
      </c>
      <c r="AD29" s="9">
        <v>2344.5498050000001</v>
      </c>
      <c r="AE29" s="9">
        <v>2415.843018</v>
      </c>
      <c r="AF29" s="9">
        <v>2488.0822750000002</v>
      </c>
      <c r="AG29" s="9">
        <v>2560.9780270000001</v>
      </c>
      <c r="AH29" s="9">
        <v>2634.438721</v>
      </c>
      <c r="AI29" s="9">
        <v>2723.3901369999999</v>
      </c>
      <c r="AJ29" s="9">
        <v>2847.6503910000001</v>
      </c>
      <c r="AK29" s="9">
        <v>2977.8427729999999</v>
      </c>
      <c r="AL29" s="9">
        <v>3114.2539059999999</v>
      </c>
      <c r="AM29" s="8">
        <v>3.7654E-2</v>
      </c>
    </row>
    <row r="30" spans="1:39" ht="15" customHeight="1">
      <c r="A30" s="7" t="s">
        <v>197</v>
      </c>
      <c r="B30" s="10" t="s">
        <v>51</v>
      </c>
      <c r="C30" s="9">
        <v>158</v>
      </c>
      <c r="D30" s="9">
        <v>169.24189799999999</v>
      </c>
      <c r="E30" s="9">
        <v>180.729782</v>
      </c>
      <c r="F30" s="9">
        <v>192.60704000000001</v>
      </c>
      <c r="G30" s="9">
        <v>204.93130500000001</v>
      </c>
      <c r="H30" s="9">
        <v>217.746475</v>
      </c>
      <c r="I30" s="9">
        <v>231.03324900000001</v>
      </c>
      <c r="J30" s="9">
        <v>244.66197199999999</v>
      </c>
      <c r="K30" s="9">
        <v>258.72592200000003</v>
      </c>
      <c r="L30" s="9">
        <v>273.17901599999999</v>
      </c>
      <c r="M30" s="9">
        <v>287.82720899999998</v>
      </c>
      <c r="N30" s="9">
        <v>302.68310500000001</v>
      </c>
      <c r="O30" s="9">
        <v>317.71951300000001</v>
      </c>
      <c r="P30" s="9">
        <v>332.96148699999998</v>
      </c>
      <c r="Q30" s="9">
        <v>348.39117399999998</v>
      </c>
      <c r="R30" s="9">
        <v>364.03326399999997</v>
      </c>
      <c r="S30" s="9">
        <v>379.91442899999998</v>
      </c>
      <c r="T30" s="9">
        <v>396.04736300000002</v>
      </c>
      <c r="U30" s="9">
        <v>412.43112200000002</v>
      </c>
      <c r="V30" s="9">
        <v>429.039581</v>
      </c>
      <c r="W30" s="9">
        <v>445.849243</v>
      </c>
      <c r="X30" s="9">
        <v>462.86657700000001</v>
      </c>
      <c r="Y30" s="9">
        <v>480.148529</v>
      </c>
      <c r="Z30" s="9">
        <v>497.75485200000003</v>
      </c>
      <c r="AA30" s="9">
        <v>515.61987299999998</v>
      </c>
      <c r="AB30" s="9">
        <v>533.72997999999995</v>
      </c>
      <c r="AC30" s="9">
        <v>552.05352800000003</v>
      </c>
      <c r="AD30" s="9">
        <v>570.55792199999996</v>
      </c>
      <c r="AE30" s="9">
        <v>589.21533199999999</v>
      </c>
      <c r="AF30" s="9">
        <v>608.00286900000003</v>
      </c>
      <c r="AG30" s="9">
        <v>626.92303500000003</v>
      </c>
      <c r="AH30" s="9">
        <v>645.98205600000006</v>
      </c>
      <c r="AI30" s="9">
        <v>665.16656499999999</v>
      </c>
      <c r="AJ30" s="9">
        <v>684.45623799999998</v>
      </c>
      <c r="AK30" s="9">
        <v>703.836365</v>
      </c>
      <c r="AL30" s="9">
        <v>723.35876499999995</v>
      </c>
      <c r="AM30" s="8">
        <v>4.3649E-2</v>
      </c>
    </row>
    <row r="31" spans="1:39" ht="15" customHeight="1">
      <c r="A31" s="7" t="s">
        <v>196</v>
      </c>
      <c r="B31" s="10" t="s">
        <v>49</v>
      </c>
      <c r="C31" s="9">
        <v>453</v>
      </c>
      <c r="D31" s="9">
        <v>481.24890099999999</v>
      </c>
      <c r="E31" s="9">
        <v>509.99798600000003</v>
      </c>
      <c r="F31" s="9">
        <v>539.36688200000003</v>
      </c>
      <c r="G31" s="9">
        <v>569.34789999999998</v>
      </c>
      <c r="H31" s="9">
        <v>585.34478799999999</v>
      </c>
      <c r="I31" s="9">
        <v>600.72729500000003</v>
      </c>
      <c r="J31" s="9">
        <v>614.1875</v>
      </c>
      <c r="K31" s="9">
        <v>625.19164999999998</v>
      </c>
      <c r="L31" s="9">
        <v>621.54211399999997</v>
      </c>
      <c r="M31" s="9">
        <v>641.47070299999996</v>
      </c>
      <c r="N31" s="9">
        <v>639.10345500000005</v>
      </c>
      <c r="O31" s="9">
        <v>638.657104</v>
      </c>
      <c r="P31" s="9">
        <v>655.92150900000001</v>
      </c>
      <c r="Q31" s="9">
        <v>674.65490699999998</v>
      </c>
      <c r="R31" s="9">
        <v>694.165527</v>
      </c>
      <c r="S31" s="9">
        <v>694.03790300000003</v>
      </c>
      <c r="T31" s="9">
        <v>698.67303500000003</v>
      </c>
      <c r="U31" s="9">
        <v>726.13366699999995</v>
      </c>
      <c r="V31" s="9">
        <v>755.17718500000001</v>
      </c>
      <c r="W31" s="9">
        <v>786.029358</v>
      </c>
      <c r="X31" s="9">
        <v>818.63159199999996</v>
      </c>
      <c r="Y31" s="9">
        <v>852.78234899999995</v>
      </c>
      <c r="Z31" s="9">
        <v>888.990723</v>
      </c>
      <c r="AA31" s="9">
        <v>927.00689699999998</v>
      </c>
      <c r="AB31" s="9">
        <v>965.15600600000005</v>
      </c>
      <c r="AC31" s="9">
        <v>1006.208313</v>
      </c>
      <c r="AD31" s="9">
        <v>1049.262939</v>
      </c>
      <c r="AE31" s="9">
        <v>1094.411987</v>
      </c>
      <c r="AF31" s="9">
        <v>1141.752563</v>
      </c>
      <c r="AG31" s="9">
        <v>1191.388428</v>
      </c>
      <c r="AH31" s="9">
        <v>1243.4295649999999</v>
      </c>
      <c r="AI31" s="9">
        <v>1297.9920649999999</v>
      </c>
      <c r="AJ31" s="9">
        <v>1355.198486</v>
      </c>
      <c r="AK31" s="9">
        <v>1415.2358400000001</v>
      </c>
      <c r="AL31" s="9">
        <v>1478.1206050000001</v>
      </c>
      <c r="AM31" s="8">
        <v>3.3555000000000001E-2</v>
      </c>
    </row>
    <row r="32" spans="1:39" ht="15" customHeight="1">
      <c r="A32" s="7" t="s">
        <v>195</v>
      </c>
      <c r="B32" s="10" t="s">
        <v>36</v>
      </c>
      <c r="C32" s="9">
        <v>5934</v>
      </c>
      <c r="D32" s="9">
        <v>6153.2617190000001</v>
      </c>
      <c r="E32" s="9">
        <v>6374.8203119999998</v>
      </c>
      <c r="F32" s="9">
        <v>6597.9873049999997</v>
      </c>
      <c r="G32" s="9">
        <v>6820.0458980000003</v>
      </c>
      <c r="H32" s="9">
        <v>7040.546875</v>
      </c>
      <c r="I32" s="9">
        <v>7258.6352539999998</v>
      </c>
      <c r="J32" s="9">
        <v>7472.8818359999996</v>
      </c>
      <c r="K32" s="9">
        <v>7698.203125</v>
      </c>
      <c r="L32" s="9">
        <v>7934.2646480000003</v>
      </c>
      <c r="M32" s="9">
        <v>8169.6391599999997</v>
      </c>
      <c r="N32" s="9">
        <v>8404.5009769999997</v>
      </c>
      <c r="O32" s="9">
        <v>8638.5615230000003</v>
      </c>
      <c r="P32" s="9">
        <v>8869.0341800000006</v>
      </c>
      <c r="Q32" s="9">
        <v>9095.2958980000003</v>
      </c>
      <c r="R32" s="9">
        <v>9325.9404300000006</v>
      </c>
      <c r="S32" s="9">
        <v>9578.6416019999997</v>
      </c>
      <c r="T32" s="9">
        <v>9831.859375</v>
      </c>
      <c r="U32" s="9">
        <v>10090.220703000001</v>
      </c>
      <c r="V32" s="9">
        <v>10342.065430000001</v>
      </c>
      <c r="W32" s="9">
        <v>10587.589844</v>
      </c>
      <c r="X32" s="9">
        <v>10824.980469</v>
      </c>
      <c r="Y32" s="9">
        <v>11051.863281</v>
      </c>
      <c r="Z32" s="9">
        <v>11268.208984000001</v>
      </c>
      <c r="AA32" s="9">
        <v>11475.109375</v>
      </c>
      <c r="AB32" s="9">
        <v>11690.627930000001</v>
      </c>
      <c r="AC32" s="9">
        <v>11899.90625</v>
      </c>
      <c r="AD32" s="9">
        <v>12111.463867</v>
      </c>
      <c r="AE32" s="9">
        <v>12325.143555000001</v>
      </c>
      <c r="AF32" s="9">
        <v>12543.666015999999</v>
      </c>
      <c r="AG32" s="9">
        <v>12764.791015999999</v>
      </c>
      <c r="AH32" s="9">
        <v>12990.832031</v>
      </c>
      <c r="AI32" s="9">
        <v>13223.755859000001</v>
      </c>
      <c r="AJ32" s="9">
        <v>13463.568359000001</v>
      </c>
      <c r="AK32" s="9">
        <v>13706.291992</v>
      </c>
      <c r="AL32" s="9">
        <v>13955.550781</v>
      </c>
      <c r="AM32" s="8">
        <v>2.4378E-2</v>
      </c>
    </row>
    <row r="33" spans="1:39" ht="15" customHeight="1">
      <c r="A33" s="7" t="s">
        <v>194</v>
      </c>
      <c r="B33" s="10" t="s">
        <v>53</v>
      </c>
      <c r="C33" s="9">
        <v>3355</v>
      </c>
      <c r="D33" s="9">
        <v>3509.3947750000002</v>
      </c>
      <c r="E33" s="9">
        <v>3667.6271969999998</v>
      </c>
      <c r="F33" s="9">
        <v>3829.3442380000001</v>
      </c>
      <c r="G33" s="9">
        <v>3992.21875</v>
      </c>
      <c r="H33" s="9">
        <v>4155.9526370000003</v>
      </c>
      <c r="I33" s="9">
        <v>4320.0859380000002</v>
      </c>
      <c r="J33" s="9">
        <v>4484.3930659999996</v>
      </c>
      <c r="K33" s="9">
        <v>4648.8647460000002</v>
      </c>
      <c r="L33" s="9">
        <v>4813.1396480000003</v>
      </c>
      <c r="M33" s="9">
        <v>4976.9653319999998</v>
      </c>
      <c r="N33" s="9">
        <v>5138.9926759999998</v>
      </c>
      <c r="O33" s="9">
        <v>5300.6274409999996</v>
      </c>
      <c r="P33" s="9">
        <v>5460.1440430000002</v>
      </c>
      <c r="Q33" s="9">
        <v>5614.841797</v>
      </c>
      <c r="R33" s="9">
        <v>5766.7705079999996</v>
      </c>
      <c r="S33" s="9">
        <v>5916.2099609999996</v>
      </c>
      <c r="T33" s="9">
        <v>6063.5200199999999</v>
      </c>
      <c r="U33" s="9">
        <v>6209.4335940000001</v>
      </c>
      <c r="V33" s="9">
        <v>6354.4692379999997</v>
      </c>
      <c r="W33" s="9">
        <v>6497.6782229999999</v>
      </c>
      <c r="X33" s="9">
        <v>6637.720703</v>
      </c>
      <c r="Y33" s="9">
        <v>6772.1621089999999</v>
      </c>
      <c r="Z33" s="9">
        <v>6900.5737300000001</v>
      </c>
      <c r="AA33" s="9">
        <v>7023.0976559999999</v>
      </c>
      <c r="AB33" s="9">
        <v>7143.4091799999997</v>
      </c>
      <c r="AC33" s="9">
        <v>7262.2016599999997</v>
      </c>
      <c r="AD33" s="9">
        <v>7379.9111329999996</v>
      </c>
      <c r="AE33" s="9">
        <v>7500.001953</v>
      </c>
      <c r="AF33" s="9">
        <v>7621.3745120000003</v>
      </c>
      <c r="AG33" s="9">
        <v>7743.4189450000003</v>
      </c>
      <c r="AH33" s="9">
        <v>7866.5068359999996</v>
      </c>
      <c r="AI33" s="9">
        <v>7989.5078119999998</v>
      </c>
      <c r="AJ33" s="9">
        <v>8114.3188479999999</v>
      </c>
      <c r="AK33" s="9">
        <v>8241.4404300000006</v>
      </c>
      <c r="AL33" s="9">
        <v>8373.1523440000001</v>
      </c>
      <c r="AM33" s="8">
        <v>2.5905999999999998E-2</v>
      </c>
    </row>
    <row r="34" spans="1:39" ht="15" customHeight="1">
      <c r="A34" s="7" t="s">
        <v>193</v>
      </c>
      <c r="B34" s="10" t="s">
        <v>51</v>
      </c>
      <c r="C34" s="9">
        <v>1056</v>
      </c>
      <c r="D34" s="9">
        <v>1095.2895510000001</v>
      </c>
      <c r="E34" s="9">
        <v>1134.3636469999999</v>
      </c>
      <c r="F34" s="9">
        <v>1173.1851810000001</v>
      </c>
      <c r="G34" s="9">
        <v>1211.709106</v>
      </c>
      <c r="H34" s="9">
        <v>1250.0341800000001</v>
      </c>
      <c r="I34" s="9">
        <v>1288.056274</v>
      </c>
      <c r="J34" s="9">
        <v>1324.818726</v>
      </c>
      <c r="K34" s="9">
        <v>1362.3276370000001</v>
      </c>
      <c r="L34" s="9">
        <v>1399.3076169999999</v>
      </c>
      <c r="M34" s="9">
        <v>1434.80188</v>
      </c>
      <c r="N34" s="9">
        <v>1470.2353519999999</v>
      </c>
      <c r="O34" s="9">
        <v>1504.4732670000001</v>
      </c>
      <c r="P34" s="9">
        <v>1536.6026609999999</v>
      </c>
      <c r="Q34" s="9">
        <v>1568.4526370000001</v>
      </c>
      <c r="R34" s="9">
        <v>1606.8610839999999</v>
      </c>
      <c r="S34" s="9">
        <v>1652.131592</v>
      </c>
      <c r="T34" s="9">
        <v>1698.8582759999999</v>
      </c>
      <c r="U34" s="9">
        <v>1750.369385</v>
      </c>
      <c r="V34" s="9">
        <v>1802.3278809999999</v>
      </c>
      <c r="W34" s="9">
        <v>1856.9804690000001</v>
      </c>
      <c r="X34" s="9">
        <v>1913.6137699999999</v>
      </c>
      <c r="Y34" s="9">
        <v>1970.7705080000001</v>
      </c>
      <c r="Z34" s="9">
        <v>2030.8616939999999</v>
      </c>
      <c r="AA34" s="9">
        <v>2091.6743160000001</v>
      </c>
      <c r="AB34" s="9">
        <v>2154.3759770000001</v>
      </c>
      <c r="AC34" s="9">
        <v>2217.091797</v>
      </c>
      <c r="AD34" s="9">
        <v>2283.9465329999998</v>
      </c>
      <c r="AE34" s="9">
        <v>2351.873047</v>
      </c>
      <c r="AF34" s="9">
        <v>2422.936279</v>
      </c>
      <c r="AG34" s="9">
        <v>2496.2014159999999</v>
      </c>
      <c r="AH34" s="9">
        <v>2571.73999</v>
      </c>
      <c r="AI34" s="9">
        <v>2649.6210940000001</v>
      </c>
      <c r="AJ34" s="9">
        <v>2729.9204100000002</v>
      </c>
      <c r="AK34" s="9">
        <v>2812.7114259999998</v>
      </c>
      <c r="AL34" s="9">
        <v>2898.0732419999999</v>
      </c>
      <c r="AM34" s="8">
        <v>2.9031999999999999E-2</v>
      </c>
    </row>
    <row r="35" spans="1:39" ht="15" customHeight="1">
      <c r="A35" s="7" t="s">
        <v>192</v>
      </c>
      <c r="B35" s="10" t="s">
        <v>49</v>
      </c>
      <c r="C35" s="9">
        <v>1523</v>
      </c>
      <c r="D35" s="9">
        <v>1548.576904</v>
      </c>
      <c r="E35" s="9">
        <v>1572.8295900000001</v>
      </c>
      <c r="F35" s="9">
        <v>1595.45813</v>
      </c>
      <c r="G35" s="9">
        <v>1616.118408</v>
      </c>
      <c r="H35" s="9">
        <v>1634.559814</v>
      </c>
      <c r="I35" s="9">
        <v>1650.4932859999999</v>
      </c>
      <c r="J35" s="9">
        <v>1663.6697999999999</v>
      </c>
      <c r="K35" s="9">
        <v>1687.0104980000001</v>
      </c>
      <c r="L35" s="9">
        <v>1721.8172609999999</v>
      </c>
      <c r="M35" s="9">
        <v>1757.872192</v>
      </c>
      <c r="N35" s="9">
        <v>1795.2730710000001</v>
      </c>
      <c r="O35" s="9">
        <v>1833.4610600000001</v>
      </c>
      <c r="P35" s="9">
        <v>1872.287231</v>
      </c>
      <c r="Q35" s="9">
        <v>1912.0014650000001</v>
      </c>
      <c r="R35" s="9">
        <v>1952.3085940000001</v>
      </c>
      <c r="S35" s="9">
        <v>2010.3001710000001</v>
      </c>
      <c r="T35" s="9">
        <v>2069.4807129999999</v>
      </c>
      <c r="U35" s="9">
        <v>2130.4182129999999</v>
      </c>
      <c r="V35" s="9">
        <v>2185.2685550000001</v>
      </c>
      <c r="W35" s="9">
        <v>2232.9316410000001</v>
      </c>
      <c r="X35" s="9">
        <v>2273.6464839999999</v>
      </c>
      <c r="Y35" s="9">
        <v>2308.9304200000001</v>
      </c>
      <c r="Z35" s="9">
        <v>2336.7734380000002</v>
      </c>
      <c r="AA35" s="9">
        <v>2360.3376459999999</v>
      </c>
      <c r="AB35" s="9">
        <v>2392.8427729999999</v>
      </c>
      <c r="AC35" s="9">
        <v>2420.6130370000001</v>
      </c>
      <c r="AD35" s="9">
        <v>2447.6064449999999</v>
      </c>
      <c r="AE35" s="9">
        <v>2473.2687989999999</v>
      </c>
      <c r="AF35" s="9">
        <v>2499.3554690000001</v>
      </c>
      <c r="AG35" s="9">
        <v>2525.1704100000002</v>
      </c>
      <c r="AH35" s="9">
        <v>2552.584961</v>
      </c>
      <c r="AI35" s="9">
        <v>2584.626953</v>
      </c>
      <c r="AJ35" s="9">
        <v>2619.3295899999998</v>
      </c>
      <c r="AK35" s="9">
        <v>2652.139893</v>
      </c>
      <c r="AL35" s="9">
        <v>2684.3247070000002</v>
      </c>
      <c r="AM35" s="8">
        <v>1.6310999999999999E-2</v>
      </c>
    </row>
    <row r="36" spans="1:39" ht="15" customHeight="1">
      <c r="A36" s="7" t="s">
        <v>191</v>
      </c>
      <c r="B36" s="10" t="s">
        <v>34</v>
      </c>
      <c r="C36" s="9">
        <v>1350</v>
      </c>
      <c r="D36" s="9">
        <v>1325.7532960000001</v>
      </c>
      <c r="E36" s="9">
        <v>1344.545044</v>
      </c>
      <c r="F36" s="9">
        <v>1362.7270510000001</v>
      </c>
      <c r="G36" s="9">
        <v>1381.520264</v>
      </c>
      <c r="H36" s="9">
        <v>1401.740967</v>
      </c>
      <c r="I36" s="9">
        <v>1435.533813</v>
      </c>
      <c r="J36" s="9">
        <v>1474.213013</v>
      </c>
      <c r="K36" s="9">
        <v>1515.243774</v>
      </c>
      <c r="L36" s="9">
        <v>1556.0842290000001</v>
      </c>
      <c r="M36" s="9">
        <v>1599.6313479999999</v>
      </c>
      <c r="N36" s="9">
        <v>1647.7974850000001</v>
      </c>
      <c r="O36" s="9">
        <v>1703.997803</v>
      </c>
      <c r="P36" s="9">
        <v>1764.1671140000001</v>
      </c>
      <c r="Q36" s="9">
        <v>1829.0782469999999</v>
      </c>
      <c r="R36" s="9">
        <v>1897.041504</v>
      </c>
      <c r="S36" s="9">
        <v>1976.5832519999999</v>
      </c>
      <c r="T36" s="9">
        <v>2059.5214839999999</v>
      </c>
      <c r="U36" s="9">
        <v>2140.994385</v>
      </c>
      <c r="V36" s="9">
        <v>2226.109375</v>
      </c>
      <c r="W36" s="9">
        <v>2319.6938479999999</v>
      </c>
      <c r="X36" s="9">
        <v>2418.8386230000001</v>
      </c>
      <c r="Y36" s="9">
        <v>2525.2497560000002</v>
      </c>
      <c r="Z36" s="9">
        <v>2638.9970699999999</v>
      </c>
      <c r="AA36" s="9">
        <v>2759.108154</v>
      </c>
      <c r="AB36" s="9">
        <v>2887.2285160000001</v>
      </c>
      <c r="AC36" s="9">
        <v>3024.9304200000001</v>
      </c>
      <c r="AD36" s="9">
        <v>3170.6145019999999</v>
      </c>
      <c r="AE36" s="9">
        <v>3324.758057</v>
      </c>
      <c r="AF36" s="9">
        <v>3487.8149410000001</v>
      </c>
      <c r="AG36" s="9">
        <v>3660.2583009999998</v>
      </c>
      <c r="AH36" s="9">
        <v>3842.568115</v>
      </c>
      <c r="AI36" s="9">
        <v>4035.2939449999999</v>
      </c>
      <c r="AJ36" s="9">
        <v>4238.9482420000004</v>
      </c>
      <c r="AK36" s="9">
        <v>4454.0893550000001</v>
      </c>
      <c r="AL36" s="9">
        <v>4681.3427730000003</v>
      </c>
      <c r="AM36" s="8">
        <v>3.7803000000000003E-2</v>
      </c>
    </row>
    <row r="37" spans="1:39" ht="15" customHeight="1">
      <c r="A37" s="7" t="s">
        <v>190</v>
      </c>
      <c r="B37" s="10" t="s">
        <v>53</v>
      </c>
      <c r="C37" s="9">
        <v>638</v>
      </c>
      <c r="D37" s="9">
        <v>601.67718500000001</v>
      </c>
      <c r="E37" s="9">
        <v>605.09789999999998</v>
      </c>
      <c r="F37" s="9">
        <v>607.650757</v>
      </c>
      <c r="G37" s="9">
        <v>610.946777</v>
      </c>
      <c r="H37" s="9">
        <v>615.13281199999994</v>
      </c>
      <c r="I37" s="9">
        <v>631.956909</v>
      </c>
      <c r="J37" s="9">
        <v>653.49475099999995</v>
      </c>
      <c r="K37" s="9">
        <v>677.01178000000004</v>
      </c>
      <c r="L37" s="9">
        <v>700.84484899999995</v>
      </c>
      <c r="M37" s="9">
        <v>726.63104199999998</v>
      </c>
      <c r="N37" s="9">
        <v>753.88476600000001</v>
      </c>
      <c r="O37" s="9">
        <v>781.85369900000001</v>
      </c>
      <c r="P37" s="9">
        <v>811.59704599999998</v>
      </c>
      <c r="Q37" s="9">
        <v>843.76946999999996</v>
      </c>
      <c r="R37" s="9">
        <v>877.23413100000005</v>
      </c>
      <c r="S37" s="9">
        <v>917.37622099999999</v>
      </c>
      <c r="T37" s="9">
        <v>959.48950200000002</v>
      </c>
      <c r="U37" s="9">
        <v>1006.324402</v>
      </c>
      <c r="V37" s="9">
        <v>1053.897095</v>
      </c>
      <c r="W37" s="9">
        <v>1105.007568</v>
      </c>
      <c r="X37" s="9">
        <v>1157.8995359999999</v>
      </c>
      <c r="Y37" s="9">
        <v>1214.404419</v>
      </c>
      <c r="Z37" s="9">
        <v>1274.647217</v>
      </c>
      <c r="AA37" s="9">
        <v>1337.7723390000001</v>
      </c>
      <c r="AB37" s="9">
        <v>1405.4536129999999</v>
      </c>
      <c r="AC37" s="9">
        <v>1479.2114260000001</v>
      </c>
      <c r="AD37" s="9">
        <v>1557.237061</v>
      </c>
      <c r="AE37" s="9">
        <v>1639.780029</v>
      </c>
      <c r="AF37" s="9">
        <v>1727.102783</v>
      </c>
      <c r="AG37" s="9">
        <v>1819.4835210000001</v>
      </c>
      <c r="AH37" s="9">
        <v>1917.217163</v>
      </c>
      <c r="AI37" s="9">
        <v>2020.615601</v>
      </c>
      <c r="AJ37" s="9">
        <v>2130.0085450000001</v>
      </c>
      <c r="AK37" s="9">
        <v>2245.7453609999998</v>
      </c>
      <c r="AL37" s="9">
        <v>2368.1965329999998</v>
      </c>
      <c r="AM37" s="8">
        <v>4.1121999999999999E-2</v>
      </c>
    </row>
    <row r="38" spans="1:39" ht="15" customHeight="1">
      <c r="A38" s="7" t="s">
        <v>189</v>
      </c>
      <c r="B38" s="10" t="s">
        <v>51</v>
      </c>
      <c r="C38" s="9">
        <v>190</v>
      </c>
      <c r="D38" s="9">
        <v>200.87439000000001</v>
      </c>
      <c r="E38" s="9">
        <v>212.23204000000001</v>
      </c>
      <c r="F38" s="9">
        <v>224.09158300000001</v>
      </c>
      <c r="G38" s="9">
        <v>236.120758</v>
      </c>
      <c r="H38" s="9">
        <v>249.60977199999999</v>
      </c>
      <c r="I38" s="9">
        <v>263.68197600000002</v>
      </c>
      <c r="J38" s="9">
        <v>278.29061899999999</v>
      </c>
      <c r="K38" s="9">
        <v>293.63595600000002</v>
      </c>
      <c r="L38" s="9">
        <v>309.70254499999999</v>
      </c>
      <c r="M38" s="9">
        <v>326.51190200000002</v>
      </c>
      <c r="N38" s="9">
        <v>343.29757699999999</v>
      </c>
      <c r="O38" s="9">
        <v>362.19940200000002</v>
      </c>
      <c r="P38" s="9">
        <v>382.23321499999997</v>
      </c>
      <c r="Q38" s="9">
        <v>403.48074300000002</v>
      </c>
      <c r="R38" s="9">
        <v>426.05694599999998</v>
      </c>
      <c r="S38" s="9">
        <v>449.993469</v>
      </c>
      <c r="T38" s="9">
        <v>475.15826399999997</v>
      </c>
      <c r="U38" s="9">
        <v>501.61135899999999</v>
      </c>
      <c r="V38" s="9">
        <v>528.41272000000004</v>
      </c>
      <c r="W38" s="9">
        <v>557.625</v>
      </c>
      <c r="X38" s="9">
        <v>588.33319100000006</v>
      </c>
      <c r="Y38" s="9">
        <v>620.618652</v>
      </c>
      <c r="Z38" s="9">
        <v>654.52966300000003</v>
      </c>
      <c r="AA38" s="9">
        <v>690.10595699999999</v>
      </c>
      <c r="AB38" s="9">
        <v>727.32940699999995</v>
      </c>
      <c r="AC38" s="9">
        <v>766.16754200000003</v>
      </c>
      <c r="AD38" s="9">
        <v>806.71563700000002</v>
      </c>
      <c r="AE38" s="9">
        <v>849.05566399999998</v>
      </c>
      <c r="AF38" s="9">
        <v>893.23596199999997</v>
      </c>
      <c r="AG38" s="9">
        <v>939.33581500000003</v>
      </c>
      <c r="AH38" s="9">
        <v>987.48406999999997</v>
      </c>
      <c r="AI38" s="9">
        <v>1037.7954099999999</v>
      </c>
      <c r="AJ38" s="9">
        <v>1090.372437</v>
      </c>
      <c r="AK38" s="9">
        <v>1145.322388</v>
      </c>
      <c r="AL38" s="9">
        <v>1202.7514650000001</v>
      </c>
      <c r="AM38" s="8">
        <v>5.4047999999999999E-2</v>
      </c>
    </row>
    <row r="39" spans="1:39" ht="15" customHeight="1">
      <c r="A39" s="7" t="s">
        <v>188</v>
      </c>
      <c r="B39" s="10" t="s">
        <v>49</v>
      </c>
      <c r="C39" s="9">
        <v>522</v>
      </c>
      <c r="D39" s="9">
        <v>523.20172100000002</v>
      </c>
      <c r="E39" s="9">
        <v>527.21508800000004</v>
      </c>
      <c r="F39" s="9">
        <v>530.98468000000003</v>
      </c>
      <c r="G39" s="9">
        <v>534.45275900000001</v>
      </c>
      <c r="H39" s="9">
        <v>536.99841300000003</v>
      </c>
      <c r="I39" s="9">
        <v>539.89489700000001</v>
      </c>
      <c r="J39" s="9">
        <v>542.42761199999995</v>
      </c>
      <c r="K39" s="9">
        <v>544.59606900000006</v>
      </c>
      <c r="L39" s="9">
        <v>545.53686500000003</v>
      </c>
      <c r="M39" s="9">
        <v>546.48846400000002</v>
      </c>
      <c r="N39" s="9">
        <v>550.61511199999995</v>
      </c>
      <c r="O39" s="9">
        <v>559.94476299999997</v>
      </c>
      <c r="P39" s="9">
        <v>570.33679199999995</v>
      </c>
      <c r="Q39" s="9">
        <v>581.82800299999997</v>
      </c>
      <c r="R39" s="9">
        <v>593.75042699999995</v>
      </c>
      <c r="S39" s="9">
        <v>609.21368399999994</v>
      </c>
      <c r="T39" s="9">
        <v>624.87371800000005</v>
      </c>
      <c r="U39" s="9">
        <v>633.05865500000004</v>
      </c>
      <c r="V39" s="9">
        <v>643.79949999999997</v>
      </c>
      <c r="W39" s="9">
        <v>657.06115699999998</v>
      </c>
      <c r="X39" s="9">
        <v>672.60589600000003</v>
      </c>
      <c r="Y39" s="9">
        <v>690.22674600000005</v>
      </c>
      <c r="Z39" s="9">
        <v>709.82019000000003</v>
      </c>
      <c r="AA39" s="9">
        <v>731.22985800000004</v>
      </c>
      <c r="AB39" s="9">
        <v>754.44561799999997</v>
      </c>
      <c r="AC39" s="9">
        <v>779.55145300000004</v>
      </c>
      <c r="AD39" s="9">
        <v>806.66180399999996</v>
      </c>
      <c r="AE39" s="9">
        <v>835.92230199999995</v>
      </c>
      <c r="AF39" s="9">
        <v>867.47619599999996</v>
      </c>
      <c r="AG39" s="9">
        <v>901.43908699999997</v>
      </c>
      <c r="AH39" s="9">
        <v>937.86688200000003</v>
      </c>
      <c r="AI39" s="9">
        <v>976.88287400000002</v>
      </c>
      <c r="AJ39" s="9">
        <v>1018.567322</v>
      </c>
      <c r="AK39" s="9">
        <v>1063.021362</v>
      </c>
      <c r="AL39" s="9">
        <v>1110.3945309999999</v>
      </c>
      <c r="AM39" s="8">
        <v>2.2379E-2</v>
      </c>
    </row>
    <row r="40" spans="1:39" ht="15" customHeight="1">
      <c r="A40" s="7" t="s">
        <v>187</v>
      </c>
      <c r="B40" s="10" t="s">
        <v>32</v>
      </c>
      <c r="C40" s="9">
        <v>1753</v>
      </c>
      <c r="D40" s="9">
        <v>1843.5367429999999</v>
      </c>
      <c r="E40" s="9">
        <v>1938.700317</v>
      </c>
      <c r="F40" s="9">
        <v>2044.708496</v>
      </c>
      <c r="G40" s="9">
        <v>2150.8842770000001</v>
      </c>
      <c r="H40" s="9">
        <v>2266.9084469999998</v>
      </c>
      <c r="I40" s="9">
        <v>2391.0039059999999</v>
      </c>
      <c r="J40" s="9">
        <v>2509.25</v>
      </c>
      <c r="K40" s="9">
        <v>2626.4067380000001</v>
      </c>
      <c r="L40" s="9">
        <v>2755.9313959999999</v>
      </c>
      <c r="M40" s="9">
        <v>2880.3610840000001</v>
      </c>
      <c r="N40" s="9">
        <v>3003.6916500000002</v>
      </c>
      <c r="O40" s="9">
        <v>3147.8666990000002</v>
      </c>
      <c r="P40" s="9">
        <v>3281.9047850000002</v>
      </c>
      <c r="Q40" s="9">
        <v>3433.779297</v>
      </c>
      <c r="R40" s="9">
        <v>3580.1577149999998</v>
      </c>
      <c r="S40" s="9">
        <v>3731.1428219999998</v>
      </c>
      <c r="T40" s="9">
        <v>3888.5058589999999</v>
      </c>
      <c r="U40" s="9">
        <v>4019.3723140000002</v>
      </c>
      <c r="V40" s="9">
        <v>4148.2270509999998</v>
      </c>
      <c r="W40" s="9">
        <v>4295.2197269999997</v>
      </c>
      <c r="X40" s="9">
        <v>4448.7236329999996</v>
      </c>
      <c r="Y40" s="9">
        <v>4588.328125</v>
      </c>
      <c r="Z40" s="9">
        <v>4760.1831050000001</v>
      </c>
      <c r="AA40" s="9">
        <v>4905.6323240000002</v>
      </c>
      <c r="AB40" s="9">
        <v>5080.9272460000002</v>
      </c>
      <c r="AC40" s="9">
        <v>5277.2133789999998</v>
      </c>
      <c r="AD40" s="9">
        <v>5459.3696289999998</v>
      </c>
      <c r="AE40" s="9">
        <v>5649.4628910000001</v>
      </c>
      <c r="AF40" s="9">
        <v>5843.5878910000001</v>
      </c>
      <c r="AG40" s="9">
        <v>6037.4038090000004</v>
      </c>
      <c r="AH40" s="9">
        <v>6239.7641599999997</v>
      </c>
      <c r="AI40" s="9">
        <v>6450.8725590000004</v>
      </c>
      <c r="AJ40" s="9">
        <v>6658.8984380000002</v>
      </c>
      <c r="AK40" s="9">
        <v>6874.1669920000004</v>
      </c>
      <c r="AL40" s="9">
        <v>7088.1938479999999</v>
      </c>
      <c r="AM40" s="8">
        <v>4.0405000000000003E-2</v>
      </c>
    </row>
    <row r="41" spans="1:39" ht="15" customHeight="1">
      <c r="A41" s="7" t="s">
        <v>186</v>
      </c>
      <c r="B41" s="10" t="s">
        <v>53</v>
      </c>
      <c r="C41" s="9">
        <v>721</v>
      </c>
      <c r="D41" s="9">
        <v>760.98156700000004</v>
      </c>
      <c r="E41" s="9">
        <v>803.42132600000002</v>
      </c>
      <c r="F41" s="9">
        <v>848.92614700000001</v>
      </c>
      <c r="G41" s="9">
        <v>896.78491199999996</v>
      </c>
      <c r="H41" s="9">
        <v>946.25408900000002</v>
      </c>
      <c r="I41" s="9">
        <v>997.86773700000003</v>
      </c>
      <c r="J41" s="9">
        <v>1051.399414</v>
      </c>
      <c r="K41" s="9">
        <v>1108.287842</v>
      </c>
      <c r="L41" s="9">
        <v>1167.2703859999999</v>
      </c>
      <c r="M41" s="9">
        <v>1228.778564</v>
      </c>
      <c r="N41" s="9">
        <v>1292.4738769999999</v>
      </c>
      <c r="O41" s="9">
        <v>1357.0920410000001</v>
      </c>
      <c r="P41" s="9">
        <v>1423.6229249999999</v>
      </c>
      <c r="Q41" s="9">
        <v>1493.0249020000001</v>
      </c>
      <c r="R41" s="9">
        <v>1564.1788329999999</v>
      </c>
      <c r="S41" s="9">
        <v>1637.3538820000001</v>
      </c>
      <c r="T41" s="9">
        <v>1712.7100829999999</v>
      </c>
      <c r="U41" s="9">
        <v>1790.1673579999999</v>
      </c>
      <c r="V41" s="9">
        <v>1869.87085</v>
      </c>
      <c r="W41" s="9">
        <v>1951.8460689999999</v>
      </c>
      <c r="X41" s="9">
        <v>2036.7645259999999</v>
      </c>
      <c r="Y41" s="9">
        <v>2124.4616700000001</v>
      </c>
      <c r="Z41" s="9">
        <v>2214.42749</v>
      </c>
      <c r="AA41" s="9">
        <v>2306.545654</v>
      </c>
      <c r="AB41" s="9">
        <v>2401.3698730000001</v>
      </c>
      <c r="AC41" s="9">
        <v>2498.413086</v>
      </c>
      <c r="AD41" s="9">
        <v>2597.6289059999999</v>
      </c>
      <c r="AE41" s="9">
        <v>2699.1264649999998</v>
      </c>
      <c r="AF41" s="9">
        <v>2802.6958009999998</v>
      </c>
      <c r="AG41" s="9">
        <v>2908.0046390000002</v>
      </c>
      <c r="AH41" s="9">
        <v>3015.0192870000001</v>
      </c>
      <c r="AI41" s="9">
        <v>3122.915039</v>
      </c>
      <c r="AJ41" s="9">
        <v>3231.251221</v>
      </c>
      <c r="AK41" s="9">
        <v>3340.336914</v>
      </c>
      <c r="AL41" s="9">
        <v>3450.9477539999998</v>
      </c>
      <c r="AM41" s="8">
        <v>4.5468000000000001E-2</v>
      </c>
    </row>
    <row r="42" spans="1:39" ht="15" customHeight="1">
      <c r="A42" s="7" t="s">
        <v>185</v>
      </c>
      <c r="B42" s="10" t="s">
        <v>51</v>
      </c>
      <c r="C42" s="9">
        <v>811</v>
      </c>
      <c r="D42" s="9">
        <v>860.02136199999995</v>
      </c>
      <c r="E42" s="9">
        <v>909.41381799999999</v>
      </c>
      <c r="F42" s="9">
        <v>960.70062299999995</v>
      </c>
      <c r="G42" s="9">
        <v>1009.37384</v>
      </c>
      <c r="H42" s="9">
        <v>1065.897217</v>
      </c>
      <c r="I42" s="9">
        <v>1127.7586670000001</v>
      </c>
      <c r="J42" s="9">
        <v>1181.5291749999999</v>
      </c>
      <c r="K42" s="9">
        <v>1230.6263429999999</v>
      </c>
      <c r="L42" s="9">
        <v>1289.8114009999999</v>
      </c>
      <c r="M42" s="9">
        <v>1341.1789550000001</v>
      </c>
      <c r="N42" s="9">
        <v>1389.125732</v>
      </c>
      <c r="O42" s="9">
        <v>1457.3874510000001</v>
      </c>
      <c r="P42" s="9">
        <v>1512.915405</v>
      </c>
      <c r="Q42" s="9">
        <v>1583.16687</v>
      </c>
      <c r="R42" s="9">
        <v>1646.0451660000001</v>
      </c>
      <c r="S42" s="9">
        <v>1708.0391850000001</v>
      </c>
      <c r="T42" s="9">
        <v>1774.2696530000001</v>
      </c>
      <c r="U42" s="9">
        <v>1837.2098390000001</v>
      </c>
      <c r="V42" s="9">
        <v>1894.89624</v>
      </c>
      <c r="W42" s="9">
        <v>1967.2829589999999</v>
      </c>
      <c r="X42" s="9">
        <v>2041.9616699999999</v>
      </c>
      <c r="Y42" s="9">
        <v>2098.7614749999998</v>
      </c>
      <c r="Z42" s="9">
        <v>2184.47876</v>
      </c>
      <c r="AA42" s="9">
        <v>2241.6816410000001</v>
      </c>
      <c r="AB42" s="9">
        <v>2324.1826169999999</v>
      </c>
      <c r="AC42" s="9">
        <v>2424.6757809999999</v>
      </c>
      <c r="AD42" s="9">
        <v>2508.0852049999999</v>
      </c>
      <c r="AE42" s="9">
        <v>2596.3447270000001</v>
      </c>
      <c r="AF42" s="9">
        <v>2685.8076169999999</v>
      </c>
      <c r="AG42" s="9">
        <v>2772.522461</v>
      </c>
      <c r="AH42" s="9">
        <v>2865.4375</v>
      </c>
      <c r="AI42" s="9">
        <v>2965.5991210000002</v>
      </c>
      <c r="AJ42" s="9">
        <v>3061.540039</v>
      </c>
      <c r="AK42" s="9">
        <v>3163.201172</v>
      </c>
      <c r="AL42" s="9">
        <v>3261.2282709999999</v>
      </c>
      <c r="AM42" s="8">
        <v>3.9981999999999997E-2</v>
      </c>
    </row>
    <row r="43" spans="1:39" ht="15" customHeight="1">
      <c r="A43" s="7" t="s">
        <v>184</v>
      </c>
      <c r="B43" s="10" t="s">
        <v>49</v>
      </c>
      <c r="C43" s="9">
        <v>221</v>
      </c>
      <c r="D43" s="9">
        <v>222.533829</v>
      </c>
      <c r="E43" s="9">
        <v>225.86509699999999</v>
      </c>
      <c r="F43" s="9">
        <v>235.08178699999999</v>
      </c>
      <c r="G43" s="9">
        <v>244.725525</v>
      </c>
      <c r="H43" s="9">
        <v>254.75701900000001</v>
      </c>
      <c r="I43" s="9">
        <v>265.37738000000002</v>
      </c>
      <c r="J43" s="9">
        <v>276.321259</v>
      </c>
      <c r="K43" s="9">
        <v>287.49264499999998</v>
      </c>
      <c r="L43" s="9">
        <v>298.84957900000001</v>
      </c>
      <c r="M43" s="9">
        <v>310.40353399999998</v>
      </c>
      <c r="N43" s="9">
        <v>322.09201000000002</v>
      </c>
      <c r="O43" s="9">
        <v>333.38732900000002</v>
      </c>
      <c r="P43" s="9">
        <v>345.366333</v>
      </c>
      <c r="Q43" s="9">
        <v>357.58728000000002</v>
      </c>
      <c r="R43" s="9">
        <v>369.93365499999999</v>
      </c>
      <c r="S43" s="9">
        <v>385.74975599999999</v>
      </c>
      <c r="T43" s="9">
        <v>401.52612299999998</v>
      </c>
      <c r="U43" s="9">
        <v>391.99511699999999</v>
      </c>
      <c r="V43" s="9">
        <v>383.46011399999998</v>
      </c>
      <c r="W43" s="9">
        <v>376.09082000000001</v>
      </c>
      <c r="X43" s="9">
        <v>369.997589</v>
      </c>
      <c r="Y43" s="9">
        <v>365.10479700000002</v>
      </c>
      <c r="Z43" s="9">
        <v>361.27685500000001</v>
      </c>
      <c r="AA43" s="9">
        <v>357.404968</v>
      </c>
      <c r="AB43" s="9">
        <v>355.37441999999999</v>
      </c>
      <c r="AC43" s="9">
        <v>354.124664</v>
      </c>
      <c r="AD43" s="9">
        <v>353.65570100000002</v>
      </c>
      <c r="AE43" s="9">
        <v>353.99157700000001</v>
      </c>
      <c r="AF43" s="9">
        <v>355.08471700000001</v>
      </c>
      <c r="AG43" s="9">
        <v>356.87640399999998</v>
      </c>
      <c r="AH43" s="9">
        <v>359.30715900000001</v>
      </c>
      <c r="AI43" s="9">
        <v>362.35821499999997</v>
      </c>
      <c r="AJ43" s="9">
        <v>366.10754400000002</v>
      </c>
      <c r="AK43" s="9">
        <v>370.62902800000001</v>
      </c>
      <c r="AL43" s="9">
        <v>376.01809700000001</v>
      </c>
      <c r="AM43" s="8">
        <v>1.5547999999999999E-2</v>
      </c>
    </row>
    <row r="44" spans="1:39" ht="15" customHeight="1">
      <c r="A44" s="7" t="s">
        <v>183</v>
      </c>
      <c r="B44" s="10" t="s">
        <v>30</v>
      </c>
      <c r="C44" s="9">
        <v>1653</v>
      </c>
      <c r="D44" s="9">
        <v>1622.27124</v>
      </c>
      <c r="E44" s="9">
        <v>1651.092529</v>
      </c>
      <c r="F44" s="9">
        <v>1681.4135739999999</v>
      </c>
      <c r="G44" s="9">
        <v>1713.3955080000001</v>
      </c>
      <c r="H44" s="9">
        <v>1747.5119629999999</v>
      </c>
      <c r="I44" s="9">
        <v>1782.3476559999999</v>
      </c>
      <c r="J44" s="9">
        <v>1810.533936</v>
      </c>
      <c r="K44" s="9">
        <v>1837.880005</v>
      </c>
      <c r="L44" s="9">
        <v>1857.208862</v>
      </c>
      <c r="M44" s="9">
        <v>1885.647461</v>
      </c>
      <c r="N44" s="9">
        <v>1910.975952</v>
      </c>
      <c r="O44" s="9">
        <v>1913.604126</v>
      </c>
      <c r="P44" s="9">
        <v>1928.5667719999999</v>
      </c>
      <c r="Q44" s="9">
        <v>1953.8514399999999</v>
      </c>
      <c r="R44" s="9">
        <v>1983.9754640000001</v>
      </c>
      <c r="S44" s="9">
        <v>1985.625366</v>
      </c>
      <c r="T44" s="9">
        <v>1990.1339109999999</v>
      </c>
      <c r="U44" s="9">
        <v>2032.147827</v>
      </c>
      <c r="V44" s="9">
        <v>2073.2214359999998</v>
      </c>
      <c r="W44" s="9">
        <v>2118.6215820000002</v>
      </c>
      <c r="X44" s="9">
        <v>2164.3720699999999</v>
      </c>
      <c r="Y44" s="9">
        <v>2207.3779300000001</v>
      </c>
      <c r="Z44" s="9">
        <v>2242.1750489999999</v>
      </c>
      <c r="AA44" s="9">
        <v>2282.0341800000001</v>
      </c>
      <c r="AB44" s="9">
        <v>2310.8110350000002</v>
      </c>
      <c r="AC44" s="9">
        <v>2358.7456050000001</v>
      </c>
      <c r="AD44" s="9">
        <v>2427.3959960000002</v>
      </c>
      <c r="AE44" s="9">
        <v>2503.8088379999999</v>
      </c>
      <c r="AF44" s="9">
        <v>2582.016357</v>
      </c>
      <c r="AG44" s="9">
        <v>2660.8706050000001</v>
      </c>
      <c r="AH44" s="9">
        <v>2739.9677729999999</v>
      </c>
      <c r="AI44" s="9">
        <v>2826.7814939999998</v>
      </c>
      <c r="AJ44" s="9">
        <v>2919.2856449999999</v>
      </c>
      <c r="AK44" s="9">
        <v>3015.0864259999998</v>
      </c>
      <c r="AL44" s="9">
        <v>3114.304932</v>
      </c>
      <c r="AM44" s="8">
        <v>1.9366999999999999E-2</v>
      </c>
    </row>
    <row r="45" spans="1:39" ht="15" customHeight="1">
      <c r="A45" s="7" t="s">
        <v>182</v>
      </c>
      <c r="B45" s="10" t="s">
        <v>53</v>
      </c>
      <c r="C45" s="9">
        <v>1036</v>
      </c>
      <c r="D45" s="9">
        <v>1020.496216</v>
      </c>
      <c r="E45" s="9">
        <v>1035.548096</v>
      </c>
      <c r="F45" s="9">
        <v>1052.0527340000001</v>
      </c>
      <c r="G45" s="9">
        <v>1070.262573</v>
      </c>
      <c r="H45" s="9">
        <v>1090.696533</v>
      </c>
      <c r="I45" s="9">
        <v>1112.0201420000001</v>
      </c>
      <c r="J45" s="9">
        <v>1126.8942870000001</v>
      </c>
      <c r="K45" s="9">
        <v>1141.1274410000001</v>
      </c>
      <c r="L45" s="9">
        <v>1147.5373540000001</v>
      </c>
      <c r="M45" s="9">
        <v>1164.2322999999999</v>
      </c>
      <c r="N45" s="9">
        <v>1177.107788</v>
      </c>
      <c r="O45" s="9">
        <v>1186.020874</v>
      </c>
      <c r="P45" s="9">
        <v>1187.856812</v>
      </c>
      <c r="Q45" s="9">
        <v>1198.4868160000001</v>
      </c>
      <c r="R45" s="9">
        <v>1209.4454350000001</v>
      </c>
      <c r="S45" s="9">
        <v>1220.8154300000001</v>
      </c>
      <c r="T45" s="9">
        <v>1235.7475589999999</v>
      </c>
      <c r="U45" s="9">
        <v>1249.7958980000001</v>
      </c>
      <c r="V45" s="9">
        <v>1262.2558590000001</v>
      </c>
      <c r="W45" s="9">
        <v>1278.873047</v>
      </c>
      <c r="X45" s="9">
        <v>1295.6430660000001</v>
      </c>
      <c r="Y45" s="9">
        <v>1309.499268</v>
      </c>
      <c r="Z45" s="9">
        <v>1315.5500489999999</v>
      </c>
      <c r="AA45" s="9">
        <v>1325.173706</v>
      </c>
      <c r="AB45" s="9">
        <v>1330.158447</v>
      </c>
      <c r="AC45" s="9">
        <v>1345.047241</v>
      </c>
      <c r="AD45" s="9">
        <v>1380.447144</v>
      </c>
      <c r="AE45" s="9">
        <v>1421.3477780000001</v>
      </c>
      <c r="AF45" s="9">
        <v>1462.7414550000001</v>
      </c>
      <c r="AG45" s="9">
        <v>1503.431274</v>
      </c>
      <c r="AH45" s="9">
        <v>1542.9638669999999</v>
      </c>
      <c r="AI45" s="9">
        <v>1588.7597659999999</v>
      </c>
      <c r="AJ45" s="9">
        <v>1638.7380370000001</v>
      </c>
      <c r="AK45" s="9">
        <v>1690.448975</v>
      </c>
      <c r="AL45" s="9">
        <v>1743.9545900000001</v>
      </c>
      <c r="AM45" s="8">
        <v>1.5886000000000001E-2</v>
      </c>
    </row>
    <row r="46" spans="1:39" ht="15" customHeight="1">
      <c r="A46" s="7" t="s">
        <v>181</v>
      </c>
      <c r="B46" s="10" t="s">
        <v>51</v>
      </c>
      <c r="C46" s="9">
        <v>196</v>
      </c>
      <c r="D46" s="9">
        <v>198.220032</v>
      </c>
      <c r="E46" s="9">
        <v>203.45065299999999</v>
      </c>
      <c r="F46" s="9">
        <v>208.676254</v>
      </c>
      <c r="G46" s="9">
        <v>213.85211200000001</v>
      </c>
      <c r="H46" s="9">
        <v>218.97061199999999</v>
      </c>
      <c r="I46" s="9">
        <v>224.00762900000001</v>
      </c>
      <c r="J46" s="9">
        <v>228.92926</v>
      </c>
      <c r="K46" s="9">
        <v>233.69809000000001</v>
      </c>
      <c r="L46" s="9">
        <v>238.28424100000001</v>
      </c>
      <c r="M46" s="9">
        <v>241.665527</v>
      </c>
      <c r="N46" s="9">
        <v>245.74728400000001</v>
      </c>
      <c r="O46" s="9">
        <v>249.39679000000001</v>
      </c>
      <c r="P46" s="9">
        <v>256.77731299999999</v>
      </c>
      <c r="Q46" s="9">
        <v>267.73156699999998</v>
      </c>
      <c r="R46" s="9">
        <v>280.070831</v>
      </c>
      <c r="S46" s="9">
        <v>294.12127700000002</v>
      </c>
      <c r="T46" s="9">
        <v>308.97265599999997</v>
      </c>
      <c r="U46" s="9">
        <v>324.41101099999997</v>
      </c>
      <c r="V46" s="9">
        <v>340.33615099999997</v>
      </c>
      <c r="W46" s="9">
        <v>356.52105699999998</v>
      </c>
      <c r="X46" s="9">
        <v>372.99438500000002</v>
      </c>
      <c r="Y46" s="9">
        <v>389.73440599999998</v>
      </c>
      <c r="Z46" s="9">
        <v>405.95242300000001</v>
      </c>
      <c r="AA46" s="9">
        <v>423.60376000000002</v>
      </c>
      <c r="AB46" s="9">
        <v>441.27624500000002</v>
      </c>
      <c r="AC46" s="9">
        <v>460.46887199999998</v>
      </c>
      <c r="AD46" s="9">
        <v>479.43789700000002</v>
      </c>
      <c r="AE46" s="9">
        <v>500.22674599999999</v>
      </c>
      <c r="AF46" s="9">
        <v>521.86175500000002</v>
      </c>
      <c r="AG46" s="9">
        <v>544.37792999999999</v>
      </c>
      <c r="AH46" s="9">
        <v>567.81079099999999</v>
      </c>
      <c r="AI46" s="9">
        <v>592.19842500000004</v>
      </c>
      <c r="AJ46" s="9">
        <v>617.58013900000003</v>
      </c>
      <c r="AK46" s="9">
        <v>643.99572799999999</v>
      </c>
      <c r="AL46" s="9">
        <v>671.48852499999998</v>
      </c>
      <c r="AM46" s="8">
        <v>3.6538000000000001E-2</v>
      </c>
    </row>
    <row r="47" spans="1:39" ht="15" customHeight="1">
      <c r="A47" s="7" t="s">
        <v>180</v>
      </c>
      <c r="B47" s="10" t="s">
        <v>49</v>
      </c>
      <c r="C47" s="9">
        <v>421</v>
      </c>
      <c r="D47" s="9">
        <v>403.55487099999999</v>
      </c>
      <c r="E47" s="9">
        <v>412.09371900000002</v>
      </c>
      <c r="F47" s="9">
        <v>420.68463100000002</v>
      </c>
      <c r="G47" s="9">
        <v>429.280823</v>
      </c>
      <c r="H47" s="9">
        <v>437.84491000000003</v>
      </c>
      <c r="I47" s="9">
        <v>446.319885</v>
      </c>
      <c r="J47" s="9">
        <v>454.71038800000002</v>
      </c>
      <c r="K47" s="9">
        <v>463.05447400000003</v>
      </c>
      <c r="L47" s="9">
        <v>471.38732900000002</v>
      </c>
      <c r="M47" s="9">
        <v>479.74963400000001</v>
      </c>
      <c r="N47" s="9">
        <v>488.12088</v>
      </c>
      <c r="O47" s="9">
        <v>478.18640099999999</v>
      </c>
      <c r="P47" s="9">
        <v>483.93264799999997</v>
      </c>
      <c r="Q47" s="9">
        <v>487.63305700000001</v>
      </c>
      <c r="R47" s="9">
        <v>494.45922899999999</v>
      </c>
      <c r="S47" s="9">
        <v>470.68859900000001</v>
      </c>
      <c r="T47" s="9">
        <v>445.41366599999998</v>
      </c>
      <c r="U47" s="9">
        <v>457.94088699999998</v>
      </c>
      <c r="V47" s="9">
        <v>470.62936400000001</v>
      </c>
      <c r="W47" s="9">
        <v>483.22757000000001</v>
      </c>
      <c r="X47" s="9">
        <v>495.73464999999999</v>
      </c>
      <c r="Y47" s="9">
        <v>508.14428700000002</v>
      </c>
      <c r="Z47" s="9">
        <v>520.67254600000001</v>
      </c>
      <c r="AA47" s="9">
        <v>533.25677499999995</v>
      </c>
      <c r="AB47" s="9">
        <v>539.37622099999999</v>
      </c>
      <c r="AC47" s="9">
        <v>553.22937000000002</v>
      </c>
      <c r="AD47" s="9">
        <v>567.51104699999996</v>
      </c>
      <c r="AE47" s="9">
        <v>582.234375</v>
      </c>
      <c r="AF47" s="9">
        <v>597.41314699999998</v>
      </c>
      <c r="AG47" s="9">
        <v>613.06127900000001</v>
      </c>
      <c r="AH47" s="9">
        <v>629.19305399999996</v>
      </c>
      <c r="AI47" s="9">
        <v>645.82330300000001</v>
      </c>
      <c r="AJ47" s="9">
        <v>662.96765100000005</v>
      </c>
      <c r="AK47" s="9">
        <v>680.64154099999996</v>
      </c>
      <c r="AL47" s="9">
        <v>698.86175500000002</v>
      </c>
      <c r="AM47" s="8">
        <v>1.6282000000000001E-2</v>
      </c>
    </row>
    <row r="48" spans="1:39" ht="15" customHeight="1">
      <c r="A48" s="7" t="s">
        <v>179</v>
      </c>
      <c r="B48" s="10" t="s">
        <v>28</v>
      </c>
      <c r="C48" s="9">
        <v>3105</v>
      </c>
      <c r="D48" s="9">
        <v>3450.555664</v>
      </c>
      <c r="E48" s="9">
        <v>3844.4721679999998</v>
      </c>
      <c r="F48" s="9">
        <v>4262.8701170000004</v>
      </c>
      <c r="G48" s="9">
        <v>4709.4204099999997</v>
      </c>
      <c r="H48" s="9">
        <v>5172.3950199999999</v>
      </c>
      <c r="I48" s="9">
        <v>5640.7128910000001</v>
      </c>
      <c r="J48" s="9">
        <v>6116.9658200000003</v>
      </c>
      <c r="K48" s="9">
        <v>6621.2929690000001</v>
      </c>
      <c r="L48" s="9">
        <v>7137.9462890000004</v>
      </c>
      <c r="M48" s="9">
        <v>7685.5859380000002</v>
      </c>
      <c r="N48" s="9">
        <v>8257.0273440000001</v>
      </c>
      <c r="O48" s="9">
        <v>8848.7890619999998</v>
      </c>
      <c r="P48" s="9">
        <v>9456.8583980000003</v>
      </c>
      <c r="Q48" s="9">
        <v>10070.976562</v>
      </c>
      <c r="R48" s="9">
        <v>10722.702148</v>
      </c>
      <c r="S48" s="9">
        <v>11398.519531</v>
      </c>
      <c r="T48" s="9">
        <v>12043.756836</v>
      </c>
      <c r="U48" s="9">
        <v>12593.588867</v>
      </c>
      <c r="V48" s="9">
        <v>13166.017578000001</v>
      </c>
      <c r="W48" s="9">
        <v>13763.902344</v>
      </c>
      <c r="X48" s="9">
        <v>14386.502930000001</v>
      </c>
      <c r="Y48" s="9">
        <v>15024.596680000001</v>
      </c>
      <c r="Z48" s="9">
        <v>15688.959961</v>
      </c>
      <c r="AA48" s="9">
        <v>16374.608398</v>
      </c>
      <c r="AB48" s="9">
        <v>17079.802734000001</v>
      </c>
      <c r="AC48" s="9">
        <v>17802.216797000001</v>
      </c>
      <c r="AD48" s="9">
        <v>18511.119140999999</v>
      </c>
      <c r="AE48" s="9">
        <v>19259.65625</v>
      </c>
      <c r="AF48" s="9">
        <v>20038.791015999999</v>
      </c>
      <c r="AG48" s="9">
        <v>20779.443359000001</v>
      </c>
      <c r="AH48" s="9">
        <v>21570.796875</v>
      </c>
      <c r="AI48" s="9">
        <v>22318.419922000001</v>
      </c>
      <c r="AJ48" s="9">
        <v>23092.738281000002</v>
      </c>
      <c r="AK48" s="9">
        <v>23826.939452999999</v>
      </c>
      <c r="AL48" s="9">
        <v>24619.460938</v>
      </c>
      <c r="AM48" s="8">
        <v>5.9497000000000001E-2</v>
      </c>
    </row>
    <row r="49" spans="1:39" ht="15" customHeight="1">
      <c r="A49" s="7" t="s">
        <v>178</v>
      </c>
      <c r="B49" s="10" t="s">
        <v>53</v>
      </c>
      <c r="C49" s="9">
        <v>2350</v>
      </c>
      <c r="D49" s="9">
        <v>2625.9914549999999</v>
      </c>
      <c r="E49" s="9">
        <v>2917.0407709999999</v>
      </c>
      <c r="F49" s="9">
        <v>3223.2448730000001</v>
      </c>
      <c r="G49" s="9">
        <v>3545.4008789999998</v>
      </c>
      <c r="H49" s="9">
        <v>3883.8410640000002</v>
      </c>
      <c r="I49" s="9">
        <v>4225.2690430000002</v>
      </c>
      <c r="J49" s="9">
        <v>4578.546875</v>
      </c>
      <c r="K49" s="9">
        <v>4948.8422849999997</v>
      </c>
      <c r="L49" s="9">
        <v>5336.9492190000001</v>
      </c>
      <c r="M49" s="9">
        <v>5743.6347660000001</v>
      </c>
      <c r="N49" s="9">
        <v>6168.9350590000004</v>
      </c>
      <c r="O49" s="9">
        <v>6612.1401370000003</v>
      </c>
      <c r="P49" s="9">
        <v>7071.9155270000001</v>
      </c>
      <c r="Q49" s="9">
        <v>7546.8891599999997</v>
      </c>
      <c r="R49" s="9">
        <v>8038.7783200000003</v>
      </c>
      <c r="S49" s="9">
        <v>8537.9355469999991</v>
      </c>
      <c r="T49" s="9">
        <v>9053.1083980000003</v>
      </c>
      <c r="U49" s="9">
        <v>9584.2919920000004</v>
      </c>
      <c r="V49" s="9">
        <v>10133.840819999999</v>
      </c>
      <c r="W49" s="9">
        <v>10700.486328000001</v>
      </c>
      <c r="X49" s="9">
        <v>11283.223633</v>
      </c>
      <c r="Y49" s="9">
        <v>11881.210938</v>
      </c>
      <c r="Z49" s="9">
        <v>12493.909180000001</v>
      </c>
      <c r="AA49" s="9">
        <v>13121.042969</v>
      </c>
      <c r="AB49" s="9">
        <v>13761.559569999999</v>
      </c>
      <c r="AC49" s="9">
        <v>14411.256836</v>
      </c>
      <c r="AD49" s="9">
        <v>15061.167969</v>
      </c>
      <c r="AE49" s="9">
        <v>15717.595703000001</v>
      </c>
      <c r="AF49" s="9">
        <v>16385.132812</v>
      </c>
      <c r="AG49" s="9">
        <v>17049.025390999999</v>
      </c>
      <c r="AH49" s="9">
        <v>17715.001952999999</v>
      </c>
      <c r="AI49" s="9">
        <v>18375.792968999998</v>
      </c>
      <c r="AJ49" s="9">
        <v>19012.757812</v>
      </c>
      <c r="AK49" s="9">
        <v>19655.820312</v>
      </c>
      <c r="AL49" s="9">
        <v>20305.208984000001</v>
      </c>
      <c r="AM49" s="8">
        <v>6.2005999999999999E-2</v>
      </c>
    </row>
    <row r="50" spans="1:39" ht="15" customHeight="1">
      <c r="A50" s="7" t="s">
        <v>177</v>
      </c>
      <c r="B50" s="10" t="s">
        <v>51</v>
      </c>
      <c r="C50" s="9">
        <v>537</v>
      </c>
      <c r="D50" s="9">
        <v>584.84539800000005</v>
      </c>
      <c r="E50" s="9">
        <v>633.76464799999997</v>
      </c>
      <c r="F50" s="9">
        <v>684.61450200000002</v>
      </c>
      <c r="G50" s="9">
        <v>743.15033000000005</v>
      </c>
      <c r="H50" s="9">
        <v>799.42297399999995</v>
      </c>
      <c r="I50" s="9">
        <v>854.82305899999994</v>
      </c>
      <c r="J50" s="9">
        <v>903.15881300000001</v>
      </c>
      <c r="K50" s="9">
        <v>958.185608</v>
      </c>
      <c r="L50" s="9">
        <v>1005.828979</v>
      </c>
      <c r="M50" s="9">
        <v>1064.5004879999999</v>
      </c>
      <c r="N50" s="9">
        <v>1125.8081050000001</v>
      </c>
      <c r="O50" s="9">
        <v>1186.1369629999999</v>
      </c>
      <c r="P50" s="9">
        <v>1244.8447269999999</v>
      </c>
      <c r="Q50" s="9">
        <v>1295.7468260000001</v>
      </c>
      <c r="R50" s="9">
        <v>1356.7879640000001</v>
      </c>
      <c r="S50" s="9">
        <v>1415.3961179999999</v>
      </c>
      <c r="T50" s="9">
        <v>1472.580688</v>
      </c>
      <c r="U50" s="9">
        <v>1531.5394289999999</v>
      </c>
      <c r="V50" s="9">
        <v>1587.8460689999999</v>
      </c>
      <c r="W50" s="9">
        <v>1647.5579829999999</v>
      </c>
      <c r="X50" s="9">
        <v>1711.244019</v>
      </c>
      <c r="Y50" s="9">
        <v>1770.326294</v>
      </c>
      <c r="Z50" s="9">
        <v>1835.830322</v>
      </c>
      <c r="AA50" s="9">
        <v>1903.0529790000001</v>
      </c>
      <c r="AB50" s="9">
        <v>1970.960327</v>
      </c>
      <c r="AC50" s="9">
        <v>2041.14978</v>
      </c>
      <c r="AD50" s="9">
        <v>2091.6669919999999</v>
      </c>
      <c r="AE50" s="9">
        <v>2169.186279</v>
      </c>
      <c r="AF50" s="9">
        <v>2260.0983890000002</v>
      </c>
      <c r="AG50" s="9">
        <v>2310.3764649999998</v>
      </c>
      <c r="AH50" s="9">
        <v>2403.961914</v>
      </c>
      <c r="AI50" s="9">
        <v>2454.2651369999999</v>
      </c>
      <c r="AJ50" s="9">
        <v>2551.0578609999998</v>
      </c>
      <c r="AK50" s="9">
        <v>2598.0285640000002</v>
      </c>
      <c r="AL50" s="9">
        <v>2693.6696780000002</v>
      </c>
      <c r="AM50" s="8">
        <v>4.5945E-2</v>
      </c>
    </row>
    <row r="51" spans="1:39" ht="15" customHeight="1">
      <c r="A51" s="7" t="s">
        <v>176</v>
      </c>
      <c r="B51" s="10" t="s">
        <v>49</v>
      </c>
      <c r="C51" s="9">
        <v>218</v>
      </c>
      <c r="D51" s="9">
        <v>239.71873500000001</v>
      </c>
      <c r="E51" s="9">
        <v>293.66665599999999</v>
      </c>
      <c r="F51" s="9">
        <v>355.010559</v>
      </c>
      <c r="G51" s="9">
        <v>420.86901899999998</v>
      </c>
      <c r="H51" s="9">
        <v>489.13095099999998</v>
      </c>
      <c r="I51" s="9">
        <v>560.62085000000002</v>
      </c>
      <c r="J51" s="9">
        <v>635.26025400000003</v>
      </c>
      <c r="K51" s="9">
        <v>714.26495399999999</v>
      </c>
      <c r="L51" s="9">
        <v>795.16815199999996</v>
      </c>
      <c r="M51" s="9">
        <v>877.45068400000002</v>
      </c>
      <c r="N51" s="9">
        <v>962.28448500000002</v>
      </c>
      <c r="O51" s="9">
        <v>1050.5119629999999</v>
      </c>
      <c r="P51" s="9">
        <v>1140.098389</v>
      </c>
      <c r="Q51" s="9">
        <v>1228.3404539999999</v>
      </c>
      <c r="R51" s="9">
        <v>1327.135376</v>
      </c>
      <c r="S51" s="9">
        <v>1445.1876219999999</v>
      </c>
      <c r="T51" s="9">
        <v>1518.067749</v>
      </c>
      <c r="U51" s="9">
        <v>1477.7574460000001</v>
      </c>
      <c r="V51" s="9">
        <v>1444.331177</v>
      </c>
      <c r="W51" s="9">
        <v>1415.858154</v>
      </c>
      <c r="X51" s="9">
        <v>1392.0352780000001</v>
      </c>
      <c r="Y51" s="9">
        <v>1373.059937</v>
      </c>
      <c r="Z51" s="9">
        <v>1359.220337</v>
      </c>
      <c r="AA51" s="9">
        <v>1350.513062</v>
      </c>
      <c r="AB51" s="9">
        <v>1347.282837</v>
      </c>
      <c r="AC51" s="9">
        <v>1349.809692</v>
      </c>
      <c r="AD51" s="9">
        <v>1358.2825929999999</v>
      </c>
      <c r="AE51" s="9">
        <v>1372.8745120000001</v>
      </c>
      <c r="AF51" s="9">
        <v>1393.5611570000001</v>
      </c>
      <c r="AG51" s="9">
        <v>1420.0410159999999</v>
      </c>
      <c r="AH51" s="9">
        <v>1451.8321530000001</v>
      </c>
      <c r="AI51" s="9">
        <v>1488.3608400000001</v>
      </c>
      <c r="AJ51" s="9">
        <v>1528.9228519999999</v>
      </c>
      <c r="AK51" s="9">
        <v>1573.090332</v>
      </c>
      <c r="AL51" s="9">
        <v>1620.5810550000001</v>
      </c>
      <c r="AM51" s="8">
        <v>5.7818000000000001E-2</v>
      </c>
    </row>
    <row r="52" spans="1:39" ht="15" customHeight="1">
      <c r="A52" s="7" t="s">
        <v>175</v>
      </c>
      <c r="B52" s="10" t="s">
        <v>26</v>
      </c>
      <c r="C52" s="9">
        <v>969</v>
      </c>
      <c r="D52" s="9">
        <v>1035.2464600000001</v>
      </c>
      <c r="E52" s="9">
        <v>1100.0667719999999</v>
      </c>
      <c r="F52" s="9">
        <v>1166.244263</v>
      </c>
      <c r="G52" s="9">
        <v>1232.640259</v>
      </c>
      <c r="H52" s="9">
        <v>1299.1098629999999</v>
      </c>
      <c r="I52" s="9">
        <v>1365.462158</v>
      </c>
      <c r="J52" s="9">
        <v>1430.4913329999999</v>
      </c>
      <c r="K52" s="9">
        <v>1495.0913089999999</v>
      </c>
      <c r="L52" s="9">
        <v>1560.1014399999999</v>
      </c>
      <c r="M52" s="9">
        <v>1624.322388</v>
      </c>
      <c r="N52" s="9">
        <v>1670.5554199999999</v>
      </c>
      <c r="O52" s="9">
        <v>1726.3748780000001</v>
      </c>
      <c r="P52" s="9">
        <v>1778.865601</v>
      </c>
      <c r="Q52" s="9">
        <v>1835.869263</v>
      </c>
      <c r="R52" s="9">
        <v>1892.486206</v>
      </c>
      <c r="S52" s="9">
        <v>1949.796143</v>
      </c>
      <c r="T52" s="9">
        <v>2003.8408199999999</v>
      </c>
      <c r="U52" s="9">
        <v>2058.1591800000001</v>
      </c>
      <c r="V52" s="9">
        <v>2110.255615</v>
      </c>
      <c r="W52" s="9">
        <v>2161.8413089999999</v>
      </c>
      <c r="X52" s="9">
        <v>2212.0373540000001</v>
      </c>
      <c r="Y52" s="9">
        <v>2260.946289</v>
      </c>
      <c r="Z52" s="9">
        <v>2308.6298830000001</v>
      </c>
      <c r="AA52" s="9">
        <v>2355.3344729999999</v>
      </c>
      <c r="AB52" s="9">
        <v>2402.4929200000001</v>
      </c>
      <c r="AC52" s="9">
        <v>2448.3747560000002</v>
      </c>
      <c r="AD52" s="9">
        <v>2492.7985840000001</v>
      </c>
      <c r="AE52" s="9">
        <v>2535.780029</v>
      </c>
      <c r="AF52" s="9">
        <v>2577.1125489999999</v>
      </c>
      <c r="AG52" s="9">
        <v>2616.7578119999998</v>
      </c>
      <c r="AH52" s="9">
        <v>2654.3847660000001</v>
      </c>
      <c r="AI52" s="9">
        <v>2689.92749</v>
      </c>
      <c r="AJ52" s="9">
        <v>2723.4985350000002</v>
      </c>
      <c r="AK52" s="9">
        <v>2755.336914</v>
      </c>
      <c r="AL52" s="9">
        <v>2785.1132809999999</v>
      </c>
      <c r="AM52" s="8">
        <v>2.9534999999999999E-2</v>
      </c>
    </row>
    <row r="53" spans="1:39" ht="15" customHeight="1">
      <c r="A53" s="7" t="s">
        <v>174</v>
      </c>
      <c r="B53" s="10" t="s">
        <v>53</v>
      </c>
      <c r="C53" s="9">
        <v>412</v>
      </c>
      <c r="D53" s="9">
        <v>446.33746300000001</v>
      </c>
      <c r="E53" s="9">
        <v>479.14306599999998</v>
      </c>
      <c r="F53" s="9">
        <v>513.34521500000005</v>
      </c>
      <c r="G53" s="9">
        <v>547.91186500000003</v>
      </c>
      <c r="H53" s="9">
        <v>582.76879899999994</v>
      </c>
      <c r="I53" s="9">
        <v>617.821594</v>
      </c>
      <c r="J53" s="9">
        <v>651.948669</v>
      </c>
      <c r="K53" s="9">
        <v>686.13311799999997</v>
      </c>
      <c r="L53" s="9">
        <v>721.38861099999997</v>
      </c>
      <c r="M53" s="9">
        <v>756.64892599999996</v>
      </c>
      <c r="N53" s="9">
        <v>791.80554199999995</v>
      </c>
      <c r="O53" s="9">
        <v>824.780396</v>
      </c>
      <c r="P53" s="9">
        <v>858.52282700000001</v>
      </c>
      <c r="Q53" s="9">
        <v>891.98187299999995</v>
      </c>
      <c r="R53" s="9">
        <v>925.97259499999996</v>
      </c>
      <c r="S53" s="9">
        <v>959.32324200000005</v>
      </c>
      <c r="T53" s="9">
        <v>992.03247099999999</v>
      </c>
      <c r="U53" s="9">
        <v>1023.780701</v>
      </c>
      <c r="V53" s="9">
        <v>1054.1301269999999</v>
      </c>
      <c r="W53" s="9">
        <v>1084.615112</v>
      </c>
      <c r="X53" s="9">
        <v>1114.1976320000001</v>
      </c>
      <c r="Y53" s="9">
        <v>1143.0180660000001</v>
      </c>
      <c r="Z53" s="9">
        <v>1171.0280760000001</v>
      </c>
      <c r="AA53" s="9">
        <v>1198.2658690000001</v>
      </c>
      <c r="AB53" s="9">
        <v>1224.7388920000001</v>
      </c>
      <c r="AC53" s="9">
        <v>1250.4814449999999</v>
      </c>
      <c r="AD53" s="9">
        <v>1275.375366</v>
      </c>
      <c r="AE53" s="9">
        <v>1299.4648440000001</v>
      </c>
      <c r="AF53" s="9">
        <v>1322.5673830000001</v>
      </c>
      <c r="AG53" s="9">
        <v>1344.690186</v>
      </c>
      <c r="AH53" s="9">
        <v>1365.5527340000001</v>
      </c>
      <c r="AI53" s="9">
        <v>1385.1251219999999</v>
      </c>
      <c r="AJ53" s="9">
        <v>1403.525024</v>
      </c>
      <c r="AK53" s="9">
        <v>1420.948975</v>
      </c>
      <c r="AL53" s="9">
        <v>1437.029053</v>
      </c>
      <c r="AM53" s="8">
        <v>3.4987999999999998E-2</v>
      </c>
    </row>
    <row r="54" spans="1:39" ht="15" customHeight="1">
      <c r="A54" s="7" t="s">
        <v>173</v>
      </c>
      <c r="B54" s="10" t="s">
        <v>51</v>
      </c>
      <c r="C54" s="9">
        <v>454</v>
      </c>
      <c r="D54" s="9">
        <v>481.44448899999998</v>
      </c>
      <c r="E54" s="9">
        <v>509.00945999999999</v>
      </c>
      <c r="F54" s="9">
        <v>536.56732199999999</v>
      </c>
      <c r="G54" s="9">
        <v>564.02465800000004</v>
      </c>
      <c r="H54" s="9">
        <v>591.32421899999997</v>
      </c>
      <c r="I54" s="9">
        <v>618.38342299999999</v>
      </c>
      <c r="J54" s="9">
        <v>645.13085899999999</v>
      </c>
      <c r="K54" s="9">
        <v>671.49731399999996</v>
      </c>
      <c r="L54" s="9">
        <v>697.32086200000003</v>
      </c>
      <c r="M54" s="9">
        <v>722.47845500000005</v>
      </c>
      <c r="N54" s="9">
        <v>746.90033000000005</v>
      </c>
      <c r="O54" s="9">
        <v>770.58074999999997</v>
      </c>
      <c r="P54" s="9">
        <v>793.58166500000004</v>
      </c>
      <c r="Q54" s="9">
        <v>815.81030299999998</v>
      </c>
      <c r="R54" s="9">
        <v>837.28057899999999</v>
      </c>
      <c r="S54" s="9">
        <v>857.98596199999997</v>
      </c>
      <c r="T54" s="9">
        <v>877.97314500000005</v>
      </c>
      <c r="U54" s="9">
        <v>897.26483199999996</v>
      </c>
      <c r="V54" s="9">
        <v>915.87329099999999</v>
      </c>
      <c r="W54" s="9">
        <v>933.91796899999997</v>
      </c>
      <c r="X54" s="9">
        <v>951.57684300000005</v>
      </c>
      <c r="Y54" s="9">
        <v>968.91693099999998</v>
      </c>
      <c r="Z54" s="9">
        <v>985.936646</v>
      </c>
      <c r="AA54" s="9">
        <v>1002.5665279999999</v>
      </c>
      <c r="AB54" s="9">
        <v>1018.812683</v>
      </c>
      <c r="AC54" s="9">
        <v>1034.6926269999999</v>
      </c>
      <c r="AD54" s="9">
        <v>1050.165039</v>
      </c>
      <c r="AE54" s="9">
        <v>1065.2231449999999</v>
      </c>
      <c r="AF54" s="9">
        <v>1079.8564449999999</v>
      </c>
      <c r="AG54" s="9">
        <v>1094.027466</v>
      </c>
      <c r="AH54" s="9">
        <v>1107.686768</v>
      </c>
      <c r="AI54" s="9">
        <v>1120.790649</v>
      </c>
      <c r="AJ54" s="9">
        <v>1133.320923</v>
      </c>
      <c r="AK54" s="9">
        <v>1145.3084719999999</v>
      </c>
      <c r="AL54" s="9">
        <v>1156.7779539999999</v>
      </c>
      <c r="AM54" s="8">
        <v>2.6117999999999999E-2</v>
      </c>
    </row>
    <row r="55" spans="1:39" ht="15" customHeight="1">
      <c r="A55" s="7" t="s">
        <v>172</v>
      </c>
      <c r="B55" s="10" t="s">
        <v>49</v>
      </c>
      <c r="C55" s="9">
        <v>103</v>
      </c>
      <c r="D55" s="9">
        <v>107.464516</v>
      </c>
      <c r="E55" s="9">
        <v>111.91423</v>
      </c>
      <c r="F55" s="9">
        <v>116.331619</v>
      </c>
      <c r="G55" s="9">
        <v>120.703789</v>
      </c>
      <c r="H55" s="9">
        <v>125.016884</v>
      </c>
      <c r="I55" s="9">
        <v>129.25709499999999</v>
      </c>
      <c r="J55" s="9">
        <v>133.411789</v>
      </c>
      <c r="K55" s="9">
        <v>137.46095299999999</v>
      </c>
      <c r="L55" s="9">
        <v>141.39201399999999</v>
      </c>
      <c r="M55" s="9">
        <v>145.19490099999999</v>
      </c>
      <c r="N55" s="9">
        <v>131.84957900000001</v>
      </c>
      <c r="O55" s="9">
        <v>131.01379399999999</v>
      </c>
      <c r="P55" s="9">
        <v>126.76106299999999</v>
      </c>
      <c r="Q55" s="9">
        <v>128.07699600000001</v>
      </c>
      <c r="R55" s="9">
        <v>129.23307800000001</v>
      </c>
      <c r="S55" s="9">
        <v>132.48693800000001</v>
      </c>
      <c r="T55" s="9">
        <v>133.83517499999999</v>
      </c>
      <c r="U55" s="9">
        <v>137.113586</v>
      </c>
      <c r="V55" s="9">
        <v>140.25221300000001</v>
      </c>
      <c r="W55" s="9">
        <v>143.308258</v>
      </c>
      <c r="X55" s="9">
        <v>146.26297</v>
      </c>
      <c r="Y55" s="9">
        <v>149.01113900000001</v>
      </c>
      <c r="Z55" s="9">
        <v>151.664917</v>
      </c>
      <c r="AA55" s="9">
        <v>154.50192300000001</v>
      </c>
      <c r="AB55" s="9">
        <v>158.941452</v>
      </c>
      <c r="AC55" s="9">
        <v>163.20069899999999</v>
      </c>
      <c r="AD55" s="9">
        <v>167.25799599999999</v>
      </c>
      <c r="AE55" s="9">
        <v>171.092072</v>
      </c>
      <c r="AF55" s="9">
        <v>174.68867499999999</v>
      </c>
      <c r="AG55" s="9">
        <v>178.04002399999999</v>
      </c>
      <c r="AH55" s="9">
        <v>181.14527899999999</v>
      </c>
      <c r="AI55" s="9">
        <v>184.01177999999999</v>
      </c>
      <c r="AJ55" s="9">
        <v>186.65248099999999</v>
      </c>
      <c r="AK55" s="9">
        <v>189.079498</v>
      </c>
      <c r="AL55" s="9">
        <v>191.30619799999999</v>
      </c>
      <c r="AM55" s="8">
        <v>1.7107000000000001E-2</v>
      </c>
    </row>
    <row r="56" spans="1:39" ht="15" customHeight="1">
      <c r="A56" s="7" t="s">
        <v>171</v>
      </c>
      <c r="B56" s="10" t="s">
        <v>24</v>
      </c>
      <c r="C56" s="9">
        <v>2172</v>
      </c>
      <c r="D56" s="9">
        <v>2365.857422</v>
      </c>
      <c r="E56" s="9">
        <v>2566.788086</v>
      </c>
      <c r="F56" s="9">
        <v>2780.2224120000001</v>
      </c>
      <c r="G56" s="9">
        <v>3002.2773440000001</v>
      </c>
      <c r="H56" s="9">
        <v>3232.5764159999999</v>
      </c>
      <c r="I56" s="9">
        <v>3471.272461</v>
      </c>
      <c r="J56" s="9">
        <v>3708.8715820000002</v>
      </c>
      <c r="K56" s="9">
        <v>3954.625</v>
      </c>
      <c r="L56" s="9">
        <v>4159.5131840000004</v>
      </c>
      <c r="M56" s="9">
        <v>4440.125</v>
      </c>
      <c r="N56" s="9">
        <v>4713.7709960000002</v>
      </c>
      <c r="O56" s="9">
        <v>4970.779297</v>
      </c>
      <c r="P56" s="9">
        <v>5265.8715819999998</v>
      </c>
      <c r="Q56" s="9">
        <v>5565.3076170000004</v>
      </c>
      <c r="R56" s="9">
        <v>5868.9091799999997</v>
      </c>
      <c r="S56" s="9">
        <v>6188.2138670000004</v>
      </c>
      <c r="T56" s="9">
        <v>6497.8803710000002</v>
      </c>
      <c r="U56" s="9">
        <v>6840.7817379999997</v>
      </c>
      <c r="V56" s="9">
        <v>7210.1962890000004</v>
      </c>
      <c r="W56" s="9">
        <v>7578.7919920000004</v>
      </c>
      <c r="X56" s="9">
        <v>7956.0986329999996</v>
      </c>
      <c r="Y56" s="9">
        <v>8381.3037110000005</v>
      </c>
      <c r="Z56" s="9">
        <v>8792.4541019999997</v>
      </c>
      <c r="AA56" s="9">
        <v>9250.1191409999992</v>
      </c>
      <c r="AB56" s="9">
        <v>9701.8691409999992</v>
      </c>
      <c r="AC56" s="9">
        <v>10152.277344</v>
      </c>
      <c r="AD56" s="9">
        <v>10652.142578000001</v>
      </c>
      <c r="AE56" s="9">
        <v>11134.420898</v>
      </c>
      <c r="AF56" s="9">
        <v>11616.050781</v>
      </c>
      <c r="AG56" s="9">
        <v>12154.033203000001</v>
      </c>
      <c r="AH56" s="9">
        <v>12655.496094</v>
      </c>
      <c r="AI56" s="9">
        <v>13207.020508</v>
      </c>
      <c r="AJ56" s="9">
        <v>13728.841796999999</v>
      </c>
      <c r="AK56" s="9">
        <v>14305.536133</v>
      </c>
      <c r="AL56" s="9">
        <v>14849.298828000001</v>
      </c>
      <c r="AM56" s="8">
        <v>5.5509999999999997E-2</v>
      </c>
    </row>
    <row r="57" spans="1:39" ht="15" customHeight="1">
      <c r="A57" s="7" t="s">
        <v>170</v>
      </c>
      <c r="B57" s="10" t="s">
        <v>53</v>
      </c>
      <c r="C57" s="9">
        <v>1205</v>
      </c>
      <c r="D57" s="9">
        <v>1327.334351</v>
      </c>
      <c r="E57" s="9">
        <v>1452.362183</v>
      </c>
      <c r="F57" s="9">
        <v>1586.993774</v>
      </c>
      <c r="G57" s="9">
        <v>1727.570923</v>
      </c>
      <c r="H57" s="9">
        <v>1873.6551509999999</v>
      </c>
      <c r="I57" s="9">
        <v>2025.376587</v>
      </c>
      <c r="J57" s="9">
        <v>2183.139404</v>
      </c>
      <c r="K57" s="9">
        <v>2347.1586910000001</v>
      </c>
      <c r="L57" s="9">
        <v>2517.5620119999999</v>
      </c>
      <c r="M57" s="9">
        <v>2694.499268</v>
      </c>
      <c r="N57" s="9">
        <v>2878.108154</v>
      </c>
      <c r="O57" s="9">
        <v>3068.7624510000001</v>
      </c>
      <c r="P57" s="9">
        <v>3266.4250489999999</v>
      </c>
      <c r="Q57" s="9">
        <v>3471.4270019999999</v>
      </c>
      <c r="R57" s="9">
        <v>3684.4375</v>
      </c>
      <c r="S57" s="9">
        <v>3905.014893</v>
      </c>
      <c r="T57" s="9">
        <v>4133.7353519999997</v>
      </c>
      <c r="U57" s="9">
        <v>4370.8740230000003</v>
      </c>
      <c r="V57" s="9">
        <v>4617.1440430000002</v>
      </c>
      <c r="W57" s="9">
        <v>4873.0751950000003</v>
      </c>
      <c r="X57" s="9">
        <v>5138.2744140000004</v>
      </c>
      <c r="Y57" s="9">
        <v>5412.5092770000001</v>
      </c>
      <c r="Z57" s="9">
        <v>5695.9912109999996</v>
      </c>
      <c r="AA57" s="9">
        <v>5988.5815430000002</v>
      </c>
      <c r="AB57" s="9">
        <v>6290.126953</v>
      </c>
      <c r="AC57" s="9">
        <v>6600.5976559999999</v>
      </c>
      <c r="AD57" s="9">
        <v>6919.6171880000002</v>
      </c>
      <c r="AE57" s="9">
        <v>7246.4785160000001</v>
      </c>
      <c r="AF57" s="9">
        <v>7580.685547</v>
      </c>
      <c r="AG57" s="9">
        <v>7922.3310549999997</v>
      </c>
      <c r="AH57" s="9">
        <v>8271.3466800000006</v>
      </c>
      <c r="AI57" s="9">
        <v>8628.140625</v>
      </c>
      <c r="AJ57" s="9">
        <v>8992.4814449999994</v>
      </c>
      <c r="AK57" s="9">
        <v>9364.6494139999995</v>
      </c>
      <c r="AL57" s="9">
        <v>9745.1953119999998</v>
      </c>
      <c r="AM57" s="8">
        <v>6.0387999999999997E-2</v>
      </c>
    </row>
    <row r="58" spans="1:39" ht="15" customHeight="1">
      <c r="A58" s="7" t="s">
        <v>169</v>
      </c>
      <c r="B58" s="10" t="s">
        <v>51</v>
      </c>
      <c r="C58" s="9">
        <v>556</v>
      </c>
      <c r="D58" s="9">
        <v>599.79180899999994</v>
      </c>
      <c r="E58" s="9">
        <v>645.24084500000004</v>
      </c>
      <c r="F58" s="9">
        <v>692.31762700000002</v>
      </c>
      <c r="G58" s="9">
        <v>741.01300000000003</v>
      </c>
      <c r="H58" s="9">
        <v>791.40893600000004</v>
      </c>
      <c r="I58" s="9">
        <v>843.534851</v>
      </c>
      <c r="J58" s="9">
        <v>897.46612500000003</v>
      </c>
      <c r="K58" s="9">
        <v>953.220642</v>
      </c>
      <c r="L58" s="9">
        <v>1010.714172</v>
      </c>
      <c r="M58" s="9">
        <v>1069.935669</v>
      </c>
      <c r="N58" s="9">
        <v>1128.7404790000001</v>
      </c>
      <c r="O58" s="9">
        <v>1178.7117920000001</v>
      </c>
      <c r="P58" s="9">
        <v>1242.3085940000001</v>
      </c>
      <c r="Q58" s="9">
        <v>1301.5357670000001</v>
      </c>
      <c r="R58" s="9">
        <v>1355.3408199999999</v>
      </c>
      <c r="S58" s="9">
        <v>1409.5852050000001</v>
      </c>
      <c r="T58" s="9">
        <v>1463.3206789999999</v>
      </c>
      <c r="U58" s="9">
        <v>1517.3515620000001</v>
      </c>
      <c r="V58" s="9">
        <v>1585.0273440000001</v>
      </c>
      <c r="W58" s="9">
        <v>1639.5673830000001</v>
      </c>
      <c r="X58" s="9">
        <v>1688.8287350000001</v>
      </c>
      <c r="Y58" s="9">
        <v>1773.6220699999999</v>
      </c>
      <c r="Z58" s="9">
        <v>1830.611206</v>
      </c>
      <c r="AA58" s="9">
        <v>1923.0625</v>
      </c>
      <c r="AB58" s="9">
        <v>1998.7423100000001</v>
      </c>
      <c r="AC58" s="9">
        <v>2062.296875</v>
      </c>
      <c r="AD58" s="9">
        <v>2164.9440920000002</v>
      </c>
      <c r="AE58" s="9">
        <v>2240.3901369999999</v>
      </c>
      <c r="AF58" s="9">
        <v>2306.1403810000002</v>
      </c>
      <c r="AG58" s="9">
        <v>2419.1777339999999</v>
      </c>
      <c r="AH58" s="9">
        <v>2486.7666020000001</v>
      </c>
      <c r="AI58" s="9">
        <v>2595.1276859999998</v>
      </c>
      <c r="AJ58" s="9">
        <v>2664.7209469999998</v>
      </c>
      <c r="AK58" s="9">
        <v>2779.7836910000001</v>
      </c>
      <c r="AL58" s="9">
        <v>2851.8579100000002</v>
      </c>
      <c r="AM58" s="8">
        <v>4.6925000000000001E-2</v>
      </c>
    </row>
    <row r="59" spans="1:39" ht="15" customHeight="1">
      <c r="A59" s="7" t="s">
        <v>168</v>
      </c>
      <c r="B59" s="10" t="s">
        <v>49</v>
      </c>
      <c r="C59" s="9">
        <v>411</v>
      </c>
      <c r="D59" s="9">
        <v>438.73126200000002</v>
      </c>
      <c r="E59" s="9">
        <v>469.18496699999997</v>
      </c>
      <c r="F59" s="9">
        <v>500.91098</v>
      </c>
      <c r="G59" s="9">
        <v>533.69341999999995</v>
      </c>
      <c r="H59" s="9">
        <v>567.51238999999998</v>
      </c>
      <c r="I59" s="9">
        <v>602.36114499999996</v>
      </c>
      <c r="J59" s="9">
        <v>628.26611300000002</v>
      </c>
      <c r="K59" s="9">
        <v>654.24566700000003</v>
      </c>
      <c r="L59" s="9">
        <v>631.23724400000003</v>
      </c>
      <c r="M59" s="9">
        <v>675.69018600000004</v>
      </c>
      <c r="N59" s="9">
        <v>706.92248500000005</v>
      </c>
      <c r="O59" s="9">
        <v>723.30517599999996</v>
      </c>
      <c r="P59" s="9">
        <v>757.13830600000006</v>
      </c>
      <c r="Q59" s="9">
        <v>792.34454300000004</v>
      </c>
      <c r="R59" s="9">
        <v>829.13073699999995</v>
      </c>
      <c r="S59" s="9">
        <v>873.61377000000005</v>
      </c>
      <c r="T59" s="9">
        <v>900.82403599999998</v>
      </c>
      <c r="U59" s="9">
        <v>952.55621299999996</v>
      </c>
      <c r="V59" s="9">
        <v>1008.024841</v>
      </c>
      <c r="W59" s="9">
        <v>1066.149414</v>
      </c>
      <c r="X59" s="9">
        <v>1128.9954829999999</v>
      </c>
      <c r="Y59" s="9">
        <v>1195.1723629999999</v>
      </c>
      <c r="Z59" s="9">
        <v>1265.8515620000001</v>
      </c>
      <c r="AA59" s="9">
        <v>1338.475342</v>
      </c>
      <c r="AB59" s="9">
        <v>1413</v>
      </c>
      <c r="AC59" s="9">
        <v>1489.3831789999999</v>
      </c>
      <c r="AD59" s="9">
        <v>1567.580688</v>
      </c>
      <c r="AE59" s="9">
        <v>1647.5520019999999</v>
      </c>
      <c r="AF59" s="9">
        <v>1729.224487</v>
      </c>
      <c r="AG59" s="9">
        <v>1812.5239260000001</v>
      </c>
      <c r="AH59" s="9">
        <v>1897.3824460000001</v>
      </c>
      <c r="AI59" s="9">
        <v>1983.751831</v>
      </c>
      <c r="AJ59" s="9">
        <v>2071.639893</v>
      </c>
      <c r="AK59" s="9">
        <v>2161.1022950000001</v>
      </c>
      <c r="AL59" s="9">
        <v>2252.2458499999998</v>
      </c>
      <c r="AM59" s="8">
        <v>4.9287999999999998E-2</v>
      </c>
    </row>
    <row r="60" spans="1:39" ht="15" customHeight="1">
      <c r="A60" s="7" t="s">
        <v>167</v>
      </c>
      <c r="B60" s="10" t="s">
        <v>22</v>
      </c>
      <c r="C60" s="9">
        <v>682</v>
      </c>
      <c r="D60" s="9">
        <v>732.34155299999998</v>
      </c>
      <c r="E60" s="9">
        <v>790.55230700000004</v>
      </c>
      <c r="F60" s="9">
        <v>857.33648700000003</v>
      </c>
      <c r="G60" s="9">
        <v>928.03857400000004</v>
      </c>
      <c r="H60" s="9">
        <v>1001.773315</v>
      </c>
      <c r="I60" s="9">
        <v>1079.5192870000001</v>
      </c>
      <c r="J60" s="9">
        <v>1161.706543</v>
      </c>
      <c r="K60" s="9">
        <v>1247.723755</v>
      </c>
      <c r="L60" s="9">
        <v>1336.9929199999999</v>
      </c>
      <c r="M60" s="9">
        <v>1430.098755</v>
      </c>
      <c r="N60" s="9">
        <v>1527.9986570000001</v>
      </c>
      <c r="O60" s="9">
        <v>1630.8183590000001</v>
      </c>
      <c r="P60" s="9">
        <v>1738.239014</v>
      </c>
      <c r="Q60" s="9">
        <v>1851.4125979999999</v>
      </c>
      <c r="R60" s="9">
        <v>1969.770874</v>
      </c>
      <c r="S60" s="9">
        <v>2097.6083979999999</v>
      </c>
      <c r="T60" s="9">
        <v>2196.2836910000001</v>
      </c>
      <c r="U60" s="9">
        <v>2302.4614259999998</v>
      </c>
      <c r="V60" s="9">
        <v>2418.8312989999999</v>
      </c>
      <c r="W60" s="9">
        <v>2544.0434570000002</v>
      </c>
      <c r="X60" s="9">
        <v>2677.1469729999999</v>
      </c>
      <c r="Y60" s="9">
        <v>2817.2221679999998</v>
      </c>
      <c r="Z60" s="9">
        <v>2962.876221</v>
      </c>
      <c r="AA60" s="9">
        <v>3115.8947750000002</v>
      </c>
      <c r="AB60" s="9">
        <v>3276.2705080000001</v>
      </c>
      <c r="AC60" s="9">
        <v>3442.0280760000001</v>
      </c>
      <c r="AD60" s="9">
        <v>3614.3286130000001</v>
      </c>
      <c r="AE60" s="9">
        <v>3791.3393550000001</v>
      </c>
      <c r="AF60" s="9">
        <v>3977.274414</v>
      </c>
      <c r="AG60" s="9">
        <v>4170.2773440000001</v>
      </c>
      <c r="AH60" s="9">
        <v>4370.6953119999998</v>
      </c>
      <c r="AI60" s="9">
        <v>4578.8491210000002</v>
      </c>
      <c r="AJ60" s="9">
        <v>4795.6674800000001</v>
      </c>
      <c r="AK60" s="9">
        <v>5022.001953</v>
      </c>
      <c r="AL60" s="9">
        <v>5258.2597660000001</v>
      </c>
      <c r="AM60" s="8">
        <v>5.9693000000000003E-2</v>
      </c>
    </row>
    <row r="61" spans="1:39" ht="15" customHeight="1">
      <c r="A61" s="7" t="s">
        <v>166</v>
      </c>
      <c r="B61" s="10" t="s">
        <v>53</v>
      </c>
      <c r="C61" s="9">
        <v>448</v>
      </c>
      <c r="D61" s="9">
        <v>483.67218000000003</v>
      </c>
      <c r="E61" s="9">
        <v>523.49877900000001</v>
      </c>
      <c r="F61" s="9">
        <v>565.59869400000002</v>
      </c>
      <c r="G61" s="9">
        <v>610.00720200000001</v>
      </c>
      <c r="H61" s="9">
        <v>656.94610599999999</v>
      </c>
      <c r="I61" s="9">
        <v>706.59027100000003</v>
      </c>
      <c r="J61" s="9">
        <v>759.07733199999996</v>
      </c>
      <c r="K61" s="9">
        <v>814.36389199999996</v>
      </c>
      <c r="L61" s="9">
        <v>872.57678199999998</v>
      </c>
      <c r="M61" s="9">
        <v>933.82531700000004</v>
      </c>
      <c r="N61" s="9">
        <v>998.28308100000004</v>
      </c>
      <c r="O61" s="9">
        <v>1065.908447</v>
      </c>
      <c r="P61" s="9">
        <v>1136.743774</v>
      </c>
      <c r="Q61" s="9">
        <v>1211.0913089999999</v>
      </c>
      <c r="R61" s="9">
        <v>1288.9327390000001</v>
      </c>
      <c r="S61" s="9">
        <v>1370.2232670000001</v>
      </c>
      <c r="T61" s="9">
        <v>1455.165649</v>
      </c>
      <c r="U61" s="9">
        <v>1544.055298</v>
      </c>
      <c r="V61" s="9">
        <v>1637.1094969999999</v>
      </c>
      <c r="W61" s="9">
        <v>1734.4133300000001</v>
      </c>
      <c r="X61" s="9">
        <v>1836.033447</v>
      </c>
      <c r="Y61" s="9">
        <v>1941.8082280000001</v>
      </c>
      <c r="Z61" s="9">
        <v>2051.5751949999999</v>
      </c>
      <c r="AA61" s="9">
        <v>2165.150635</v>
      </c>
      <c r="AB61" s="9">
        <v>2282.6530760000001</v>
      </c>
      <c r="AC61" s="9">
        <v>2404.1020509999998</v>
      </c>
      <c r="AD61" s="9">
        <v>2529.3447270000001</v>
      </c>
      <c r="AE61" s="9">
        <v>2658.4140619999998</v>
      </c>
      <c r="AF61" s="9">
        <v>2791.4340820000002</v>
      </c>
      <c r="AG61" s="9">
        <v>2928.4331050000001</v>
      </c>
      <c r="AH61" s="9">
        <v>3069.7385250000002</v>
      </c>
      <c r="AI61" s="9">
        <v>3215.6596679999998</v>
      </c>
      <c r="AJ61" s="9">
        <v>3367.033203</v>
      </c>
      <c r="AK61" s="9">
        <v>3524.6464839999999</v>
      </c>
      <c r="AL61" s="9">
        <v>3688.7907709999999</v>
      </c>
      <c r="AM61" s="8">
        <v>6.1575999999999999E-2</v>
      </c>
    </row>
    <row r="62" spans="1:39" ht="15" customHeight="1">
      <c r="A62" s="7" t="s">
        <v>165</v>
      </c>
      <c r="B62" s="10" t="s">
        <v>51</v>
      </c>
      <c r="C62" s="9">
        <v>124</v>
      </c>
      <c r="D62" s="9">
        <v>131.97567699999999</v>
      </c>
      <c r="E62" s="9">
        <v>142.41799900000001</v>
      </c>
      <c r="F62" s="9">
        <v>153.525452</v>
      </c>
      <c r="G62" s="9">
        <v>165.23994400000001</v>
      </c>
      <c r="H62" s="9">
        <v>176.87252799999999</v>
      </c>
      <c r="I62" s="9">
        <v>189.080353</v>
      </c>
      <c r="J62" s="9">
        <v>201.98240699999999</v>
      </c>
      <c r="K62" s="9">
        <v>215.188354</v>
      </c>
      <c r="L62" s="9">
        <v>228.35704000000001</v>
      </c>
      <c r="M62" s="9">
        <v>241.70463599999999</v>
      </c>
      <c r="N62" s="9">
        <v>255.58424400000001</v>
      </c>
      <c r="O62" s="9">
        <v>270.05688500000002</v>
      </c>
      <c r="P62" s="9">
        <v>285.117188</v>
      </c>
      <c r="Q62" s="9">
        <v>300.76025399999997</v>
      </c>
      <c r="R62" s="9">
        <v>316.917236</v>
      </c>
      <c r="S62" s="9">
        <v>334.30337500000002</v>
      </c>
      <c r="T62" s="9">
        <v>353.88891599999999</v>
      </c>
      <c r="U62" s="9">
        <v>375.56585699999999</v>
      </c>
      <c r="V62" s="9">
        <v>398.21835299999998</v>
      </c>
      <c r="W62" s="9">
        <v>421.96298200000001</v>
      </c>
      <c r="X62" s="9">
        <v>446.827606</v>
      </c>
      <c r="Y62" s="9">
        <v>472.80767800000001</v>
      </c>
      <c r="Z62" s="9">
        <v>498.89401199999998</v>
      </c>
      <c r="AA62" s="9">
        <v>527.16863999999998</v>
      </c>
      <c r="AB62" s="9">
        <v>557.65423599999997</v>
      </c>
      <c r="AC62" s="9">
        <v>588.36718800000006</v>
      </c>
      <c r="AD62" s="9">
        <v>620.54956100000004</v>
      </c>
      <c r="AE62" s="9">
        <v>654.26153599999998</v>
      </c>
      <c r="AF62" s="9">
        <v>689.56604000000004</v>
      </c>
      <c r="AG62" s="9">
        <v>726.52929700000004</v>
      </c>
      <c r="AH62" s="9">
        <v>765.22259499999996</v>
      </c>
      <c r="AI62" s="9">
        <v>805.72033699999997</v>
      </c>
      <c r="AJ62" s="9">
        <v>848.10217299999999</v>
      </c>
      <c r="AK62" s="9">
        <v>892.45202600000005</v>
      </c>
      <c r="AL62" s="9">
        <v>938.85913100000005</v>
      </c>
      <c r="AM62" s="8">
        <v>5.9404999999999999E-2</v>
      </c>
    </row>
    <row r="63" spans="1:39" ht="15" customHeight="1">
      <c r="A63" s="7" t="s">
        <v>164</v>
      </c>
      <c r="B63" s="10" t="s">
        <v>49</v>
      </c>
      <c r="C63" s="9">
        <v>110</v>
      </c>
      <c r="D63" s="9">
        <v>116.69371</v>
      </c>
      <c r="E63" s="9">
        <v>124.635582</v>
      </c>
      <c r="F63" s="9">
        <v>138.21232599999999</v>
      </c>
      <c r="G63" s="9">
        <v>152.791428</v>
      </c>
      <c r="H63" s="9">
        <v>167.954712</v>
      </c>
      <c r="I63" s="9">
        <v>183.84858700000001</v>
      </c>
      <c r="J63" s="9">
        <v>200.646759</v>
      </c>
      <c r="K63" s="9">
        <v>218.171494</v>
      </c>
      <c r="L63" s="9">
        <v>236.059021</v>
      </c>
      <c r="M63" s="9">
        <v>254.56886299999999</v>
      </c>
      <c r="N63" s="9">
        <v>274.131348</v>
      </c>
      <c r="O63" s="9">
        <v>294.853027</v>
      </c>
      <c r="P63" s="9">
        <v>316.37811299999998</v>
      </c>
      <c r="Q63" s="9">
        <v>339.56100500000002</v>
      </c>
      <c r="R63" s="9">
        <v>363.920929</v>
      </c>
      <c r="S63" s="9">
        <v>393.08175699999998</v>
      </c>
      <c r="T63" s="9">
        <v>387.22918700000002</v>
      </c>
      <c r="U63" s="9">
        <v>382.84023999999999</v>
      </c>
      <c r="V63" s="9">
        <v>383.50344799999999</v>
      </c>
      <c r="W63" s="9">
        <v>387.66720600000002</v>
      </c>
      <c r="X63" s="9">
        <v>394.28591899999998</v>
      </c>
      <c r="Y63" s="9">
        <v>402.60632299999997</v>
      </c>
      <c r="Z63" s="9">
        <v>412.40689099999997</v>
      </c>
      <c r="AA63" s="9">
        <v>423.575378</v>
      </c>
      <c r="AB63" s="9">
        <v>435.96310399999999</v>
      </c>
      <c r="AC63" s="9">
        <v>449.55883799999998</v>
      </c>
      <c r="AD63" s="9">
        <v>464.43435699999998</v>
      </c>
      <c r="AE63" s="9">
        <v>478.66381799999999</v>
      </c>
      <c r="AF63" s="9">
        <v>496.27444500000001</v>
      </c>
      <c r="AG63" s="9">
        <v>515.31488000000002</v>
      </c>
      <c r="AH63" s="9">
        <v>535.73406999999997</v>
      </c>
      <c r="AI63" s="9">
        <v>557.46911599999999</v>
      </c>
      <c r="AJ63" s="9">
        <v>580.53216599999996</v>
      </c>
      <c r="AK63" s="9">
        <v>604.903503</v>
      </c>
      <c r="AL63" s="9">
        <v>630.60992399999998</v>
      </c>
      <c r="AM63" s="8">
        <v>5.0873000000000002E-2</v>
      </c>
    </row>
    <row r="64" spans="1:39" ht="15" customHeight="1">
      <c r="A64" s="7" t="s">
        <v>163</v>
      </c>
      <c r="B64" s="10" t="s">
        <v>20</v>
      </c>
      <c r="C64" s="9">
        <v>812</v>
      </c>
      <c r="D64" s="9">
        <v>844.31591800000001</v>
      </c>
      <c r="E64" s="9">
        <v>876.875</v>
      </c>
      <c r="F64" s="9">
        <v>912.69104000000004</v>
      </c>
      <c r="G64" s="9">
        <v>951.384094</v>
      </c>
      <c r="H64" s="9">
        <v>990.53906199999994</v>
      </c>
      <c r="I64" s="9">
        <v>1030.3232419999999</v>
      </c>
      <c r="J64" s="9">
        <v>1070.50415</v>
      </c>
      <c r="K64" s="9">
        <v>1111.3378909999999</v>
      </c>
      <c r="L64" s="9">
        <v>1153.013672</v>
      </c>
      <c r="M64" s="9">
        <v>1195.6834719999999</v>
      </c>
      <c r="N64" s="9">
        <v>1239.0805660000001</v>
      </c>
      <c r="O64" s="9">
        <v>1283.0826420000001</v>
      </c>
      <c r="P64" s="9">
        <v>1327.712769</v>
      </c>
      <c r="Q64" s="9">
        <v>1372.904663</v>
      </c>
      <c r="R64" s="9">
        <v>1418.80249</v>
      </c>
      <c r="S64" s="9">
        <v>1467.8629149999999</v>
      </c>
      <c r="T64" s="9">
        <v>1484.117432</v>
      </c>
      <c r="U64" s="9">
        <v>1505.7595209999999</v>
      </c>
      <c r="V64" s="9">
        <v>1531.208862</v>
      </c>
      <c r="W64" s="9">
        <v>1559.947144</v>
      </c>
      <c r="X64" s="9">
        <v>1591.460693</v>
      </c>
      <c r="Y64" s="9">
        <v>1625.590942</v>
      </c>
      <c r="Z64" s="9">
        <v>1660.9273679999999</v>
      </c>
      <c r="AA64" s="9">
        <v>1699.1816409999999</v>
      </c>
      <c r="AB64" s="9">
        <v>1739.0623780000001</v>
      </c>
      <c r="AC64" s="9">
        <v>1779.9841309999999</v>
      </c>
      <c r="AD64" s="9">
        <v>1821.76001</v>
      </c>
      <c r="AE64" s="9">
        <v>1864.835693</v>
      </c>
      <c r="AF64" s="9">
        <v>1909.740967</v>
      </c>
      <c r="AG64" s="9">
        <v>1971.400635</v>
      </c>
      <c r="AH64" s="9">
        <v>2044.5131839999999</v>
      </c>
      <c r="AI64" s="9">
        <v>2121.156982</v>
      </c>
      <c r="AJ64" s="9">
        <v>2201.2231449999999</v>
      </c>
      <c r="AK64" s="9">
        <v>2284.810547</v>
      </c>
      <c r="AL64" s="9">
        <v>2371.9602049999999</v>
      </c>
      <c r="AM64" s="8">
        <v>3.0846999999999999E-2</v>
      </c>
    </row>
    <row r="65" spans="1:39" ht="15" customHeight="1">
      <c r="A65" s="7" t="s">
        <v>162</v>
      </c>
      <c r="B65" s="10" t="s">
        <v>53</v>
      </c>
      <c r="C65" s="9">
        <v>292</v>
      </c>
      <c r="D65" s="9">
        <v>313.45657299999999</v>
      </c>
      <c r="E65" s="9">
        <v>335.48529100000002</v>
      </c>
      <c r="F65" s="9">
        <v>358.063782</v>
      </c>
      <c r="G65" s="9">
        <v>381.18914799999999</v>
      </c>
      <c r="H65" s="9">
        <v>404.82928500000003</v>
      </c>
      <c r="I65" s="9">
        <v>428.97274800000002</v>
      </c>
      <c r="J65" s="9">
        <v>453.56341600000002</v>
      </c>
      <c r="K65" s="9">
        <v>478.56664999999998</v>
      </c>
      <c r="L65" s="9">
        <v>503.96038800000002</v>
      </c>
      <c r="M65" s="9">
        <v>529.69006300000001</v>
      </c>
      <c r="N65" s="9">
        <v>555.72760000000005</v>
      </c>
      <c r="O65" s="9">
        <v>582.13525400000003</v>
      </c>
      <c r="P65" s="9">
        <v>608.92010500000004</v>
      </c>
      <c r="Q65" s="9">
        <v>636.09667999999999</v>
      </c>
      <c r="R65" s="9">
        <v>663.63147000000004</v>
      </c>
      <c r="S65" s="9">
        <v>691.48602300000005</v>
      </c>
      <c r="T65" s="9">
        <v>719.64581299999998</v>
      </c>
      <c r="U65" s="9">
        <v>748.05383300000005</v>
      </c>
      <c r="V65" s="9">
        <v>776.65588400000001</v>
      </c>
      <c r="W65" s="9">
        <v>805.32605000000001</v>
      </c>
      <c r="X65" s="9">
        <v>833.97485400000005</v>
      </c>
      <c r="Y65" s="9">
        <v>862.60687299999995</v>
      </c>
      <c r="Z65" s="9">
        <v>891.24957300000005</v>
      </c>
      <c r="AA65" s="9">
        <v>919.86566200000004</v>
      </c>
      <c r="AB65" s="9">
        <v>948.31921399999999</v>
      </c>
      <c r="AC65" s="9">
        <v>976.37792999999999</v>
      </c>
      <c r="AD65" s="9">
        <v>1003.854919</v>
      </c>
      <c r="AE65" s="9">
        <v>1031.1116939999999</v>
      </c>
      <c r="AF65" s="9">
        <v>1058.6358640000001</v>
      </c>
      <c r="AG65" s="9">
        <v>1101.4600829999999</v>
      </c>
      <c r="AH65" s="9">
        <v>1154.4544679999999</v>
      </c>
      <c r="AI65" s="9">
        <v>1209.7583010000001</v>
      </c>
      <c r="AJ65" s="9">
        <v>1267.333374</v>
      </c>
      <c r="AK65" s="9">
        <v>1327.272827</v>
      </c>
      <c r="AL65" s="9">
        <v>1389.673828</v>
      </c>
      <c r="AM65" s="8">
        <v>4.4771999999999999E-2</v>
      </c>
    </row>
    <row r="66" spans="1:39" ht="15" customHeight="1">
      <c r="A66" s="7" t="s">
        <v>161</v>
      </c>
      <c r="B66" s="10" t="s">
        <v>51</v>
      </c>
      <c r="C66" s="9">
        <v>121</v>
      </c>
      <c r="D66" s="9">
        <v>129.52899199999999</v>
      </c>
      <c r="E66" s="9">
        <v>138.25256300000001</v>
      </c>
      <c r="F66" s="9">
        <v>147.138443</v>
      </c>
      <c r="G66" s="9">
        <v>156.17970299999999</v>
      </c>
      <c r="H66" s="9">
        <v>165.35005200000001</v>
      </c>
      <c r="I66" s="9">
        <v>174.641785</v>
      </c>
      <c r="J66" s="9">
        <v>184.04229699999999</v>
      </c>
      <c r="K66" s="9">
        <v>193.55275</v>
      </c>
      <c r="L66" s="9">
        <v>203.16629</v>
      </c>
      <c r="M66" s="9">
        <v>212.89193700000001</v>
      </c>
      <c r="N66" s="9">
        <v>222.70173600000001</v>
      </c>
      <c r="O66" s="9">
        <v>232.59227000000001</v>
      </c>
      <c r="P66" s="9">
        <v>242.556152</v>
      </c>
      <c r="Q66" s="9">
        <v>252.538895</v>
      </c>
      <c r="R66" s="9">
        <v>262.513397</v>
      </c>
      <c r="S66" s="9">
        <v>272.47906499999999</v>
      </c>
      <c r="T66" s="9">
        <v>282.43722500000001</v>
      </c>
      <c r="U66" s="9">
        <v>292.33785999999998</v>
      </c>
      <c r="V66" s="9">
        <v>302.155914</v>
      </c>
      <c r="W66" s="9">
        <v>311.93221999999997</v>
      </c>
      <c r="X66" s="9">
        <v>321.696594</v>
      </c>
      <c r="Y66" s="9">
        <v>331.49359099999998</v>
      </c>
      <c r="Z66" s="9">
        <v>341.28100599999999</v>
      </c>
      <c r="AA66" s="9">
        <v>351.095032</v>
      </c>
      <c r="AB66" s="9">
        <v>361.08099399999998</v>
      </c>
      <c r="AC66" s="9">
        <v>371.15734900000001</v>
      </c>
      <c r="AD66" s="9">
        <v>381.40429699999999</v>
      </c>
      <c r="AE66" s="9">
        <v>391.87014799999997</v>
      </c>
      <c r="AF66" s="9">
        <v>402.60226399999999</v>
      </c>
      <c r="AG66" s="9">
        <v>413.56048600000003</v>
      </c>
      <c r="AH66" s="9">
        <v>424.64370700000001</v>
      </c>
      <c r="AI66" s="9">
        <v>435.98382600000002</v>
      </c>
      <c r="AJ66" s="9">
        <v>447.60363799999999</v>
      </c>
      <c r="AK66" s="9">
        <v>459.59051499999998</v>
      </c>
      <c r="AL66" s="9">
        <v>471.947632</v>
      </c>
      <c r="AM66" s="8">
        <v>3.8760999999999997E-2</v>
      </c>
    </row>
    <row r="67" spans="1:39" ht="15" customHeight="1">
      <c r="A67" s="7" t="s">
        <v>160</v>
      </c>
      <c r="B67" s="10" t="s">
        <v>49</v>
      </c>
      <c r="C67" s="9">
        <v>399</v>
      </c>
      <c r="D67" s="9">
        <v>401.33032200000002</v>
      </c>
      <c r="E67" s="9">
        <v>403.13714599999997</v>
      </c>
      <c r="F67" s="9">
        <v>407.488831</v>
      </c>
      <c r="G67" s="9">
        <v>414.01525900000001</v>
      </c>
      <c r="H67" s="9">
        <v>420.359711</v>
      </c>
      <c r="I67" s="9">
        <v>426.70871</v>
      </c>
      <c r="J67" s="9">
        <v>432.89837599999998</v>
      </c>
      <c r="K67" s="9">
        <v>439.21856700000001</v>
      </c>
      <c r="L67" s="9">
        <v>445.887024</v>
      </c>
      <c r="M67" s="9">
        <v>453.10144000000003</v>
      </c>
      <c r="N67" s="9">
        <v>460.651276</v>
      </c>
      <c r="O67" s="9">
        <v>468.35513300000002</v>
      </c>
      <c r="P67" s="9">
        <v>476.23651100000001</v>
      </c>
      <c r="Q67" s="9">
        <v>484.26910400000003</v>
      </c>
      <c r="R67" s="9">
        <v>492.65756199999998</v>
      </c>
      <c r="S67" s="9">
        <v>503.89785799999999</v>
      </c>
      <c r="T67" s="9">
        <v>482.03439300000002</v>
      </c>
      <c r="U67" s="9">
        <v>465.36779799999999</v>
      </c>
      <c r="V67" s="9">
        <v>452.39712500000002</v>
      </c>
      <c r="W67" s="9">
        <v>442.68881199999998</v>
      </c>
      <c r="X67" s="9">
        <v>435.78930700000001</v>
      </c>
      <c r="Y67" s="9">
        <v>431.49050899999997</v>
      </c>
      <c r="Z67" s="9">
        <v>428.39685100000003</v>
      </c>
      <c r="AA67" s="9">
        <v>428.22091699999999</v>
      </c>
      <c r="AB67" s="9">
        <v>429.66220099999998</v>
      </c>
      <c r="AC67" s="9">
        <v>432.448914</v>
      </c>
      <c r="AD67" s="9">
        <v>436.50067100000001</v>
      </c>
      <c r="AE67" s="9">
        <v>441.85394300000002</v>
      </c>
      <c r="AF67" s="9">
        <v>448.50277699999998</v>
      </c>
      <c r="AG67" s="9">
        <v>456.380066</v>
      </c>
      <c r="AH67" s="9">
        <v>465.4151</v>
      </c>
      <c r="AI67" s="9">
        <v>475.41476399999999</v>
      </c>
      <c r="AJ67" s="9">
        <v>486.28619400000002</v>
      </c>
      <c r="AK67" s="9">
        <v>497.94732699999997</v>
      </c>
      <c r="AL67" s="9">
        <v>510.33883700000001</v>
      </c>
      <c r="AM67" s="8">
        <v>7.0920000000000002E-3</v>
      </c>
    </row>
    <row r="68" spans="1:39" ht="15" customHeight="1">
      <c r="A68" s="7" t="s">
        <v>159</v>
      </c>
      <c r="B68" s="6" t="s">
        <v>18</v>
      </c>
      <c r="C68" s="5">
        <v>29778</v>
      </c>
      <c r="D68" s="5">
        <v>31041.490234000001</v>
      </c>
      <c r="E68" s="5">
        <v>32482.244140999999</v>
      </c>
      <c r="F68" s="5">
        <v>33990.222655999998</v>
      </c>
      <c r="G68" s="5">
        <v>35545.351562000003</v>
      </c>
      <c r="H68" s="5">
        <v>37136.578125</v>
      </c>
      <c r="I68" s="5">
        <v>38759.246094000002</v>
      </c>
      <c r="J68" s="5">
        <v>40403.234375</v>
      </c>
      <c r="K68" s="5">
        <v>42082.65625</v>
      </c>
      <c r="L68" s="5">
        <v>43784.984375</v>
      </c>
      <c r="M68" s="5">
        <v>45534.296875</v>
      </c>
      <c r="N68" s="5">
        <v>47304.386719000002</v>
      </c>
      <c r="O68" s="5">
        <v>49100.664062000003</v>
      </c>
      <c r="P68" s="5">
        <v>50912.175780999998</v>
      </c>
      <c r="Q68" s="5">
        <v>52747.535155999998</v>
      </c>
      <c r="R68" s="5">
        <v>54613.6875</v>
      </c>
      <c r="S68" s="5">
        <v>56506.199219000002</v>
      </c>
      <c r="T68" s="5">
        <v>58410.117187999997</v>
      </c>
      <c r="U68" s="5">
        <v>60363.503905999998</v>
      </c>
      <c r="V68" s="5">
        <v>62384.332030999998</v>
      </c>
      <c r="W68" s="5">
        <v>64479.304687999997</v>
      </c>
      <c r="X68" s="5">
        <v>66632.515625</v>
      </c>
      <c r="Y68" s="5">
        <v>68841.921875</v>
      </c>
      <c r="Z68" s="5">
        <v>71100.273438000004</v>
      </c>
      <c r="AA68" s="5">
        <v>73411.914061999996</v>
      </c>
      <c r="AB68" s="5">
        <v>75779.40625</v>
      </c>
      <c r="AC68" s="5">
        <v>78219.453125</v>
      </c>
      <c r="AD68" s="5">
        <v>80735.726561999996</v>
      </c>
      <c r="AE68" s="5">
        <v>83323.796875</v>
      </c>
      <c r="AF68" s="5">
        <v>85985.757811999996</v>
      </c>
      <c r="AG68" s="5">
        <v>88714.984375</v>
      </c>
      <c r="AH68" s="5">
        <v>91509.632811999996</v>
      </c>
      <c r="AI68" s="5">
        <v>94372.679688000004</v>
      </c>
      <c r="AJ68" s="5">
        <v>97303.132811999996</v>
      </c>
      <c r="AK68" s="5">
        <v>100298.539062</v>
      </c>
      <c r="AL68" s="5">
        <v>103360.804688</v>
      </c>
      <c r="AM68" s="4">
        <v>3.6013000000000003E-2</v>
      </c>
    </row>
    <row r="71" spans="1:39" ht="15" customHeight="1">
      <c r="B71" s="6" t="s">
        <v>158</v>
      </c>
    </row>
    <row r="72" spans="1:39" ht="15" customHeight="1">
      <c r="A72" s="7" t="s">
        <v>157</v>
      </c>
      <c r="B72" s="10" t="s">
        <v>44</v>
      </c>
      <c r="C72" s="9">
        <v>6235</v>
      </c>
      <c r="D72" s="9">
        <v>6517.2841799999997</v>
      </c>
      <c r="E72" s="9">
        <v>6775.9301759999998</v>
      </c>
      <c r="F72" s="9">
        <v>7010.2172849999997</v>
      </c>
      <c r="G72" s="9">
        <v>7228.830078</v>
      </c>
      <c r="H72" s="9">
        <v>7456.7768550000001</v>
      </c>
      <c r="I72" s="9">
        <v>7688.576172</v>
      </c>
      <c r="J72" s="9">
        <v>7924.716797</v>
      </c>
      <c r="K72" s="9">
        <v>8152.7314450000003</v>
      </c>
      <c r="L72" s="9">
        <v>8424.5917969999991</v>
      </c>
      <c r="M72" s="9">
        <v>8640.7128909999992</v>
      </c>
      <c r="N72" s="9">
        <v>8829.2695309999999</v>
      </c>
      <c r="O72" s="9">
        <v>9053.8173829999996</v>
      </c>
      <c r="P72" s="9">
        <v>9279.4853519999997</v>
      </c>
      <c r="Q72" s="9">
        <v>9501.4091800000006</v>
      </c>
      <c r="R72" s="9">
        <v>9711.1796880000002</v>
      </c>
      <c r="S72" s="9">
        <v>9920.7119139999995</v>
      </c>
      <c r="T72" s="9">
        <v>10103.678711</v>
      </c>
      <c r="U72" s="9">
        <v>10286.519531</v>
      </c>
      <c r="V72" s="9">
        <v>10469.439453000001</v>
      </c>
      <c r="W72" s="9">
        <v>10650.774414</v>
      </c>
      <c r="X72" s="9">
        <v>10846.291015999999</v>
      </c>
      <c r="Y72" s="9">
        <v>11030.311523</v>
      </c>
      <c r="Z72" s="9">
        <v>11229.783203000001</v>
      </c>
      <c r="AA72" s="9">
        <v>11419.052734000001</v>
      </c>
      <c r="AB72" s="9">
        <v>11602.791015999999</v>
      </c>
      <c r="AC72" s="9">
        <v>11783.269531</v>
      </c>
      <c r="AD72" s="9">
        <v>11975.101562</v>
      </c>
      <c r="AE72" s="9">
        <v>12176.208984000001</v>
      </c>
      <c r="AF72" s="9">
        <v>12386.894531</v>
      </c>
      <c r="AG72" s="9">
        <v>12605.395508</v>
      </c>
      <c r="AH72" s="9">
        <v>12830.905273</v>
      </c>
      <c r="AI72" s="9">
        <v>13050.955078000001</v>
      </c>
      <c r="AJ72" s="9">
        <v>13270.03125</v>
      </c>
      <c r="AK72" s="9">
        <v>13487.726562</v>
      </c>
      <c r="AL72" s="9">
        <v>13701.009765999999</v>
      </c>
      <c r="AM72" s="8">
        <v>2.2093999999999999E-2</v>
      </c>
    </row>
    <row r="73" spans="1:39" ht="15" customHeight="1">
      <c r="A73" s="7" t="s">
        <v>156</v>
      </c>
      <c r="B73" s="10" t="s">
        <v>53</v>
      </c>
      <c r="C73" s="9">
        <v>3446</v>
      </c>
      <c r="D73" s="9">
        <v>3625.8779300000001</v>
      </c>
      <c r="E73" s="9">
        <v>3817.9799800000001</v>
      </c>
      <c r="F73" s="9">
        <v>4013.9624020000001</v>
      </c>
      <c r="G73" s="9">
        <v>4216.6860349999997</v>
      </c>
      <c r="H73" s="9">
        <v>4419.3544920000004</v>
      </c>
      <c r="I73" s="9">
        <v>4620.6337890000004</v>
      </c>
      <c r="J73" s="9">
        <v>4820.1601559999999</v>
      </c>
      <c r="K73" s="9">
        <v>5009.8510740000002</v>
      </c>
      <c r="L73" s="9">
        <v>5192.6210940000001</v>
      </c>
      <c r="M73" s="9">
        <v>5370.7421880000002</v>
      </c>
      <c r="N73" s="9">
        <v>5546.5649409999996</v>
      </c>
      <c r="O73" s="9">
        <v>5722.8637699999999</v>
      </c>
      <c r="P73" s="9">
        <v>5894.2939450000003</v>
      </c>
      <c r="Q73" s="9">
        <v>6065.1245120000003</v>
      </c>
      <c r="R73" s="9">
        <v>6230.8862300000001</v>
      </c>
      <c r="S73" s="9">
        <v>6379.7021480000003</v>
      </c>
      <c r="T73" s="9">
        <v>6497.9736329999996</v>
      </c>
      <c r="U73" s="9">
        <v>6610.1650390000004</v>
      </c>
      <c r="V73" s="9">
        <v>6718.6123049999997</v>
      </c>
      <c r="W73" s="9">
        <v>6823.0839839999999</v>
      </c>
      <c r="X73" s="9">
        <v>6940.4296880000002</v>
      </c>
      <c r="Y73" s="9">
        <v>7046.1577150000003</v>
      </c>
      <c r="Z73" s="9">
        <v>7161.3662109999996</v>
      </c>
      <c r="AA73" s="9">
        <v>7267.8686520000001</v>
      </c>
      <c r="AB73" s="9">
        <v>7371.0302730000003</v>
      </c>
      <c r="AC73" s="9">
        <v>7478.2612300000001</v>
      </c>
      <c r="AD73" s="9">
        <v>7593.9345700000003</v>
      </c>
      <c r="AE73" s="9">
        <v>7717.201172</v>
      </c>
      <c r="AF73" s="9">
        <v>7850.0048829999996</v>
      </c>
      <c r="AG73" s="9">
        <v>7988.5776370000003</v>
      </c>
      <c r="AH73" s="9">
        <v>8134.0649409999996</v>
      </c>
      <c r="AI73" s="9">
        <v>8278.3515619999998</v>
      </c>
      <c r="AJ73" s="9">
        <v>8423.9335940000001</v>
      </c>
      <c r="AK73" s="9">
        <v>8565.0058590000008</v>
      </c>
      <c r="AL73" s="9">
        <v>8701.1845699999994</v>
      </c>
      <c r="AM73" s="8">
        <v>2.6079999999999999E-2</v>
      </c>
    </row>
    <row r="74" spans="1:39" ht="15" customHeight="1">
      <c r="A74" s="7" t="s">
        <v>155</v>
      </c>
      <c r="B74" s="10" t="s">
        <v>51</v>
      </c>
      <c r="C74" s="9">
        <v>555</v>
      </c>
      <c r="D74" s="9">
        <v>572.34661900000003</v>
      </c>
      <c r="E74" s="9">
        <v>589.34863299999995</v>
      </c>
      <c r="F74" s="9">
        <v>602.24267599999996</v>
      </c>
      <c r="G74" s="9">
        <v>610.78320299999996</v>
      </c>
      <c r="H74" s="9">
        <v>620.15423599999997</v>
      </c>
      <c r="I74" s="9">
        <v>639.53509499999996</v>
      </c>
      <c r="J74" s="9">
        <v>659.14434800000004</v>
      </c>
      <c r="K74" s="9">
        <v>677.96093800000006</v>
      </c>
      <c r="L74" s="9">
        <v>697.01147500000002</v>
      </c>
      <c r="M74" s="9">
        <v>715.82409700000005</v>
      </c>
      <c r="N74" s="9">
        <v>733.62933299999997</v>
      </c>
      <c r="O74" s="9">
        <v>752.43866000000003</v>
      </c>
      <c r="P74" s="9">
        <v>773.14190699999995</v>
      </c>
      <c r="Q74" s="9">
        <v>793.22741699999995</v>
      </c>
      <c r="R74" s="9">
        <v>811.566956</v>
      </c>
      <c r="S74" s="9">
        <v>831.10613999999998</v>
      </c>
      <c r="T74" s="9">
        <v>851.90136700000005</v>
      </c>
      <c r="U74" s="9">
        <v>874.52984600000002</v>
      </c>
      <c r="V74" s="9">
        <v>898.40399200000002</v>
      </c>
      <c r="W74" s="9">
        <v>923.12616000000003</v>
      </c>
      <c r="X74" s="9">
        <v>948.39355499999999</v>
      </c>
      <c r="Y74" s="9">
        <v>973.83783000000005</v>
      </c>
      <c r="Z74" s="9">
        <v>1001.004578</v>
      </c>
      <c r="AA74" s="9">
        <v>1027.9241939999999</v>
      </c>
      <c r="AB74" s="9">
        <v>1054.3917240000001</v>
      </c>
      <c r="AC74" s="9">
        <v>1081.3929439999999</v>
      </c>
      <c r="AD74" s="9">
        <v>1109.5157469999999</v>
      </c>
      <c r="AE74" s="9">
        <v>1138.4104</v>
      </c>
      <c r="AF74" s="9">
        <v>1167.5958250000001</v>
      </c>
      <c r="AG74" s="9">
        <v>1197.676025</v>
      </c>
      <c r="AH74" s="9">
        <v>1228.0722659999999</v>
      </c>
      <c r="AI74" s="9">
        <v>1257.4617920000001</v>
      </c>
      <c r="AJ74" s="9">
        <v>1286.4335940000001</v>
      </c>
      <c r="AK74" s="9">
        <v>1316.6361079999999</v>
      </c>
      <c r="AL74" s="9">
        <v>1347.2677000000001</v>
      </c>
      <c r="AM74" s="8">
        <v>2.5499000000000001E-2</v>
      </c>
    </row>
    <row r="75" spans="1:39" ht="15" customHeight="1">
      <c r="A75" s="7" t="s">
        <v>154</v>
      </c>
      <c r="B75" s="10" t="s">
        <v>49</v>
      </c>
      <c r="C75" s="9">
        <v>2234</v>
      </c>
      <c r="D75" s="9">
        <v>2319.0595699999999</v>
      </c>
      <c r="E75" s="9">
        <v>2368.6015619999998</v>
      </c>
      <c r="F75" s="9">
        <v>2394.0122070000002</v>
      </c>
      <c r="G75" s="9">
        <v>2401.3610840000001</v>
      </c>
      <c r="H75" s="9">
        <v>2417.2680660000001</v>
      </c>
      <c r="I75" s="9">
        <v>2428.406982</v>
      </c>
      <c r="J75" s="9">
        <v>2445.4123540000001</v>
      </c>
      <c r="K75" s="9">
        <v>2464.9194339999999</v>
      </c>
      <c r="L75" s="9">
        <v>2534.9589839999999</v>
      </c>
      <c r="M75" s="9">
        <v>2554.1459960000002</v>
      </c>
      <c r="N75" s="9">
        <v>2549.0747070000002</v>
      </c>
      <c r="O75" s="9">
        <v>2578.514893</v>
      </c>
      <c r="P75" s="9">
        <v>2612.0495609999998</v>
      </c>
      <c r="Q75" s="9">
        <v>2643.056885</v>
      </c>
      <c r="R75" s="9">
        <v>2668.726807</v>
      </c>
      <c r="S75" s="9">
        <v>2709.9040530000002</v>
      </c>
      <c r="T75" s="9">
        <v>2753.803711</v>
      </c>
      <c r="U75" s="9">
        <v>2801.8242190000001</v>
      </c>
      <c r="V75" s="9">
        <v>2852.4228520000001</v>
      </c>
      <c r="W75" s="9">
        <v>2904.5642090000001</v>
      </c>
      <c r="X75" s="9">
        <v>2957.4677729999999</v>
      </c>
      <c r="Y75" s="9">
        <v>3010.3159179999998</v>
      </c>
      <c r="Z75" s="9">
        <v>3067.4128420000002</v>
      </c>
      <c r="AA75" s="9">
        <v>3123.2602539999998</v>
      </c>
      <c r="AB75" s="9">
        <v>3177.369385</v>
      </c>
      <c r="AC75" s="9">
        <v>3223.6154790000001</v>
      </c>
      <c r="AD75" s="9">
        <v>3271.6513669999999</v>
      </c>
      <c r="AE75" s="9">
        <v>3320.5974120000001</v>
      </c>
      <c r="AF75" s="9">
        <v>3369.2939449999999</v>
      </c>
      <c r="AG75" s="9">
        <v>3419.1416020000001</v>
      </c>
      <c r="AH75" s="9">
        <v>3468.7687989999999</v>
      </c>
      <c r="AI75" s="9">
        <v>3515.1411130000001</v>
      </c>
      <c r="AJ75" s="9">
        <v>3559.6640619999998</v>
      </c>
      <c r="AK75" s="9">
        <v>3606.0852049999999</v>
      </c>
      <c r="AL75" s="9">
        <v>3652.5571289999998</v>
      </c>
      <c r="AM75" s="8">
        <v>1.345E-2</v>
      </c>
    </row>
    <row r="76" spans="1:39" ht="15" customHeight="1">
      <c r="A76" s="7" t="s">
        <v>153</v>
      </c>
      <c r="B76" s="10" t="s">
        <v>42</v>
      </c>
      <c r="C76" s="9">
        <v>797</v>
      </c>
      <c r="D76" s="9">
        <v>814.31341599999996</v>
      </c>
      <c r="E76" s="9">
        <v>832.54174799999998</v>
      </c>
      <c r="F76" s="9">
        <v>850.93450900000005</v>
      </c>
      <c r="G76" s="9">
        <v>868.08532700000001</v>
      </c>
      <c r="H76" s="9">
        <v>884.36328100000003</v>
      </c>
      <c r="I76" s="9">
        <v>899.87091099999998</v>
      </c>
      <c r="J76" s="9">
        <v>915.00018299999999</v>
      </c>
      <c r="K76" s="9">
        <v>930.10821499999997</v>
      </c>
      <c r="L76" s="9">
        <v>945.30841099999998</v>
      </c>
      <c r="M76" s="9">
        <v>960.37695299999996</v>
      </c>
      <c r="N76" s="9">
        <v>975.49829099999999</v>
      </c>
      <c r="O76" s="9">
        <v>991.31237799999997</v>
      </c>
      <c r="P76" s="9">
        <v>1006.232849</v>
      </c>
      <c r="Q76" s="9">
        <v>1024.769775</v>
      </c>
      <c r="R76" s="9">
        <v>1044.1087649999999</v>
      </c>
      <c r="S76" s="9">
        <v>1068.7189940000001</v>
      </c>
      <c r="T76" s="9">
        <v>1094.1195070000001</v>
      </c>
      <c r="U76" s="9">
        <v>1120.505737</v>
      </c>
      <c r="V76" s="9">
        <v>1147.934448</v>
      </c>
      <c r="W76" s="9">
        <v>1176.325073</v>
      </c>
      <c r="X76" s="9">
        <v>1205.3436280000001</v>
      </c>
      <c r="Y76" s="9">
        <v>1235.2358400000001</v>
      </c>
      <c r="Z76" s="9">
        <v>1266.1448969999999</v>
      </c>
      <c r="AA76" s="9">
        <v>1298.1407469999999</v>
      </c>
      <c r="AB76" s="9">
        <v>1329.5070800000001</v>
      </c>
      <c r="AC76" s="9">
        <v>1364.8549800000001</v>
      </c>
      <c r="AD76" s="9">
        <v>1401.499634</v>
      </c>
      <c r="AE76" s="9">
        <v>1439.491943</v>
      </c>
      <c r="AF76" s="9">
        <v>1478.8847659999999</v>
      </c>
      <c r="AG76" s="9">
        <v>1519.7332759999999</v>
      </c>
      <c r="AH76" s="9">
        <v>1562.0948490000001</v>
      </c>
      <c r="AI76" s="9">
        <v>1606.029053</v>
      </c>
      <c r="AJ76" s="9">
        <v>1651.5981449999999</v>
      </c>
      <c r="AK76" s="9">
        <v>1698.8664550000001</v>
      </c>
      <c r="AL76" s="9">
        <v>1747.9021</v>
      </c>
      <c r="AM76" s="8">
        <v>2.2720000000000001E-2</v>
      </c>
    </row>
    <row r="77" spans="1:39" ht="15" customHeight="1">
      <c r="A77" s="7" t="s">
        <v>152</v>
      </c>
      <c r="B77" s="10" t="s">
        <v>53</v>
      </c>
      <c r="C77" s="9">
        <v>314</v>
      </c>
      <c r="D77" s="9">
        <v>320.90008499999999</v>
      </c>
      <c r="E77" s="9">
        <v>328.37051400000001</v>
      </c>
      <c r="F77" s="9">
        <v>336.26971400000002</v>
      </c>
      <c r="G77" s="9">
        <v>343.67099000000002</v>
      </c>
      <c r="H77" s="9">
        <v>350.793182</v>
      </c>
      <c r="I77" s="9">
        <v>357.69940200000002</v>
      </c>
      <c r="J77" s="9">
        <v>364.70428500000003</v>
      </c>
      <c r="K77" s="9">
        <v>371.83026100000001</v>
      </c>
      <c r="L77" s="9">
        <v>379.05014</v>
      </c>
      <c r="M77" s="9">
        <v>386.29541</v>
      </c>
      <c r="N77" s="9">
        <v>393.511414</v>
      </c>
      <c r="O77" s="9">
        <v>400.94512900000001</v>
      </c>
      <c r="P77" s="9">
        <v>408.62274200000002</v>
      </c>
      <c r="Q77" s="9">
        <v>416.60351600000001</v>
      </c>
      <c r="R77" s="9">
        <v>424.91039999999998</v>
      </c>
      <c r="S77" s="9">
        <v>436.73355099999998</v>
      </c>
      <c r="T77" s="9">
        <v>448.902466</v>
      </c>
      <c r="U77" s="9">
        <v>461.51687600000002</v>
      </c>
      <c r="V77" s="9">
        <v>474.602081</v>
      </c>
      <c r="W77" s="9">
        <v>488.11086999999998</v>
      </c>
      <c r="X77" s="9">
        <v>501.86407500000001</v>
      </c>
      <c r="Y77" s="9">
        <v>515.98706100000004</v>
      </c>
      <c r="Z77" s="9">
        <v>530.55041500000004</v>
      </c>
      <c r="AA77" s="9">
        <v>545.58587599999998</v>
      </c>
      <c r="AB77" s="9">
        <v>560.21179199999995</v>
      </c>
      <c r="AC77" s="9">
        <v>577.41394000000003</v>
      </c>
      <c r="AD77" s="9">
        <v>595.22094700000002</v>
      </c>
      <c r="AE77" s="9">
        <v>613.65594499999997</v>
      </c>
      <c r="AF77" s="9">
        <v>632.74285899999995</v>
      </c>
      <c r="AG77" s="9">
        <v>652.506531</v>
      </c>
      <c r="AH77" s="9">
        <v>672.97326699999996</v>
      </c>
      <c r="AI77" s="9">
        <v>694.16949499999998</v>
      </c>
      <c r="AJ77" s="9">
        <v>716.12396200000001</v>
      </c>
      <c r="AK77" s="9">
        <v>738.86517300000003</v>
      </c>
      <c r="AL77" s="9">
        <v>762.42443800000001</v>
      </c>
      <c r="AM77" s="8">
        <v>2.5779E-2</v>
      </c>
    </row>
    <row r="78" spans="1:39" ht="15" customHeight="1">
      <c r="A78" s="7" t="s">
        <v>151</v>
      </c>
      <c r="B78" s="10" t="s">
        <v>51</v>
      </c>
      <c r="C78" s="9">
        <v>97</v>
      </c>
      <c r="D78" s="9">
        <v>102.62593099999999</v>
      </c>
      <c r="E78" s="9">
        <v>109.072639</v>
      </c>
      <c r="F78" s="9">
        <v>115.792709</v>
      </c>
      <c r="G78" s="9">
        <v>122.390182</v>
      </c>
      <c r="H78" s="9">
        <v>129.031509</v>
      </c>
      <c r="I78" s="9">
        <v>135.74374399999999</v>
      </c>
      <c r="J78" s="9">
        <v>142.681061</v>
      </c>
      <c r="K78" s="9">
        <v>149.862595</v>
      </c>
      <c r="L78" s="9">
        <v>157.28076200000001</v>
      </c>
      <c r="M78" s="9">
        <v>164.905991</v>
      </c>
      <c r="N78" s="9">
        <v>172.713516</v>
      </c>
      <c r="O78" s="9">
        <v>180.84123199999999</v>
      </c>
      <c r="P78" s="9">
        <v>189.31402600000001</v>
      </c>
      <c r="Q78" s="9">
        <v>198.17764299999999</v>
      </c>
      <c r="R78" s="9">
        <v>207.459091</v>
      </c>
      <c r="S78" s="9">
        <v>217.562546</v>
      </c>
      <c r="T78" s="9">
        <v>228.06336999999999</v>
      </c>
      <c r="U78" s="9">
        <v>239.03121899999999</v>
      </c>
      <c r="V78" s="9">
        <v>250.49418600000001</v>
      </c>
      <c r="W78" s="9">
        <v>262.43661500000002</v>
      </c>
      <c r="X78" s="9">
        <v>274.75933800000001</v>
      </c>
      <c r="Y78" s="9">
        <v>287.55007899999998</v>
      </c>
      <c r="Z78" s="9">
        <v>300.86520400000001</v>
      </c>
      <c r="AA78" s="9">
        <v>314.73840300000001</v>
      </c>
      <c r="AB78" s="9">
        <v>328.57254</v>
      </c>
      <c r="AC78" s="9">
        <v>343.20547499999998</v>
      </c>
      <c r="AD78" s="9">
        <v>358.44000199999999</v>
      </c>
      <c r="AE78" s="9">
        <v>374.30126999999999</v>
      </c>
      <c r="AF78" s="9">
        <v>390.81573500000002</v>
      </c>
      <c r="AG78" s="9">
        <v>408.010651</v>
      </c>
      <c r="AH78" s="9">
        <v>425.91467299999999</v>
      </c>
      <c r="AI78" s="9">
        <v>444.55764799999997</v>
      </c>
      <c r="AJ78" s="9">
        <v>463.97052000000002</v>
      </c>
      <c r="AK78" s="9">
        <v>484.18566900000002</v>
      </c>
      <c r="AL78" s="9">
        <v>505.23684700000001</v>
      </c>
      <c r="AM78" s="8">
        <v>4.7996999999999998E-2</v>
      </c>
    </row>
    <row r="79" spans="1:39" ht="15" customHeight="1">
      <c r="A79" s="7" t="s">
        <v>150</v>
      </c>
      <c r="B79" s="10" t="s">
        <v>49</v>
      </c>
      <c r="C79" s="9">
        <v>386</v>
      </c>
      <c r="D79" s="9">
        <v>390.78741500000001</v>
      </c>
      <c r="E79" s="9">
        <v>395.09860200000003</v>
      </c>
      <c r="F79" s="9">
        <v>398.87207000000001</v>
      </c>
      <c r="G79" s="9">
        <v>402.02413899999999</v>
      </c>
      <c r="H79" s="9">
        <v>404.53860500000002</v>
      </c>
      <c r="I79" s="9">
        <v>406.42776500000002</v>
      </c>
      <c r="J79" s="9">
        <v>407.61483800000002</v>
      </c>
      <c r="K79" s="9">
        <v>408.415344</v>
      </c>
      <c r="L79" s="9">
        <v>408.97747800000002</v>
      </c>
      <c r="M79" s="9">
        <v>409.175568</v>
      </c>
      <c r="N79" s="9">
        <v>409.273346</v>
      </c>
      <c r="O79" s="9">
        <v>409.52596999999997</v>
      </c>
      <c r="P79" s="9">
        <v>408.29608200000001</v>
      </c>
      <c r="Q79" s="9">
        <v>409.98870799999997</v>
      </c>
      <c r="R79" s="9">
        <v>411.73928799999999</v>
      </c>
      <c r="S79" s="9">
        <v>414.42288200000002</v>
      </c>
      <c r="T79" s="9">
        <v>417.15368699999999</v>
      </c>
      <c r="U79" s="9">
        <v>419.95764200000002</v>
      </c>
      <c r="V79" s="9">
        <v>422.83822600000002</v>
      </c>
      <c r="W79" s="9">
        <v>425.77761800000002</v>
      </c>
      <c r="X79" s="9">
        <v>428.72018400000002</v>
      </c>
      <c r="Y79" s="9">
        <v>431.698669</v>
      </c>
      <c r="Z79" s="9">
        <v>434.729218</v>
      </c>
      <c r="AA79" s="9">
        <v>437.81649800000002</v>
      </c>
      <c r="AB79" s="9">
        <v>440.72271699999999</v>
      </c>
      <c r="AC79" s="9">
        <v>444.23553500000003</v>
      </c>
      <c r="AD79" s="9">
        <v>447.83865400000002</v>
      </c>
      <c r="AE79" s="9">
        <v>451.53466800000001</v>
      </c>
      <c r="AF79" s="9">
        <v>455.326233</v>
      </c>
      <c r="AG79" s="9">
        <v>459.21603399999998</v>
      </c>
      <c r="AH79" s="9">
        <v>463.20693999999997</v>
      </c>
      <c r="AI79" s="9">
        <v>467.30181900000002</v>
      </c>
      <c r="AJ79" s="9">
        <v>471.50372299999998</v>
      </c>
      <c r="AK79" s="9">
        <v>475.81564300000002</v>
      </c>
      <c r="AL79" s="9">
        <v>480.240906</v>
      </c>
      <c r="AM79" s="8">
        <v>6.0809999999999996E-3</v>
      </c>
    </row>
    <row r="80" spans="1:39" ht="15" customHeight="1">
      <c r="A80" s="7" t="s">
        <v>149</v>
      </c>
      <c r="B80" s="10" t="s">
        <v>40</v>
      </c>
      <c r="C80" s="9">
        <v>620</v>
      </c>
      <c r="D80" s="9">
        <v>662.51617399999998</v>
      </c>
      <c r="E80" s="9">
        <v>709.97198500000002</v>
      </c>
      <c r="F80" s="9">
        <v>759.43029799999999</v>
      </c>
      <c r="G80" s="9">
        <v>810.13964799999997</v>
      </c>
      <c r="H80" s="9">
        <v>862.19079599999998</v>
      </c>
      <c r="I80" s="9">
        <v>915.45288100000005</v>
      </c>
      <c r="J80" s="9">
        <v>970.04089399999998</v>
      </c>
      <c r="K80" s="9">
        <v>1014.695557</v>
      </c>
      <c r="L80" s="9">
        <v>1060.437866</v>
      </c>
      <c r="M80" s="9">
        <v>1060.2436520000001</v>
      </c>
      <c r="N80" s="9">
        <v>1126.179932</v>
      </c>
      <c r="O80" s="9">
        <v>1164.8691409999999</v>
      </c>
      <c r="P80" s="9">
        <v>1219.41626</v>
      </c>
      <c r="Q80" s="9">
        <v>1275.0668949999999</v>
      </c>
      <c r="R80" s="9">
        <v>1332.707764</v>
      </c>
      <c r="S80" s="9">
        <v>1392.761475</v>
      </c>
      <c r="T80" s="9">
        <v>1454.1951899999999</v>
      </c>
      <c r="U80" s="9">
        <v>1517.5020750000001</v>
      </c>
      <c r="V80" s="9">
        <v>1582.6166989999999</v>
      </c>
      <c r="W80" s="9">
        <v>1649.5938719999999</v>
      </c>
      <c r="X80" s="9">
        <v>1718.5974120000001</v>
      </c>
      <c r="Y80" s="9">
        <v>1788.8179929999999</v>
      </c>
      <c r="Z80" s="9">
        <v>1860.8428960000001</v>
      </c>
      <c r="AA80" s="9">
        <v>1934.5357670000001</v>
      </c>
      <c r="AB80" s="9">
        <v>2009.7741699999999</v>
      </c>
      <c r="AC80" s="9">
        <v>2087.841797</v>
      </c>
      <c r="AD80" s="9">
        <v>2167.7216800000001</v>
      </c>
      <c r="AE80" s="9">
        <v>2249.599365</v>
      </c>
      <c r="AF80" s="9">
        <v>2333.423828</v>
      </c>
      <c r="AG80" s="9">
        <v>2418.813721</v>
      </c>
      <c r="AH80" s="9">
        <v>2506.001221</v>
      </c>
      <c r="AI80" s="9">
        <v>2595.7226559999999</v>
      </c>
      <c r="AJ80" s="9">
        <v>2688.2048340000001</v>
      </c>
      <c r="AK80" s="9">
        <v>2783.4541020000001</v>
      </c>
      <c r="AL80" s="9">
        <v>2881.3171390000002</v>
      </c>
      <c r="AM80" s="8">
        <v>4.4181999999999999E-2</v>
      </c>
    </row>
    <row r="81" spans="1:39" ht="15" customHeight="1">
      <c r="A81" s="7" t="s">
        <v>148</v>
      </c>
      <c r="B81" s="10" t="s">
        <v>53</v>
      </c>
      <c r="C81" s="9">
        <v>362</v>
      </c>
      <c r="D81" s="9">
        <v>386.693085</v>
      </c>
      <c r="E81" s="9">
        <v>415.280914</v>
      </c>
      <c r="F81" s="9">
        <v>444.85290500000002</v>
      </c>
      <c r="G81" s="9">
        <v>475.288025</v>
      </c>
      <c r="H81" s="9">
        <v>506.77801499999998</v>
      </c>
      <c r="I81" s="9">
        <v>539.19940199999996</v>
      </c>
      <c r="J81" s="9">
        <v>572.559753</v>
      </c>
      <c r="K81" s="9">
        <v>606.86779799999999</v>
      </c>
      <c r="L81" s="9">
        <v>642.16143799999998</v>
      </c>
      <c r="M81" s="9">
        <v>678.33905000000004</v>
      </c>
      <c r="N81" s="9">
        <v>715.45538299999998</v>
      </c>
      <c r="O81" s="9">
        <v>753.59027100000003</v>
      </c>
      <c r="P81" s="9">
        <v>792.73840299999995</v>
      </c>
      <c r="Q81" s="9">
        <v>832.67431599999998</v>
      </c>
      <c r="R81" s="9">
        <v>873.847351</v>
      </c>
      <c r="S81" s="9">
        <v>915.10797100000002</v>
      </c>
      <c r="T81" s="9">
        <v>957.167236</v>
      </c>
      <c r="U81" s="9">
        <v>1000.376099</v>
      </c>
      <c r="V81" s="9">
        <v>1044.643188</v>
      </c>
      <c r="W81" s="9">
        <v>1089.996948</v>
      </c>
      <c r="X81" s="9">
        <v>1136.4799800000001</v>
      </c>
      <c r="Y81" s="9">
        <v>1183.706543</v>
      </c>
      <c r="Z81" s="9">
        <v>1231.401245</v>
      </c>
      <c r="AA81" s="9">
        <v>1279.8764650000001</v>
      </c>
      <c r="AB81" s="9">
        <v>1329.238159</v>
      </c>
      <c r="AC81" s="9">
        <v>1379.3572999999999</v>
      </c>
      <c r="AD81" s="9">
        <v>1430.118774</v>
      </c>
      <c r="AE81" s="9">
        <v>1481.658081</v>
      </c>
      <c r="AF81" s="9">
        <v>1533.873413</v>
      </c>
      <c r="AG81" s="9">
        <v>1586.3292240000001</v>
      </c>
      <c r="AH81" s="9">
        <v>1639.2017820000001</v>
      </c>
      <c r="AI81" s="9">
        <v>1693.169678</v>
      </c>
      <c r="AJ81" s="9">
        <v>1748.3979489999999</v>
      </c>
      <c r="AK81" s="9">
        <v>1804.829712</v>
      </c>
      <c r="AL81" s="9">
        <v>1862.246582</v>
      </c>
      <c r="AM81" s="8">
        <v>4.7317999999999999E-2</v>
      </c>
    </row>
    <row r="82" spans="1:39" ht="15" customHeight="1">
      <c r="A82" s="7" t="s">
        <v>147</v>
      </c>
      <c r="B82" s="10" t="s">
        <v>51</v>
      </c>
      <c r="C82" s="9">
        <v>30</v>
      </c>
      <c r="D82" s="9">
        <v>36.723846000000002</v>
      </c>
      <c r="E82" s="9">
        <v>44.355713000000002</v>
      </c>
      <c r="F82" s="9">
        <v>52.8508</v>
      </c>
      <c r="G82" s="9">
        <v>61.601086000000002</v>
      </c>
      <c r="H82" s="9">
        <v>70.589637999999994</v>
      </c>
      <c r="I82" s="9">
        <v>79.820762999999999</v>
      </c>
      <c r="J82" s="9">
        <v>89.300369000000003</v>
      </c>
      <c r="K82" s="9">
        <v>99.116966000000005</v>
      </c>
      <c r="L82" s="9">
        <v>109.28074599999999</v>
      </c>
      <c r="M82" s="9">
        <v>119.67720799999999</v>
      </c>
      <c r="N82" s="9">
        <v>130.431793</v>
      </c>
      <c r="O82" s="9">
        <v>141.554123</v>
      </c>
      <c r="P82" s="9">
        <v>153.098602</v>
      </c>
      <c r="Q82" s="9">
        <v>164.94645700000001</v>
      </c>
      <c r="R82" s="9">
        <v>177.39370700000001</v>
      </c>
      <c r="S82" s="9">
        <v>190.864182</v>
      </c>
      <c r="T82" s="9">
        <v>204.794678</v>
      </c>
      <c r="U82" s="9">
        <v>219.28462200000001</v>
      </c>
      <c r="V82" s="9">
        <v>234.35581999999999</v>
      </c>
      <c r="W82" s="9">
        <v>250.030396</v>
      </c>
      <c r="X82" s="9">
        <v>266.395081</v>
      </c>
      <c r="Y82" s="9">
        <v>283.16589399999998</v>
      </c>
      <c r="Z82" s="9">
        <v>300.93679800000001</v>
      </c>
      <c r="AA82" s="9">
        <v>319.40704299999999</v>
      </c>
      <c r="AB82" s="9">
        <v>338.58081099999998</v>
      </c>
      <c r="AC82" s="9">
        <v>358.49206500000003</v>
      </c>
      <c r="AD82" s="9">
        <v>379.26229899999998</v>
      </c>
      <c r="AE82" s="9">
        <v>400.92901599999999</v>
      </c>
      <c r="AF82" s="9">
        <v>423.53106700000001</v>
      </c>
      <c r="AG82" s="9">
        <v>447.10891700000002</v>
      </c>
      <c r="AH82" s="9">
        <v>471.70526100000001</v>
      </c>
      <c r="AI82" s="9">
        <v>497.363831</v>
      </c>
      <c r="AJ82" s="9">
        <v>524.13110400000005</v>
      </c>
      <c r="AK82" s="9">
        <v>552.05542000000003</v>
      </c>
      <c r="AL82" s="9">
        <v>581.18658400000004</v>
      </c>
      <c r="AM82" s="8">
        <v>8.4614999999999996E-2</v>
      </c>
    </row>
    <row r="83" spans="1:39" ht="15" customHeight="1">
      <c r="A83" s="7" t="s">
        <v>146</v>
      </c>
      <c r="B83" s="10" t="s">
        <v>49</v>
      </c>
      <c r="C83" s="9">
        <v>228</v>
      </c>
      <c r="D83" s="9">
        <v>239.099243</v>
      </c>
      <c r="E83" s="9">
        <v>250.33535800000001</v>
      </c>
      <c r="F83" s="9">
        <v>261.726562</v>
      </c>
      <c r="G83" s="9">
        <v>273.25058000000001</v>
      </c>
      <c r="H83" s="9">
        <v>284.823151</v>
      </c>
      <c r="I83" s="9">
        <v>296.43270899999999</v>
      </c>
      <c r="J83" s="9">
        <v>308.18075599999997</v>
      </c>
      <c r="K83" s="9">
        <v>308.710846</v>
      </c>
      <c r="L83" s="9">
        <v>308.99563599999999</v>
      </c>
      <c r="M83" s="9">
        <v>262.22738600000002</v>
      </c>
      <c r="N83" s="9">
        <v>280.29269399999998</v>
      </c>
      <c r="O83" s="9">
        <v>269.72473100000002</v>
      </c>
      <c r="P83" s="9">
        <v>273.57925399999999</v>
      </c>
      <c r="Q83" s="9">
        <v>277.44604500000003</v>
      </c>
      <c r="R83" s="9">
        <v>281.46664399999997</v>
      </c>
      <c r="S83" s="9">
        <v>286.78927599999997</v>
      </c>
      <c r="T83" s="9">
        <v>292.23324600000001</v>
      </c>
      <c r="U83" s="9">
        <v>297.84130900000002</v>
      </c>
      <c r="V83" s="9">
        <v>303.61773699999998</v>
      </c>
      <c r="W83" s="9">
        <v>309.56652800000001</v>
      </c>
      <c r="X83" s="9">
        <v>315.72247299999998</v>
      </c>
      <c r="Y83" s="9">
        <v>321.94555700000001</v>
      </c>
      <c r="Z83" s="9">
        <v>328.50485200000003</v>
      </c>
      <c r="AA83" s="9">
        <v>335.25228900000002</v>
      </c>
      <c r="AB83" s="9">
        <v>341.95513899999997</v>
      </c>
      <c r="AC83" s="9">
        <v>349.99237099999999</v>
      </c>
      <c r="AD83" s="9">
        <v>358.34060699999998</v>
      </c>
      <c r="AE83" s="9">
        <v>367.01214599999997</v>
      </c>
      <c r="AF83" s="9">
        <v>376.019409</v>
      </c>
      <c r="AG83" s="9">
        <v>385.375519</v>
      </c>
      <c r="AH83" s="9">
        <v>395.09414700000002</v>
      </c>
      <c r="AI83" s="9">
        <v>405.18933099999998</v>
      </c>
      <c r="AJ83" s="9">
        <v>415.67575099999999</v>
      </c>
      <c r="AK83" s="9">
        <v>426.56878699999999</v>
      </c>
      <c r="AL83" s="9">
        <v>437.88412499999998</v>
      </c>
      <c r="AM83" s="8">
        <v>1.7956E-2</v>
      </c>
    </row>
    <row r="84" spans="1:39" ht="15" customHeight="1">
      <c r="A84" s="7" t="s">
        <v>145</v>
      </c>
      <c r="B84" s="10" t="s">
        <v>38</v>
      </c>
      <c r="C84" s="9">
        <v>1272</v>
      </c>
      <c r="D84" s="9">
        <v>1340.746948</v>
      </c>
      <c r="E84" s="9">
        <v>1421.420288</v>
      </c>
      <c r="F84" s="9">
        <v>1505.4624020000001</v>
      </c>
      <c r="G84" s="9">
        <v>1590.2114260000001</v>
      </c>
      <c r="H84" s="9">
        <v>1664.4548339999999</v>
      </c>
      <c r="I84" s="9">
        <v>1739.45874</v>
      </c>
      <c r="J84" s="9">
        <v>1815.409668</v>
      </c>
      <c r="K84" s="9">
        <v>1892.8054199999999</v>
      </c>
      <c r="L84" s="9">
        <v>1956.769043</v>
      </c>
      <c r="M84" s="9">
        <v>2043.9533690000001</v>
      </c>
      <c r="N84" s="9">
        <v>2110.8972170000002</v>
      </c>
      <c r="O84" s="9">
        <v>2182.703857</v>
      </c>
      <c r="P84" s="9">
        <v>2274.3159179999998</v>
      </c>
      <c r="Q84" s="9">
        <v>2368.7265619999998</v>
      </c>
      <c r="R84" s="9">
        <v>2464.5139159999999</v>
      </c>
      <c r="S84" s="9">
        <v>2567.6926269999999</v>
      </c>
      <c r="T84" s="9">
        <v>2673.7534179999998</v>
      </c>
      <c r="U84" s="9">
        <v>2782.8657229999999</v>
      </c>
      <c r="V84" s="9">
        <v>2894.9653320000002</v>
      </c>
      <c r="W84" s="9">
        <v>3010.1342770000001</v>
      </c>
      <c r="X84" s="9">
        <v>3128.0341800000001</v>
      </c>
      <c r="Y84" s="9">
        <v>3248.328125</v>
      </c>
      <c r="Z84" s="9">
        <v>3372.4472660000001</v>
      </c>
      <c r="AA84" s="9">
        <v>3497.443115</v>
      </c>
      <c r="AB84" s="9">
        <v>3622.35376</v>
      </c>
      <c r="AC84" s="9">
        <v>3750.767578</v>
      </c>
      <c r="AD84" s="9">
        <v>3882.7102049999999</v>
      </c>
      <c r="AE84" s="9">
        <v>4017.0563959999999</v>
      </c>
      <c r="AF84" s="9">
        <v>4154.6533200000003</v>
      </c>
      <c r="AG84" s="9">
        <v>4295.3022460000002</v>
      </c>
      <c r="AH84" s="9">
        <v>4439.0400390000004</v>
      </c>
      <c r="AI84" s="9">
        <v>4600.8959960000002</v>
      </c>
      <c r="AJ84" s="9">
        <v>4800.7910160000001</v>
      </c>
      <c r="AK84" s="9">
        <v>5009.4663090000004</v>
      </c>
      <c r="AL84" s="9">
        <v>5227.3847660000001</v>
      </c>
      <c r="AM84" s="8">
        <v>4.0832E-2</v>
      </c>
    </row>
    <row r="85" spans="1:39" ht="15" customHeight="1">
      <c r="A85" s="7" t="s">
        <v>144</v>
      </c>
      <c r="B85" s="10" t="s">
        <v>53</v>
      </c>
      <c r="C85" s="9">
        <v>753</v>
      </c>
      <c r="D85" s="9">
        <v>781.48925799999995</v>
      </c>
      <c r="E85" s="9">
        <v>821.28949</v>
      </c>
      <c r="F85" s="9">
        <v>863.54553199999998</v>
      </c>
      <c r="G85" s="9">
        <v>905.50598100000002</v>
      </c>
      <c r="H85" s="9">
        <v>950.36187700000005</v>
      </c>
      <c r="I85" s="9">
        <v>996.044128</v>
      </c>
      <c r="J85" s="9">
        <v>1044.269043</v>
      </c>
      <c r="K85" s="9">
        <v>1095.5585940000001</v>
      </c>
      <c r="L85" s="9">
        <v>1147.9616699999999</v>
      </c>
      <c r="M85" s="9">
        <v>1200.408447</v>
      </c>
      <c r="N85" s="9">
        <v>1254.666504</v>
      </c>
      <c r="O85" s="9">
        <v>1311.579346</v>
      </c>
      <c r="P85" s="9">
        <v>1370.12915</v>
      </c>
      <c r="Q85" s="9">
        <v>1429.694702</v>
      </c>
      <c r="R85" s="9">
        <v>1489.515259</v>
      </c>
      <c r="S85" s="9">
        <v>1551.088135</v>
      </c>
      <c r="T85" s="9">
        <v>1614.2680660000001</v>
      </c>
      <c r="U85" s="9">
        <v>1679.080322</v>
      </c>
      <c r="V85" s="9">
        <v>1745.5195309999999</v>
      </c>
      <c r="W85" s="9">
        <v>1813.3029790000001</v>
      </c>
      <c r="X85" s="9">
        <v>1881.9921879999999</v>
      </c>
      <c r="Y85" s="9">
        <v>1951.3466800000001</v>
      </c>
      <c r="Z85" s="9">
        <v>2022.205322</v>
      </c>
      <c r="AA85" s="9">
        <v>2091.9260250000002</v>
      </c>
      <c r="AB85" s="9">
        <v>2161.2299800000001</v>
      </c>
      <c r="AC85" s="9">
        <v>2230.9621579999998</v>
      </c>
      <c r="AD85" s="9">
        <v>2302.0739749999998</v>
      </c>
      <c r="AE85" s="9">
        <v>2373.3706050000001</v>
      </c>
      <c r="AF85" s="9">
        <v>2445.6208499999998</v>
      </c>
      <c r="AG85" s="9">
        <v>2518.5166020000001</v>
      </c>
      <c r="AH85" s="9">
        <v>2591.9772950000001</v>
      </c>
      <c r="AI85" s="9">
        <v>2680.928711</v>
      </c>
      <c r="AJ85" s="9">
        <v>2805.1889649999998</v>
      </c>
      <c r="AK85" s="9">
        <v>2935.3813479999999</v>
      </c>
      <c r="AL85" s="9">
        <v>3071.7924800000001</v>
      </c>
      <c r="AM85" s="8">
        <v>4.1080999999999999E-2</v>
      </c>
    </row>
    <row r="86" spans="1:39" ht="15" customHeight="1">
      <c r="A86" s="7" t="s">
        <v>143</v>
      </c>
      <c r="B86" s="10" t="s">
        <v>51</v>
      </c>
      <c r="C86" s="9">
        <v>127</v>
      </c>
      <c r="D86" s="9">
        <v>138.872818</v>
      </c>
      <c r="E86" s="9">
        <v>150.795761</v>
      </c>
      <c r="F86" s="9">
        <v>162.94276400000001</v>
      </c>
      <c r="G86" s="9">
        <v>175.420288</v>
      </c>
      <c r="H86" s="9">
        <v>188.42982499999999</v>
      </c>
      <c r="I86" s="9">
        <v>201.92872600000001</v>
      </c>
      <c r="J86" s="9">
        <v>215.716263</v>
      </c>
      <c r="K86" s="9">
        <v>229.93417400000001</v>
      </c>
      <c r="L86" s="9">
        <v>244.60687300000001</v>
      </c>
      <c r="M86" s="9">
        <v>258.79101600000001</v>
      </c>
      <c r="N86" s="9">
        <v>273.11425800000001</v>
      </c>
      <c r="O86" s="9">
        <v>287.60076900000001</v>
      </c>
      <c r="P86" s="9">
        <v>302.40661599999999</v>
      </c>
      <c r="Q86" s="9">
        <v>317.376465</v>
      </c>
      <c r="R86" s="9">
        <v>332.53433200000001</v>
      </c>
      <c r="S86" s="9">
        <v>347.90640300000001</v>
      </c>
      <c r="T86" s="9">
        <v>363.50518799999998</v>
      </c>
      <c r="U86" s="9">
        <v>379.32995599999998</v>
      </c>
      <c r="V86" s="9">
        <v>395.36200000000002</v>
      </c>
      <c r="W86" s="9">
        <v>411.56289700000002</v>
      </c>
      <c r="X86" s="9">
        <v>427.948669</v>
      </c>
      <c r="Y86" s="9">
        <v>444.57693499999999</v>
      </c>
      <c r="Z86" s="9">
        <v>461.50811800000002</v>
      </c>
      <c r="AA86" s="9">
        <v>478.677277</v>
      </c>
      <c r="AB86" s="9">
        <v>496.07147200000003</v>
      </c>
      <c r="AC86" s="9">
        <v>513.65966800000001</v>
      </c>
      <c r="AD86" s="9">
        <v>531.409851</v>
      </c>
      <c r="AE86" s="9">
        <v>549.29467799999998</v>
      </c>
      <c r="AF86" s="9">
        <v>567.29150400000003</v>
      </c>
      <c r="AG86" s="9">
        <v>585.40301499999998</v>
      </c>
      <c r="AH86" s="9">
        <v>603.63574200000005</v>
      </c>
      <c r="AI86" s="9">
        <v>621.976135</v>
      </c>
      <c r="AJ86" s="9">
        <v>640.40411400000005</v>
      </c>
      <c r="AK86" s="9">
        <v>658.908997</v>
      </c>
      <c r="AL86" s="9">
        <v>677.53289800000005</v>
      </c>
      <c r="AM86" s="8">
        <v>4.7718000000000003E-2</v>
      </c>
    </row>
    <row r="87" spans="1:39" ht="15" customHeight="1">
      <c r="A87" s="7" t="s">
        <v>142</v>
      </c>
      <c r="B87" s="10" t="s">
        <v>49</v>
      </c>
      <c r="C87" s="9">
        <v>392</v>
      </c>
      <c r="D87" s="9">
        <v>420.38491800000003</v>
      </c>
      <c r="E87" s="9">
        <v>449.33505200000002</v>
      </c>
      <c r="F87" s="9">
        <v>478.97406000000001</v>
      </c>
      <c r="G87" s="9">
        <v>509.28521699999999</v>
      </c>
      <c r="H87" s="9">
        <v>525.66308600000002</v>
      </c>
      <c r="I87" s="9">
        <v>541.48584000000005</v>
      </c>
      <c r="J87" s="9">
        <v>555.42425500000002</v>
      </c>
      <c r="K87" s="9">
        <v>567.31262200000003</v>
      </c>
      <c r="L87" s="9">
        <v>564.20050000000003</v>
      </c>
      <c r="M87" s="9">
        <v>584.75390600000003</v>
      </c>
      <c r="N87" s="9">
        <v>583.11645499999997</v>
      </c>
      <c r="O87" s="9">
        <v>583.52368200000001</v>
      </c>
      <c r="P87" s="9">
        <v>601.78021200000001</v>
      </c>
      <c r="Q87" s="9">
        <v>621.655396</v>
      </c>
      <c r="R87" s="9">
        <v>642.464294</v>
      </c>
      <c r="S87" s="9">
        <v>668.69818099999998</v>
      </c>
      <c r="T87" s="9">
        <v>695.98022500000002</v>
      </c>
      <c r="U87" s="9">
        <v>724.45556599999998</v>
      </c>
      <c r="V87" s="9">
        <v>754.083618</v>
      </c>
      <c r="W87" s="9">
        <v>785.26831100000004</v>
      </c>
      <c r="X87" s="9">
        <v>818.09332300000005</v>
      </c>
      <c r="Y87" s="9">
        <v>852.40448000000004</v>
      </c>
      <c r="Z87" s="9">
        <v>888.73376499999995</v>
      </c>
      <c r="AA87" s="9">
        <v>926.83984399999997</v>
      </c>
      <c r="AB87" s="9">
        <v>965.05224599999997</v>
      </c>
      <c r="AC87" s="9">
        <v>1006.14563</v>
      </c>
      <c r="AD87" s="9">
        <v>1049.226318</v>
      </c>
      <c r="AE87" s="9">
        <v>1094.3911129999999</v>
      </c>
      <c r="AF87" s="9">
        <v>1141.7410890000001</v>
      </c>
      <c r="AG87" s="9">
        <v>1191.3826899999999</v>
      </c>
      <c r="AH87" s="9">
        <v>1243.427124</v>
      </c>
      <c r="AI87" s="9">
        <v>1297.991211</v>
      </c>
      <c r="AJ87" s="9">
        <v>1355.1982419999999</v>
      </c>
      <c r="AK87" s="9">
        <v>1415.1759030000001</v>
      </c>
      <c r="AL87" s="9">
        <v>1478.059082</v>
      </c>
      <c r="AM87" s="8">
        <v>3.7671999999999997E-2</v>
      </c>
    </row>
    <row r="88" spans="1:39" ht="15" customHeight="1">
      <c r="A88" s="7" t="s">
        <v>141</v>
      </c>
      <c r="B88" s="10" t="s">
        <v>36</v>
      </c>
      <c r="C88" s="9">
        <v>5247</v>
      </c>
      <c r="D88" s="9">
        <v>5480.236328</v>
      </c>
      <c r="E88" s="9">
        <v>5718.7250979999999</v>
      </c>
      <c r="F88" s="9">
        <v>5958.3876950000003</v>
      </c>
      <c r="G88" s="9">
        <v>6198.0117190000001</v>
      </c>
      <c r="H88" s="9">
        <v>6438.6728519999997</v>
      </c>
      <c r="I88" s="9">
        <v>6680.2578119999998</v>
      </c>
      <c r="J88" s="9">
        <v>6924.2861329999996</v>
      </c>
      <c r="K88" s="9">
        <v>7166.7734380000002</v>
      </c>
      <c r="L88" s="9">
        <v>7408.3608400000003</v>
      </c>
      <c r="M88" s="9">
        <v>7650.6240230000003</v>
      </c>
      <c r="N88" s="9">
        <v>7895.7983400000003</v>
      </c>
      <c r="O88" s="9">
        <v>8136.6083980000003</v>
      </c>
      <c r="P88" s="9">
        <v>8376.2197269999997</v>
      </c>
      <c r="Q88" s="9">
        <v>8606.8203119999998</v>
      </c>
      <c r="R88" s="9">
        <v>8840.8222659999992</v>
      </c>
      <c r="S88" s="9">
        <v>9098.1650389999995</v>
      </c>
      <c r="T88" s="9">
        <v>9355.8457030000009</v>
      </c>
      <c r="U88" s="9">
        <v>9609.9179690000001</v>
      </c>
      <c r="V88" s="9">
        <v>9862.3300780000009</v>
      </c>
      <c r="W88" s="9">
        <v>10104.407227</v>
      </c>
      <c r="X88" s="9">
        <v>10339.224609000001</v>
      </c>
      <c r="Y88" s="9">
        <v>10567.441406</v>
      </c>
      <c r="Z88" s="9">
        <v>10779.029296999999</v>
      </c>
      <c r="AA88" s="9">
        <v>10986.076171999999</v>
      </c>
      <c r="AB88" s="9">
        <v>11198.511719</v>
      </c>
      <c r="AC88" s="9">
        <v>11411.873046999999</v>
      </c>
      <c r="AD88" s="9">
        <v>11620.279296999999</v>
      </c>
      <c r="AE88" s="9">
        <v>11831.705078000001</v>
      </c>
      <c r="AF88" s="9">
        <v>12045.869140999999</v>
      </c>
      <c r="AG88" s="9">
        <v>12261.527344</v>
      </c>
      <c r="AH88" s="9">
        <v>12486.993164</v>
      </c>
      <c r="AI88" s="9">
        <v>12714.230469</v>
      </c>
      <c r="AJ88" s="9">
        <v>12949.243164</v>
      </c>
      <c r="AK88" s="9">
        <v>13187.049805000001</v>
      </c>
      <c r="AL88" s="9">
        <v>13431.273438</v>
      </c>
      <c r="AM88" s="8">
        <v>2.6716E-2</v>
      </c>
    </row>
    <row r="89" spans="1:39" ht="15" customHeight="1">
      <c r="A89" s="7" t="s">
        <v>140</v>
      </c>
      <c r="B89" s="10" t="s">
        <v>53</v>
      </c>
      <c r="C89" s="9">
        <v>3132</v>
      </c>
      <c r="D89" s="9">
        <v>3290.0422359999998</v>
      </c>
      <c r="E89" s="9">
        <v>3452.8427729999999</v>
      </c>
      <c r="F89" s="9">
        <v>3617.858154</v>
      </c>
      <c r="G89" s="9">
        <v>3784.7722170000002</v>
      </c>
      <c r="H89" s="9">
        <v>3951.7773440000001</v>
      </c>
      <c r="I89" s="9">
        <v>4119.4077150000003</v>
      </c>
      <c r="J89" s="9">
        <v>4288.1279299999997</v>
      </c>
      <c r="K89" s="9">
        <v>4455.9721680000002</v>
      </c>
      <c r="L89" s="9">
        <v>4622.9990230000003</v>
      </c>
      <c r="M89" s="9">
        <v>4791.8320309999999</v>
      </c>
      <c r="N89" s="9">
        <v>4963.6079099999997</v>
      </c>
      <c r="O89" s="9">
        <v>5133.6904299999997</v>
      </c>
      <c r="P89" s="9">
        <v>5301.5122069999998</v>
      </c>
      <c r="Q89" s="9">
        <v>5461.2866210000002</v>
      </c>
      <c r="R89" s="9">
        <v>5615.0561520000001</v>
      </c>
      <c r="S89" s="9">
        <v>5769.6767579999996</v>
      </c>
      <c r="T89" s="9">
        <v>5921.9868159999996</v>
      </c>
      <c r="U89" s="9">
        <v>6067.9003910000001</v>
      </c>
      <c r="V89" s="9">
        <v>6216.9360349999997</v>
      </c>
      <c r="W89" s="9">
        <v>6360.1450199999999</v>
      </c>
      <c r="X89" s="9">
        <v>6500.1875</v>
      </c>
      <c r="Y89" s="9">
        <v>6636.6289059999999</v>
      </c>
      <c r="Z89" s="9">
        <v>6765.0405270000001</v>
      </c>
      <c r="AA89" s="9">
        <v>6888.564453</v>
      </c>
      <c r="AB89" s="9">
        <v>7008.8759769999997</v>
      </c>
      <c r="AC89" s="9">
        <v>7132.6684569999998</v>
      </c>
      <c r="AD89" s="9">
        <v>7252.3779299999997</v>
      </c>
      <c r="AE89" s="9">
        <v>7374.46875</v>
      </c>
      <c r="AF89" s="9">
        <v>7496.8413090000004</v>
      </c>
      <c r="AG89" s="9">
        <v>7618.8857420000004</v>
      </c>
      <c r="AH89" s="9">
        <v>7746.9736329999996</v>
      </c>
      <c r="AI89" s="9">
        <v>7869.9746089999999</v>
      </c>
      <c r="AJ89" s="9">
        <v>7995.7856449999999</v>
      </c>
      <c r="AK89" s="9">
        <v>8123.9077150000003</v>
      </c>
      <c r="AL89" s="9">
        <v>8256.6191409999992</v>
      </c>
      <c r="AM89" s="8">
        <v>2.7432000000000002E-2</v>
      </c>
    </row>
    <row r="90" spans="1:39" ht="15" customHeight="1">
      <c r="A90" s="7" t="s">
        <v>139</v>
      </c>
      <c r="B90" s="10" t="s">
        <v>51</v>
      </c>
      <c r="C90" s="9">
        <v>852</v>
      </c>
      <c r="D90" s="9">
        <v>890.83502199999998</v>
      </c>
      <c r="E90" s="9">
        <v>930.43585199999995</v>
      </c>
      <c r="F90" s="9">
        <v>968.91705300000001</v>
      </c>
      <c r="G90" s="9">
        <v>1005.128906</v>
      </c>
      <c r="H90" s="9">
        <v>1041.510376</v>
      </c>
      <c r="I90" s="9">
        <v>1077.9041749999999</v>
      </c>
      <c r="J90" s="9">
        <v>1114.9458010000001</v>
      </c>
      <c r="K90" s="9">
        <v>1150.419189</v>
      </c>
      <c r="L90" s="9">
        <v>1185.2292480000001</v>
      </c>
      <c r="M90" s="9">
        <v>1219.0257570000001</v>
      </c>
      <c r="N90" s="9">
        <v>1252.538452</v>
      </c>
      <c r="O90" s="9">
        <v>1283.2558590000001</v>
      </c>
      <c r="P90" s="9">
        <v>1314.4923100000001</v>
      </c>
      <c r="Q90" s="9">
        <v>1344.830811</v>
      </c>
      <c r="R90" s="9">
        <v>1384.720337</v>
      </c>
      <c r="S90" s="9">
        <v>1429.4179690000001</v>
      </c>
      <c r="T90" s="9">
        <v>1475.345581</v>
      </c>
      <c r="U90" s="9">
        <v>1522.56665</v>
      </c>
      <c r="V90" s="9">
        <v>1571.0922849999999</v>
      </c>
      <c r="W90" s="9">
        <v>1621.2977289999999</v>
      </c>
      <c r="X90" s="9">
        <v>1673.3572999999999</v>
      </c>
      <c r="Y90" s="9">
        <v>1726.8488769999999</v>
      </c>
      <c r="Z90" s="9">
        <v>1782.1816409999999</v>
      </c>
      <c r="AA90" s="9">
        <v>1839.1407469999999</v>
      </c>
      <c r="AB90" s="9">
        <v>1897.760986</v>
      </c>
      <c r="AC90" s="9">
        <v>1957.5577390000001</v>
      </c>
      <c r="AD90" s="9">
        <v>2019.2619629999999</v>
      </c>
      <c r="AE90" s="9">
        <v>2082.9345699999999</v>
      </c>
      <c r="AF90" s="9">
        <v>2148.6391600000002</v>
      </c>
      <c r="AG90" s="9">
        <v>2216.438232</v>
      </c>
      <c r="AH90" s="9">
        <v>2286.4016109999998</v>
      </c>
      <c r="AI90" s="9">
        <v>2358.5961910000001</v>
      </c>
      <c r="AJ90" s="9">
        <v>2433.0947270000001</v>
      </c>
      <c r="AK90" s="9">
        <v>2509.9692380000001</v>
      </c>
      <c r="AL90" s="9">
        <v>2589.2963869999999</v>
      </c>
      <c r="AM90" s="8">
        <v>3.1878999999999998E-2</v>
      </c>
    </row>
    <row r="91" spans="1:39" ht="15" customHeight="1">
      <c r="A91" s="7" t="s">
        <v>138</v>
      </c>
      <c r="B91" s="10" t="s">
        <v>49</v>
      </c>
      <c r="C91" s="9">
        <v>1263</v>
      </c>
      <c r="D91" s="9">
        <v>1299.3591309999999</v>
      </c>
      <c r="E91" s="9">
        <v>1335.446289</v>
      </c>
      <c r="F91" s="9">
        <v>1371.612427</v>
      </c>
      <c r="G91" s="9">
        <v>1408.1102289999999</v>
      </c>
      <c r="H91" s="9">
        <v>1445.38501</v>
      </c>
      <c r="I91" s="9">
        <v>1482.9460449999999</v>
      </c>
      <c r="J91" s="9">
        <v>1521.2126459999999</v>
      </c>
      <c r="K91" s="9">
        <v>1560.3819579999999</v>
      </c>
      <c r="L91" s="9">
        <v>1600.132202</v>
      </c>
      <c r="M91" s="9">
        <v>1639.765991</v>
      </c>
      <c r="N91" s="9">
        <v>1679.6517329999999</v>
      </c>
      <c r="O91" s="9">
        <v>1719.662231</v>
      </c>
      <c r="P91" s="9">
        <v>1760.215698</v>
      </c>
      <c r="Q91" s="9">
        <v>1800.7028809999999</v>
      </c>
      <c r="R91" s="9">
        <v>1841.0458980000001</v>
      </c>
      <c r="S91" s="9">
        <v>1899.0703120000001</v>
      </c>
      <c r="T91" s="9">
        <v>1958.5135499999999</v>
      </c>
      <c r="U91" s="9">
        <v>2019.451172</v>
      </c>
      <c r="V91" s="9">
        <v>2074.3012699999999</v>
      </c>
      <c r="W91" s="9">
        <v>2122.9645999999998</v>
      </c>
      <c r="X91" s="9">
        <v>2165.6791990000002</v>
      </c>
      <c r="Y91" s="9">
        <v>2203.9633789999998</v>
      </c>
      <c r="Z91" s="9">
        <v>2231.8063959999999</v>
      </c>
      <c r="AA91" s="9">
        <v>2258.3706050000001</v>
      </c>
      <c r="AB91" s="9">
        <v>2291.8754880000001</v>
      </c>
      <c r="AC91" s="9">
        <v>2321.6459960000002</v>
      </c>
      <c r="AD91" s="9">
        <v>2348.6391600000002</v>
      </c>
      <c r="AE91" s="9">
        <v>2374.3017580000001</v>
      </c>
      <c r="AF91" s="9">
        <v>2400.3881839999999</v>
      </c>
      <c r="AG91" s="9">
        <v>2426.2033689999998</v>
      </c>
      <c r="AH91" s="9">
        <v>2453.6179200000001</v>
      </c>
      <c r="AI91" s="9">
        <v>2485.6599120000001</v>
      </c>
      <c r="AJ91" s="9">
        <v>2520.3625489999999</v>
      </c>
      <c r="AK91" s="9">
        <v>2553.1728520000001</v>
      </c>
      <c r="AL91" s="9">
        <v>2585.3576659999999</v>
      </c>
      <c r="AM91" s="8">
        <v>2.0441000000000001E-2</v>
      </c>
    </row>
    <row r="92" spans="1:39" ht="15" customHeight="1">
      <c r="A92" s="7" t="s">
        <v>137</v>
      </c>
      <c r="B92" s="10" t="s">
        <v>34</v>
      </c>
      <c r="C92" s="9">
        <v>1068</v>
      </c>
      <c r="D92" s="9">
        <v>1102.7661129999999</v>
      </c>
      <c r="E92" s="9">
        <v>1141.2875979999999</v>
      </c>
      <c r="F92" s="9">
        <v>1182.2102050000001</v>
      </c>
      <c r="G92" s="9">
        <v>1224.4429929999999</v>
      </c>
      <c r="H92" s="9">
        <v>1267.5535890000001</v>
      </c>
      <c r="I92" s="9">
        <v>1312.966919</v>
      </c>
      <c r="J92" s="9">
        <v>1360.123413</v>
      </c>
      <c r="K92" s="9">
        <v>1409.655884</v>
      </c>
      <c r="L92" s="9">
        <v>1461.2182620000001</v>
      </c>
      <c r="M92" s="9">
        <v>1514.715698</v>
      </c>
      <c r="N92" s="9">
        <v>1570.767212</v>
      </c>
      <c r="O92" s="9">
        <v>1630.6435550000001</v>
      </c>
      <c r="P92" s="9">
        <v>1693.9772949999999</v>
      </c>
      <c r="Q92" s="9">
        <v>1760.1477050000001</v>
      </c>
      <c r="R92" s="9">
        <v>1829.1914059999999</v>
      </c>
      <c r="S92" s="9">
        <v>1909.9533690000001</v>
      </c>
      <c r="T92" s="9">
        <v>1994.6484379999999</v>
      </c>
      <c r="U92" s="9">
        <v>2075.9125979999999</v>
      </c>
      <c r="V92" s="9">
        <v>2162.7592770000001</v>
      </c>
      <c r="W92" s="9">
        <v>2256.017578</v>
      </c>
      <c r="X92" s="9">
        <v>2355.8183589999999</v>
      </c>
      <c r="Y92" s="9">
        <v>2461.8784179999998</v>
      </c>
      <c r="Z92" s="9">
        <v>2575.445557</v>
      </c>
      <c r="AA92" s="9">
        <v>2696.039307</v>
      </c>
      <c r="AB92" s="9">
        <v>2824.6782229999999</v>
      </c>
      <c r="AC92" s="9">
        <v>2962.0830080000001</v>
      </c>
      <c r="AD92" s="9">
        <v>3107.5932619999999</v>
      </c>
      <c r="AE92" s="9">
        <v>3262.1669919999999</v>
      </c>
      <c r="AF92" s="9">
        <v>3425.694336</v>
      </c>
      <c r="AG92" s="9">
        <v>3597.9621579999998</v>
      </c>
      <c r="AH92" s="9">
        <v>3779.2458499999998</v>
      </c>
      <c r="AI92" s="9">
        <v>3970.8950199999999</v>
      </c>
      <c r="AJ92" s="9">
        <v>4173.419922</v>
      </c>
      <c r="AK92" s="9">
        <v>4387.3759769999997</v>
      </c>
      <c r="AL92" s="9">
        <v>4613.3857420000004</v>
      </c>
      <c r="AM92" s="8">
        <v>4.2991000000000001E-2</v>
      </c>
    </row>
    <row r="93" spans="1:39" ht="15" customHeight="1">
      <c r="A93" s="7" t="s">
        <v>136</v>
      </c>
      <c r="B93" s="10" t="s">
        <v>53</v>
      </c>
      <c r="C93" s="9">
        <v>471</v>
      </c>
      <c r="D93" s="9">
        <v>488.34530599999999</v>
      </c>
      <c r="E93" s="9">
        <v>507.83950800000002</v>
      </c>
      <c r="F93" s="9">
        <v>528.38915999999995</v>
      </c>
      <c r="G93" s="9">
        <v>549.22113000000002</v>
      </c>
      <c r="H93" s="9">
        <v>570.12628199999995</v>
      </c>
      <c r="I93" s="9">
        <v>592.16314699999998</v>
      </c>
      <c r="J93" s="9">
        <v>614.89819299999999</v>
      </c>
      <c r="K93" s="9">
        <v>638.96350099999995</v>
      </c>
      <c r="L93" s="9">
        <v>663.90930200000003</v>
      </c>
      <c r="M93" s="9">
        <v>689.78594999999996</v>
      </c>
      <c r="N93" s="9">
        <v>717.03967299999999</v>
      </c>
      <c r="O93" s="9">
        <v>746.00860599999999</v>
      </c>
      <c r="P93" s="9">
        <v>776.75195299999996</v>
      </c>
      <c r="Q93" s="9">
        <v>808.92437700000005</v>
      </c>
      <c r="R93" s="9">
        <v>842.38903800000003</v>
      </c>
      <c r="S93" s="9">
        <v>883.53112799999997</v>
      </c>
      <c r="T93" s="9">
        <v>926.644409</v>
      </c>
      <c r="U93" s="9">
        <v>973.47930899999994</v>
      </c>
      <c r="V93" s="9">
        <v>1022.0519410000001</v>
      </c>
      <c r="W93" s="9">
        <v>1073.162476</v>
      </c>
      <c r="X93" s="9">
        <v>1127.054443</v>
      </c>
      <c r="Y93" s="9">
        <v>1183.5593260000001</v>
      </c>
      <c r="Z93" s="9">
        <v>1243.802124</v>
      </c>
      <c r="AA93" s="9">
        <v>1306.927246</v>
      </c>
      <c r="AB93" s="9">
        <v>1374.6085210000001</v>
      </c>
      <c r="AC93" s="9">
        <v>1448.3663329999999</v>
      </c>
      <c r="AD93" s="9">
        <v>1526.3919679999999</v>
      </c>
      <c r="AE93" s="9">
        <v>1608.934937</v>
      </c>
      <c r="AF93" s="9">
        <v>1696.2576899999999</v>
      </c>
      <c r="AG93" s="9">
        <v>1788.638428</v>
      </c>
      <c r="AH93" s="9">
        <v>1886.3720699999999</v>
      </c>
      <c r="AI93" s="9">
        <v>1989.7705080000001</v>
      </c>
      <c r="AJ93" s="9">
        <v>2099.1633299999999</v>
      </c>
      <c r="AK93" s="9">
        <v>2214.9001459999999</v>
      </c>
      <c r="AL93" s="9">
        <v>2337.351318</v>
      </c>
      <c r="AM93" s="8">
        <v>4.7128000000000003E-2</v>
      </c>
    </row>
    <row r="94" spans="1:39" ht="15" customHeight="1">
      <c r="A94" s="7" t="s">
        <v>135</v>
      </c>
      <c r="B94" s="10" t="s">
        <v>51</v>
      </c>
      <c r="C94" s="9">
        <v>153</v>
      </c>
      <c r="D94" s="9">
        <v>164.17600999999999</v>
      </c>
      <c r="E94" s="9">
        <v>176.19091800000001</v>
      </c>
      <c r="F94" s="9">
        <v>189.144058</v>
      </c>
      <c r="G94" s="9">
        <v>202.97375500000001</v>
      </c>
      <c r="H94" s="9">
        <v>217.52600100000001</v>
      </c>
      <c r="I94" s="9">
        <v>232.80452</v>
      </c>
      <c r="J94" s="9">
        <v>248.82714799999999</v>
      </c>
      <c r="K94" s="9">
        <v>265.37390099999999</v>
      </c>
      <c r="L94" s="9">
        <v>282.69693000000001</v>
      </c>
      <c r="M94" s="9">
        <v>300.62933299999997</v>
      </c>
      <c r="N94" s="9">
        <v>319.18325800000002</v>
      </c>
      <c r="O94" s="9">
        <v>339.16754200000003</v>
      </c>
      <c r="P94" s="9">
        <v>360.12643400000002</v>
      </c>
      <c r="Q94" s="9">
        <v>381.89712500000002</v>
      </c>
      <c r="R94" s="9">
        <v>404.69360399999999</v>
      </c>
      <c r="S94" s="9">
        <v>428.66598499999998</v>
      </c>
      <c r="T94" s="9">
        <v>453.76696800000002</v>
      </c>
      <c r="U94" s="9">
        <v>479.99435399999999</v>
      </c>
      <c r="V94" s="9">
        <v>507.52767899999998</v>
      </c>
      <c r="W94" s="9">
        <v>536.41375700000003</v>
      </c>
      <c r="X94" s="9">
        <v>566.77770999999996</v>
      </c>
      <c r="Y94" s="9">
        <v>598.71209699999997</v>
      </c>
      <c r="Z94" s="9">
        <v>632.44311500000003</v>
      </c>
      <c r="AA94" s="9">
        <v>668.50207499999999</v>
      </c>
      <c r="AB94" s="9">
        <v>706.24383499999999</v>
      </c>
      <c r="AC94" s="9">
        <v>744.78491199999996</v>
      </c>
      <c r="AD94" s="9">
        <v>785.15942399999994</v>
      </c>
      <c r="AE94" s="9">
        <v>827.92950399999995</v>
      </c>
      <c r="AF94" s="9">
        <v>872.58032200000002</v>
      </c>
      <c r="AG94" s="9">
        <v>918.504456</v>
      </c>
      <c r="AH94" s="9">
        <v>965.62676999999996</v>
      </c>
      <c r="AI94" s="9">
        <v>1014.861572</v>
      </c>
      <c r="AJ94" s="9">
        <v>1066.3092039999999</v>
      </c>
      <c r="AK94" s="9">
        <v>1120.073975</v>
      </c>
      <c r="AL94" s="9">
        <v>1176.259644</v>
      </c>
      <c r="AM94" s="8">
        <v>5.9625999999999998E-2</v>
      </c>
    </row>
    <row r="95" spans="1:39" ht="15" customHeight="1">
      <c r="A95" s="7" t="s">
        <v>134</v>
      </c>
      <c r="B95" s="10" t="s">
        <v>49</v>
      </c>
      <c r="C95" s="9">
        <v>444</v>
      </c>
      <c r="D95" s="9">
        <v>450.24487299999998</v>
      </c>
      <c r="E95" s="9">
        <v>457.25714099999999</v>
      </c>
      <c r="F95" s="9">
        <v>464.677032</v>
      </c>
      <c r="G95" s="9">
        <v>472.24813799999998</v>
      </c>
      <c r="H95" s="9">
        <v>479.90130599999998</v>
      </c>
      <c r="I95" s="9">
        <v>487.99929800000001</v>
      </c>
      <c r="J95" s="9">
        <v>496.39810199999999</v>
      </c>
      <c r="K95" s="9">
        <v>505.318512</v>
      </c>
      <c r="L95" s="9">
        <v>514.61199999999997</v>
      </c>
      <c r="M95" s="9">
        <v>524.30041500000004</v>
      </c>
      <c r="N95" s="9">
        <v>534.54431199999999</v>
      </c>
      <c r="O95" s="9">
        <v>545.46746800000005</v>
      </c>
      <c r="P95" s="9">
        <v>557.09887700000002</v>
      </c>
      <c r="Q95" s="9">
        <v>569.326233</v>
      </c>
      <c r="R95" s="9">
        <v>582.10882600000002</v>
      </c>
      <c r="S95" s="9">
        <v>597.75622599999997</v>
      </c>
      <c r="T95" s="9">
        <v>614.23699999999997</v>
      </c>
      <c r="U95" s="9">
        <v>622.43884300000002</v>
      </c>
      <c r="V95" s="9">
        <v>633.17968800000006</v>
      </c>
      <c r="W95" s="9">
        <v>646.44134499999996</v>
      </c>
      <c r="X95" s="9">
        <v>661.98608400000001</v>
      </c>
      <c r="Y95" s="9">
        <v>679.60693400000002</v>
      </c>
      <c r="Z95" s="9">
        <v>699.200378</v>
      </c>
      <c r="AA95" s="9">
        <v>720.61004600000001</v>
      </c>
      <c r="AB95" s="9">
        <v>743.82580600000006</v>
      </c>
      <c r="AC95" s="9">
        <v>768.93164100000001</v>
      </c>
      <c r="AD95" s="9">
        <v>796.04199200000005</v>
      </c>
      <c r="AE95" s="9">
        <v>825.30249000000003</v>
      </c>
      <c r="AF95" s="9">
        <v>856.85638400000005</v>
      </c>
      <c r="AG95" s="9">
        <v>890.81927499999995</v>
      </c>
      <c r="AH95" s="9">
        <v>927.24707000000001</v>
      </c>
      <c r="AI95" s="9">
        <v>966.26306199999999</v>
      </c>
      <c r="AJ95" s="9">
        <v>1007.94751</v>
      </c>
      <c r="AK95" s="9">
        <v>1052.401611</v>
      </c>
      <c r="AL95" s="9">
        <v>1099.77478</v>
      </c>
      <c r="AM95" s="8">
        <v>2.6615E-2</v>
      </c>
    </row>
    <row r="96" spans="1:39" ht="15" customHeight="1">
      <c r="A96" s="7" t="s">
        <v>133</v>
      </c>
      <c r="B96" s="10" t="s">
        <v>32</v>
      </c>
      <c r="C96" s="9">
        <v>1535</v>
      </c>
      <c r="D96" s="9">
        <v>1638.6539310000001</v>
      </c>
      <c r="E96" s="9">
        <v>1744.388428</v>
      </c>
      <c r="F96" s="9">
        <v>1853.5876459999999</v>
      </c>
      <c r="G96" s="9">
        <v>1964.3001710000001</v>
      </c>
      <c r="H96" s="9">
        <v>2084.9272460000002</v>
      </c>
      <c r="I96" s="9">
        <v>2211.298828</v>
      </c>
      <c r="J96" s="9">
        <v>2331.8325199999999</v>
      </c>
      <c r="K96" s="9">
        <v>2451.2785640000002</v>
      </c>
      <c r="L96" s="9">
        <v>2584.0722660000001</v>
      </c>
      <c r="M96" s="9">
        <v>2710.4025879999999</v>
      </c>
      <c r="N96" s="9">
        <v>2843.5385740000002</v>
      </c>
      <c r="O96" s="9">
        <v>2994.546875</v>
      </c>
      <c r="P96" s="9">
        <v>3131.454346</v>
      </c>
      <c r="Q96" s="9">
        <v>3283.501221</v>
      </c>
      <c r="R96" s="9">
        <v>3429.224365</v>
      </c>
      <c r="S96" s="9">
        <v>3580.3041990000002</v>
      </c>
      <c r="T96" s="9">
        <v>3738.5253910000001</v>
      </c>
      <c r="U96" s="9">
        <v>3870.6120609999998</v>
      </c>
      <c r="V96" s="9">
        <v>4000.9916990000002</v>
      </c>
      <c r="W96" s="9">
        <v>4148.6416019999997</v>
      </c>
      <c r="X96" s="9">
        <v>4301.5288090000004</v>
      </c>
      <c r="Y96" s="9">
        <v>4440.8842770000001</v>
      </c>
      <c r="Z96" s="9">
        <v>4612.6879879999997</v>
      </c>
      <c r="AA96" s="9">
        <v>4756.3579099999997</v>
      </c>
      <c r="AB96" s="9">
        <v>4928.7246089999999</v>
      </c>
      <c r="AC96" s="9">
        <v>5122.013672</v>
      </c>
      <c r="AD96" s="9">
        <v>5301.6889650000003</v>
      </c>
      <c r="AE96" s="9">
        <v>5489.8554690000001</v>
      </c>
      <c r="AF96" s="9">
        <v>5680.9741210000002</v>
      </c>
      <c r="AG96" s="9">
        <v>5872.5087890000004</v>
      </c>
      <c r="AH96" s="9">
        <v>6071.5161129999997</v>
      </c>
      <c r="AI96" s="9">
        <v>6279.1977539999998</v>
      </c>
      <c r="AJ96" s="9">
        <v>6483.7226559999999</v>
      </c>
      <c r="AK96" s="9">
        <v>6695.4145509999998</v>
      </c>
      <c r="AL96" s="9">
        <v>6905.7875979999999</v>
      </c>
      <c r="AM96" s="8">
        <v>4.3215999999999997E-2</v>
      </c>
    </row>
    <row r="97" spans="1:39" ht="15" customHeight="1">
      <c r="A97" s="7" t="s">
        <v>132</v>
      </c>
      <c r="B97" s="10" t="s">
        <v>53</v>
      </c>
      <c r="C97" s="9">
        <v>644</v>
      </c>
      <c r="D97" s="9">
        <v>688.23156700000004</v>
      </c>
      <c r="E97" s="9">
        <v>734.21966599999996</v>
      </c>
      <c r="F97" s="9">
        <v>782.05688499999997</v>
      </c>
      <c r="G97" s="9">
        <v>831.97570800000005</v>
      </c>
      <c r="H97" s="9">
        <v>883.88433799999996</v>
      </c>
      <c r="I97" s="9">
        <v>938.15930200000003</v>
      </c>
      <c r="J97" s="9">
        <v>995.09991500000001</v>
      </c>
      <c r="K97" s="9">
        <v>1054.5740969999999</v>
      </c>
      <c r="L97" s="9">
        <v>1116.2536620000001</v>
      </c>
      <c r="M97" s="9">
        <v>1180.210327</v>
      </c>
      <c r="N97" s="9">
        <v>1246.0145259999999</v>
      </c>
      <c r="O97" s="9">
        <v>1313.725952</v>
      </c>
      <c r="P97" s="9">
        <v>1382.719971</v>
      </c>
      <c r="Q97" s="9">
        <v>1454.119995</v>
      </c>
      <c r="R97" s="9">
        <v>1526.5223390000001</v>
      </c>
      <c r="S97" s="9">
        <v>1601.7703859999999</v>
      </c>
      <c r="T97" s="9">
        <v>1679.8232419999999</v>
      </c>
      <c r="U97" s="9">
        <v>1760.6099850000001</v>
      </c>
      <c r="V97" s="9">
        <v>1844.0238039999999</v>
      </c>
      <c r="W97" s="9">
        <v>1928.933716</v>
      </c>
      <c r="X97" s="9">
        <v>2015.5706789999999</v>
      </c>
      <c r="Y97" s="9">
        <v>2105.4133299999999</v>
      </c>
      <c r="Z97" s="9">
        <v>2197.780518</v>
      </c>
      <c r="AA97" s="9">
        <v>2289.6315920000002</v>
      </c>
      <c r="AB97" s="9">
        <v>2384.0983890000002</v>
      </c>
      <c r="AC97" s="9">
        <v>2480.7734380000002</v>
      </c>
      <c r="AD97" s="9">
        <v>2580.1967770000001</v>
      </c>
      <c r="AE97" s="9">
        <v>2682.515625</v>
      </c>
      <c r="AF97" s="9">
        <v>2785.8842770000001</v>
      </c>
      <c r="AG97" s="9">
        <v>2891.7788089999999</v>
      </c>
      <c r="AH97" s="9">
        <v>2998.3664549999999</v>
      </c>
      <c r="AI97" s="9">
        <v>3105.8227539999998</v>
      </c>
      <c r="AJ97" s="9">
        <v>3213.7060550000001</v>
      </c>
      <c r="AK97" s="9">
        <v>3322.3254390000002</v>
      </c>
      <c r="AL97" s="9">
        <v>3432.4560550000001</v>
      </c>
      <c r="AM97" s="8">
        <v>4.8397000000000003E-2</v>
      </c>
    </row>
    <row r="98" spans="1:39" ht="15" customHeight="1">
      <c r="A98" s="7" t="s">
        <v>131</v>
      </c>
      <c r="B98" s="10" t="s">
        <v>51</v>
      </c>
      <c r="C98" s="9">
        <v>688</v>
      </c>
      <c r="D98" s="9">
        <v>738.76678500000003</v>
      </c>
      <c r="E98" s="9">
        <v>789.52331500000003</v>
      </c>
      <c r="F98" s="9">
        <v>841.55578600000001</v>
      </c>
      <c r="G98" s="9">
        <v>892.55059800000004</v>
      </c>
      <c r="H98" s="9">
        <v>951.04162599999995</v>
      </c>
      <c r="I98" s="9">
        <v>1012.328979</v>
      </c>
      <c r="J98" s="9">
        <v>1064.798828</v>
      </c>
      <c r="K98" s="9">
        <v>1113.431519</v>
      </c>
      <c r="L98" s="9">
        <v>1173.0345460000001</v>
      </c>
      <c r="M98" s="9">
        <v>1223.7144780000001</v>
      </c>
      <c r="N98" s="9">
        <v>1279.233154</v>
      </c>
      <c r="O98" s="9">
        <v>1350.8076169999999</v>
      </c>
      <c r="P98" s="9">
        <v>1406.6842039999999</v>
      </c>
      <c r="Q98" s="9">
        <v>1475.0622559999999</v>
      </c>
      <c r="R98" s="9">
        <v>1535.996582</v>
      </c>
      <c r="S98" s="9">
        <v>1595.978638</v>
      </c>
      <c r="T98" s="9">
        <v>1660.131226</v>
      </c>
      <c r="U98" s="9">
        <v>1720.9624020000001</v>
      </c>
      <c r="V98" s="9">
        <v>1776.4628909999999</v>
      </c>
      <c r="W98" s="9">
        <v>1846.5722659999999</v>
      </c>
      <c r="X98" s="9">
        <v>1918.915649</v>
      </c>
      <c r="Y98" s="9">
        <v>1973.321289</v>
      </c>
      <c r="Z98" s="9">
        <v>2056.5859380000002</v>
      </c>
      <c r="AA98" s="9">
        <v>2111.2768550000001</v>
      </c>
      <c r="AB98" s="9">
        <v>2191.2072750000002</v>
      </c>
      <c r="AC98" s="9">
        <v>2289.0708009999998</v>
      </c>
      <c r="AD98" s="9">
        <v>2369.7917480000001</v>
      </c>
      <c r="AE98" s="9">
        <v>2455.3039549999999</v>
      </c>
      <c r="AF98" s="9">
        <v>2541.9602049999999</v>
      </c>
      <c r="AG98" s="9">
        <v>2625.8085940000001</v>
      </c>
      <c r="AH98" s="9">
        <v>2715.7973630000001</v>
      </c>
      <c r="AI98" s="9">
        <v>2812.9719239999999</v>
      </c>
      <c r="AJ98" s="9">
        <v>2905.8645019999999</v>
      </c>
      <c r="AK98" s="9">
        <v>3004.4152829999998</v>
      </c>
      <c r="AL98" s="9">
        <v>3099.2685550000001</v>
      </c>
      <c r="AM98" s="8">
        <v>4.3076999999999997E-2</v>
      </c>
    </row>
    <row r="99" spans="1:39" ht="15" customHeight="1">
      <c r="A99" s="7" t="s">
        <v>130</v>
      </c>
      <c r="B99" s="10" t="s">
        <v>49</v>
      </c>
      <c r="C99" s="9">
        <v>203</v>
      </c>
      <c r="D99" s="9">
        <v>211.655609</v>
      </c>
      <c r="E99" s="9">
        <v>220.645554</v>
      </c>
      <c r="F99" s="9">
        <v>229.97496000000001</v>
      </c>
      <c r="G99" s="9">
        <v>239.77384900000001</v>
      </c>
      <c r="H99" s="9">
        <v>250.00122099999999</v>
      </c>
      <c r="I99" s="9">
        <v>260.810608</v>
      </c>
      <c r="J99" s="9">
        <v>271.93392899999998</v>
      </c>
      <c r="K99" s="9">
        <v>283.27294899999998</v>
      </c>
      <c r="L99" s="9">
        <v>294.78405800000002</v>
      </c>
      <c r="M99" s="9">
        <v>306.477844</v>
      </c>
      <c r="N99" s="9">
        <v>318.29104599999999</v>
      </c>
      <c r="O99" s="9">
        <v>330.01318400000002</v>
      </c>
      <c r="P99" s="9">
        <v>342.05011000000002</v>
      </c>
      <c r="Q99" s="9">
        <v>354.31915300000003</v>
      </c>
      <c r="R99" s="9">
        <v>366.70541400000002</v>
      </c>
      <c r="S99" s="9">
        <v>382.555115</v>
      </c>
      <c r="T99" s="9">
        <v>398.57086199999998</v>
      </c>
      <c r="U99" s="9">
        <v>389.03985599999999</v>
      </c>
      <c r="V99" s="9">
        <v>380.50488300000001</v>
      </c>
      <c r="W99" s="9">
        <v>373.135559</v>
      </c>
      <c r="X99" s="9">
        <v>367.04235799999998</v>
      </c>
      <c r="Y99" s="9">
        <v>362.14956699999999</v>
      </c>
      <c r="Z99" s="9">
        <v>358.32162499999998</v>
      </c>
      <c r="AA99" s="9">
        <v>355.44973800000002</v>
      </c>
      <c r="AB99" s="9">
        <v>353.41918900000002</v>
      </c>
      <c r="AC99" s="9">
        <v>352.16943400000002</v>
      </c>
      <c r="AD99" s="9">
        <v>351.70047</v>
      </c>
      <c r="AE99" s="9">
        <v>352.03634599999998</v>
      </c>
      <c r="AF99" s="9">
        <v>353.12948599999999</v>
      </c>
      <c r="AG99" s="9">
        <v>354.92117300000001</v>
      </c>
      <c r="AH99" s="9">
        <v>357.35192899999998</v>
      </c>
      <c r="AI99" s="9">
        <v>360.402985</v>
      </c>
      <c r="AJ99" s="9">
        <v>364.15231299999999</v>
      </c>
      <c r="AK99" s="9">
        <v>368.67379799999998</v>
      </c>
      <c r="AL99" s="9">
        <v>374.06286599999999</v>
      </c>
      <c r="AM99" s="8">
        <v>1.6889999999999999E-2</v>
      </c>
    </row>
    <row r="100" spans="1:39" ht="15" customHeight="1">
      <c r="A100" s="7" t="s">
        <v>129</v>
      </c>
      <c r="B100" s="10" t="s">
        <v>30</v>
      </c>
      <c r="C100" s="9">
        <v>1112</v>
      </c>
      <c r="D100" s="9">
        <v>1128.196533</v>
      </c>
      <c r="E100" s="9">
        <v>1160.08728</v>
      </c>
      <c r="F100" s="9">
        <v>1196.1419679999999</v>
      </c>
      <c r="G100" s="9">
        <v>1233.917725</v>
      </c>
      <c r="H100" s="9">
        <v>1272.7075199999999</v>
      </c>
      <c r="I100" s="9">
        <v>1312.374634</v>
      </c>
      <c r="J100" s="9">
        <v>1352.976807</v>
      </c>
      <c r="K100" s="9">
        <v>1394.4628909999999</v>
      </c>
      <c r="L100" s="9">
        <v>1436.6448969999999</v>
      </c>
      <c r="M100" s="9">
        <v>1479.9997559999999</v>
      </c>
      <c r="N100" s="9">
        <v>1523.762573</v>
      </c>
      <c r="O100" s="9">
        <v>1550.0905760000001</v>
      </c>
      <c r="P100" s="9">
        <v>1593.0780030000001</v>
      </c>
      <c r="Q100" s="9">
        <v>1636.4594729999999</v>
      </c>
      <c r="R100" s="9">
        <v>1680.131226</v>
      </c>
      <c r="S100" s="9">
        <v>1728.2358400000001</v>
      </c>
      <c r="T100" s="9">
        <v>1777.088135</v>
      </c>
      <c r="U100" s="9">
        <v>1826.8588870000001</v>
      </c>
      <c r="V100" s="9">
        <v>1877.661865</v>
      </c>
      <c r="W100" s="9">
        <v>1928.787231</v>
      </c>
      <c r="X100" s="9">
        <v>1980.2349850000001</v>
      </c>
      <c r="Y100" s="9">
        <v>2039.7020259999999</v>
      </c>
      <c r="Z100" s="9">
        <v>2100.9973140000002</v>
      </c>
      <c r="AA100" s="9">
        <v>2162.9946289999998</v>
      </c>
      <c r="AB100" s="9">
        <v>2210.408203</v>
      </c>
      <c r="AC100" s="9">
        <v>2277.65625</v>
      </c>
      <c r="AD100" s="9">
        <v>2351.7253420000002</v>
      </c>
      <c r="AE100" s="9">
        <v>2428.439453</v>
      </c>
      <c r="AF100" s="9">
        <v>2507.8937989999999</v>
      </c>
      <c r="AG100" s="9">
        <v>2590.188721</v>
      </c>
      <c r="AH100" s="9">
        <v>2675.4262699999999</v>
      </c>
      <c r="AI100" s="9">
        <v>2763.7136230000001</v>
      </c>
      <c r="AJ100" s="9">
        <v>2855.163086</v>
      </c>
      <c r="AK100" s="9">
        <v>2949.8872070000002</v>
      </c>
      <c r="AL100" s="9">
        <v>3048.008057</v>
      </c>
      <c r="AM100" s="8">
        <v>2.9662999999999998E-2</v>
      </c>
    </row>
    <row r="101" spans="1:39" ht="15" customHeight="1">
      <c r="A101" s="7" t="s">
        <v>128</v>
      </c>
      <c r="B101" s="10" t="s">
        <v>53</v>
      </c>
      <c r="C101" s="9">
        <v>698</v>
      </c>
      <c r="D101" s="9">
        <v>705.14379899999994</v>
      </c>
      <c r="E101" s="9">
        <v>722.11437999999998</v>
      </c>
      <c r="F101" s="9">
        <v>741.15960700000005</v>
      </c>
      <c r="G101" s="9">
        <v>761.71545400000002</v>
      </c>
      <c r="H101" s="9">
        <v>783.24981700000001</v>
      </c>
      <c r="I101" s="9">
        <v>805.73358199999996</v>
      </c>
      <c r="J101" s="9">
        <v>828.79699700000003</v>
      </c>
      <c r="K101" s="9">
        <v>852.24572799999999</v>
      </c>
      <c r="L101" s="9">
        <v>875.90026899999998</v>
      </c>
      <c r="M101" s="9">
        <v>899.86395300000004</v>
      </c>
      <c r="N101" s="9">
        <v>924.051514</v>
      </c>
      <c r="O101" s="9">
        <v>948.337402</v>
      </c>
      <c r="P101" s="9">
        <v>972.588257</v>
      </c>
      <c r="Q101" s="9">
        <v>996.65338099999997</v>
      </c>
      <c r="R101" s="9">
        <v>1020.075195</v>
      </c>
      <c r="S101" s="9">
        <v>1042.915405</v>
      </c>
      <c r="T101" s="9">
        <v>1065.3360600000001</v>
      </c>
      <c r="U101" s="9">
        <v>1087.8819579999999</v>
      </c>
      <c r="V101" s="9">
        <v>1110.8386230000001</v>
      </c>
      <c r="W101" s="9">
        <v>1133.9604489999999</v>
      </c>
      <c r="X101" s="9">
        <v>1157.2445070000001</v>
      </c>
      <c r="Y101" s="9">
        <v>1188.394775</v>
      </c>
      <c r="Z101" s="9">
        <v>1220.7982179999999</v>
      </c>
      <c r="AA101" s="9">
        <v>1253.4384769999999</v>
      </c>
      <c r="AB101" s="9">
        <v>1277.9573969999999</v>
      </c>
      <c r="AC101" s="9">
        <v>1313.076294</v>
      </c>
      <c r="AD101" s="9">
        <v>1353.8249510000001</v>
      </c>
      <c r="AE101" s="9">
        <v>1395.982422</v>
      </c>
      <c r="AF101" s="9">
        <v>1439.5977780000001</v>
      </c>
      <c r="AG101" s="9">
        <v>1484.722534</v>
      </c>
      <c r="AH101" s="9">
        <v>1531.4094239999999</v>
      </c>
      <c r="AI101" s="9">
        <v>1579.713379</v>
      </c>
      <c r="AJ101" s="9">
        <v>1629.69165</v>
      </c>
      <c r="AK101" s="9">
        <v>1681.4025879999999</v>
      </c>
      <c r="AL101" s="9">
        <v>1734.908203</v>
      </c>
      <c r="AM101" s="8">
        <v>2.6832999999999999E-2</v>
      </c>
    </row>
    <row r="102" spans="1:39" ht="15" customHeight="1">
      <c r="A102" s="7" t="s">
        <v>127</v>
      </c>
      <c r="B102" s="10" t="s">
        <v>51</v>
      </c>
      <c r="C102" s="9">
        <v>101</v>
      </c>
      <c r="D102" s="9">
        <v>107.00338000000001</v>
      </c>
      <c r="E102" s="9">
        <v>113.300743</v>
      </c>
      <c r="F102" s="9">
        <v>121.579453</v>
      </c>
      <c r="G102" s="9">
        <v>130.00361599999999</v>
      </c>
      <c r="H102" s="9">
        <v>138.43185399999999</v>
      </c>
      <c r="I102" s="9">
        <v>146.806274</v>
      </c>
      <c r="J102" s="9">
        <v>155.54092399999999</v>
      </c>
      <c r="K102" s="9">
        <v>164.72764599999999</v>
      </c>
      <c r="L102" s="9">
        <v>174.304733</v>
      </c>
      <c r="M102" s="9">
        <v>184.56950399999999</v>
      </c>
      <c r="N102" s="9">
        <v>194.82551599999999</v>
      </c>
      <c r="O102" s="9">
        <v>205.37889100000001</v>
      </c>
      <c r="P102" s="9">
        <v>216.41419999999999</v>
      </c>
      <c r="Q102" s="9">
        <v>227.88911400000001</v>
      </c>
      <c r="R102" s="9">
        <v>239.97430399999999</v>
      </c>
      <c r="S102" s="9">
        <v>253.441788</v>
      </c>
      <c r="T102" s="9">
        <v>267.60611</v>
      </c>
      <c r="U102" s="9">
        <v>282.30365</v>
      </c>
      <c r="V102" s="9">
        <v>297.46154799999999</v>
      </c>
      <c r="W102" s="9">
        <v>312.86682100000002</v>
      </c>
      <c r="X102" s="9">
        <v>328.52346799999998</v>
      </c>
      <c r="Y102" s="9">
        <v>344.43057299999998</v>
      </c>
      <c r="Z102" s="9">
        <v>360.79409800000002</v>
      </c>
      <c r="AA102" s="9">
        <v>377.56698599999999</v>
      </c>
      <c r="AB102" s="9">
        <v>394.34204099999999</v>
      </c>
      <c r="AC102" s="9">
        <v>412.61828600000001</v>
      </c>
      <c r="AD102" s="9">
        <v>431.65704299999999</v>
      </c>
      <c r="AE102" s="9">
        <v>451.49026500000002</v>
      </c>
      <c r="AF102" s="9">
        <v>472.15057400000001</v>
      </c>
      <c r="AG102" s="9">
        <v>493.67248499999999</v>
      </c>
      <c r="AH102" s="9">
        <v>516.09124799999995</v>
      </c>
      <c r="AI102" s="9">
        <v>539.44451900000001</v>
      </c>
      <c r="AJ102" s="9">
        <v>563.771118</v>
      </c>
      <c r="AK102" s="9">
        <v>589.11053500000003</v>
      </c>
      <c r="AL102" s="9">
        <v>615.50561500000003</v>
      </c>
      <c r="AM102" s="8">
        <v>5.2804999999999998E-2</v>
      </c>
    </row>
    <row r="103" spans="1:39" ht="15" customHeight="1">
      <c r="A103" s="7" t="s">
        <v>126</v>
      </c>
      <c r="B103" s="10" t="s">
        <v>49</v>
      </c>
      <c r="C103" s="9">
        <v>313</v>
      </c>
      <c r="D103" s="9">
        <v>316.04934700000001</v>
      </c>
      <c r="E103" s="9">
        <v>324.672211</v>
      </c>
      <c r="F103" s="9">
        <v>333.40286300000002</v>
      </c>
      <c r="G103" s="9">
        <v>342.19860799999998</v>
      </c>
      <c r="H103" s="9">
        <v>351.025848</v>
      </c>
      <c r="I103" s="9">
        <v>359.83477800000003</v>
      </c>
      <c r="J103" s="9">
        <v>368.63885499999998</v>
      </c>
      <c r="K103" s="9">
        <v>377.48947099999998</v>
      </c>
      <c r="L103" s="9">
        <v>386.43994099999998</v>
      </c>
      <c r="M103" s="9">
        <v>395.56622299999998</v>
      </c>
      <c r="N103" s="9">
        <v>404.885468</v>
      </c>
      <c r="O103" s="9">
        <v>396.37423699999999</v>
      </c>
      <c r="P103" s="9">
        <v>404.07559199999997</v>
      </c>
      <c r="Q103" s="9">
        <v>411.91702299999997</v>
      </c>
      <c r="R103" s="9">
        <v>420.08163500000001</v>
      </c>
      <c r="S103" s="9">
        <v>431.87866200000002</v>
      </c>
      <c r="T103" s="9">
        <v>444.14605699999998</v>
      </c>
      <c r="U103" s="9">
        <v>456.67327899999998</v>
      </c>
      <c r="V103" s="9">
        <v>469.36175500000002</v>
      </c>
      <c r="W103" s="9">
        <v>481.95996100000002</v>
      </c>
      <c r="X103" s="9">
        <v>494.46704099999999</v>
      </c>
      <c r="Y103" s="9">
        <v>506.87667800000003</v>
      </c>
      <c r="Z103" s="9">
        <v>519.40496800000005</v>
      </c>
      <c r="AA103" s="9">
        <v>531.98919699999999</v>
      </c>
      <c r="AB103" s="9">
        <v>538.10864300000003</v>
      </c>
      <c r="AC103" s="9">
        <v>551.96179199999995</v>
      </c>
      <c r="AD103" s="9">
        <v>566.243469</v>
      </c>
      <c r="AE103" s="9">
        <v>580.96679700000004</v>
      </c>
      <c r="AF103" s="9">
        <v>596.14556900000002</v>
      </c>
      <c r="AG103" s="9">
        <v>611.79370100000006</v>
      </c>
      <c r="AH103" s="9">
        <v>627.925476</v>
      </c>
      <c r="AI103" s="9">
        <v>644.55572500000005</v>
      </c>
      <c r="AJ103" s="9">
        <v>661.70007299999997</v>
      </c>
      <c r="AK103" s="9">
        <v>679.37396200000001</v>
      </c>
      <c r="AL103" s="9">
        <v>697.59417699999995</v>
      </c>
      <c r="AM103" s="8">
        <v>2.3560000000000001E-2</v>
      </c>
    </row>
    <row r="104" spans="1:39" ht="15" customHeight="1">
      <c r="A104" s="7" t="s">
        <v>125</v>
      </c>
      <c r="B104" s="10" t="s">
        <v>28</v>
      </c>
      <c r="C104" s="9">
        <v>2850</v>
      </c>
      <c r="D104" s="9">
        <v>3238.3720699999999</v>
      </c>
      <c r="E104" s="9">
        <v>3638.0576169999999</v>
      </c>
      <c r="F104" s="9">
        <v>4057.1303710000002</v>
      </c>
      <c r="G104" s="9">
        <v>4504.0297849999997</v>
      </c>
      <c r="H104" s="9">
        <v>4966.5424800000001</v>
      </c>
      <c r="I104" s="9">
        <v>5435.0507809999999</v>
      </c>
      <c r="J104" s="9">
        <v>5912.4912109999996</v>
      </c>
      <c r="K104" s="9">
        <v>6417.4560549999997</v>
      </c>
      <c r="L104" s="9">
        <v>6935.3081050000001</v>
      </c>
      <c r="M104" s="9">
        <v>7482.9003910000001</v>
      </c>
      <c r="N104" s="9">
        <v>8055.0410160000001</v>
      </c>
      <c r="O104" s="9">
        <v>8646.2480469999991</v>
      </c>
      <c r="P104" s="9">
        <v>9253.515625</v>
      </c>
      <c r="Q104" s="9">
        <v>9866.6015619999998</v>
      </c>
      <c r="R104" s="9">
        <v>10517.074219</v>
      </c>
      <c r="S104" s="9">
        <v>11192.692383</v>
      </c>
      <c r="T104" s="9">
        <v>11836.870117</v>
      </c>
      <c r="U104" s="9">
        <v>12382.682617</v>
      </c>
      <c r="V104" s="9">
        <v>12950.990234000001</v>
      </c>
      <c r="W104" s="9">
        <v>13545.508789</v>
      </c>
      <c r="X104" s="9">
        <v>14163.518555000001</v>
      </c>
      <c r="Y104" s="9">
        <v>14796.961914</v>
      </c>
      <c r="Z104" s="9">
        <v>15456.375977</v>
      </c>
      <c r="AA104" s="9">
        <v>16137.168944999999</v>
      </c>
      <c r="AB104" s="9">
        <v>16838.373047000001</v>
      </c>
      <c r="AC104" s="9">
        <v>17555.585938</v>
      </c>
      <c r="AD104" s="9">
        <v>18259.123047000001</v>
      </c>
      <c r="AE104" s="9">
        <v>19003.078125</v>
      </c>
      <c r="AF104" s="9">
        <v>19776.417968999998</v>
      </c>
      <c r="AG104" s="9">
        <v>20511.080077999999</v>
      </c>
      <c r="AH104" s="9">
        <v>21296.242188</v>
      </c>
      <c r="AI104" s="9">
        <v>22037.455077999999</v>
      </c>
      <c r="AJ104" s="9">
        <v>22805.152343999998</v>
      </c>
      <c r="AK104" s="9">
        <v>23532.515625</v>
      </c>
      <c r="AL104" s="9">
        <v>24317.96875</v>
      </c>
      <c r="AM104" s="8">
        <v>6.1092E-2</v>
      </c>
    </row>
    <row r="105" spans="1:39" ht="15" customHeight="1">
      <c r="A105" s="7" t="s">
        <v>124</v>
      </c>
      <c r="B105" s="10" t="s">
        <v>53</v>
      </c>
      <c r="C105" s="9">
        <v>2252</v>
      </c>
      <c r="D105" s="9">
        <v>2528.4877929999998</v>
      </c>
      <c r="E105" s="9">
        <v>2819.9560550000001</v>
      </c>
      <c r="F105" s="9">
        <v>3126.5515140000002</v>
      </c>
      <c r="G105" s="9">
        <v>3449.1303710000002</v>
      </c>
      <c r="H105" s="9">
        <v>3787.8410640000002</v>
      </c>
      <c r="I105" s="9">
        <v>4129.517578</v>
      </c>
      <c r="J105" s="9">
        <v>4484.8706050000001</v>
      </c>
      <c r="K105" s="9">
        <v>4856.78125</v>
      </c>
      <c r="L105" s="9">
        <v>5246.1660160000001</v>
      </c>
      <c r="M105" s="9">
        <v>5653.9936520000001</v>
      </c>
      <c r="N105" s="9">
        <v>6081.2993159999996</v>
      </c>
      <c r="O105" s="9">
        <v>6525.3764650000003</v>
      </c>
      <c r="P105" s="9">
        <v>6985.8964839999999</v>
      </c>
      <c r="Q105" s="9">
        <v>7461.4975590000004</v>
      </c>
      <c r="R105" s="9">
        <v>7953.9067379999997</v>
      </c>
      <c r="S105" s="9">
        <v>8453.4902340000008</v>
      </c>
      <c r="T105" s="9">
        <v>8969.0058590000008</v>
      </c>
      <c r="U105" s="9">
        <v>9500.4619139999995</v>
      </c>
      <c r="V105" s="9">
        <v>10050.223633</v>
      </c>
      <c r="W105" s="9">
        <v>10618.034180000001</v>
      </c>
      <c r="X105" s="9">
        <v>11200.896484000001</v>
      </c>
      <c r="Y105" s="9">
        <v>11798.977539</v>
      </c>
      <c r="Z105" s="9">
        <v>12411.745117</v>
      </c>
      <c r="AA105" s="9">
        <v>13038.928711</v>
      </c>
      <c r="AB105" s="9">
        <v>13680.495117</v>
      </c>
      <c r="AC105" s="9">
        <v>14330.214844</v>
      </c>
      <c r="AD105" s="9">
        <v>14980.166992</v>
      </c>
      <c r="AE105" s="9">
        <v>15637.615234000001</v>
      </c>
      <c r="AF105" s="9">
        <v>16305.15625</v>
      </c>
      <c r="AG105" s="9">
        <v>16969.048827999999</v>
      </c>
      <c r="AH105" s="9">
        <v>17635.025390999999</v>
      </c>
      <c r="AI105" s="9">
        <v>18295.816406000002</v>
      </c>
      <c r="AJ105" s="9">
        <v>18932.78125</v>
      </c>
      <c r="AK105" s="9">
        <v>19575.84375</v>
      </c>
      <c r="AL105" s="9">
        <v>20225.232422000001</v>
      </c>
      <c r="AM105" s="8">
        <v>6.3064999999999996E-2</v>
      </c>
    </row>
    <row r="106" spans="1:39" ht="15" customHeight="1">
      <c r="A106" s="7" t="s">
        <v>123</v>
      </c>
      <c r="B106" s="10" t="s">
        <v>51</v>
      </c>
      <c r="C106" s="9">
        <v>426</v>
      </c>
      <c r="D106" s="9">
        <v>478.48147599999999</v>
      </c>
      <c r="E106" s="9">
        <v>527.05664100000001</v>
      </c>
      <c r="F106" s="9">
        <v>578.19000200000005</v>
      </c>
      <c r="G106" s="9">
        <v>636.65216099999998</v>
      </c>
      <c r="H106" s="9">
        <v>692.191956</v>
      </c>
      <c r="I106" s="9">
        <v>747.53417999999999</v>
      </c>
      <c r="J106" s="9">
        <v>794.98193400000002</v>
      </c>
      <c r="K106" s="9">
        <v>849.03125</v>
      </c>
      <c r="L106" s="9">
        <v>896.59570299999996</v>
      </c>
      <c r="M106" s="9">
        <v>954.07775900000001</v>
      </c>
      <c r="N106" s="9">
        <v>1014.079224</v>
      </c>
      <c r="O106" s="9">
        <v>1072.981567</v>
      </c>
      <c r="P106" s="9">
        <v>1130.142822</v>
      </c>
      <c r="Q106" s="9">
        <v>1179.385254</v>
      </c>
      <c r="R106" s="9">
        <v>1238.6541749999999</v>
      </c>
      <c r="S106" s="9">
        <v>1296.6358640000001</v>
      </c>
      <c r="T106" s="9">
        <v>1349.7963870000001</v>
      </c>
      <c r="U106" s="9">
        <v>1404.4626459999999</v>
      </c>
      <c r="V106" s="9">
        <v>1456.435669</v>
      </c>
      <c r="W106" s="9">
        <v>1511.6157229999999</v>
      </c>
      <c r="X106" s="9">
        <v>1570.587158</v>
      </c>
      <c r="Y106" s="9">
        <v>1624.925293</v>
      </c>
      <c r="Z106" s="9">
        <v>1685.4101559999999</v>
      </c>
      <c r="AA106" s="9">
        <v>1747.727905</v>
      </c>
      <c r="AB106" s="9">
        <v>1810.594482</v>
      </c>
      <c r="AC106" s="9">
        <v>1875.5618899999999</v>
      </c>
      <c r="AD106" s="9">
        <v>1920.6735839999999</v>
      </c>
      <c r="AE106" s="9">
        <v>1992.588013</v>
      </c>
      <c r="AF106" s="9">
        <v>2077.7014159999999</v>
      </c>
      <c r="AG106" s="9">
        <v>2121.9907229999999</v>
      </c>
      <c r="AH106" s="9">
        <v>2209.3854980000001</v>
      </c>
      <c r="AI106" s="9">
        <v>2253.2773440000001</v>
      </c>
      <c r="AJ106" s="9">
        <v>2343.4501949999999</v>
      </c>
      <c r="AK106" s="9">
        <v>2383.5812989999999</v>
      </c>
      <c r="AL106" s="9">
        <v>2472.156982</v>
      </c>
      <c r="AM106" s="8">
        <v>4.9486000000000002E-2</v>
      </c>
    </row>
    <row r="107" spans="1:39" ht="15" customHeight="1">
      <c r="A107" s="7" t="s">
        <v>122</v>
      </c>
      <c r="B107" s="10" t="s">
        <v>49</v>
      </c>
      <c r="C107" s="9">
        <v>172</v>
      </c>
      <c r="D107" s="9">
        <v>231.402817</v>
      </c>
      <c r="E107" s="9">
        <v>291.04504400000002</v>
      </c>
      <c r="F107" s="9">
        <v>352.38894699999997</v>
      </c>
      <c r="G107" s="9">
        <v>418.24740600000001</v>
      </c>
      <c r="H107" s="9">
        <v>486.50933800000001</v>
      </c>
      <c r="I107" s="9">
        <v>557.99920699999996</v>
      </c>
      <c r="J107" s="9">
        <v>632.63861099999997</v>
      </c>
      <c r="K107" s="9">
        <v>711.64331100000004</v>
      </c>
      <c r="L107" s="9">
        <v>792.54650900000001</v>
      </c>
      <c r="M107" s="9">
        <v>874.82904099999996</v>
      </c>
      <c r="N107" s="9">
        <v>959.66284199999996</v>
      </c>
      <c r="O107" s="9">
        <v>1047.8903809999999</v>
      </c>
      <c r="P107" s="9">
        <v>1137.476807</v>
      </c>
      <c r="Q107" s="9">
        <v>1225.7188719999999</v>
      </c>
      <c r="R107" s="9">
        <v>1324.513794</v>
      </c>
      <c r="S107" s="9">
        <v>1442.5660399999999</v>
      </c>
      <c r="T107" s="9">
        <v>1518.067749</v>
      </c>
      <c r="U107" s="9">
        <v>1477.7574460000001</v>
      </c>
      <c r="V107" s="9">
        <v>1444.331177</v>
      </c>
      <c r="W107" s="9">
        <v>1415.858154</v>
      </c>
      <c r="X107" s="9">
        <v>1392.0352780000001</v>
      </c>
      <c r="Y107" s="9">
        <v>1373.059937</v>
      </c>
      <c r="Z107" s="9">
        <v>1359.220337</v>
      </c>
      <c r="AA107" s="9">
        <v>1350.513062</v>
      </c>
      <c r="AB107" s="9">
        <v>1347.282837</v>
      </c>
      <c r="AC107" s="9">
        <v>1349.809692</v>
      </c>
      <c r="AD107" s="9">
        <v>1358.2825929999999</v>
      </c>
      <c r="AE107" s="9">
        <v>1372.8745120000001</v>
      </c>
      <c r="AF107" s="9">
        <v>1393.5611570000001</v>
      </c>
      <c r="AG107" s="9">
        <v>1420.0410159999999</v>
      </c>
      <c r="AH107" s="9">
        <v>1451.8321530000001</v>
      </c>
      <c r="AI107" s="9">
        <v>1488.3608400000001</v>
      </c>
      <c r="AJ107" s="9">
        <v>1528.9228519999999</v>
      </c>
      <c r="AK107" s="9">
        <v>1573.090332</v>
      </c>
      <c r="AL107" s="9">
        <v>1620.5810550000001</v>
      </c>
      <c r="AM107" s="8">
        <v>5.8916999999999997E-2</v>
      </c>
    </row>
    <row r="108" spans="1:39" ht="15" customHeight="1">
      <c r="A108" s="7" t="s">
        <v>121</v>
      </c>
      <c r="B108" s="10" t="s">
        <v>26</v>
      </c>
      <c r="C108" s="9">
        <v>891</v>
      </c>
      <c r="D108" s="9">
        <v>954.86651600000005</v>
      </c>
      <c r="E108" s="9">
        <v>1019.180115</v>
      </c>
      <c r="F108" s="9">
        <v>1083.7276609999999</v>
      </c>
      <c r="G108" s="9">
        <v>1148.393311</v>
      </c>
      <c r="H108" s="9">
        <v>1213.0947269999999</v>
      </c>
      <c r="I108" s="9">
        <v>1277.6987300000001</v>
      </c>
      <c r="J108" s="9">
        <v>1342.036255</v>
      </c>
      <c r="K108" s="9">
        <v>1406.0107419999999</v>
      </c>
      <c r="L108" s="9">
        <v>1469.4295649999999</v>
      </c>
      <c r="M108" s="9">
        <v>1532.070923</v>
      </c>
      <c r="N108" s="9">
        <v>1576.7475589999999</v>
      </c>
      <c r="O108" s="9">
        <v>1633.1911620000001</v>
      </c>
      <c r="P108" s="9">
        <v>1685.9295649999999</v>
      </c>
      <c r="Q108" s="9">
        <v>1742.5888669999999</v>
      </c>
      <c r="R108" s="9">
        <v>1798.5570070000001</v>
      </c>
      <c r="S108" s="9">
        <v>1854.3861079999999</v>
      </c>
      <c r="T108" s="9">
        <v>1908.8420410000001</v>
      </c>
      <c r="U108" s="9">
        <v>1961.8498540000001</v>
      </c>
      <c r="V108" s="9">
        <v>2013.1245120000001</v>
      </c>
      <c r="W108" s="9">
        <v>2062.8559570000002</v>
      </c>
      <c r="X108" s="9">
        <v>2111.1520999999998</v>
      </c>
      <c r="Y108" s="9">
        <v>2158.1267090000001</v>
      </c>
      <c r="Z108" s="9">
        <v>2203.8310550000001</v>
      </c>
      <c r="AA108" s="9">
        <v>2248.517578</v>
      </c>
      <c r="AB108" s="9">
        <v>2293.6176759999998</v>
      </c>
      <c r="AC108" s="9">
        <v>2337.399414</v>
      </c>
      <c r="AD108" s="9">
        <v>2379.6813959999999</v>
      </c>
      <c r="AE108" s="9">
        <v>2420.4780270000001</v>
      </c>
      <c r="AF108" s="9">
        <v>2459.5822750000002</v>
      </c>
      <c r="AG108" s="9">
        <v>2496.9545899999998</v>
      </c>
      <c r="AH108" s="9">
        <v>2532.2631839999999</v>
      </c>
      <c r="AI108" s="9">
        <v>2565.4409179999998</v>
      </c>
      <c r="AJ108" s="9">
        <v>2596.5998540000001</v>
      </c>
      <c r="AK108" s="9">
        <v>2625.9780270000001</v>
      </c>
      <c r="AL108" s="9">
        <v>2653.2446289999998</v>
      </c>
      <c r="AM108" s="8">
        <v>3.0513999999999999E-2</v>
      </c>
    </row>
    <row r="109" spans="1:39" ht="15" customHeight="1">
      <c r="A109" s="7" t="s">
        <v>120</v>
      </c>
      <c r="B109" s="10" t="s">
        <v>53</v>
      </c>
      <c r="C109" s="9">
        <v>404</v>
      </c>
      <c r="D109" s="9">
        <v>436.95745799999997</v>
      </c>
      <c r="E109" s="9">
        <v>470.30423000000002</v>
      </c>
      <c r="F109" s="9">
        <v>503.97464000000002</v>
      </c>
      <c r="G109" s="9">
        <v>537.96081500000003</v>
      </c>
      <c r="H109" s="9">
        <v>572.251892</v>
      </c>
      <c r="I109" s="9">
        <v>606.81103499999995</v>
      </c>
      <c r="J109" s="9">
        <v>641.55285600000002</v>
      </c>
      <c r="K109" s="9">
        <v>676.46838400000001</v>
      </c>
      <c r="L109" s="9">
        <v>711.53820800000005</v>
      </c>
      <c r="M109" s="9">
        <v>746.671875</v>
      </c>
      <c r="N109" s="9">
        <v>781.77050799999995</v>
      </c>
      <c r="O109" s="9">
        <v>816.74285899999995</v>
      </c>
      <c r="P109" s="9">
        <v>851.48742700000003</v>
      </c>
      <c r="Q109" s="9">
        <v>886.042236</v>
      </c>
      <c r="R109" s="9">
        <v>920.23693800000001</v>
      </c>
      <c r="S109" s="9">
        <v>953.81280500000003</v>
      </c>
      <c r="T109" s="9">
        <v>986.67810099999997</v>
      </c>
      <c r="U109" s="9">
        <v>1018.899231</v>
      </c>
      <c r="V109" s="9">
        <v>1050.2486570000001</v>
      </c>
      <c r="W109" s="9">
        <v>1080.733643</v>
      </c>
      <c r="X109" s="9">
        <v>1110.3161620000001</v>
      </c>
      <c r="Y109" s="9">
        <v>1139.1365969999999</v>
      </c>
      <c r="Z109" s="9">
        <v>1167.146606</v>
      </c>
      <c r="AA109" s="9">
        <v>1194.384399</v>
      </c>
      <c r="AB109" s="9">
        <v>1220.857422</v>
      </c>
      <c r="AC109" s="9">
        <v>1246.599976</v>
      </c>
      <c r="AD109" s="9">
        <v>1271.4938959999999</v>
      </c>
      <c r="AE109" s="9">
        <v>1295.583374</v>
      </c>
      <c r="AF109" s="9">
        <v>1318.685913</v>
      </c>
      <c r="AG109" s="9">
        <v>1340.808716</v>
      </c>
      <c r="AH109" s="9">
        <v>1361.6712649999999</v>
      </c>
      <c r="AI109" s="9">
        <v>1381.2436520000001</v>
      </c>
      <c r="AJ109" s="9">
        <v>1399.6435550000001</v>
      </c>
      <c r="AK109" s="9">
        <v>1417.067505</v>
      </c>
      <c r="AL109" s="9">
        <v>1433.1475829999999</v>
      </c>
      <c r="AM109" s="8">
        <v>3.5553000000000001E-2</v>
      </c>
    </row>
    <row r="110" spans="1:39" ht="15" customHeight="1">
      <c r="A110" s="7" t="s">
        <v>119</v>
      </c>
      <c r="B110" s="10" t="s">
        <v>51</v>
      </c>
      <c r="C110" s="9">
        <v>386</v>
      </c>
      <c r="D110" s="9">
        <v>412.44448899999998</v>
      </c>
      <c r="E110" s="9">
        <v>438.96167000000003</v>
      </c>
      <c r="F110" s="9">
        <v>465.42141700000002</v>
      </c>
      <c r="G110" s="9">
        <v>491.72879</v>
      </c>
      <c r="H110" s="9">
        <v>517.82598900000005</v>
      </c>
      <c r="I110" s="9">
        <v>543.63055399999996</v>
      </c>
      <c r="J110" s="9">
        <v>569.07171600000004</v>
      </c>
      <c r="K110" s="9">
        <v>594.08148200000005</v>
      </c>
      <c r="L110" s="9">
        <v>618.49945100000002</v>
      </c>
      <c r="M110" s="9">
        <v>642.20410200000003</v>
      </c>
      <c r="N110" s="9">
        <v>665.12744099999998</v>
      </c>
      <c r="O110" s="9">
        <v>687.43450900000005</v>
      </c>
      <c r="P110" s="9">
        <v>709.68109100000004</v>
      </c>
      <c r="Q110" s="9">
        <v>730.469604</v>
      </c>
      <c r="R110" s="9">
        <v>751.08709699999997</v>
      </c>
      <c r="S110" s="9">
        <v>770.08642599999996</v>
      </c>
      <c r="T110" s="9">
        <v>788.32873500000005</v>
      </c>
      <c r="U110" s="9">
        <v>805.83703600000001</v>
      </c>
      <c r="V110" s="9">
        <v>822.62365699999998</v>
      </c>
      <c r="W110" s="9">
        <v>838.81408699999997</v>
      </c>
      <c r="X110" s="9">
        <v>854.57293700000002</v>
      </c>
      <c r="Y110" s="9">
        <v>869.97882100000004</v>
      </c>
      <c r="Z110" s="9">
        <v>885.01971400000002</v>
      </c>
      <c r="AA110" s="9">
        <v>899.63128700000004</v>
      </c>
      <c r="AB110" s="9">
        <v>913.81872599999997</v>
      </c>
      <c r="AC110" s="9">
        <v>927.59881600000006</v>
      </c>
      <c r="AD110" s="9">
        <v>940.92932099999996</v>
      </c>
      <c r="AE110" s="9">
        <v>953.80267300000003</v>
      </c>
      <c r="AF110" s="9">
        <v>966.20770300000004</v>
      </c>
      <c r="AG110" s="9">
        <v>978.10571300000004</v>
      </c>
      <c r="AH110" s="9">
        <v>989.446594</v>
      </c>
      <c r="AI110" s="9">
        <v>1000.185608</v>
      </c>
      <c r="AJ110" s="9">
        <v>1010.303772</v>
      </c>
      <c r="AK110" s="9">
        <v>1019.831055</v>
      </c>
      <c r="AL110" s="9">
        <v>1028.790894</v>
      </c>
      <c r="AM110" s="8">
        <v>2.7248000000000001E-2</v>
      </c>
    </row>
    <row r="111" spans="1:39" ht="15" customHeight="1">
      <c r="A111" s="7" t="s">
        <v>118</v>
      </c>
      <c r="B111" s="10" t="s">
        <v>49</v>
      </c>
      <c r="C111" s="9">
        <v>101</v>
      </c>
      <c r="D111" s="9">
        <v>105.464516</v>
      </c>
      <c r="E111" s="9">
        <v>109.91423</v>
      </c>
      <c r="F111" s="9">
        <v>114.331619</v>
      </c>
      <c r="G111" s="9">
        <v>118.703789</v>
      </c>
      <c r="H111" s="9">
        <v>123.016884</v>
      </c>
      <c r="I111" s="9">
        <v>127.25709500000001</v>
      </c>
      <c r="J111" s="9">
        <v>131.411789</v>
      </c>
      <c r="K111" s="9">
        <v>135.46095299999999</v>
      </c>
      <c r="L111" s="9">
        <v>139.39201399999999</v>
      </c>
      <c r="M111" s="9">
        <v>143.19490099999999</v>
      </c>
      <c r="N111" s="9">
        <v>129.84957900000001</v>
      </c>
      <c r="O111" s="9">
        <v>129.01379399999999</v>
      </c>
      <c r="P111" s="9">
        <v>124.76106299999999</v>
      </c>
      <c r="Q111" s="9">
        <v>126.076988</v>
      </c>
      <c r="R111" s="9">
        <v>127.23307800000001</v>
      </c>
      <c r="S111" s="9">
        <v>130.48693800000001</v>
      </c>
      <c r="T111" s="9">
        <v>133.83517499999999</v>
      </c>
      <c r="U111" s="9">
        <v>137.113586</v>
      </c>
      <c r="V111" s="9">
        <v>140.25221300000001</v>
      </c>
      <c r="W111" s="9">
        <v>143.308258</v>
      </c>
      <c r="X111" s="9">
        <v>146.26297</v>
      </c>
      <c r="Y111" s="9">
        <v>149.01113900000001</v>
      </c>
      <c r="Z111" s="9">
        <v>151.664917</v>
      </c>
      <c r="AA111" s="9">
        <v>154.50192300000001</v>
      </c>
      <c r="AB111" s="9">
        <v>158.941452</v>
      </c>
      <c r="AC111" s="9">
        <v>163.20069899999999</v>
      </c>
      <c r="AD111" s="9">
        <v>167.25799599999999</v>
      </c>
      <c r="AE111" s="9">
        <v>171.092072</v>
      </c>
      <c r="AF111" s="9">
        <v>174.68867499999999</v>
      </c>
      <c r="AG111" s="9">
        <v>178.04002399999999</v>
      </c>
      <c r="AH111" s="9">
        <v>181.14527899999999</v>
      </c>
      <c r="AI111" s="9">
        <v>184.01177999999999</v>
      </c>
      <c r="AJ111" s="9">
        <v>186.65248099999999</v>
      </c>
      <c r="AK111" s="9">
        <v>189.079498</v>
      </c>
      <c r="AL111" s="9">
        <v>191.30619799999999</v>
      </c>
      <c r="AM111" s="8">
        <v>1.7669000000000001E-2</v>
      </c>
    </row>
    <row r="112" spans="1:39" ht="15" customHeight="1">
      <c r="A112" s="7" t="s">
        <v>117</v>
      </c>
      <c r="B112" s="10" t="s">
        <v>24</v>
      </c>
      <c r="C112" s="9">
        <v>1899</v>
      </c>
      <c r="D112" s="9">
        <v>2098.6108399999998</v>
      </c>
      <c r="E112" s="9">
        <v>2308.6142580000001</v>
      </c>
      <c r="F112" s="9">
        <v>2527.3706050000001</v>
      </c>
      <c r="G112" s="9">
        <v>2754.4731449999999</v>
      </c>
      <c r="H112" s="9">
        <v>2990.7036130000001</v>
      </c>
      <c r="I112" s="9">
        <v>3235.7451169999999</v>
      </c>
      <c r="J112" s="9">
        <v>3480.460693</v>
      </c>
      <c r="K112" s="9">
        <v>3734.2353520000001</v>
      </c>
      <c r="L112" s="9">
        <v>3947.529297</v>
      </c>
      <c r="M112" s="9">
        <v>4237.9677730000003</v>
      </c>
      <c r="N112" s="9">
        <v>4521.3159180000002</v>
      </c>
      <c r="O112" s="9">
        <v>4788.5190430000002</v>
      </c>
      <c r="P112" s="9">
        <v>5093.1796880000002</v>
      </c>
      <c r="Q112" s="9">
        <v>5399.2070309999999</v>
      </c>
      <c r="R112" s="9">
        <v>5713.2368159999996</v>
      </c>
      <c r="S112" s="9">
        <v>6041.5634769999997</v>
      </c>
      <c r="T112" s="9">
        <v>6382.0712890000004</v>
      </c>
      <c r="U112" s="9">
        <v>6732.5683589999999</v>
      </c>
      <c r="V112" s="9">
        <v>7103.8642579999996</v>
      </c>
      <c r="W112" s="9">
        <v>7474.0190430000002</v>
      </c>
      <c r="X112" s="9">
        <v>7858.9882809999999</v>
      </c>
      <c r="Y112" s="9">
        <v>8283.1523440000001</v>
      </c>
      <c r="Z112" s="9">
        <v>8693.6386719999991</v>
      </c>
      <c r="AA112" s="9">
        <v>9150.8232420000004</v>
      </c>
      <c r="AB112" s="9">
        <v>9601.4101559999999</v>
      </c>
      <c r="AC112" s="9">
        <v>10050.602539</v>
      </c>
      <c r="AD112" s="9">
        <v>10549.203125</v>
      </c>
      <c r="AE112" s="9">
        <v>11030.209961</v>
      </c>
      <c r="AF112" s="9">
        <v>11510.483398</v>
      </c>
      <c r="AG112" s="9">
        <v>12048.072265999999</v>
      </c>
      <c r="AH112" s="9">
        <v>12548.107421999999</v>
      </c>
      <c r="AI112" s="9">
        <v>13098.172852</v>
      </c>
      <c r="AJ112" s="9">
        <v>13620.502930000001</v>
      </c>
      <c r="AK112" s="9">
        <v>14195.667969</v>
      </c>
      <c r="AL112" s="9">
        <v>14737.868164</v>
      </c>
      <c r="AM112" s="8">
        <v>5.9003E-2</v>
      </c>
    </row>
    <row r="113" spans="1:39" ht="15" customHeight="1">
      <c r="A113" s="7" t="s">
        <v>116</v>
      </c>
      <c r="B113" s="10" t="s">
        <v>53</v>
      </c>
      <c r="C113" s="9">
        <v>1069</v>
      </c>
      <c r="D113" s="9">
        <v>1196.5893550000001</v>
      </c>
      <c r="E113" s="9">
        <v>1329.9343260000001</v>
      </c>
      <c r="F113" s="9">
        <v>1468.918091</v>
      </c>
      <c r="G113" s="9">
        <v>1613.923462</v>
      </c>
      <c r="H113" s="9">
        <v>1765.174072</v>
      </c>
      <c r="I113" s="9">
        <v>1922.46875</v>
      </c>
      <c r="J113" s="9">
        <v>2086.0913089999999</v>
      </c>
      <c r="K113" s="9">
        <v>2256.3376459999999</v>
      </c>
      <c r="L113" s="9">
        <v>2433.2795409999999</v>
      </c>
      <c r="M113" s="9">
        <v>2617.1259770000001</v>
      </c>
      <c r="N113" s="9">
        <v>2807.8479000000002</v>
      </c>
      <c r="O113" s="9">
        <v>3005.126221</v>
      </c>
      <c r="P113" s="9">
        <v>3207.3996579999998</v>
      </c>
      <c r="Q113" s="9">
        <v>3415.8156739999999</v>
      </c>
      <c r="R113" s="9">
        <v>3633.6696780000002</v>
      </c>
      <c r="S113" s="9">
        <v>3857.2709960000002</v>
      </c>
      <c r="T113" s="9">
        <v>4090.5273440000001</v>
      </c>
      <c r="U113" s="9">
        <v>4332.6440430000002</v>
      </c>
      <c r="V113" s="9">
        <v>4580.0771480000003</v>
      </c>
      <c r="W113" s="9">
        <v>4836.8461909999996</v>
      </c>
      <c r="X113" s="9">
        <v>5103.0454099999997</v>
      </c>
      <c r="Y113" s="9">
        <v>5377.2802730000003</v>
      </c>
      <c r="Z113" s="9">
        <v>5661.1381840000004</v>
      </c>
      <c r="AA113" s="9">
        <v>5954.3525390000004</v>
      </c>
      <c r="AB113" s="9">
        <v>6255.8979490000002</v>
      </c>
      <c r="AC113" s="9">
        <v>6566.3686520000001</v>
      </c>
      <c r="AD113" s="9">
        <v>6885.3881840000004</v>
      </c>
      <c r="AE113" s="9">
        <v>7212.2495120000003</v>
      </c>
      <c r="AF113" s="9">
        <v>7546.4565430000002</v>
      </c>
      <c r="AG113" s="9">
        <v>7889.1020509999998</v>
      </c>
      <c r="AH113" s="9">
        <v>8238.1181639999995</v>
      </c>
      <c r="AI113" s="9">
        <v>8594.9121090000008</v>
      </c>
      <c r="AJ113" s="9">
        <v>8961.2529300000006</v>
      </c>
      <c r="AK113" s="9">
        <v>9333.4208980000003</v>
      </c>
      <c r="AL113" s="9">
        <v>9713.9667969999991</v>
      </c>
      <c r="AM113" s="8">
        <v>6.3527E-2</v>
      </c>
    </row>
    <row r="114" spans="1:39" ht="15" customHeight="1">
      <c r="A114" s="7" t="s">
        <v>115</v>
      </c>
      <c r="B114" s="10" t="s">
        <v>51</v>
      </c>
      <c r="C114" s="9">
        <v>464</v>
      </c>
      <c r="D114" s="9">
        <v>508.16915899999998</v>
      </c>
      <c r="E114" s="9">
        <v>554.16021699999999</v>
      </c>
      <c r="F114" s="9">
        <v>601.94537400000002</v>
      </c>
      <c r="G114" s="9">
        <v>650.91210899999999</v>
      </c>
      <c r="H114" s="9">
        <v>701.61730999999997</v>
      </c>
      <c r="I114" s="9">
        <v>753.93707300000005</v>
      </c>
      <c r="J114" s="9">
        <v>808.41833499999996</v>
      </c>
      <c r="K114" s="9">
        <v>865.11554000000001</v>
      </c>
      <c r="L114" s="9">
        <v>923.48260500000004</v>
      </c>
      <c r="M114" s="9">
        <v>984.11236599999995</v>
      </c>
      <c r="N114" s="9">
        <v>1043.879639</v>
      </c>
      <c r="O114" s="9">
        <v>1095.6832280000001</v>
      </c>
      <c r="P114" s="9">
        <v>1162.4598390000001</v>
      </c>
      <c r="Q114" s="9">
        <v>1223.2493899999999</v>
      </c>
      <c r="R114" s="9">
        <v>1280.594482</v>
      </c>
      <c r="S114" s="9">
        <v>1337.7479249999999</v>
      </c>
      <c r="T114" s="9">
        <v>1394.9415280000001</v>
      </c>
      <c r="U114" s="9">
        <v>1450.4067379999999</v>
      </c>
      <c r="V114" s="9">
        <v>1518.0061040000001</v>
      </c>
      <c r="W114" s="9">
        <v>1571.7413329999999</v>
      </c>
      <c r="X114" s="9">
        <v>1627.3436280000001</v>
      </c>
      <c r="Y114" s="9">
        <v>1710.935547</v>
      </c>
      <c r="Z114" s="9">
        <v>1766.884155</v>
      </c>
      <c r="AA114" s="9">
        <v>1858.2308350000001</v>
      </c>
      <c r="AB114" s="9">
        <v>1932.747803</v>
      </c>
      <c r="AC114" s="9">
        <v>1995.0866699999999</v>
      </c>
      <c r="AD114" s="9">
        <v>2096.4697270000001</v>
      </c>
      <c r="AE114" s="9">
        <v>2170.6440429999998</v>
      </c>
      <c r="AF114" s="9">
        <v>2235.0375979999999</v>
      </c>
      <c r="AG114" s="9">
        <v>2346.681885</v>
      </c>
      <c r="AH114" s="9">
        <v>2412.842529</v>
      </c>
      <c r="AI114" s="9">
        <v>2519.7436520000001</v>
      </c>
      <c r="AJ114" s="9">
        <v>2587.845703</v>
      </c>
      <c r="AK114" s="9">
        <v>2701.3803710000002</v>
      </c>
      <c r="AL114" s="9">
        <v>2771.8908689999998</v>
      </c>
      <c r="AM114" s="8">
        <v>5.1161999999999999E-2</v>
      </c>
    </row>
    <row r="115" spans="1:39" ht="15" customHeight="1">
      <c r="A115" s="7" t="s">
        <v>114</v>
      </c>
      <c r="B115" s="10" t="s">
        <v>49</v>
      </c>
      <c r="C115" s="9">
        <v>366</v>
      </c>
      <c r="D115" s="9">
        <v>393.85226399999999</v>
      </c>
      <c r="E115" s="9">
        <v>424.519745</v>
      </c>
      <c r="F115" s="9">
        <v>456.50711100000001</v>
      </c>
      <c r="G115" s="9">
        <v>489.63757299999997</v>
      </c>
      <c r="H115" s="9">
        <v>523.91210899999999</v>
      </c>
      <c r="I115" s="9">
        <v>559.339294</v>
      </c>
      <c r="J115" s="9">
        <v>585.95092799999998</v>
      </c>
      <c r="K115" s="9">
        <v>612.78216599999996</v>
      </c>
      <c r="L115" s="9">
        <v>590.76696800000002</v>
      </c>
      <c r="M115" s="9">
        <v>636.729736</v>
      </c>
      <c r="N115" s="9">
        <v>669.58856200000002</v>
      </c>
      <c r="O115" s="9">
        <v>687.70935099999997</v>
      </c>
      <c r="P115" s="9">
        <v>723.32031199999994</v>
      </c>
      <c r="Q115" s="9">
        <v>760.14202899999998</v>
      </c>
      <c r="R115" s="9">
        <v>798.97277799999995</v>
      </c>
      <c r="S115" s="9">
        <v>846.54443400000002</v>
      </c>
      <c r="T115" s="9">
        <v>896.60266100000001</v>
      </c>
      <c r="U115" s="9">
        <v>949.51733400000001</v>
      </c>
      <c r="V115" s="9">
        <v>1005.781494</v>
      </c>
      <c r="W115" s="9">
        <v>1065.4316409999999</v>
      </c>
      <c r="X115" s="9">
        <v>1128.599121</v>
      </c>
      <c r="Y115" s="9">
        <v>1194.9368899999999</v>
      </c>
      <c r="Z115" s="9">
        <v>1265.6160890000001</v>
      </c>
      <c r="AA115" s="9">
        <v>1338.2398679999999</v>
      </c>
      <c r="AB115" s="9">
        <v>1412.7645259999999</v>
      </c>
      <c r="AC115" s="9">
        <v>1489.1477050000001</v>
      </c>
      <c r="AD115" s="9">
        <v>1567.3452150000001</v>
      </c>
      <c r="AE115" s="9">
        <v>1647.3165280000001</v>
      </c>
      <c r="AF115" s="9">
        <v>1728.989014</v>
      </c>
      <c r="AG115" s="9">
        <v>1812.288452</v>
      </c>
      <c r="AH115" s="9">
        <v>1897.1469729999999</v>
      </c>
      <c r="AI115" s="9">
        <v>1983.516357</v>
      </c>
      <c r="AJ115" s="9">
        <v>2071.4045409999999</v>
      </c>
      <c r="AK115" s="9">
        <v>2160.866943</v>
      </c>
      <c r="AL115" s="9">
        <v>2252.0104980000001</v>
      </c>
      <c r="AM115" s="8">
        <v>5.262E-2</v>
      </c>
    </row>
    <row r="116" spans="1:39" ht="15" customHeight="1">
      <c r="A116" s="7" t="s">
        <v>113</v>
      </c>
      <c r="B116" s="10" t="s">
        <v>22</v>
      </c>
      <c r="C116" s="9">
        <v>624</v>
      </c>
      <c r="D116" s="9">
        <v>685.29644800000005</v>
      </c>
      <c r="E116" s="9">
        <v>749.22949200000005</v>
      </c>
      <c r="F116" s="9">
        <v>816.94921899999997</v>
      </c>
      <c r="G116" s="9">
        <v>888.56011999999998</v>
      </c>
      <c r="H116" s="9">
        <v>963.86047399999995</v>
      </c>
      <c r="I116" s="9">
        <v>1043.213501</v>
      </c>
      <c r="J116" s="9">
        <v>1127.0042719999999</v>
      </c>
      <c r="K116" s="9">
        <v>1214.269043</v>
      </c>
      <c r="L116" s="9">
        <v>1305.2615969999999</v>
      </c>
      <c r="M116" s="9">
        <v>1399.1446530000001</v>
      </c>
      <c r="N116" s="9">
        <v>1498.0711670000001</v>
      </c>
      <c r="O116" s="9">
        <v>1602.4490969999999</v>
      </c>
      <c r="P116" s="9">
        <v>1712.1000979999999</v>
      </c>
      <c r="Q116" s="9">
        <v>1826.5767820000001</v>
      </c>
      <c r="R116" s="9">
        <v>1945.101807</v>
      </c>
      <c r="S116" s="9">
        <v>2073.0051269999999</v>
      </c>
      <c r="T116" s="9">
        <v>2170.4682619999999</v>
      </c>
      <c r="U116" s="9">
        <v>2274.3183589999999</v>
      </c>
      <c r="V116" s="9">
        <v>2388.0285640000002</v>
      </c>
      <c r="W116" s="9">
        <v>2510.1503910000001</v>
      </c>
      <c r="X116" s="9">
        <v>2639.7810060000002</v>
      </c>
      <c r="Y116" s="9">
        <v>2776.1708979999999</v>
      </c>
      <c r="Z116" s="9">
        <v>2918.9316410000001</v>
      </c>
      <c r="AA116" s="9">
        <v>3067.8476559999999</v>
      </c>
      <c r="AB116" s="9">
        <v>3223.9177249999998</v>
      </c>
      <c r="AC116" s="9">
        <v>3385.5827640000002</v>
      </c>
      <c r="AD116" s="9">
        <v>3553.716797</v>
      </c>
      <c r="AE116" s="9">
        <v>3727.7761230000001</v>
      </c>
      <c r="AF116" s="9">
        <v>3908.5463869999999</v>
      </c>
      <c r="AG116" s="9">
        <v>4096.1708980000003</v>
      </c>
      <c r="AH116" s="9">
        <v>4290.9970700000003</v>
      </c>
      <c r="AI116" s="9">
        <v>4493.3452150000003</v>
      </c>
      <c r="AJ116" s="9">
        <v>4704.1411129999997</v>
      </c>
      <c r="AK116" s="9">
        <v>4923.6899409999996</v>
      </c>
      <c r="AL116" s="9">
        <v>5153.8510740000002</v>
      </c>
      <c r="AM116" s="8">
        <v>6.1138999999999999E-2</v>
      </c>
    </row>
    <row r="117" spans="1:39" ht="15" customHeight="1">
      <c r="A117" s="7" t="s">
        <v>112</v>
      </c>
      <c r="B117" s="10" t="s">
        <v>53</v>
      </c>
      <c r="C117" s="9">
        <v>413</v>
      </c>
      <c r="D117" s="9">
        <v>450.97216800000001</v>
      </c>
      <c r="E117" s="9">
        <v>491.49276700000001</v>
      </c>
      <c r="F117" s="9">
        <v>534.49865699999998</v>
      </c>
      <c r="G117" s="9">
        <v>579.72180200000003</v>
      </c>
      <c r="H117" s="9">
        <v>627.78930700000001</v>
      </c>
      <c r="I117" s="9">
        <v>678.79620399999999</v>
      </c>
      <c r="J117" s="9">
        <v>732.80841099999998</v>
      </c>
      <c r="K117" s="9">
        <v>789.26849400000003</v>
      </c>
      <c r="L117" s="9">
        <v>849.13519299999996</v>
      </c>
      <c r="M117" s="9">
        <v>911.09631300000001</v>
      </c>
      <c r="N117" s="9">
        <v>976.52099599999997</v>
      </c>
      <c r="O117" s="9">
        <v>1045.6499020000001</v>
      </c>
      <c r="P117" s="9">
        <v>1118.2777100000001</v>
      </c>
      <c r="Q117" s="9">
        <v>1193.928467</v>
      </c>
      <c r="R117" s="9">
        <v>1271.9366460000001</v>
      </c>
      <c r="S117" s="9">
        <v>1353.2928469999999</v>
      </c>
      <c r="T117" s="9">
        <v>1438.2352289999999</v>
      </c>
      <c r="U117" s="9">
        <v>1527.5766599999999</v>
      </c>
      <c r="V117" s="9">
        <v>1621.012939</v>
      </c>
      <c r="W117" s="9">
        <v>1718.4829099999999</v>
      </c>
      <c r="X117" s="9">
        <v>1820.1030270000001</v>
      </c>
      <c r="Y117" s="9">
        <v>1925.877808</v>
      </c>
      <c r="Z117" s="9">
        <v>2035.644775</v>
      </c>
      <c r="AA117" s="9">
        <v>2149.2202149999998</v>
      </c>
      <c r="AB117" s="9">
        <v>2266.7226559999999</v>
      </c>
      <c r="AC117" s="9">
        <v>2388.6010740000002</v>
      </c>
      <c r="AD117" s="9">
        <v>2514.414307</v>
      </c>
      <c r="AE117" s="9">
        <v>2643.483643</v>
      </c>
      <c r="AF117" s="9">
        <v>2776.5036620000001</v>
      </c>
      <c r="AG117" s="9">
        <v>2913.5026859999998</v>
      </c>
      <c r="AH117" s="9">
        <v>3054.8081050000001</v>
      </c>
      <c r="AI117" s="9">
        <v>3200.7292480000001</v>
      </c>
      <c r="AJ117" s="9">
        <v>3352.1027829999998</v>
      </c>
      <c r="AK117" s="9">
        <v>3509.1723630000001</v>
      </c>
      <c r="AL117" s="9">
        <v>3673.6848140000002</v>
      </c>
      <c r="AM117" s="8">
        <v>6.3634999999999997E-2</v>
      </c>
    </row>
    <row r="118" spans="1:39" ht="15" customHeight="1">
      <c r="A118" s="7" t="s">
        <v>111</v>
      </c>
      <c r="B118" s="10" t="s">
        <v>51</v>
      </c>
      <c r="C118" s="9">
        <v>116</v>
      </c>
      <c r="D118" s="9">
        <v>126.69828800000001</v>
      </c>
      <c r="E118" s="9">
        <v>137.30860899999999</v>
      </c>
      <c r="F118" s="9">
        <v>148.41606100000001</v>
      </c>
      <c r="G118" s="9">
        <v>160.187668</v>
      </c>
      <c r="H118" s="9">
        <v>172.210419</v>
      </c>
      <c r="I118" s="9">
        <v>184.60295099999999</v>
      </c>
      <c r="J118" s="9">
        <v>197.50500500000001</v>
      </c>
      <c r="K118" s="9">
        <v>210.71095299999999</v>
      </c>
      <c r="L118" s="9">
        <v>223.879639</v>
      </c>
      <c r="M118" s="9">
        <v>237.22723400000001</v>
      </c>
      <c r="N118" s="9">
        <v>251.106842</v>
      </c>
      <c r="O118" s="9">
        <v>265.579498</v>
      </c>
      <c r="P118" s="9">
        <v>280.63980099999998</v>
      </c>
      <c r="Q118" s="9">
        <v>296.28286700000001</v>
      </c>
      <c r="R118" s="9">
        <v>312.43984999999998</v>
      </c>
      <c r="S118" s="9">
        <v>329.82598899999999</v>
      </c>
      <c r="T118" s="9">
        <v>347.94903599999998</v>
      </c>
      <c r="U118" s="9">
        <v>366.84680200000003</v>
      </c>
      <c r="V118" s="9">
        <v>386.45755000000003</v>
      </c>
      <c r="W118" s="9">
        <v>406.94549599999999</v>
      </c>
      <c r="X118" s="9">
        <v>428.33746300000001</v>
      </c>
      <c r="Y118" s="9">
        <v>450.63207999999997</v>
      </c>
      <c r="Z118" s="9">
        <v>473.82516500000003</v>
      </c>
      <c r="AA118" s="9">
        <v>497.99728399999998</v>
      </c>
      <c r="AB118" s="9">
        <v>524.17724599999997</v>
      </c>
      <c r="AC118" s="9">
        <v>550.36822500000005</v>
      </c>
      <c r="AD118" s="9">
        <v>577.81341599999996</v>
      </c>
      <c r="AE118" s="9">
        <v>606.57397500000002</v>
      </c>
      <c r="AF118" s="9">
        <v>636.71356200000002</v>
      </c>
      <c r="AG118" s="9">
        <v>668.29870600000004</v>
      </c>
      <c r="AH118" s="9">
        <v>701.40039100000001</v>
      </c>
      <c r="AI118" s="9">
        <v>736.09210199999995</v>
      </c>
      <c r="AJ118" s="9">
        <v>772.45141599999999</v>
      </c>
      <c r="AK118" s="9">
        <v>810.55957000000001</v>
      </c>
      <c r="AL118" s="9">
        <v>850.501892</v>
      </c>
      <c r="AM118" s="8">
        <v>5.7598000000000003E-2</v>
      </c>
    </row>
    <row r="119" spans="1:39" ht="15" customHeight="1">
      <c r="A119" s="7" t="s">
        <v>110</v>
      </c>
      <c r="B119" s="10" t="s">
        <v>49</v>
      </c>
      <c r="C119" s="9">
        <v>95</v>
      </c>
      <c r="D119" s="9">
        <v>107.62597700000001</v>
      </c>
      <c r="E119" s="9">
        <v>120.42813099999999</v>
      </c>
      <c r="F119" s="9">
        <v>134.03448499999999</v>
      </c>
      <c r="G119" s="9">
        <v>148.65062</v>
      </c>
      <c r="H119" s="9">
        <v>163.860748</v>
      </c>
      <c r="I119" s="9">
        <v>179.81428500000001</v>
      </c>
      <c r="J119" s="9">
        <v>196.69085699999999</v>
      </c>
      <c r="K119" s="9">
        <v>214.28967299999999</v>
      </c>
      <c r="L119" s="9">
        <v>232.24667400000001</v>
      </c>
      <c r="M119" s="9">
        <v>250.82115200000001</v>
      </c>
      <c r="N119" s="9">
        <v>270.44332900000001</v>
      </c>
      <c r="O119" s="9">
        <v>291.21972699999998</v>
      </c>
      <c r="P119" s="9">
        <v>313.18255599999998</v>
      </c>
      <c r="Q119" s="9">
        <v>336.36544800000001</v>
      </c>
      <c r="R119" s="9">
        <v>360.72537199999999</v>
      </c>
      <c r="S119" s="9">
        <v>389.88619999999997</v>
      </c>
      <c r="T119" s="9">
        <v>384.283905</v>
      </c>
      <c r="U119" s="9">
        <v>379.89495799999997</v>
      </c>
      <c r="V119" s="9">
        <v>380.55816700000003</v>
      </c>
      <c r="W119" s="9">
        <v>384.721924</v>
      </c>
      <c r="X119" s="9">
        <v>391.34063700000002</v>
      </c>
      <c r="Y119" s="9">
        <v>399.66104100000001</v>
      </c>
      <c r="Z119" s="9">
        <v>409.46160900000001</v>
      </c>
      <c r="AA119" s="9">
        <v>420.63009599999998</v>
      </c>
      <c r="AB119" s="9">
        <v>433.01782200000002</v>
      </c>
      <c r="AC119" s="9">
        <v>446.61355600000002</v>
      </c>
      <c r="AD119" s="9">
        <v>461.48907500000001</v>
      </c>
      <c r="AE119" s="9">
        <v>477.71853599999997</v>
      </c>
      <c r="AF119" s="9">
        <v>495.32916299999999</v>
      </c>
      <c r="AG119" s="9">
        <v>514.36956799999996</v>
      </c>
      <c r="AH119" s="9">
        <v>534.78875700000003</v>
      </c>
      <c r="AI119" s="9">
        <v>556.52380400000004</v>
      </c>
      <c r="AJ119" s="9">
        <v>579.58685300000002</v>
      </c>
      <c r="AK119" s="9">
        <v>603.95819100000006</v>
      </c>
      <c r="AL119" s="9">
        <v>629.66461200000003</v>
      </c>
      <c r="AM119" s="8">
        <v>5.3330000000000002E-2</v>
      </c>
    </row>
    <row r="120" spans="1:39" ht="15" customHeight="1">
      <c r="A120" s="7" t="s">
        <v>109</v>
      </c>
      <c r="B120" s="10" t="s">
        <v>20</v>
      </c>
      <c r="C120" s="9">
        <v>760</v>
      </c>
      <c r="D120" s="9">
        <v>796.74304199999995</v>
      </c>
      <c r="E120" s="9">
        <v>834.82959000000005</v>
      </c>
      <c r="F120" s="9">
        <v>873.59246800000005</v>
      </c>
      <c r="G120" s="9">
        <v>913.08166500000004</v>
      </c>
      <c r="H120" s="9">
        <v>953.109375</v>
      </c>
      <c r="I120" s="9">
        <v>993.85125700000003</v>
      </c>
      <c r="J120" s="9">
        <v>1035.0610349999999</v>
      </c>
      <c r="K120" s="9">
        <v>1076.9145510000001</v>
      </c>
      <c r="L120" s="9">
        <v>1119.37085</v>
      </c>
      <c r="M120" s="9">
        <v>1162.431885</v>
      </c>
      <c r="N120" s="9">
        <v>1205.9620359999999</v>
      </c>
      <c r="O120" s="9">
        <v>1250.049927</v>
      </c>
      <c r="P120" s="9">
        <v>1294.760254</v>
      </c>
      <c r="Q120" s="9">
        <v>1340.029419</v>
      </c>
      <c r="R120" s="9">
        <v>1386.0043949999999</v>
      </c>
      <c r="S120" s="9">
        <v>1435.145874</v>
      </c>
      <c r="T120" s="9">
        <v>1451.489746</v>
      </c>
      <c r="U120" s="9">
        <v>1473.302246</v>
      </c>
      <c r="V120" s="9">
        <v>1498.889404</v>
      </c>
      <c r="W120" s="9">
        <v>1527.990967</v>
      </c>
      <c r="X120" s="9">
        <v>1559.944092</v>
      </c>
      <c r="Y120" s="9">
        <v>1594.611206</v>
      </c>
      <c r="Z120" s="9">
        <v>1632.1800539999999</v>
      </c>
      <c r="AA120" s="9">
        <v>1671.7539059999999</v>
      </c>
      <c r="AB120" s="9">
        <v>1711.581909</v>
      </c>
      <c r="AC120" s="9">
        <v>1753.280518</v>
      </c>
      <c r="AD120" s="9">
        <v>1795.0395510000001</v>
      </c>
      <c r="AE120" s="9">
        <v>1837.928467</v>
      </c>
      <c r="AF120" s="9">
        <v>1883.0455320000001</v>
      </c>
      <c r="AG120" s="9">
        <v>1946.1191409999999</v>
      </c>
      <c r="AH120" s="9">
        <v>2019.694092</v>
      </c>
      <c r="AI120" s="9">
        <v>2096.298828</v>
      </c>
      <c r="AJ120" s="9">
        <v>2176.0988769999999</v>
      </c>
      <c r="AK120" s="9">
        <v>2259.4035640000002</v>
      </c>
      <c r="AL120" s="9">
        <v>2346.2695309999999</v>
      </c>
      <c r="AM120" s="8">
        <v>3.2275999999999999E-2</v>
      </c>
    </row>
    <row r="121" spans="1:39" ht="15" customHeight="1">
      <c r="A121" s="7" t="s">
        <v>108</v>
      </c>
      <c r="B121" s="10" t="s">
        <v>53</v>
      </c>
      <c r="C121" s="9">
        <v>271</v>
      </c>
      <c r="D121" s="9">
        <v>292.70657299999999</v>
      </c>
      <c r="E121" s="9">
        <v>314.99801600000001</v>
      </c>
      <c r="F121" s="9">
        <v>337.92147799999998</v>
      </c>
      <c r="G121" s="9">
        <v>361.42053199999998</v>
      </c>
      <c r="H121" s="9">
        <v>385.40002399999997</v>
      </c>
      <c r="I121" s="9">
        <v>409.84878500000002</v>
      </c>
      <c r="J121" s="9">
        <v>434.72213699999998</v>
      </c>
      <c r="K121" s="9">
        <v>459.98324600000001</v>
      </c>
      <c r="L121" s="9">
        <v>485.554688</v>
      </c>
      <c r="M121" s="9">
        <v>511.36889600000001</v>
      </c>
      <c r="N121" s="9">
        <v>537.47637899999995</v>
      </c>
      <c r="O121" s="9">
        <v>563.94104000000004</v>
      </c>
      <c r="P121" s="9">
        <v>590.77179000000001</v>
      </c>
      <c r="Q121" s="9">
        <v>617.98474099999999</v>
      </c>
      <c r="R121" s="9">
        <v>645.54809599999999</v>
      </c>
      <c r="S121" s="9">
        <v>673.424622</v>
      </c>
      <c r="T121" s="9">
        <v>701.60119599999996</v>
      </c>
      <c r="U121" s="9">
        <v>730.02185099999997</v>
      </c>
      <c r="V121" s="9">
        <v>758.63324</v>
      </c>
      <c r="W121" s="9">
        <v>787.31622300000004</v>
      </c>
      <c r="X121" s="9">
        <v>815.96875</v>
      </c>
      <c r="Y121" s="9">
        <v>844.73675500000002</v>
      </c>
      <c r="Z121" s="9">
        <v>874.18261700000005</v>
      </c>
      <c r="AA121" s="9">
        <v>903.86547900000005</v>
      </c>
      <c r="AB121" s="9">
        <v>932.32312000000002</v>
      </c>
      <c r="AC121" s="9">
        <v>961.25176999999996</v>
      </c>
      <c r="AD121" s="9">
        <v>988.85882600000002</v>
      </c>
      <c r="AE121" s="9">
        <v>1016.11554</v>
      </c>
      <c r="AF121" s="9">
        <v>1043.6397710000001</v>
      </c>
      <c r="AG121" s="9">
        <v>1087.3358149999999</v>
      </c>
      <c r="AH121" s="9">
        <v>1140.458374</v>
      </c>
      <c r="AI121" s="9">
        <v>1195.762207</v>
      </c>
      <c r="AJ121" s="9">
        <v>1253.33728</v>
      </c>
      <c r="AK121" s="9">
        <v>1313.2767329999999</v>
      </c>
      <c r="AL121" s="9">
        <v>1375.6777340000001</v>
      </c>
      <c r="AM121" s="8">
        <v>4.6566999999999997E-2</v>
      </c>
    </row>
    <row r="122" spans="1:39" ht="15" customHeight="1">
      <c r="A122" s="7" t="s">
        <v>107</v>
      </c>
      <c r="B122" s="10" t="s">
        <v>51</v>
      </c>
      <c r="C122" s="9">
        <v>113</v>
      </c>
      <c r="D122" s="9">
        <v>121.53363</v>
      </c>
      <c r="E122" s="9">
        <v>130.262314</v>
      </c>
      <c r="F122" s="9">
        <v>139.154526</v>
      </c>
      <c r="G122" s="9">
        <v>148.20344499999999</v>
      </c>
      <c r="H122" s="9">
        <v>157.38296500000001</v>
      </c>
      <c r="I122" s="9">
        <v>166.68554700000001</v>
      </c>
      <c r="J122" s="9">
        <v>176.09878499999999</v>
      </c>
      <c r="K122" s="9">
        <v>185.62408400000001</v>
      </c>
      <c r="L122" s="9">
        <v>195.25482199999999</v>
      </c>
      <c r="M122" s="9">
        <v>205.000641</v>
      </c>
      <c r="N122" s="9">
        <v>214.83441199999999</v>
      </c>
      <c r="O122" s="9">
        <v>224.75376900000001</v>
      </c>
      <c r="P122" s="9">
        <v>234.75204500000001</v>
      </c>
      <c r="Q122" s="9">
        <v>244.77555799999999</v>
      </c>
      <c r="R122" s="9">
        <v>254.79869099999999</v>
      </c>
      <c r="S122" s="9">
        <v>264.82345600000002</v>
      </c>
      <c r="T122" s="9">
        <v>274.85418700000002</v>
      </c>
      <c r="U122" s="9">
        <v>284.91253699999999</v>
      </c>
      <c r="V122" s="9">
        <v>294.85906999999997</v>
      </c>
      <c r="W122" s="9">
        <v>304.98590100000001</v>
      </c>
      <c r="X122" s="9">
        <v>315.18606599999998</v>
      </c>
      <c r="Y122" s="9">
        <v>325.38397200000003</v>
      </c>
      <c r="Z122" s="9">
        <v>335.600525</v>
      </c>
      <c r="AA122" s="9">
        <v>345.667419</v>
      </c>
      <c r="AB122" s="9">
        <v>355.596497</v>
      </c>
      <c r="AC122" s="9">
        <v>365.57980300000003</v>
      </c>
      <c r="AD122" s="9">
        <v>375.68014499999998</v>
      </c>
      <c r="AE122" s="9">
        <v>385.95889299999999</v>
      </c>
      <c r="AF122" s="9">
        <v>396.90289300000001</v>
      </c>
      <c r="AG122" s="9">
        <v>408.40319799999997</v>
      </c>
      <c r="AH122" s="9">
        <v>419.82064800000001</v>
      </c>
      <c r="AI122" s="9">
        <v>431.121826</v>
      </c>
      <c r="AJ122" s="9">
        <v>442.475525</v>
      </c>
      <c r="AK122" s="9">
        <v>454.179596</v>
      </c>
      <c r="AL122" s="9">
        <v>466.25286899999998</v>
      </c>
      <c r="AM122" s="8">
        <v>4.0337999999999999E-2</v>
      </c>
    </row>
    <row r="123" spans="1:39" ht="15" customHeight="1">
      <c r="A123" s="7" t="s">
        <v>106</v>
      </c>
      <c r="B123" s="10" t="s">
        <v>49</v>
      </c>
      <c r="C123" s="9">
        <v>376</v>
      </c>
      <c r="D123" s="9">
        <v>382.50286899999998</v>
      </c>
      <c r="E123" s="9">
        <v>389.56930499999999</v>
      </c>
      <c r="F123" s="9">
        <v>396.516479</v>
      </c>
      <c r="G123" s="9">
        <v>403.457672</v>
      </c>
      <c r="H123" s="9">
        <v>410.32644699999997</v>
      </c>
      <c r="I123" s="9">
        <v>417.316956</v>
      </c>
      <c r="J123" s="9">
        <v>424.24011200000001</v>
      </c>
      <c r="K123" s="9">
        <v>431.30718999999999</v>
      </c>
      <c r="L123" s="9">
        <v>438.56133999999997</v>
      </c>
      <c r="M123" s="9">
        <v>446.06234699999999</v>
      </c>
      <c r="N123" s="9">
        <v>453.651276</v>
      </c>
      <c r="O123" s="9">
        <v>461.35513300000002</v>
      </c>
      <c r="P123" s="9">
        <v>469.23651100000001</v>
      </c>
      <c r="Q123" s="9">
        <v>477.26910400000003</v>
      </c>
      <c r="R123" s="9">
        <v>485.65756199999998</v>
      </c>
      <c r="S123" s="9">
        <v>496.89785799999999</v>
      </c>
      <c r="T123" s="9">
        <v>475.03439300000002</v>
      </c>
      <c r="U123" s="9">
        <v>458.36779799999999</v>
      </c>
      <c r="V123" s="9">
        <v>445.39712500000002</v>
      </c>
      <c r="W123" s="9">
        <v>435.68881199999998</v>
      </c>
      <c r="X123" s="9">
        <v>428.78930700000001</v>
      </c>
      <c r="Y123" s="9">
        <v>424.49050899999997</v>
      </c>
      <c r="Z123" s="9">
        <v>422.39685100000003</v>
      </c>
      <c r="AA123" s="9">
        <v>422.22091699999999</v>
      </c>
      <c r="AB123" s="9">
        <v>423.66220099999998</v>
      </c>
      <c r="AC123" s="9">
        <v>426.448914</v>
      </c>
      <c r="AD123" s="9">
        <v>430.50067100000001</v>
      </c>
      <c r="AE123" s="9">
        <v>435.85394300000002</v>
      </c>
      <c r="AF123" s="9">
        <v>442.50277699999998</v>
      </c>
      <c r="AG123" s="9">
        <v>450.380066</v>
      </c>
      <c r="AH123" s="9">
        <v>459.4151</v>
      </c>
      <c r="AI123" s="9">
        <v>469.41476399999999</v>
      </c>
      <c r="AJ123" s="9">
        <v>480.28619400000002</v>
      </c>
      <c r="AK123" s="9">
        <v>491.94732699999997</v>
      </c>
      <c r="AL123" s="9">
        <v>504.33883700000001</v>
      </c>
      <c r="AM123" s="8">
        <v>8.1659999999999996E-3</v>
      </c>
    </row>
    <row r="124" spans="1:39" ht="15" customHeight="1">
      <c r="A124" s="7" t="s">
        <v>105</v>
      </c>
      <c r="B124" s="6" t="s">
        <v>18</v>
      </c>
      <c r="C124" s="5">
        <v>24910</v>
      </c>
      <c r="D124" s="5">
        <v>26458.609375</v>
      </c>
      <c r="E124" s="5">
        <v>28054.259765999999</v>
      </c>
      <c r="F124" s="5">
        <v>29675.142577999999</v>
      </c>
      <c r="G124" s="5">
        <v>31326.476562</v>
      </c>
      <c r="H124" s="5">
        <v>33018.960937999997</v>
      </c>
      <c r="I124" s="5">
        <v>34745.816405999998</v>
      </c>
      <c r="J124" s="5">
        <v>36491.4375</v>
      </c>
      <c r="K124" s="5">
        <v>38261.402344000002</v>
      </c>
      <c r="L124" s="5">
        <v>40054.304687999997</v>
      </c>
      <c r="M124" s="5">
        <v>41875.542969000002</v>
      </c>
      <c r="N124" s="5">
        <v>43732.847655999998</v>
      </c>
      <c r="O124" s="5">
        <v>45625.042969000002</v>
      </c>
      <c r="P124" s="5">
        <v>47613.675780999998</v>
      </c>
      <c r="Q124" s="5">
        <v>49631.90625</v>
      </c>
      <c r="R124" s="5">
        <v>51691.851562000003</v>
      </c>
      <c r="S124" s="5">
        <v>53863.332030999998</v>
      </c>
      <c r="T124" s="5">
        <v>55941.597655999998</v>
      </c>
      <c r="U124" s="5">
        <v>57915.410155999998</v>
      </c>
      <c r="V124" s="5">
        <v>59953.605469000002</v>
      </c>
      <c r="W124" s="5">
        <v>62045.210937999997</v>
      </c>
      <c r="X124" s="5">
        <v>64208.460937999997</v>
      </c>
      <c r="Y124" s="5">
        <v>66421.625</v>
      </c>
      <c r="Z124" s="5">
        <v>68702.335938000004</v>
      </c>
      <c r="AA124" s="5">
        <v>71026.75</v>
      </c>
      <c r="AB124" s="5">
        <v>73395.648438000004</v>
      </c>
      <c r="AC124" s="5">
        <v>75842.804688000004</v>
      </c>
      <c r="AD124" s="5">
        <v>78345.078125</v>
      </c>
      <c r="AE124" s="5">
        <v>80913.992188000004</v>
      </c>
      <c r="AF124" s="5">
        <v>83552.359375</v>
      </c>
      <c r="AG124" s="5">
        <v>86259.828125</v>
      </c>
      <c r="AH124" s="5">
        <v>89038.523438000004</v>
      </c>
      <c r="AI124" s="5">
        <v>91872.359375</v>
      </c>
      <c r="AJ124" s="5">
        <v>94774.671875</v>
      </c>
      <c r="AK124" s="5">
        <v>97736.492188000004</v>
      </c>
      <c r="AL124" s="5">
        <v>100765.257812</v>
      </c>
      <c r="AM124" s="4">
        <v>4.0113000000000003E-2</v>
      </c>
    </row>
    <row r="127" spans="1:39" ht="15" customHeight="1">
      <c r="B127" s="6" t="s">
        <v>104</v>
      </c>
    </row>
    <row r="128" spans="1:39" ht="15" customHeight="1">
      <c r="A128" s="7" t="s">
        <v>103</v>
      </c>
      <c r="B128" s="10" t="s">
        <v>44</v>
      </c>
      <c r="C128" s="9">
        <v>1039</v>
      </c>
      <c r="D128" s="9">
        <v>1002.735107</v>
      </c>
      <c r="E128" s="9">
        <v>967.72332800000004</v>
      </c>
      <c r="F128" s="9">
        <v>938.95825200000002</v>
      </c>
      <c r="G128" s="9">
        <v>916.40295400000002</v>
      </c>
      <c r="H128" s="9">
        <v>891.801331</v>
      </c>
      <c r="I128" s="9">
        <v>848.35784899999999</v>
      </c>
      <c r="J128" s="9">
        <v>821.86108400000001</v>
      </c>
      <c r="K128" s="9">
        <v>797.01959199999999</v>
      </c>
      <c r="L128" s="9">
        <v>772.50750700000003</v>
      </c>
      <c r="M128" s="9">
        <v>747.71252400000003</v>
      </c>
      <c r="N128" s="9">
        <v>721.37493900000004</v>
      </c>
      <c r="O128" s="9">
        <v>687.04284700000005</v>
      </c>
      <c r="P128" s="9">
        <v>579.21154799999999</v>
      </c>
      <c r="Q128" s="9">
        <v>438.10382099999998</v>
      </c>
      <c r="R128" s="9">
        <v>275.26297</v>
      </c>
      <c r="S128" s="9">
        <v>86.160645000000002</v>
      </c>
      <c r="T128" s="9">
        <v>65.107680999999999</v>
      </c>
      <c r="U128" s="9">
        <v>49</v>
      </c>
      <c r="V128" s="9">
        <v>40</v>
      </c>
      <c r="W128" s="9">
        <v>40</v>
      </c>
      <c r="X128" s="9">
        <v>30</v>
      </c>
      <c r="Y128" s="9">
        <v>30</v>
      </c>
      <c r="Z128" s="9">
        <v>19</v>
      </c>
      <c r="AA128" s="9">
        <v>13</v>
      </c>
      <c r="AB128" s="9">
        <v>10</v>
      </c>
      <c r="AC128" s="9">
        <v>8</v>
      </c>
      <c r="AD128" s="9">
        <v>6</v>
      </c>
      <c r="AE128" s="9">
        <v>6</v>
      </c>
      <c r="AF128" s="9">
        <v>5</v>
      </c>
      <c r="AG128" s="9">
        <v>5</v>
      </c>
      <c r="AH128" s="9">
        <v>2.333793</v>
      </c>
      <c r="AI128" s="9">
        <v>2</v>
      </c>
      <c r="AJ128" s="9">
        <v>0</v>
      </c>
      <c r="AK128" s="9">
        <v>0</v>
      </c>
      <c r="AL128" s="9">
        <v>0</v>
      </c>
      <c r="AM128" s="8" t="s">
        <v>48</v>
      </c>
    </row>
    <row r="129" spans="1:39" ht="15" customHeight="1">
      <c r="A129" s="7" t="s">
        <v>102</v>
      </c>
      <c r="B129" s="10" t="s">
        <v>53</v>
      </c>
      <c r="C129" s="9">
        <v>433</v>
      </c>
      <c r="D129" s="9">
        <v>418.80963100000002</v>
      </c>
      <c r="E129" s="9">
        <v>406.09518400000002</v>
      </c>
      <c r="F129" s="9">
        <v>394.91412400000002</v>
      </c>
      <c r="G129" s="9">
        <v>383.02044699999999</v>
      </c>
      <c r="H129" s="9">
        <v>369.394409</v>
      </c>
      <c r="I129" s="9">
        <v>354.54760700000003</v>
      </c>
      <c r="J129" s="9">
        <v>338.25793499999997</v>
      </c>
      <c r="K129" s="9">
        <v>321.12866200000002</v>
      </c>
      <c r="L129" s="9">
        <v>303.20294200000001</v>
      </c>
      <c r="M129" s="9">
        <v>285.11825599999997</v>
      </c>
      <c r="N129" s="9">
        <v>266.432953</v>
      </c>
      <c r="O129" s="9">
        <v>240.21560700000001</v>
      </c>
      <c r="P129" s="9">
        <v>210.83902</v>
      </c>
      <c r="Q129" s="9">
        <v>173.12222299999999</v>
      </c>
      <c r="R129" s="9">
        <v>128.04345699999999</v>
      </c>
      <c r="S129" s="9">
        <v>86.151909000000003</v>
      </c>
      <c r="T129" s="9">
        <v>65.107680999999999</v>
      </c>
      <c r="U129" s="9">
        <v>49</v>
      </c>
      <c r="V129" s="9">
        <v>40</v>
      </c>
      <c r="W129" s="9">
        <v>40</v>
      </c>
      <c r="X129" s="9">
        <v>30</v>
      </c>
      <c r="Y129" s="9">
        <v>30</v>
      </c>
      <c r="Z129" s="9">
        <v>19</v>
      </c>
      <c r="AA129" s="9">
        <v>13</v>
      </c>
      <c r="AB129" s="9">
        <v>10</v>
      </c>
      <c r="AC129" s="9">
        <v>8</v>
      </c>
      <c r="AD129" s="9">
        <v>6</v>
      </c>
      <c r="AE129" s="9">
        <v>6</v>
      </c>
      <c r="AF129" s="9">
        <v>5</v>
      </c>
      <c r="AG129" s="9">
        <v>5</v>
      </c>
      <c r="AH129" s="9">
        <v>2.333793</v>
      </c>
      <c r="AI129" s="9">
        <v>2</v>
      </c>
      <c r="AJ129" s="9">
        <v>0</v>
      </c>
      <c r="AK129" s="9">
        <v>0</v>
      </c>
      <c r="AL129" s="9">
        <v>0</v>
      </c>
      <c r="AM129" s="8" t="s">
        <v>48</v>
      </c>
    </row>
    <row r="130" spans="1:39" ht="15" customHeight="1">
      <c r="A130" s="7" t="s">
        <v>101</v>
      </c>
      <c r="B130" s="10" t="s">
        <v>51</v>
      </c>
      <c r="C130" s="9">
        <v>104</v>
      </c>
      <c r="D130" s="9">
        <v>83.780997999999997</v>
      </c>
      <c r="E130" s="9">
        <v>63.671467</v>
      </c>
      <c r="F130" s="9">
        <v>48.715606999999999</v>
      </c>
      <c r="G130" s="9">
        <v>41.104545999999999</v>
      </c>
      <c r="H130" s="9">
        <v>33.646717000000002</v>
      </c>
      <c r="I130" s="9">
        <v>9.0803010000000004</v>
      </c>
      <c r="J130" s="9">
        <v>3.4615629999999999</v>
      </c>
      <c r="K130" s="9">
        <v>0.94306299999999998</v>
      </c>
      <c r="L130" s="9">
        <v>0.21531600000000001</v>
      </c>
      <c r="M130" s="9">
        <v>7.7630000000000005E-2</v>
      </c>
      <c r="N130" s="9">
        <v>5.5893999999999999E-2</v>
      </c>
      <c r="O130" s="9">
        <v>3.9684999999999998E-2</v>
      </c>
      <c r="P130" s="9">
        <v>2.7779000000000002E-2</v>
      </c>
      <c r="Q130" s="9">
        <v>1.9168000000000001E-2</v>
      </c>
      <c r="R130" s="9">
        <v>1.3034E-2</v>
      </c>
      <c r="S130" s="9">
        <v>8.7329999999999994E-3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8" t="s">
        <v>48</v>
      </c>
    </row>
    <row r="131" spans="1:39" ht="15" customHeight="1">
      <c r="A131" s="7" t="s">
        <v>100</v>
      </c>
      <c r="B131" s="10" t="s">
        <v>49</v>
      </c>
      <c r="C131" s="9">
        <v>502</v>
      </c>
      <c r="D131" s="9">
        <v>500.14450099999999</v>
      </c>
      <c r="E131" s="9">
        <v>497.95666499999999</v>
      </c>
      <c r="F131" s="9">
        <v>495.32849099999999</v>
      </c>
      <c r="G131" s="9">
        <v>492.27792399999998</v>
      </c>
      <c r="H131" s="9">
        <v>488.76019300000002</v>
      </c>
      <c r="I131" s="9">
        <v>484.72994999999997</v>
      </c>
      <c r="J131" s="9">
        <v>480.141571</v>
      </c>
      <c r="K131" s="9">
        <v>474.94787600000001</v>
      </c>
      <c r="L131" s="9">
        <v>469.08926400000001</v>
      </c>
      <c r="M131" s="9">
        <v>462.51663200000002</v>
      </c>
      <c r="N131" s="9">
        <v>454.886078</v>
      </c>
      <c r="O131" s="9">
        <v>446.78753699999999</v>
      </c>
      <c r="P131" s="9">
        <v>368.34475700000002</v>
      </c>
      <c r="Q131" s="9">
        <v>264.96243299999998</v>
      </c>
      <c r="R131" s="9">
        <v>147.20648199999999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  <c r="AK131" s="9">
        <v>0</v>
      </c>
      <c r="AL131" s="9">
        <v>0</v>
      </c>
      <c r="AM131" s="8" t="s">
        <v>48</v>
      </c>
    </row>
    <row r="132" spans="1:39" ht="15" customHeight="1">
      <c r="A132" s="7" t="s">
        <v>99</v>
      </c>
      <c r="B132" s="10" t="s">
        <v>42</v>
      </c>
      <c r="C132" s="9">
        <v>81</v>
      </c>
      <c r="D132" s="9">
        <v>80.030884</v>
      </c>
      <c r="E132" s="9">
        <v>78.062302000000003</v>
      </c>
      <c r="F132" s="9">
        <v>74.150879000000003</v>
      </c>
      <c r="G132" s="9">
        <v>68.280051999999998</v>
      </c>
      <c r="H132" s="9">
        <v>63.803306999999997</v>
      </c>
      <c r="I132" s="9">
        <v>59.084716999999998</v>
      </c>
      <c r="J132" s="9">
        <v>56.134135999999998</v>
      </c>
      <c r="K132" s="9">
        <v>51.422809999999998</v>
      </c>
      <c r="L132" s="9">
        <v>44.937634000000003</v>
      </c>
      <c r="M132" s="9">
        <v>43.314174999999999</v>
      </c>
      <c r="N132" s="9">
        <v>42.428595999999999</v>
      </c>
      <c r="O132" s="9">
        <v>41.533062000000001</v>
      </c>
      <c r="P132" s="9">
        <v>40.664988999999998</v>
      </c>
      <c r="Q132" s="9">
        <v>39.225861000000002</v>
      </c>
      <c r="R132" s="9">
        <v>37.439297000000003</v>
      </c>
      <c r="S132" s="9">
        <v>35.351402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0</v>
      </c>
      <c r="AM132" s="8" t="s">
        <v>48</v>
      </c>
    </row>
    <row r="133" spans="1:39" ht="15" customHeight="1">
      <c r="A133" s="7" t="s">
        <v>98</v>
      </c>
      <c r="B133" s="10" t="s">
        <v>53</v>
      </c>
      <c r="C133" s="9">
        <v>9</v>
      </c>
      <c r="D133" s="9">
        <v>8.3840000000000003</v>
      </c>
      <c r="E133" s="9">
        <v>7.0919660000000002</v>
      </c>
      <c r="F133" s="9">
        <v>5.0544510000000002</v>
      </c>
      <c r="G133" s="9">
        <v>3.4698169999999999</v>
      </c>
      <c r="H133" s="9">
        <v>2.2334160000000001</v>
      </c>
      <c r="I133" s="9">
        <v>1.631867</v>
      </c>
      <c r="J133" s="9">
        <v>1.084641</v>
      </c>
      <c r="K133" s="9">
        <v>0.66451700000000002</v>
      </c>
      <c r="L133" s="9">
        <v>0.43994499999999997</v>
      </c>
      <c r="M133" s="9">
        <v>0.28814499999999998</v>
      </c>
      <c r="N133" s="9">
        <v>0.177597</v>
      </c>
      <c r="O133" s="9">
        <v>0.101383</v>
      </c>
      <c r="P133" s="9">
        <v>5.2173999999999998E-2</v>
      </c>
      <c r="Q133" s="9">
        <v>2.2846000000000002E-2</v>
      </c>
      <c r="R133" s="9">
        <v>7.0740000000000004E-3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8" t="s">
        <v>48</v>
      </c>
    </row>
    <row r="134" spans="1:39" ht="15" customHeight="1">
      <c r="A134" s="7" t="s">
        <v>97</v>
      </c>
      <c r="B134" s="10" t="s">
        <v>51</v>
      </c>
      <c r="C134" s="9">
        <v>1</v>
      </c>
      <c r="D134" s="9">
        <v>0.98888500000000001</v>
      </c>
      <c r="E134" s="9">
        <v>0.98888500000000001</v>
      </c>
      <c r="F134" s="9">
        <v>0.89160300000000003</v>
      </c>
      <c r="G134" s="9">
        <v>0.52033300000000005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8" t="s">
        <v>48</v>
      </c>
    </row>
    <row r="135" spans="1:39" ht="15" customHeight="1">
      <c r="A135" s="7" t="s">
        <v>96</v>
      </c>
      <c r="B135" s="10" t="s">
        <v>49</v>
      </c>
      <c r="C135" s="9">
        <v>71</v>
      </c>
      <c r="D135" s="9">
        <v>70.657996999999995</v>
      </c>
      <c r="E135" s="9">
        <v>69.981453000000002</v>
      </c>
      <c r="F135" s="9">
        <v>68.204825999999997</v>
      </c>
      <c r="G135" s="9">
        <v>64.289901999999998</v>
      </c>
      <c r="H135" s="9">
        <v>61.569889000000003</v>
      </c>
      <c r="I135" s="9">
        <v>57.452849999999998</v>
      </c>
      <c r="J135" s="9">
        <v>55.049495999999998</v>
      </c>
      <c r="K135" s="9">
        <v>50.758293000000002</v>
      </c>
      <c r="L135" s="9">
        <v>44.497687999999997</v>
      </c>
      <c r="M135" s="9">
        <v>43.026031000000003</v>
      </c>
      <c r="N135" s="9">
        <v>42.250999</v>
      </c>
      <c r="O135" s="9">
        <v>41.431679000000003</v>
      </c>
      <c r="P135" s="9">
        <v>40.612816000000002</v>
      </c>
      <c r="Q135" s="9">
        <v>39.203014000000003</v>
      </c>
      <c r="R135" s="9">
        <v>37.432223999999998</v>
      </c>
      <c r="S135" s="9">
        <v>35.351402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8" t="s">
        <v>48</v>
      </c>
    </row>
    <row r="136" spans="1:39" ht="15" customHeight="1">
      <c r="A136" s="7" t="s">
        <v>95</v>
      </c>
      <c r="B136" s="10" t="s">
        <v>40</v>
      </c>
      <c r="C136" s="9">
        <v>68</v>
      </c>
      <c r="D136" s="9">
        <v>59.940170000000002</v>
      </c>
      <c r="E136" s="9">
        <v>58.433425999999997</v>
      </c>
      <c r="F136" s="9">
        <v>56.977775999999999</v>
      </c>
      <c r="G136" s="9">
        <v>55.569569000000001</v>
      </c>
      <c r="H136" s="9">
        <v>54.100853000000001</v>
      </c>
      <c r="I136" s="9">
        <v>53.059265000000003</v>
      </c>
      <c r="J136" s="9">
        <v>51.707149999999999</v>
      </c>
      <c r="K136" s="9">
        <v>49.998924000000002</v>
      </c>
      <c r="L136" s="9">
        <v>47.717072000000002</v>
      </c>
      <c r="M136" s="9">
        <v>44.968978999999997</v>
      </c>
      <c r="N136" s="9">
        <v>41.618298000000003</v>
      </c>
      <c r="O136" s="9">
        <v>37.703133000000001</v>
      </c>
      <c r="P136" s="9">
        <v>33.209758999999998</v>
      </c>
      <c r="Q136" s="9">
        <v>28.501819999999999</v>
      </c>
      <c r="R136" s="9">
        <v>23.485703999999998</v>
      </c>
      <c r="S136" s="9">
        <v>19.75564</v>
      </c>
      <c r="T136" s="9">
        <v>2.8420800000000002</v>
      </c>
      <c r="U136" s="9">
        <v>1.546945</v>
      </c>
      <c r="V136" s="9">
        <v>0.71879599999999999</v>
      </c>
      <c r="W136" s="9">
        <v>0.34297299999999997</v>
      </c>
      <c r="X136" s="9">
        <v>0.182866</v>
      </c>
      <c r="Y136" s="9">
        <v>0.119829</v>
      </c>
      <c r="Z136" s="9">
        <v>7.9844999999999999E-2</v>
      </c>
      <c r="AA136" s="9">
        <v>5.3496000000000002E-2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8" t="s">
        <v>48</v>
      </c>
    </row>
    <row r="137" spans="1:39" ht="15" customHeight="1">
      <c r="A137" s="7" t="s">
        <v>94</v>
      </c>
      <c r="B137" s="10" t="s">
        <v>53</v>
      </c>
      <c r="C137" s="9">
        <v>39</v>
      </c>
      <c r="D137" s="9">
        <v>35.762000999999998</v>
      </c>
      <c r="E137" s="9">
        <v>34.685822000000002</v>
      </c>
      <c r="F137" s="9">
        <v>33.613070999999998</v>
      </c>
      <c r="G137" s="9">
        <v>32.494594999999997</v>
      </c>
      <c r="H137" s="9">
        <v>31.305140999999999</v>
      </c>
      <c r="I137" s="9">
        <v>30.523347999999999</v>
      </c>
      <c r="J137" s="9">
        <v>29.502842000000001</v>
      </c>
      <c r="K137" s="9">
        <v>28.237883</v>
      </c>
      <c r="L137" s="9">
        <v>26.638007999999999</v>
      </c>
      <c r="M137" s="9">
        <v>24.622312999999998</v>
      </c>
      <c r="N137" s="9">
        <v>22.156609</v>
      </c>
      <c r="O137" s="9">
        <v>19.140488000000001</v>
      </c>
      <c r="P137" s="9">
        <v>15.551170000000001</v>
      </c>
      <c r="Q137" s="9">
        <v>11.743727</v>
      </c>
      <c r="R137" s="9">
        <v>7.6365860000000003</v>
      </c>
      <c r="S137" s="9">
        <v>4.816427</v>
      </c>
      <c r="T137" s="9">
        <v>2.8420800000000002</v>
      </c>
      <c r="U137" s="9">
        <v>1.546945</v>
      </c>
      <c r="V137" s="9">
        <v>0.71879599999999999</v>
      </c>
      <c r="W137" s="9">
        <v>0.34297299999999997</v>
      </c>
      <c r="X137" s="9">
        <v>0.182866</v>
      </c>
      <c r="Y137" s="9">
        <v>0.119829</v>
      </c>
      <c r="Z137" s="9">
        <v>7.9844999999999999E-2</v>
      </c>
      <c r="AA137" s="9">
        <v>5.3496000000000002E-2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8" t="s">
        <v>48</v>
      </c>
    </row>
    <row r="138" spans="1:39" ht="15" customHeight="1">
      <c r="A138" s="7" t="s">
        <v>93</v>
      </c>
      <c r="B138" s="10" t="s">
        <v>51</v>
      </c>
      <c r="C138" s="9">
        <v>5</v>
      </c>
      <c r="D138" s="9">
        <v>0.35816999999999999</v>
      </c>
      <c r="E138" s="9">
        <v>0.13705600000000001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8" t="s">
        <v>48</v>
      </c>
    </row>
    <row r="139" spans="1:39" ht="15" customHeight="1">
      <c r="A139" s="7" t="s">
        <v>92</v>
      </c>
      <c r="B139" s="10" t="s">
        <v>49</v>
      </c>
      <c r="C139" s="9">
        <v>24</v>
      </c>
      <c r="D139" s="9">
        <v>23.82</v>
      </c>
      <c r="E139" s="9">
        <v>23.610548000000001</v>
      </c>
      <c r="F139" s="9">
        <v>23.364706000000002</v>
      </c>
      <c r="G139" s="9">
        <v>23.074974000000001</v>
      </c>
      <c r="H139" s="9">
        <v>22.795712000000002</v>
      </c>
      <c r="I139" s="9">
        <v>22.535917000000001</v>
      </c>
      <c r="J139" s="9">
        <v>22.204308000000001</v>
      </c>
      <c r="K139" s="9">
        <v>21.761043999999998</v>
      </c>
      <c r="L139" s="9">
        <v>21.079062</v>
      </c>
      <c r="M139" s="9">
        <v>20.346664000000001</v>
      </c>
      <c r="N139" s="9">
        <v>19.461689</v>
      </c>
      <c r="O139" s="9">
        <v>18.562643000000001</v>
      </c>
      <c r="P139" s="9">
        <v>17.658588000000002</v>
      </c>
      <c r="Q139" s="9">
        <v>16.758092999999999</v>
      </c>
      <c r="R139" s="9">
        <v>15.849119</v>
      </c>
      <c r="S139" s="9">
        <v>14.939213000000001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8" t="s">
        <v>48</v>
      </c>
    </row>
    <row r="140" spans="1:39" ht="15" customHeight="1">
      <c r="A140" s="7" t="s">
        <v>91</v>
      </c>
      <c r="B140" s="10" t="s">
        <v>38</v>
      </c>
      <c r="C140" s="9">
        <v>134</v>
      </c>
      <c r="D140" s="9">
        <v>116.557068</v>
      </c>
      <c r="E140" s="9">
        <v>106.218979</v>
      </c>
      <c r="F140" s="9">
        <v>100.300156</v>
      </c>
      <c r="G140" s="9">
        <v>96.180969000000005</v>
      </c>
      <c r="H140" s="9">
        <v>90.344040000000007</v>
      </c>
      <c r="I140" s="9">
        <v>84.853156999999996</v>
      </c>
      <c r="J140" s="9">
        <v>78.769501000000005</v>
      </c>
      <c r="K140" s="9">
        <v>71.753304</v>
      </c>
      <c r="L140" s="9">
        <v>66.282616000000004</v>
      </c>
      <c r="M140" s="9">
        <v>63.795749999999998</v>
      </c>
      <c r="N140" s="9">
        <v>61.802833999999997</v>
      </c>
      <c r="O140" s="9">
        <v>59.070377000000001</v>
      </c>
      <c r="P140" s="9">
        <v>56.044842000000003</v>
      </c>
      <c r="Q140" s="9">
        <v>53.379500999999998</v>
      </c>
      <c r="R140" s="9">
        <v>51.850479</v>
      </c>
      <c r="S140" s="9">
        <v>25.288547999999999</v>
      </c>
      <c r="T140" s="9">
        <v>2.7242470000000001</v>
      </c>
      <c r="U140" s="9">
        <v>2.578932</v>
      </c>
      <c r="V140" s="9">
        <v>2.4535399999999998</v>
      </c>
      <c r="W140" s="9">
        <v>2.3548800000000001</v>
      </c>
      <c r="X140" s="9">
        <v>2.2743920000000002</v>
      </c>
      <c r="Y140" s="9">
        <v>2.2096119999999999</v>
      </c>
      <c r="Z140" s="9">
        <v>1.15818</v>
      </c>
      <c r="AA140" s="9">
        <v>1.1178969999999999</v>
      </c>
      <c r="AB140" s="9">
        <v>1.086776</v>
      </c>
      <c r="AC140" s="9">
        <v>0.87118399999999996</v>
      </c>
      <c r="AD140" s="9">
        <v>4.5239000000000001E-2</v>
      </c>
      <c r="AE140" s="9">
        <v>3.2030999999999997E-2</v>
      </c>
      <c r="AF140" s="9">
        <v>1.7596000000000001E-2</v>
      </c>
      <c r="AG140" s="9">
        <v>1.2317E-2</v>
      </c>
      <c r="AH140" s="9">
        <v>8.4989999999999996E-3</v>
      </c>
      <c r="AI140" s="9">
        <v>5.7790000000000003E-3</v>
      </c>
      <c r="AJ140" s="9">
        <v>3.872E-3</v>
      </c>
      <c r="AK140" s="9">
        <v>0</v>
      </c>
      <c r="AL140" s="9">
        <v>0</v>
      </c>
      <c r="AM140" s="8" t="s">
        <v>48</v>
      </c>
    </row>
    <row r="141" spans="1:39" ht="15" customHeight="1">
      <c r="A141" s="7" t="s">
        <v>90</v>
      </c>
      <c r="B141" s="10" t="s">
        <v>53</v>
      </c>
      <c r="C141" s="9">
        <v>68</v>
      </c>
      <c r="D141" s="9">
        <v>51.783993000000002</v>
      </c>
      <c r="E141" s="9">
        <v>42.551212</v>
      </c>
      <c r="F141" s="9">
        <v>37.650866999999998</v>
      </c>
      <c r="G141" s="9">
        <v>34.503222999999998</v>
      </c>
      <c r="H141" s="9">
        <v>29.739571000000002</v>
      </c>
      <c r="I141" s="9">
        <v>25.408878000000001</v>
      </c>
      <c r="J141" s="9">
        <v>20.424896</v>
      </c>
      <c r="K141" s="9">
        <v>14.880871000000001</v>
      </c>
      <c r="L141" s="9">
        <v>10.704217</v>
      </c>
      <c r="M141" s="9">
        <v>8.9258860000000002</v>
      </c>
      <c r="N141" s="9">
        <v>7.6888620000000003</v>
      </c>
      <c r="O141" s="9">
        <v>5.83</v>
      </c>
      <c r="P141" s="9">
        <v>3.941697</v>
      </c>
      <c r="Q141" s="9">
        <v>2.5512860000000002</v>
      </c>
      <c r="R141" s="9">
        <v>2.4410289999999999</v>
      </c>
      <c r="S141" s="9">
        <v>2.3484129999999999</v>
      </c>
      <c r="T141" s="9">
        <v>2.2717619999999998</v>
      </c>
      <c r="U141" s="9">
        <v>2.209257</v>
      </c>
      <c r="V141" s="9">
        <v>2.1590349999999998</v>
      </c>
      <c r="W141" s="9">
        <v>2.1192760000000002</v>
      </c>
      <c r="X141" s="9">
        <v>2.0882640000000001</v>
      </c>
      <c r="Y141" s="9">
        <v>2.0644330000000002</v>
      </c>
      <c r="Z141" s="9">
        <v>1.046392</v>
      </c>
      <c r="AA141" s="9">
        <v>1.0329379999999999</v>
      </c>
      <c r="AB141" s="9">
        <v>1.0230570000000001</v>
      </c>
      <c r="AC141" s="9">
        <v>0.82403199999999999</v>
      </c>
      <c r="AD141" s="9">
        <v>1.0817999999999999E-2</v>
      </c>
      <c r="AE141" s="9">
        <v>7.2480000000000001E-3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8" t="s">
        <v>48</v>
      </c>
    </row>
    <row r="142" spans="1:39" ht="15" customHeight="1">
      <c r="A142" s="7" t="s">
        <v>89</v>
      </c>
      <c r="B142" s="10" t="s">
        <v>51</v>
      </c>
      <c r="C142" s="9">
        <v>8</v>
      </c>
      <c r="D142" s="9">
        <v>6.9090720000000001</v>
      </c>
      <c r="E142" s="9">
        <v>6.0048170000000001</v>
      </c>
      <c r="F142" s="9">
        <v>5.2564840000000004</v>
      </c>
      <c r="G142" s="9">
        <v>4.6150640000000003</v>
      </c>
      <c r="H142" s="9">
        <v>3.9227979999999998</v>
      </c>
      <c r="I142" s="9">
        <v>3.2027929999999998</v>
      </c>
      <c r="J142" s="9">
        <v>2.5813459999999999</v>
      </c>
      <c r="K142" s="9">
        <v>1.9405589999999999</v>
      </c>
      <c r="L142" s="9">
        <v>1.1839040000000001</v>
      </c>
      <c r="M142" s="9">
        <v>1.1001920000000001</v>
      </c>
      <c r="N142" s="9">
        <v>1.0741419999999999</v>
      </c>
      <c r="O142" s="9">
        <v>1.0541240000000001</v>
      </c>
      <c r="P142" s="9">
        <v>0.90896900000000003</v>
      </c>
      <c r="Q142" s="9">
        <v>0.775868</v>
      </c>
      <c r="R142" s="9">
        <v>0.65533799999999998</v>
      </c>
      <c r="S142" s="9">
        <v>0.54757800000000001</v>
      </c>
      <c r="T142" s="9">
        <v>0.452486</v>
      </c>
      <c r="U142" s="9">
        <v>0.36967499999999998</v>
      </c>
      <c r="V142" s="9">
        <v>0.29450500000000002</v>
      </c>
      <c r="W142" s="9">
        <v>0.23560400000000001</v>
      </c>
      <c r="X142" s="9">
        <v>0.18612699999999999</v>
      </c>
      <c r="Y142" s="9">
        <v>0.145179</v>
      </c>
      <c r="Z142" s="9">
        <v>0.111788</v>
      </c>
      <c r="AA142" s="9">
        <v>8.4959000000000007E-2</v>
      </c>
      <c r="AB142" s="9">
        <v>6.3718999999999998E-2</v>
      </c>
      <c r="AC142" s="9">
        <v>4.7151999999999999E-2</v>
      </c>
      <c r="AD142" s="9">
        <v>3.4421E-2</v>
      </c>
      <c r="AE142" s="9">
        <v>2.4782999999999999E-2</v>
      </c>
      <c r="AF142" s="9">
        <v>1.7596000000000001E-2</v>
      </c>
      <c r="AG142" s="9">
        <v>1.2317E-2</v>
      </c>
      <c r="AH142" s="9">
        <v>8.4989999999999996E-3</v>
      </c>
      <c r="AI142" s="9">
        <v>5.7790000000000003E-3</v>
      </c>
      <c r="AJ142" s="9">
        <v>3.872E-3</v>
      </c>
      <c r="AK142" s="9">
        <v>0</v>
      </c>
      <c r="AL142" s="9">
        <v>0</v>
      </c>
      <c r="AM142" s="8" t="s">
        <v>48</v>
      </c>
    </row>
    <row r="143" spans="1:39" ht="15" customHeight="1">
      <c r="A143" s="7" t="s">
        <v>88</v>
      </c>
      <c r="B143" s="10" t="s">
        <v>49</v>
      </c>
      <c r="C143" s="9">
        <v>58</v>
      </c>
      <c r="D143" s="9">
        <v>57.863998000000002</v>
      </c>
      <c r="E143" s="9">
        <v>57.662948999999998</v>
      </c>
      <c r="F143" s="9">
        <v>57.392806999999998</v>
      </c>
      <c r="G143" s="9">
        <v>57.062679000000003</v>
      </c>
      <c r="H143" s="9">
        <v>56.681674999999998</v>
      </c>
      <c r="I143" s="9">
        <v>56.241486000000002</v>
      </c>
      <c r="J143" s="9">
        <v>55.763255999999998</v>
      </c>
      <c r="K143" s="9">
        <v>54.931873000000003</v>
      </c>
      <c r="L143" s="9">
        <v>54.394497000000001</v>
      </c>
      <c r="M143" s="9">
        <v>53.769672</v>
      </c>
      <c r="N143" s="9">
        <v>53.039828999999997</v>
      </c>
      <c r="O143" s="9">
        <v>52.186253000000001</v>
      </c>
      <c r="P143" s="9">
        <v>51.194175999999999</v>
      </c>
      <c r="Q143" s="9">
        <v>50.052349</v>
      </c>
      <c r="R143" s="9">
        <v>48.754111999999999</v>
      </c>
      <c r="S143" s="9">
        <v>22.392555000000002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8" t="s">
        <v>48</v>
      </c>
    </row>
    <row r="144" spans="1:39" ht="15" customHeight="1">
      <c r="A144" s="7" t="s">
        <v>87</v>
      </c>
      <c r="B144" s="10" t="s">
        <v>36</v>
      </c>
      <c r="C144" s="9">
        <v>292</v>
      </c>
      <c r="D144" s="9">
        <v>275.94491599999998</v>
      </c>
      <c r="E144" s="9">
        <v>257.203979</v>
      </c>
      <c r="F144" s="9">
        <v>237.50405900000001</v>
      </c>
      <c r="G144" s="9">
        <v>216.67025799999999</v>
      </c>
      <c r="H144" s="9">
        <v>193.17532299999999</v>
      </c>
      <c r="I144" s="9">
        <v>166.278595</v>
      </c>
      <c r="J144" s="9">
        <v>134.08282500000001</v>
      </c>
      <c r="K144" s="9">
        <v>113.419579</v>
      </c>
      <c r="L144" s="9">
        <v>104.375412</v>
      </c>
      <c r="M144" s="9">
        <v>94.807732000000001</v>
      </c>
      <c r="N144" s="9">
        <v>81.759758000000005</v>
      </c>
      <c r="O144" s="9">
        <v>71.208611000000005</v>
      </c>
      <c r="P144" s="9">
        <v>59.186176000000003</v>
      </c>
      <c r="Q144" s="9">
        <v>51.866394</v>
      </c>
      <c r="R144" s="9">
        <v>46.454742000000003</v>
      </c>
      <c r="S144" s="9">
        <v>37.676082999999998</v>
      </c>
      <c r="T144" s="9">
        <v>29.019817</v>
      </c>
      <c r="U144" s="9">
        <v>29</v>
      </c>
      <c r="V144" s="9">
        <v>24.036778999999999</v>
      </c>
      <c r="W144" s="9">
        <v>24</v>
      </c>
      <c r="X144" s="9">
        <v>24</v>
      </c>
      <c r="Y144" s="9">
        <v>22</v>
      </c>
      <c r="Z144" s="9">
        <v>22</v>
      </c>
      <c r="AA144" s="9">
        <v>22</v>
      </c>
      <c r="AB144" s="9">
        <v>21.130569000000001</v>
      </c>
      <c r="AC144" s="9">
        <v>14</v>
      </c>
      <c r="AD144" s="9">
        <v>13</v>
      </c>
      <c r="AE144" s="9">
        <v>11</v>
      </c>
      <c r="AF144" s="9">
        <v>10</v>
      </c>
      <c r="AG144" s="9">
        <v>10</v>
      </c>
      <c r="AH144" s="9">
        <v>5</v>
      </c>
      <c r="AI144" s="9">
        <v>5</v>
      </c>
      <c r="AJ144" s="9">
        <v>4</v>
      </c>
      <c r="AK144" s="9">
        <v>3</v>
      </c>
      <c r="AL144" s="9">
        <v>2</v>
      </c>
      <c r="AM144" s="8">
        <v>-0.134903</v>
      </c>
    </row>
    <row r="145" spans="1:39" ht="15" customHeight="1">
      <c r="A145" s="7" t="s">
        <v>86</v>
      </c>
      <c r="B145" s="10" t="s">
        <v>53</v>
      </c>
      <c r="C145" s="9">
        <v>102</v>
      </c>
      <c r="D145" s="9">
        <v>99.352599999999995</v>
      </c>
      <c r="E145" s="9">
        <v>96.114440999999999</v>
      </c>
      <c r="F145" s="9">
        <v>92.816162000000006</v>
      </c>
      <c r="G145" s="9">
        <v>88.776511999999997</v>
      </c>
      <c r="H145" s="9">
        <v>85.505195999999998</v>
      </c>
      <c r="I145" s="9">
        <v>82.008194000000003</v>
      </c>
      <c r="J145" s="9">
        <v>77.650268999999994</v>
      </c>
      <c r="K145" s="9">
        <v>74.318207000000001</v>
      </c>
      <c r="L145" s="9">
        <v>71.566413999999995</v>
      </c>
      <c r="M145" s="9">
        <v>66.558952000000005</v>
      </c>
      <c r="N145" s="9">
        <v>57.810634999999998</v>
      </c>
      <c r="O145" s="9">
        <v>49.375903999999998</v>
      </c>
      <c r="P145" s="9">
        <v>41.091248</v>
      </c>
      <c r="Q145" s="9">
        <v>37.014834999999998</v>
      </c>
      <c r="R145" s="9">
        <v>35.181365999999997</v>
      </c>
      <c r="S145" s="9">
        <v>30</v>
      </c>
      <c r="T145" s="9">
        <v>25</v>
      </c>
      <c r="U145" s="9">
        <v>25</v>
      </c>
      <c r="V145" s="9">
        <v>21</v>
      </c>
      <c r="W145" s="9">
        <v>21</v>
      </c>
      <c r="X145" s="9">
        <v>21</v>
      </c>
      <c r="Y145" s="9">
        <v>19</v>
      </c>
      <c r="Z145" s="9">
        <v>19</v>
      </c>
      <c r="AA145" s="9">
        <v>19</v>
      </c>
      <c r="AB145" s="9">
        <v>19</v>
      </c>
      <c r="AC145" s="9">
        <v>14</v>
      </c>
      <c r="AD145" s="9">
        <v>13</v>
      </c>
      <c r="AE145" s="9">
        <v>11</v>
      </c>
      <c r="AF145" s="9">
        <v>10</v>
      </c>
      <c r="AG145" s="9">
        <v>10</v>
      </c>
      <c r="AH145" s="9">
        <v>5</v>
      </c>
      <c r="AI145" s="9">
        <v>5</v>
      </c>
      <c r="AJ145" s="9">
        <v>4</v>
      </c>
      <c r="AK145" s="9">
        <v>3</v>
      </c>
      <c r="AL145" s="9">
        <v>2</v>
      </c>
      <c r="AM145" s="8">
        <v>-0.108517</v>
      </c>
    </row>
    <row r="146" spans="1:39" ht="15" customHeight="1">
      <c r="A146" s="7" t="s">
        <v>85</v>
      </c>
      <c r="B146" s="10" t="s">
        <v>51</v>
      </c>
      <c r="C146" s="9">
        <v>41</v>
      </c>
      <c r="D146" s="9">
        <v>38.374527</v>
      </c>
      <c r="E146" s="9">
        <v>34.706263999999997</v>
      </c>
      <c r="F146" s="9">
        <v>31.842167</v>
      </c>
      <c r="G146" s="9">
        <v>30.885587999999998</v>
      </c>
      <c r="H146" s="9">
        <v>29.495369</v>
      </c>
      <c r="I146" s="9">
        <v>27.723106000000001</v>
      </c>
      <c r="J146" s="9">
        <v>24.975398999999999</v>
      </c>
      <c r="K146" s="9">
        <v>23.472857999999999</v>
      </c>
      <c r="L146" s="9">
        <v>22.123899000000002</v>
      </c>
      <c r="M146" s="9">
        <v>21.142609</v>
      </c>
      <c r="N146" s="9">
        <v>19.327760999999999</v>
      </c>
      <c r="O146" s="9">
        <v>19.033875999999999</v>
      </c>
      <c r="P146" s="9">
        <v>17.023375000000001</v>
      </c>
      <c r="Q146" s="9">
        <v>14.553008</v>
      </c>
      <c r="R146" s="9">
        <v>11.01065</v>
      </c>
      <c r="S146" s="9">
        <v>7.4461979999999999</v>
      </c>
      <c r="T146" s="9">
        <v>4.0198169999999998</v>
      </c>
      <c r="U146" s="9">
        <v>4</v>
      </c>
      <c r="V146" s="9">
        <v>3.0367799999999998</v>
      </c>
      <c r="W146" s="9">
        <v>3</v>
      </c>
      <c r="X146" s="9">
        <v>3</v>
      </c>
      <c r="Y146" s="9">
        <v>3</v>
      </c>
      <c r="Z146" s="9">
        <v>3</v>
      </c>
      <c r="AA146" s="9">
        <v>3</v>
      </c>
      <c r="AB146" s="9">
        <v>2.1305689999999999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8" t="s">
        <v>48</v>
      </c>
    </row>
    <row r="147" spans="1:39" ht="15" customHeight="1">
      <c r="A147" s="7" t="s">
        <v>84</v>
      </c>
      <c r="B147" s="10" t="s">
        <v>49</v>
      </c>
      <c r="C147" s="9">
        <v>149</v>
      </c>
      <c r="D147" s="9">
        <v>138.21778900000001</v>
      </c>
      <c r="E147" s="9">
        <v>126.38327</v>
      </c>
      <c r="F147" s="9">
        <v>112.84573399999999</v>
      </c>
      <c r="G147" s="9">
        <v>97.008148000000006</v>
      </c>
      <c r="H147" s="9">
        <v>78.174758999999995</v>
      </c>
      <c r="I147" s="9">
        <v>56.547294999999998</v>
      </c>
      <c r="J147" s="9">
        <v>31.457148</v>
      </c>
      <c r="K147" s="9">
        <v>15.62852</v>
      </c>
      <c r="L147" s="9">
        <v>10.685095</v>
      </c>
      <c r="M147" s="9">
        <v>7.1061719999999999</v>
      </c>
      <c r="N147" s="9">
        <v>4.6213569999999997</v>
      </c>
      <c r="O147" s="9">
        <v>2.798826</v>
      </c>
      <c r="P147" s="9">
        <v>1.071553</v>
      </c>
      <c r="Q147" s="9">
        <v>0.29854999999999998</v>
      </c>
      <c r="R147" s="9">
        <v>0.26272400000000001</v>
      </c>
      <c r="S147" s="9">
        <v>0.22988400000000001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9">
        <v>0</v>
      </c>
      <c r="AK147" s="9">
        <v>0</v>
      </c>
      <c r="AL147" s="9">
        <v>0</v>
      </c>
      <c r="AM147" s="8" t="s">
        <v>48</v>
      </c>
    </row>
    <row r="148" spans="1:39" ht="15" customHeight="1">
      <c r="A148" s="7" t="s">
        <v>83</v>
      </c>
      <c r="B148" s="10" t="s">
        <v>34</v>
      </c>
      <c r="C148" s="9">
        <v>200</v>
      </c>
      <c r="D148" s="9">
        <v>154.74710099999999</v>
      </c>
      <c r="E148" s="9">
        <v>135.77262899999999</v>
      </c>
      <c r="F148" s="9">
        <v>114.231049</v>
      </c>
      <c r="G148" s="9">
        <v>92.474013999999997</v>
      </c>
      <c r="H148" s="9">
        <v>70.417343000000002</v>
      </c>
      <c r="I148" s="9">
        <v>58.5383</v>
      </c>
      <c r="J148" s="9">
        <v>49.908768000000002</v>
      </c>
      <c r="K148" s="9">
        <v>41.139111</v>
      </c>
      <c r="L148" s="9">
        <v>31.258845999999998</v>
      </c>
      <c r="M148" s="9">
        <v>21.131091999999999</v>
      </c>
      <c r="N148" s="9">
        <v>14.040281999999999</v>
      </c>
      <c r="O148" s="9">
        <v>11.075616999999999</v>
      </c>
      <c r="P148" s="9">
        <v>8.6167599999999993</v>
      </c>
      <c r="Q148" s="9">
        <v>7.0741969999999998</v>
      </c>
      <c r="R148" s="9">
        <v>5.7794610000000004</v>
      </c>
      <c r="S148" s="9">
        <v>5.247681</v>
      </c>
      <c r="T148" s="9">
        <v>4.1727720000000001</v>
      </c>
      <c r="U148" s="9">
        <v>4.0740970000000001</v>
      </c>
      <c r="V148" s="9">
        <v>4.0112990000000002</v>
      </c>
      <c r="W148" s="9">
        <v>4</v>
      </c>
      <c r="X148" s="9">
        <v>4</v>
      </c>
      <c r="Y148" s="9">
        <v>4</v>
      </c>
      <c r="Z148" s="9">
        <v>3.8218450000000002</v>
      </c>
      <c r="AA148" s="9">
        <v>2.973903</v>
      </c>
      <c r="AB148" s="9">
        <v>2.0829610000000001</v>
      </c>
      <c r="AC148" s="9">
        <v>2</v>
      </c>
      <c r="AD148" s="9">
        <v>1.785879</v>
      </c>
      <c r="AE148" s="9">
        <v>0.96047199999999999</v>
      </c>
      <c r="AF148" s="9">
        <v>8.6629999999999999E-2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8" t="s">
        <v>48</v>
      </c>
    </row>
    <row r="149" spans="1:39" ht="15" customHeight="1">
      <c r="A149" s="7" t="s">
        <v>82</v>
      </c>
      <c r="B149" s="10" t="s">
        <v>53</v>
      </c>
      <c r="C149" s="9">
        <v>110</v>
      </c>
      <c r="D149" s="9">
        <v>70.331885999999997</v>
      </c>
      <c r="E149" s="9">
        <v>55.258361999999998</v>
      </c>
      <c r="F149" s="9">
        <v>38.710402999999999</v>
      </c>
      <c r="G149" s="9">
        <v>22.793818999999999</v>
      </c>
      <c r="H149" s="9">
        <v>7.0746469999999997</v>
      </c>
      <c r="I149" s="9">
        <v>1.861964</v>
      </c>
      <c r="J149" s="9">
        <v>0.72900100000000001</v>
      </c>
      <c r="K149" s="9">
        <v>0.180698</v>
      </c>
      <c r="L149" s="9">
        <v>6.8002999999999994E-2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>
        <v>0</v>
      </c>
      <c r="AM149" s="8" t="s">
        <v>48</v>
      </c>
    </row>
    <row r="150" spans="1:39" ht="15" customHeight="1">
      <c r="A150" s="7" t="s">
        <v>81</v>
      </c>
      <c r="B150" s="10" t="s">
        <v>51</v>
      </c>
      <c r="C150" s="9">
        <v>23</v>
      </c>
      <c r="D150" s="9">
        <v>22.458373999999999</v>
      </c>
      <c r="E150" s="9">
        <v>21.556314</v>
      </c>
      <c r="F150" s="9">
        <v>20.213028000000001</v>
      </c>
      <c r="G150" s="9">
        <v>18.475574000000002</v>
      </c>
      <c r="H150" s="9">
        <v>17.158897</v>
      </c>
      <c r="I150" s="9">
        <v>15.694089999999999</v>
      </c>
      <c r="J150" s="9">
        <v>14.063597</v>
      </c>
      <c r="K150" s="9">
        <v>12.594167000000001</v>
      </c>
      <c r="L150" s="9">
        <v>11.064404</v>
      </c>
      <c r="M150" s="9">
        <v>9.7029420000000002</v>
      </c>
      <c r="N150" s="9">
        <v>8.6810430000000007</v>
      </c>
      <c r="O150" s="9">
        <v>7.3098910000000004</v>
      </c>
      <c r="P150" s="9">
        <v>6.0904049999999996</v>
      </c>
      <c r="Q150" s="9">
        <v>5.2839679999999998</v>
      </c>
      <c r="R150" s="9">
        <v>4.7745889999999997</v>
      </c>
      <c r="S150" s="9">
        <v>4.4269619999999996</v>
      </c>
      <c r="T150" s="9">
        <v>4.1727720000000001</v>
      </c>
      <c r="U150" s="9">
        <v>4.0740970000000001</v>
      </c>
      <c r="V150" s="9">
        <v>4.0112990000000002</v>
      </c>
      <c r="W150" s="9">
        <v>4</v>
      </c>
      <c r="X150" s="9">
        <v>4</v>
      </c>
      <c r="Y150" s="9">
        <v>4</v>
      </c>
      <c r="Z150" s="9">
        <v>3.8218450000000002</v>
      </c>
      <c r="AA150" s="9">
        <v>2.973903</v>
      </c>
      <c r="AB150" s="9">
        <v>2.0829610000000001</v>
      </c>
      <c r="AC150" s="9">
        <v>2</v>
      </c>
      <c r="AD150" s="9">
        <v>1.785879</v>
      </c>
      <c r="AE150" s="9">
        <v>0.96047199999999999</v>
      </c>
      <c r="AF150" s="9">
        <v>8.6629999999999999E-2</v>
      </c>
      <c r="AG150" s="9">
        <v>0</v>
      </c>
      <c r="AH150" s="9">
        <v>0</v>
      </c>
      <c r="AI150" s="9">
        <v>0</v>
      </c>
      <c r="AJ150" s="9">
        <v>0</v>
      </c>
      <c r="AK150" s="9">
        <v>0</v>
      </c>
      <c r="AL150" s="9">
        <v>0</v>
      </c>
      <c r="AM150" s="8" t="s">
        <v>48</v>
      </c>
    </row>
    <row r="151" spans="1:39" ht="15" customHeight="1">
      <c r="A151" s="7" t="s">
        <v>80</v>
      </c>
      <c r="B151" s="10" t="s">
        <v>49</v>
      </c>
      <c r="C151" s="9">
        <v>67</v>
      </c>
      <c r="D151" s="9">
        <v>61.956843999999997</v>
      </c>
      <c r="E151" s="9">
        <v>58.957954000000001</v>
      </c>
      <c r="F151" s="9">
        <v>55.307620999999997</v>
      </c>
      <c r="G151" s="9">
        <v>51.204619999999998</v>
      </c>
      <c r="H151" s="9">
        <v>46.183796000000001</v>
      </c>
      <c r="I151" s="9">
        <v>40.982246000000004</v>
      </c>
      <c r="J151" s="9">
        <v>35.116168999999999</v>
      </c>
      <c r="K151" s="9">
        <v>28.364243999999999</v>
      </c>
      <c r="L151" s="9">
        <v>20.126438</v>
      </c>
      <c r="M151" s="9">
        <v>11.428151</v>
      </c>
      <c r="N151" s="9">
        <v>5.3592399999999998</v>
      </c>
      <c r="O151" s="9">
        <v>3.7657250000000002</v>
      </c>
      <c r="P151" s="9">
        <v>2.5263559999999998</v>
      </c>
      <c r="Q151" s="9">
        <v>1.7902290000000001</v>
      </c>
      <c r="R151" s="9">
        <v>1.004872</v>
      </c>
      <c r="S151" s="9">
        <v>0.82071899999999998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>
        <v>0</v>
      </c>
      <c r="AH151" s="9">
        <v>0</v>
      </c>
      <c r="AI151" s="9">
        <v>0</v>
      </c>
      <c r="AJ151" s="9">
        <v>0</v>
      </c>
      <c r="AK151" s="9">
        <v>0</v>
      </c>
      <c r="AL151" s="9">
        <v>0</v>
      </c>
      <c r="AM151" s="8" t="s">
        <v>48</v>
      </c>
    </row>
    <row r="152" spans="1:39" ht="15" customHeight="1">
      <c r="A152" s="7" t="s">
        <v>79</v>
      </c>
      <c r="B152" s="10" t="s">
        <v>32</v>
      </c>
      <c r="C152" s="9">
        <v>110</v>
      </c>
      <c r="D152" s="9">
        <v>95.262778999999995</v>
      </c>
      <c r="E152" s="9">
        <v>83.699280000000002</v>
      </c>
      <c r="F152" s="9">
        <v>79.047493000000003</v>
      </c>
      <c r="G152" s="9">
        <v>72.791511999999997</v>
      </c>
      <c r="H152" s="9">
        <v>66.434967</v>
      </c>
      <c r="I152" s="9">
        <v>62.370131999999998</v>
      </c>
      <c r="J152" s="9">
        <v>58.544964</v>
      </c>
      <c r="K152" s="9">
        <v>54.408076999999999</v>
      </c>
      <c r="L152" s="9">
        <v>49.383552999999999</v>
      </c>
      <c r="M152" s="9">
        <v>46.546805999999997</v>
      </c>
      <c r="N152" s="9">
        <v>43.120907000000003</v>
      </c>
      <c r="O152" s="9">
        <v>34.964148999999999</v>
      </c>
      <c r="P152" s="9">
        <v>31.039967999999998</v>
      </c>
      <c r="Q152" s="9">
        <v>28.780922</v>
      </c>
      <c r="R152" s="9">
        <v>27.298995999999999</v>
      </c>
      <c r="S152" s="9">
        <v>25.024107000000001</v>
      </c>
      <c r="T152" s="9">
        <v>21.942001000000001</v>
      </c>
      <c r="U152" s="9">
        <v>18.484027999999999</v>
      </c>
      <c r="V152" s="9">
        <v>14.657316</v>
      </c>
      <c r="W152" s="9">
        <v>11.640306000000001</v>
      </c>
      <c r="X152" s="9">
        <v>9.8506079999999994</v>
      </c>
      <c r="Y152" s="9">
        <v>7.6445379999999998</v>
      </c>
      <c r="Z152" s="9">
        <v>5.1920109999999999</v>
      </c>
      <c r="AA152" s="9">
        <v>5.149769</v>
      </c>
      <c r="AB152" s="9">
        <v>5.1153219999999999</v>
      </c>
      <c r="AC152" s="9">
        <v>5.0876450000000002</v>
      </c>
      <c r="AD152" s="9">
        <v>4.4790330000000003</v>
      </c>
      <c r="AE152" s="9">
        <v>3.2500490000000002</v>
      </c>
      <c r="AF152" s="9">
        <v>3.0355089999999998</v>
      </c>
      <c r="AG152" s="9">
        <v>2.0255670000000001</v>
      </c>
      <c r="AH152" s="9">
        <v>2.0181520000000002</v>
      </c>
      <c r="AI152" s="9">
        <v>2.0127069999999998</v>
      </c>
      <c r="AJ152" s="9">
        <v>2.0087679999999999</v>
      </c>
      <c r="AK152" s="9">
        <v>2.0059619999999998</v>
      </c>
      <c r="AL152" s="9">
        <v>2.0039940000000001</v>
      </c>
      <c r="AM152" s="8">
        <v>-0.107361</v>
      </c>
    </row>
    <row r="153" spans="1:39" ht="15" customHeight="1">
      <c r="A153" s="7" t="s">
        <v>78</v>
      </c>
      <c r="B153" s="10" t="s">
        <v>53</v>
      </c>
      <c r="C153" s="9">
        <v>62</v>
      </c>
      <c r="D153" s="9">
        <v>57.75</v>
      </c>
      <c r="E153" s="9">
        <v>54.861618</v>
      </c>
      <c r="F153" s="9">
        <v>52.753658000000001</v>
      </c>
      <c r="G153" s="9">
        <v>50.693592000000002</v>
      </c>
      <c r="H153" s="9">
        <v>48.254150000000003</v>
      </c>
      <c r="I153" s="9">
        <v>45.592815000000002</v>
      </c>
      <c r="J153" s="9">
        <v>42.470889999999997</v>
      </c>
      <c r="K153" s="9">
        <v>39.897945</v>
      </c>
      <c r="L153" s="9">
        <v>37.343677999999997</v>
      </c>
      <c r="M153" s="9">
        <v>34.895107000000003</v>
      </c>
      <c r="N153" s="9">
        <v>32.786242999999999</v>
      </c>
      <c r="O153" s="9">
        <v>30.692965999999998</v>
      </c>
      <c r="P153" s="9">
        <v>29.229868</v>
      </c>
      <c r="Q153" s="9">
        <v>27.241199000000002</v>
      </c>
      <c r="R153" s="9">
        <v>25.992785999999999</v>
      </c>
      <c r="S153" s="9">
        <v>23.919840000000001</v>
      </c>
      <c r="T153" s="9">
        <v>21.223108</v>
      </c>
      <c r="U153" s="9">
        <v>17.910263</v>
      </c>
      <c r="V153" s="9">
        <v>14.199902</v>
      </c>
      <c r="W153" s="9">
        <v>11.265224999999999</v>
      </c>
      <c r="X153" s="9">
        <v>9.5467929999999992</v>
      </c>
      <c r="Y153" s="9">
        <v>7.4014860000000002</v>
      </c>
      <c r="Z153" s="9">
        <v>5</v>
      </c>
      <c r="AA153" s="9">
        <v>5</v>
      </c>
      <c r="AB153" s="9">
        <v>5</v>
      </c>
      <c r="AC153" s="9">
        <v>5</v>
      </c>
      <c r="AD153" s="9">
        <v>4.4132999999999996</v>
      </c>
      <c r="AE153" s="9">
        <v>3.201406</v>
      </c>
      <c r="AF153" s="9">
        <v>3</v>
      </c>
      <c r="AG153" s="9">
        <v>2</v>
      </c>
      <c r="AH153" s="9">
        <v>2</v>
      </c>
      <c r="AI153" s="9">
        <v>2</v>
      </c>
      <c r="AJ153" s="9">
        <v>2</v>
      </c>
      <c r="AK153" s="9">
        <v>2</v>
      </c>
      <c r="AL153" s="9">
        <v>2</v>
      </c>
      <c r="AM153" s="8">
        <v>-9.4176999999999997E-2</v>
      </c>
    </row>
    <row r="154" spans="1:39" ht="15" customHeight="1">
      <c r="A154" s="7" t="s">
        <v>77</v>
      </c>
      <c r="B154" s="10" t="s">
        <v>51</v>
      </c>
      <c r="C154" s="9">
        <v>33</v>
      </c>
      <c r="D154" s="9">
        <v>29.634561999999999</v>
      </c>
      <c r="E154" s="9">
        <v>26.618117999999999</v>
      </c>
      <c r="F154" s="9">
        <v>24.186997999999999</v>
      </c>
      <c r="G154" s="9">
        <v>20.146243999999999</v>
      </c>
      <c r="H154" s="9">
        <v>16.425021999999998</v>
      </c>
      <c r="I154" s="9">
        <v>15.210554999999999</v>
      </c>
      <c r="J154" s="9">
        <v>14.686754000000001</v>
      </c>
      <c r="K154" s="9">
        <v>13.290431</v>
      </c>
      <c r="L154" s="9">
        <v>10.974366</v>
      </c>
      <c r="M154" s="9">
        <v>10.726004</v>
      </c>
      <c r="N154" s="9">
        <v>9.5337119999999995</v>
      </c>
      <c r="O154" s="9">
        <v>3.8522660000000002</v>
      </c>
      <c r="P154" s="9">
        <v>1.4490940000000001</v>
      </c>
      <c r="Q154" s="9">
        <v>1.226828</v>
      </c>
      <c r="R154" s="9">
        <v>1.033231</v>
      </c>
      <c r="S154" s="9">
        <v>0.864869</v>
      </c>
      <c r="T154" s="9">
        <v>0.718893</v>
      </c>
      <c r="U154" s="9">
        <v>0.573766</v>
      </c>
      <c r="V154" s="9">
        <v>0.45741500000000002</v>
      </c>
      <c r="W154" s="9">
        <v>0.37508000000000002</v>
      </c>
      <c r="X154" s="9">
        <v>0.303815</v>
      </c>
      <c r="Y154" s="9">
        <v>0.24305199999999999</v>
      </c>
      <c r="Z154" s="9">
        <v>0.19201099999999999</v>
      </c>
      <c r="AA154" s="9">
        <v>0.14976900000000001</v>
      </c>
      <c r="AB154" s="9">
        <v>0.11532199999999999</v>
      </c>
      <c r="AC154" s="9">
        <v>8.7645000000000001E-2</v>
      </c>
      <c r="AD154" s="9">
        <v>6.5733E-2</v>
      </c>
      <c r="AE154" s="9">
        <v>4.8642999999999999E-2</v>
      </c>
      <c r="AF154" s="9">
        <v>3.5508999999999999E-2</v>
      </c>
      <c r="AG154" s="9">
        <v>2.5566999999999999E-2</v>
      </c>
      <c r="AH154" s="9">
        <v>1.8152000000000001E-2</v>
      </c>
      <c r="AI154" s="9">
        <v>1.2707E-2</v>
      </c>
      <c r="AJ154" s="9">
        <v>8.7679999999999998E-3</v>
      </c>
      <c r="AK154" s="9">
        <v>5.9620000000000003E-3</v>
      </c>
      <c r="AL154" s="9">
        <v>3.9950000000000003E-3</v>
      </c>
      <c r="AM154" s="8">
        <v>-0.230574</v>
      </c>
    </row>
    <row r="155" spans="1:39" ht="15" customHeight="1">
      <c r="A155" s="7" t="s">
        <v>76</v>
      </c>
      <c r="B155" s="10" t="s">
        <v>49</v>
      </c>
      <c r="C155" s="9">
        <v>15</v>
      </c>
      <c r="D155" s="9">
        <v>7.8782220000000001</v>
      </c>
      <c r="E155" s="9">
        <v>2.2195399999999998</v>
      </c>
      <c r="F155" s="9">
        <v>2.1068319999999998</v>
      </c>
      <c r="G155" s="9">
        <v>1.9516720000000001</v>
      </c>
      <c r="H155" s="9">
        <v>1.7558</v>
      </c>
      <c r="I155" s="9">
        <v>1.5667599999999999</v>
      </c>
      <c r="J155" s="9">
        <v>1.387319</v>
      </c>
      <c r="K155" s="9">
        <v>1.2197009999999999</v>
      </c>
      <c r="L155" s="9">
        <v>1.065509</v>
      </c>
      <c r="M155" s="9">
        <v>0.92569699999999999</v>
      </c>
      <c r="N155" s="9">
        <v>0.80095300000000003</v>
      </c>
      <c r="O155" s="9">
        <v>0.41891499999999998</v>
      </c>
      <c r="P155" s="9">
        <v>0.36100599999999999</v>
      </c>
      <c r="Q155" s="9">
        <v>0.31289400000000001</v>
      </c>
      <c r="R155" s="9">
        <v>0.27297700000000003</v>
      </c>
      <c r="S155" s="9">
        <v>0.239398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  <c r="AK155" s="9">
        <v>0</v>
      </c>
      <c r="AL155" s="9">
        <v>0</v>
      </c>
      <c r="AM155" s="8" t="s">
        <v>48</v>
      </c>
    </row>
    <row r="156" spans="1:39" ht="15" customHeight="1">
      <c r="A156" s="7" t="s">
        <v>75</v>
      </c>
      <c r="B156" s="10" t="s">
        <v>30</v>
      </c>
      <c r="C156" s="9">
        <v>482</v>
      </c>
      <c r="D156" s="9">
        <v>436.51458700000001</v>
      </c>
      <c r="E156" s="9">
        <v>432.87387100000001</v>
      </c>
      <c r="F156" s="9">
        <v>427.00674400000003</v>
      </c>
      <c r="G156" s="9">
        <v>421.34433000000001</v>
      </c>
      <c r="H156" s="9">
        <v>416.21142600000002</v>
      </c>
      <c r="I156" s="9">
        <v>410.89718599999998</v>
      </c>
      <c r="J156" s="9">
        <v>398.01074199999999</v>
      </c>
      <c r="K156" s="9">
        <v>383.41696200000001</v>
      </c>
      <c r="L156" s="9">
        <v>360.123108</v>
      </c>
      <c r="M156" s="9">
        <v>345.78228799999999</v>
      </c>
      <c r="N156" s="9">
        <v>326.93396000000001</v>
      </c>
      <c r="O156" s="9">
        <v>302.88708500000001</v>
      </c>
      <c r="P156" s="9">
        <v>274.62857100000002</v>
      </c>
      <c r="Q156" s="9">
        <v>256.65521200000001</v>
      </c>
      <c r="R156" s="9">
        <v>242.885651</v>
      </c>
      <c r="S156" s="9">
        <v>196.217072</v>
      </c>
      <c r="T156" s="9">
        <v>151.57470699999999</v>
      </c>
      <c r="U156" s="9">
        <v>143.522415</v>
      </c>
      <c r="V156" s="9">
        <v>133.49049400000001</v>
      </c>
      <c r="W156" s="9">
        <v>127.451767</v>
      </c>
      <c r="X156" s="9">
        <v>121.426727</v>
      </c>
      <c r="Y156" s="9">
        <v>104.632988</v>
      </c>
      <c r="Z156" s="9">
        <v>78.782805999999994</v>
      </c>
      <c r="AA156" s="9">
        <v>56.284584000000002</v>
      </c>
      <c r="AB156" s="9">
        <v>37.266247</v>
      </c>
      <c r="AC156" s="9">
        <v>18.568213</v>
      </c>
      <c r="AD156" s="9">
        <v>13.544895</v>
      </c>
      <c r="AE156" s="9">
        <v>12.28809</v>
      </c>
      <c r="AF156" s="9">
        <v>10.233943999999999</v>
      </c>
      <c r="AG156" s="9">
        <v>7.3481339999999999</v>
      </c>
      <c r="AH156" s="9">
        <v>1.964755</v>
      </c>
      <c r="AI156" s="9">
        <v>0</v>
      </c>
      <c r="AJ156" s="9">
        <v>0</v>
      </c>
      <c r="AK156" s="9">
        <v>0</v>
      </c>
      <c r="AL156" s="9">
        <v>0</v>
      </c>
      <c r="AM156" s="8" t="s">
        <v>48</v>
      </c>
    </row>
    <row r="157" spans="1:39" ht="15" customHeight="1">
      <c r="A157" s="7" t="s">
        <v>74</v>
      </c>
      <c r="B157" s="10" t="s">
        <v>53</v>
      </c>
      <c r="C157" s="9">
        <v>313</v>
      </c>
      <c r="D157" s="9">
        <v>291.35244799999998</v>
      </c>
      <c r="E157" s="9">
        <v>289.43365499999999</v>
      </c>
      <c r="F157" s="9">
        <v>287.34197999999998</v>
      </c>
      <c r="G157" s="9">
        <v>285.72174100000001</v>
      </c>
      <c r="H157" s="9">
        <v>284.76788299999998</v>
      </c>
      <c r="I157" s="9">
        <v>283.74325599999997</v>
      </c>
      <c r="J157" s="9">
        <v>275.71408100000002</v>
      </c>
      <c r="K157" s="9">
        <v>266.68798800000002</v>
      </c>
      <c r="L157" s="9">
        <v>249.65881300000001</v>
      </c>
      <c r="M157" s="9">
        <v>242.63467399999999</v>
      </c>
      <c r="N157" s="9">
        <v>231.59127799999999</v>
      </c>
      <c r="O157" s="9">
        <v>216.53080700000001</v>
      </c>
      <c r="P157" s="9">
        <v>194.488449</v>
      </c>
      <c r="Q157" s="9">
        <v>181.46835300000001</v>
      </c>
      <c r="R157" s="9">
        <v>169.440201</v>
      </c>
      <c r="S157" s="9">
        <v>158.433243</v>
      </c>
      <c r="T157" s="9">
        <v>151.41493199999999</v>
      </c>
      <c r="U157" s="9">
        <v>143.40593000000001</v>
      </c>
      <c r="V157" s="9">
        <v>133.40660099999999</v>
      </c>
      <c r="W157" s="9">
        <v>127.39894099999999</v>
      </c>
      <c r="X157" s="9">
        <v>121.38928199999999</v>
      </c>
      <c r="Y157" s="9">
        <v>104.609352</v>
      </c>
      <c r="Z157" s="9">
        <v>78.768646000000004</v>
      </c>
      <c r="AA157" s="9">
        <v>56.274814999999997</v>
      </c>
      <c r="AB157" s="9">
        <v>37.259605000000001</v>
      </c>
      <c r="AC157" s="9">
        <v>18.563763000000002</v>
      </c>
      <c r="AD157" s="9">
        <v>13.544895</v>
      </c>
      <c r="AE157" s="9">
        <v>12.28809</v>
      </c>
      <c r="AF157" s="9">
        <v>10.233943999999999</v>
      </c>
      <c r="AG157" s="9">
        <v>7.3481339999999999</v>
      </c>
      <c r="AH157" s="9">
        <v>1.964755</v>
      </c>
      <c r="AI157" s="9">
        <v>0</v>
      </c>
      <c r="AJ157" s="9">
        <v>0</v>
      </c>
      <c r="AK157" s="9">
        <v>0</v>
      </c>
      <c r="AL157" s="9">
        <v>0</v>
      </c>
      <c r="AM157" s="8" t="s">
        <v>48</v>
      </c>
    </row>
    <row r="158" spans="1:39" ht="15" customHeight="1">
      <c r="A158" s="7" t="s">
        <v>73</v>
      </c>
      <c r="B158" s="10" t="s">
        <v>51</v>
      </c>
      <c r="C158" s="9">
        <v>63</v>
      </c>
      <c r="D158" s="9">
        <v>59.656647</v>
      </c>
      <c r="E158" s="9">
        <v>58.018715</v>
      </c>
      <c r="F158" s="9">
        <v>54.382987999999997</v>
      </c>
      <c r="G158" s="9">
        <v>50.540385999999998</v>
      </c>
      <c r="H158" s="9">
        <v>46.624493000000001</v>
      </c>
      <c r="I158" s="9">
        <v>42.668812000000003</v>
      </c>
      <c r="J158" s="9">
        <v>38.225121000000001</v>
      </c>
      <c r="K158" s="9">
        <v>33.163975000000001</v>
      </c>
      <c r="L158" s="9">
        <v>27.516908999999998</v>
      </c>
      <c r="M158" s="9">
        <v>20.964195</v>
      </c>
      <c r="N158" s="9">
        <v>14.107282</v>
      </c>
      <c r="O158" s="9">
        <v>6.5071219999999999</v>
      </c>
      <c r="P158" s="9">
        <v>2.1421380000000001</v>
      </c>
      <c r="Q158" s="9">
        <v>0.89702599999999999</v>
      </c>
      <c r="R158" s="9">
        <v>0.41222199999999998</v>
      </c>
      <c r="S158" s="9">
        <v>0.24149699999999999</v>
      </c>
      <c r="T158" s="9">
        <v>0.159777</v>
      </c>
      <c r="U158" s="9">
        <v>0.116491</v>
      </c>
      <c r="V158" s="9">
        <v>8.3886000000000002E-2</v>
      </c>
      <c r="W158" s="9">
        <v>5.2823000000000002E-2</v>
      </c>
      <c r="X158" s="9">
        <v>3.7443999999999998E-2</v>
      </c>
      <c r="Y158" s="9">
        <v>2.3633000000000001E-2</v>
      </c>
      <c r="Z158" s="9">
        <v>1.4158E-2</v>
      </c>
      <c r="AA158" s="9">
        <v>9.7689999999999999E-3</v>
      </c>
      <c r="AB158" s="9">
        <v>6.6429999999999996E-3</v>
      </c>
      <c r="AC158" s="9">
        <v>4.4510000000000001E-3</v>
      </c>
      <c r="AD158" s="9">
        <v>0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>
        <v>0</v>
      </c>
      <c r="AK158" s="9">
        <v>0</v>
      </c>
      <c r="AL158" s="9">
        <v>0</v>
      </c>
      <c r="AM158" s="8" t="s">
        <v>48</v>
      </c>
    </row>
    <row r="159" spans="1:39" ht="15" customHeight="1">
      <c r="A159" s="7" t="s">
        <v>72</v>
      </c>
      <c r="B159" s="10" t="s">
        <v>49</v>
      </c>
      <c r="C159" s="9">
        <v>106</v>
      </c>
      <c r="D159" s="9">
        <v>85.505508000000006</v>
      </c>
      <c r="E159" s="9">
        <v>85.421515999999997</v>
      </c>
      <c r="F159" s="9">
        <v>85.281775999999994</v>
      </c>
      <c r="G159" s="9">
        <v>85.082222000000002</v>
      </c>
      <c r="H159" s="9">
        <v>84.819068999999999</v>
      </c>
      <c r="I159" s="9">
        <v>84.485100000000003</v>
      </c>
      <c r="J159" s="9">
        <v>84.071548000000007</v>
      </c>
      <c r="K159" s="9">
        <v>83.565010000000001</v>
      </c>
      <c r="L159" s="9">
        <v>82.947395</v>
      </c>
      <c r="M159" s="9">
        <v>82.183418000000003</v>
      </c>
      <c r="N159" s="9">
        <v>81.235405</v>
      </c>
      <c r="O159" s="9">
        <v>79.849166999999994</v>
      </c>
      <c r="P159" s="9">
        <v>77.997985999999997</v>
      </c>
      <c r="Q159" s="9">
        <v>74.289810000000003</v>
      </c>
      <c r="R159" s="9">
        <v>73.033233999999993</v>
      </c>
      <c r="S159" s="9">
        <v>37.542319999999997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>
        <v>0</v>
      </c>
      <c r="AH159" s="9">
        <v>0</v>
      </c>
      <c r="AI159" s="9">
        <v>0</v>
      </c>
      <c r="AJ159" s="9">
        <v>0</v>
      </c>
      <c r="AK159" s="9">
        <v>0</v>
      </c>
      <c r="AL159" s="9">
        <v>0</v>
      </c>
      <c r="AM159" s="8" t="s">
        <v>48</v>
      </c>
    </row>
    <row r="160" spans="1:39" ht="15" customHeight="1">
      <c r="A160" s="7" t="s">
        <v>71</v>
      </c>
      <c r="B160" s="10" t="s">
        <v>28</v>
      </c>
      <c r="C160" s="9">
        <v>83</v>
      </c>
      <c r="D160" s="9">
        <v>44.819519</v>
      </c>
      <c r="E160" s="9">
        <v>36.939857000000003</v>
      </c>
      <c r="F160" s="9">
        <v>34.475555</v>
      </c>
      <c r="G160" s="9">
        <v>32.30106</v>
      </c>
      <c r="H160" s="9">
        <v>30.901627999999999</v>
      </c>
      <c r="I160" s="9">
        <v>28.811785</v>
      </c>
      <c r="J160" s="9">
        <v>25.687868000000002</v>
      </c>
      <c r="K160" s="9">
        <v>23.074397999999999</v>
      </c>
      <c r="L160" s="9">
        <v>19.860040999999999</v>
      </c>
      <c r="M160" s="9">
        <v>17.851734</v>
      </c>
      <c r="N160" s="9">
        <v>15.055872000000001</v>
      </c>
      <c r="O160" s="9">
        <v>13.471959999999999</v>
      </c>
      <c r="P160" s="9">
        <v>12.092363000000001</v>
      </c>
      <c r="Q160" s="9">
        <v>10.899777</v>
      </c>
      <c r="R160" s="9">
        <v>9.8821999999999992</v>
      </c>
      <c r="S160" s="9">
        <v>9.0250020000000006</v>
      </c>
      <c r="T160" s="9">
        <v>5.6903329999999999</v>
      </c>
      <c r="U160" s="9">
        <v>5.1045389999999999</v>
      </c>
      <c r="V160" s="9">
        <v>4.6291589999999996</v>
      </c>
      <c r="W160" s="9">
        <v>3.2480349999999998</v>
      </c>
      <c r="X160" s="9">
        <v>2.9461240000000002</v>
      </c>
      <c r="Y160" s="9">
        <v>2.709784</v>
      </c>
      <c r="Z160" s="9">
        <v>2.5269379999999999</v>
      </c>
      <c r="AA160" s="9">
        <v>2.3871180000000001</v>
      </c>
      <c r="AB160" s="9">
        <v>1.2734080000000001</v>
      </c>
      <c r="AC160" s="9">
        <v>1.1954359999999999</v>
      </c>
      <c r="AD160" s="9">
        <v>1.1210580000000001</v>
      </c>
      <c r="AE160" s="9">
        <v>7.6146000000000005E-2</v>
      </c>
      <c r="AF160" s="9">
        <v>5.2410999999999999E-2</v>
      </c>
      <c r="AG160" s="9">
        <v>3.3898999999999999E-2</v>
      </c>
      <c r="AH160" s="9">
        <v>1.839E-2</v>
      </c>
      <c r="AI160" s="9">
        <v>1.3035E-2</v>
      </c>
      <c r="AJ160" s="9">
        <v>9.1090000000000008E-3</v>
      </c>
      <c r="AK160" s="9">
        <v>6.2750000000000002E-3</v>
      </c>
      <c r="AL160" s="9">
        <v>4.2599999999999999E-3</v>
      </c>
      <c r="AM160" s="8">
        <v>-0.23844199999999999</v>
      </c>
    </row>
    <row r="161" spans="1:39" ht="15" customHeight="1">
      <c r="A161" s="7" t="s">
        <v>70</v>
      </c>
      <c r="B161" s="10" t="s">
        <v>53</v>
      </c>
      <c r="C161" s="9">
        <v>18</v>
      </c>
      <c r="D161" s="9">
        <v>17.503599000000001</v>
      </c>
      <c r="E161" s="9">
        <v>17.084633</v>
      </c>
      <c r="F161" s="9">
        <v>16.693328999999999</v>
      </c>
      <c r="G161" s="9">
        <v>16.270461999999998</v>
      </c>
      <c r="H161" s="9">
        <v>16</v>
      </c>
      <c r="I161" s="9">
        <v>15.751248</v>
      </c>
      <c r="J161" s="9">
        <v>13.67632</v>
      </c>
      <c r="K161" s="9">
        <v>12.061090999999999</v>
      </c>
      <c r="L161" s="9">
        <v>10.783084000000001</v>
      </c>
      <c r="M161" s="9">
        <v>9.6409369999999992</v>
      </c>
      <c r="N161" s="9">
        <v>7.6355899999999997</v>
      </c>
      <c r="O161" s="9">
        <v>6.7638020000000001</v>
      </c>
      <c r="P161" s="9">
        <v>6.018929</v>
      </c>
      <c r="Q161" s="9">
        <v>5.3917630000000001</v>
      </c>
      <c r="R161" s="9">
        <v>4.8713540000000002</v>
      </c>
      <c r="S161" s="9">
        <v>4.4457649999999997</v>
      </c>
      <c r="T161" s="9">
        <v>4.1027389999999997</v>
      </c>
      <c r="U161" s="9">
        <v>3.8302520000000002</v>
      </c>
      <c r="V161" s="9">
        <v>3.6169289999999998</v>
      </c>
      <c r="W161" s="9">
        <v>2.4523470000000001</v>
      </c>
      <c r="X161" s="9">
        <v>2.3272219999999999</v>
      </c>
      <c r="Y161" s="9">
        <v>2.2334890000000001</v>
      </c>
      <c r="Z161" s="9">
        <v>2.1643089999999998</v>
      </c>
      <c r="AA161" s="9">
        <v>2.1140110000000001</v>
      </c>
      <c r="AB161" s="9">
        <v>1.0699689999999999</v>
      </c>
      <c r="AC161" s="9">
        <v>1.0473669999999999</v>
      </c>
      <c r="AD161" s="9">
        <v>1.0179339999999999</v>
      </c>
      <c r="AE161" s="9">
        <v>3.0699999999999998E-3</v>
      </c>
      <c r="AF161" s="9">
        <v>0</v>
      </c>
      <c r="AG161" s="9">
        <v>0</v>
      </c>
      <c r="AH161" s="9">
        <v>0</v>
      </c>
      <c r="AI161" s="9">
        <v>0</v>
      </c>
      <c r="AJ161" s="9">
        <v>0</v>
      </c>
      <c r="AK161" s="9">
        <v>0</v>
      </c>
      <c r="AL161" s="9">
        <v>0</v>
      </c>
      <c r="AM161" s="8" t="s">
        <v>48</v>
      </c>
    </row>
    <row r="162" spans="1:39" ht="15" customHeight="1">
      <c r="A162" s="7" t="s">
        <v>69</v>
      </c>
      <c r="B162" s="10" t="s">
        <v>51</v>
      </c>
      <c r="C162" s="9">
        <v>19</v>
      </c>
      <c r="D162" s="9">
        <v>19</v>
      </c>
      <c r="E162" s="9">
        <v>17.233595000000001</v>
      </c>
      <c r="F162" s="9">
        <v>15.160603999999999</v>
      </c>
      <c r="G162" s="9">
        <v>13.408972</v>
      </c>
      <c r="H162" s="9">
        <v>12.280003000000001</v>
      </c>
      <c r="I162" s="9">
        <v>10.438910999999999</v>
      </c>
      <c r="J162" s="9">
        <v>9.3899209999999993</v>
      </c>
      <c r="K162" s="9">
        <v>8.3916810000000002</v>
      </c>
      <c r="L162" s="9">
        <v>6.45533</v>
      </c>
      <c r="M162" s="9">
        <v>5.5891710000000003</v>
      </c>
      <c r="N162" s="9">
        <v>4.7986560000000003</v>
      </c>
      <c r="O162" s="9">
        <v>4.0865330000000002</v>
      </c>
      <c r="P162" s="9">
        <v>3.4518089999999999</v>
      </c>
      <c r="Q162" s="9">
        <v>2.8863889999999999</v>
      </c>
      <c r="R162" s="9">
        <v>2.3892199999999999</v>
      </c>
      <c r="S162" s="9">
        <v>1.957611</v>
      </c>
      <c r="T162" s="9">
        <v>1.5875939999999999</v>
      </c>
      <c r="U162" s="9">
        <v>1.2742869999999999</v>
      </c>
      <c r="V162" s="9">
        <v>1.0122310000000001</v>
      </c>
      <c r="W162" s="9">
        <v>0.79568899999999998</v>
      </c>
      <c r="X162" s="9">
        <v>0.61890199999999995</v>
      </c>
      <c r="Y162" s="9">
        <v>0.47629500000000002</v>
      </c>
      <c r="Z162" s="9">
        <v>0.36262899999999998</v>
      </c>
      <c r="AA162" s="9">
        <v>0.27310699999999999</v>
      </c>
      <c r="AB162" s="9">
        <v>0.20344000000000001</v>
      </c>
      <c r="AC162" s="9">
        <v>0.14806800000000001</v>
      </c>
      <c r="AD162" s="9">
        <v>0.10312499999999999</v>
      </c>
      <c r="AE162" s="9">
        <v>7.3076000000000002E-2</v>
      </c>
      <c r="AF162" s="9">
        <v>5.2410999999999999E-2</v>
      </c>
      <c r="AG162" s="9">
        <v>3.3898999999999999E-2</v>
      </c>
      <c r="AH162" s="9">
        <v>1.839E-2</v>
      </c>
      <c r="AI162" s="9">
        <v>1.3035E-2</v>
      </c>
      <c r="AJ162" s="9">
        <v>9.1090000000000008E-3</v>
      </c>
      <c r="AK162" s="9">
        <v>6.2750000000000002E-3</v>
      </c>
      <c r="AL162" s="9">
        <v>4.2599999999999999E-3</v>
      </c>
      <c r="AM162" s="8">
        <v>-0.218975</v>
      </c>
    </row>
    <row r="163" spans="1:39" ht="15" customHeight="1">
      <c r="A163" s="7" t="s">
        <v>68</v>
      </c>
      <c r="B163" s="10" t="s">
        <v>49</v>
      </c>
      <c r="C163" s="9">
        <v>46</v>
      </c>
      <c r="D163" s="9">
        <v>8.3159179999999999</v>
      </c>
      <c r="E163" s="9">
        <v>2.621626</v>
      </c>
      <c r="F163" s="9">
        <v>2.621626</v>
      </c>
      <c r="G163" s="9">
        <v>2.621626</v>
      </c>
      <c r="H163" s="9">
        <v>2.621626</v>
      </c>
      <c r="I163" s="9">
        <v>2.621626</v>
      </c>
      <c r="J163" s="9">
        <v>2.621626</v>
      </c>
      <c r="K163" s="9">
        <v>2.621626</v>
      </c>
      <c r="L163" s="9">
        <v>2.621626</v>
      </c>
      <c r="M163" s="9">
        <v>2.621626</v>
      </c>
      <c r="N163" s="9">
        <v>2.621626</v>
      </c>
      <c r="O163" s="9">
        <v>2.621626</v>
      </c>
      <c r="P163" s="9">
        <v>2.621626</v>
      </c>
      <c r="Q163" s="9">
        <v>2.621626</v>
      </c>
      <c r="R163" s="9">
        <v>2.621626</v>
      </c>
      <c r="S163" s="9">
        <v>2.621626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9">
        <v>0</v>
      </c>
      <c r="AK163" s="9">
        <v>0</v>
      </c>
      <c r="AL163" s="9">
        <v>0</v>
      </c>
      <c r="AM163" s="8" t="s">
        <v>48</v>
      </c>
    </row>
    <row r="164" spans="1:39" ht="15" customHeight="1">
      <c r="A164" s="7" t="s">
        <v>67</v>
      </c>
      <c r="B164" s="10" t="s">
        <v>26</v>
      </c>
      <c r="C164" s="9">
        <v>12</v>
      </c>
      <c r="D164" s="9">
        <v>13.1</v>
      </c>
      <c r="E164" s="9">
        <v>11.921041000000001</v>
      </c>
      <c r="F164" s="9">
        <v>11.760336000000001</v>
      </c>
      <c r="G164" s="9">
        <v>11.600637000000001</v>
      </c>
      <c r="H164" s="9">
        <v>11.402844999999999</v>
      </c>
      <c r="I164" s="9">
        <v>11.172136999999999</v>
      </c>
      <c r="J164" s="9">
        <v>9.9285219999999992</v>
      </c>
      <c r="K164" s="9">
        <v>8.6985890000000001</v>
      </c>
      <c r="L164" s="9">
        <v>8.52121</v>
      </c>
      <c r="M164" s="9">
        <v>8.385408</v>
      </c>
      <c r="N164" s="9">
        <v>8.2548720000000007</v>
      </c>
      <c r="O164" s="9">
        <v>7.9812940000000001</v>
      </c>
      <c r="P164" s="9">
        <v>7.1075670000000004</v>
      </c>
      <c r="Q164" s="9">
        <v>6.7961429999999998</v>
      </c>
      <c r="R164" s="9">
        <v>5.7560520000000004</v>
      </c>
      <c r="S164" s="9">
        <v>5.5141220000000004</v>
      </c>
      <c r="T164" s="9">
        <v>3.345783</v>
      </c>
      <c r="U164" s="9">
        <v>3.020041</v>
      </c>
      <c r="V164" s="9">
        <v>3.013674</v>
      </c>
      <c r="W164" s="9">
        <v>3.005779</v>
      </c>
      <c r="X164" s="9">
        <v>3.0038719999999999</v>
      </c>
      <c r="Y164" s="9">
        <v>3</v>
      </c>
      <c r="Z164" s="9">
        <v>3</v>
      </c>
      <c r="AA164" s="9">
        <v>3</v>
      </c>
      <c r="AB164" s="9">
        <v>3</v>
      </c>
      <c r="AC164" s="9">
        <v>3</v>
      </c>
      <c r="AD164" s="9">
        <v>3</v>
      </c>
      <c r="AE164" s="9">
        <v>3</v>
      </c>
      <c r="AF164" s="9">
        <v>3</v>
      </c>
      <c r="AG164" s="9">
        <v>3</v>
      </c>
      <c r="AH164" s="9">
        <v>3</v>
      </c>
      <c r="AI164" s="9">
        <v>3</v>
      </c>
      <c r="AJ164" s="9">
        <v>3</v>
      </c>
      <c r="AK164" s="9">
        <v>3</v>
      </c>
      <c r="AL164" s="9">
        <v>3</v>
      </c>
      <c r="AM164" s="8">
        <v>-4.2426999999999999E-2</v>
      </c>
    </row>
    <row r="165" spans="1:39" ht="15" customHeight="1">
      <c r="A165" s="7" t="s">
        <v>66</v>
      </c>
      <c r="B165" s="10" t="s">
        <v>53</v>
      </c>
      <c r="C165" s="9">
        <v>6</v>
      </c>
      <c r="D165" s="9">
        <v>7.38</v>
      </c>
      <c r="E165" s="9">
        <v>6.4588419999999998</v>
      </c>
      <c r="F165" s="9">
        <v>6.5317460000000001</v>
      </c>
      <c r="G165" s="9">
        <v>6.5804739999999997</v>
      </c>
      <c r="H165" s="9">
        <v>6.5658289999999999</v>
      </c>
      <c r="I165" s="9">
        <v>6.4936559999999997</v>
      </c>
      <c r="J165" s="9">
        <v>5.3852500000000001</v>
      </c>
      <c r="K165" s="9">
        <v>4.2689469999999998</v>
      </c>
      <c r="L165" s="9">
        <v>4.1856739999999997</v>
      </c>
      <c r="M165" s="9">
        <v>4.1266780000000001</v>
      </c>
      <c r="N165" s="9">
        <v>4.0579210000000003</v>
      </c>
      <c r="O165" s="9">
        <v>4.0025300000000001</v>
      </c>
      <c r="P165" s="9">
        <v>3.997843</v>
      </c>
      <c r="Q165" s="9">
        <v>3.90212</v>
      </c>
      <c r="R165" s="9">
        <v>3.6981120000000001</v>
      </c>
      <c r="S165" s="9">
        <v>3.472877</v>
      </c>
      <c r="T165" s="9">
        <v>3.316827</v>
      </c>
      <c r="U165" s="9">
        <v>3</v>
      </c>
      <c r="V165" s="9">
        <v>3</v>
      </c>
      <c r="W165" s="9">
        <v>3</v>
      </c>
      <c r="X165" s="9">
        <v>3</v>
      </c>
      <c r="Y165" s="9">
        <v>3</v>
      </c>
      <c r="Z165" s="9">
        <v>3</v>
      </c>
      <c r="AA165" s="9">
        <v>3</v>
      </c>
      <c r="AB165" s="9">
        <v>3</v>
      </c>
      <c r="AC165" s="9">
        <v>3</v>
      </c>
      <c r="AD165" s="9">
        <v>3</v>
      </c>
      <c r="AE165" s="9">
        <v>3</v>
      </c>
      <c r="AF165" s="9">
        <v>3</v>
      </c>
      <c r="AG165" s="9">
        <v>3</v>
      </c>
      <c r="AH165" s="9">
        <v>3</v>
      </c>
      <c r="AI165" s="9">
        <v>3</v>
      </c>
      <c r="AJ165" s="9">
        <v>3</v>
      </c>
      <c r="AK165" s="9">
        <v>3</v>
      </c>
      <c r="AL165" s="9">
        <v>3</v>
      </c>
      <c r="AM165" s="8">
        <v>-2.6127999999999998E-2</v>
      </c>
    </row>
    <row r="166" spans="1:39" ht="15" customHeight="1">
      <c r="A166" s="7" t="s">
        <v>65</v>
      </c>
      <c r="B166" s="10" t="s">
        <v>51</v>
      </c>
      <c r="C166" s="9">
        <v>4</v>
      </c>
      <c r="D166" s="9">
        <v>3.72</v>
      </c>
      <c r="E166" s="9">
        <v>3.4622000000000002</v>
      </c>
      <c r="F166" s="9">
        <v>3.2285900000000001</v>
      </c>
      <c r="G166" s="9">
        <v>3.0201630000000002</v>
      </c>
      <c r="H166" s="9">
        <v>2.8370169999999999</v>
      </c>
      <c r="I166" s="9">
        <v>2.6784810000000001</v>
      </c>
      <c r="J166" s="9">
        <v>2.543272</v>
      </c>
      <c r="K166" s="9">
        <v>2.4296419999999999</v>
      </c>
      <c r="L166" s="9">
        <v>2.3355359999999998</v>
      </c>
      <c r="M166" s="9">
        <v>2.2587299999999999</v>
      </c>
      <c r="N166" s="9">
        <v>2.1969509999999999</v>
      </c>
      <c r="O166" s="9">
        <v>1.978764</v>
      </c>
      <c r="P166" s="9">
        <v>1.1097239999999999</v>
      </c>
      <c r="Q166" s="9">
        <v>0.89402300000000001</v>
      </c>
      <c r="R166" s="9">
        <v>5.7938999999999997E-2</v>
      </c>
      <c r="S166" s="9">
        <v>4.1245999999999998E-2</v>
      </c>
      <c r="T166" s="9">
        <v>2.8955000000000002E-2</v>
      </c>
      <c r="U166" s="9">
        <v>2.0041E-2</v>
      </c>
      <c r="V166" s="9">
        <v>1.3674E-2</v>
      </c>
      <c r="W166" s="9">
        <v>5.7790000000000003E-3</v>
      </c>
      <c r="X166" s="9">
        <v>3.872E-3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9">
        <v>0</v>
      </c>
      <c r="AK166" s="9">
        <v>0</v>
      </c>
      <c r="AL166" s="9">
        <v>0</v>
      </c>
      <c r="AM166" s="8" t="s">
        <v>48</v>
      </c>
    </row>
    <row r="167" spans="1:39" ht="15" customHeight="1">
      <c r="A167" s="7" t="s">
        <v>64</v>
      </c>
      <c r="B167" s="10" t="s">
        <v>49</v>
      </c>
      <c r="C167" s="9">
        <v>2</v>
      </c>
      <c r="D167" s="9">
        <v>2</v>
      </c>
      <c r="E167" s="9">
        <v>2</v>
      </c>
      <c r="F167" s="9">
        <v>2</v>
      </c>
      <c r="G167" s="9">
        <v>2</v>
      </c>
      <c r="H167" s="9">
        <v>2</v>
      </c>
      <c r="I167" s="9">
        <v>2</v>
      </c>
      <c r="J167" s="9">
        <v>2</v>
      </c>
      <c r="K167" s="9">
        <v>2</v>
      </c>
      <c r="L167" s="9">
        <v>2</v>
      </c>
      <c r="M167" s="9">
        <v>2</v>
      </c>
      <c r="N167" s="9">
        <v>2</v>
      </c>
      <c r="O167" s="9">
        <v>2</v>
      </c>
      <c r="P167" s="9">
        <v>2</v>
      </c>
      <c r="Q167" s="9">
        <v>2</v>
      </c>
      <c r="R167" s="9">
        <v>2</v>
      </c>
      <c r="S167" s="9">
        <v>2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  <c r="AK167" s="9">
        <v>0</v>
      </c>
      <c r="AL167" s="9">
        <v>0</v>
      </c>
      <c r="AM167" s="8" t="s">
        <v>48</v>
      </c>
    </row>
    <row r="168" spans="1:39" ht="15" customHeight="1">
      <c r="A168" s="7" t="s">
        <v>63</v>
      </c>
      <c r="B168" s="10" t="s">
        <v>24</v>
      </c>
      <c r="C168" s="9">
        <v>186</v>
      </c>
      <c r="D168" s="9">
        <v>180.44667100000001</v>
      </c>
      <c r="E168" s="9">
        <v>172.87762499999999</v>
      </c>
      <c r="F168" s="9">
        <v>166.94792200000001</v>
      </c>
      <c r="G168" s="9">
        <v>161.0513</v>
      </c>
      <c r="H168" s="9">
        <v>154.254242</v>
      </c>
      <c r="I168" s="9">
        <v>147.025375</v>
      </c>
      <c r="J168" s="9">
        <v>139.00798</v>
      </c>
      <c r="K168" s="9">
        <v>130.10824600000001</v>
      </c>
      <c r="L168" s="9">
        <v>120.765533</v>
      </c>
      <c r="M168" s="9">
        <v>110.05761699999999</v>
      </c>
      <c r="N168" s="9">
        <v>99.475769</v>
      </c>
      <c r="O168" s="9">
        <v>88.336822999999995</v>
      </c>
      <c r="P168" s="9">
        <v>77.794182000000006</v>
      </c>
      <c r="Q168" s="9">
        <v>70.249038999999996</v>
      </c>
      <c r="R168" s="9">
        <v>58.809601000000001</v>
      </c>
      <c r="S168" s="9">
        <v>48.923889000000003</v>
      </c>
      <c r="T168" s="9">
        <v>17.327431000000001</v>
      </c>
      <c r="U168" s="9">
        <v>9.8268170000000001</v>
      </c>
      <c r="V168" s="9">
        <v>7.597836</v>
      </c>
      <c r="W168" s="9">
        <v>6.3995680000000004</v>
      </c>
      <c r="X168" s="9">
        <v>5.1020719999999997</v>
      </c>
      <c r="Y168" s="9">
        <v>4.8591709999999999</v>
      </c>
      <c r="Z168" s="9">
        <v>4.2871860000000002</v>
      </c>
      <c r="AA168" s="9">
        <v>3.5064769999999998</v>
      </c>
      <c r="AB168" s="9">
        <v>3.3828619999999998</v>
      </c>
      <c r="AC168" s="9">
        <v>3.286368</v>
      </c>
      <c r="AD168" s="9">
        <v>3.211897</v>
      </c>
      <c r="AE168" s="9">
        <v>3.1340710000000001</v>
      </c>
      <c r="AF168" s="9">
        <v>3.0985800000000001</v>
      </c>
      <c r="AG168" s="9">
        <v>2.0715669999999999</v>
      </c>
      <c r="AH168" s="9">
        <v>2.0512899999999998</v>
      </c>
      <c r="AI168" s="9">
        <v>2.034888</v>
      </c>
      <c r="AJ168" s="9">
        <v>2.1353E-2</v>
      </c>
      <c r="AK168" s="9">
        <v>1.3537E-2</v>
      </c>
      <c r="AL168" s="9">
        <v>9.3410000000000003E-3</v>
      </c>
      <c r="AM168" s="8">
        <v>-0.25192999999999999</v>
      </c>
    </row>
    <row r="169" spans="1:39" ht="15" customHeight="1">
      <c r="A169" s="7" t="s">
        <v>62</v>
      </c>
      <c r="B169" s="10" t="s">
        <v>53</v>
      </c>
      <c r="C169" s="9">
        <v>101</v>
      </c>
      <c r="D169" s="9">
        <v>96.745002999999997</v>
      </c>
      <c r="E169" s="9">
        <v>90.747771999999998</v>
      </c>
      <c r="F169" s="9">
        <v>86.620109999999997</v>
      </c>
      <c r="G169" s="9">
        <v>82.191879</v>
      </c>
      <c r="H169" s="9">
        <v>77.025558000000004</v>
      </c>
      <c r="I169" s="9">
        <v>71.452270999999996</v>
      </c>
      <c r="J169" s="9">
        <v>65.592438000000001</v>
      </c>
      <c r="K169" s="9">
        <v>59.406086000000002</v>
      </c>
      <c r="L169" s="9">
        <v>52.867401000000001</v>
      </c>
      <c r="M169" s="9">
        <v>45.981032999999996</v>
      </c>
      <c r="N169" s="9">
        <v>38.912731000000001</v>
      </c>
      <c r="O169" s="9">
        <v>32.288840999999998</v>
      </c>
      <c r="P169" s="9">
        <v>27.678011000000001</v>
      </c>
      <c r="Q169" s="9">
        <v>24.345558</v>
      </c>
      <c r="R169" s="9">
        <v>19.502022</v>
      </c>
      <c r="S169" s="9">
        <v>16.478055999999999</v>
      </c>
      <c r="T169" s="9">
        <v>11.947172999999999</v>
      </c>
      <c r="U169" s="9">
        <v>7.0008689999999998</v>
      </c>
      <c r="V169" s="9">
        <v>5.8379700000000003</v>
      </c>
      <c r="W169" s="9">
        <v>5</v>
      </c>
      <c r="X169" s="9">
        <v>4</v>
      </c>
      <c r="Y169" s="9">
        <v>4</v>
      </c>
      <c r="Z169" s="9">
        <v>3.6241300000000001</v>
      </c>
      <c r="AA169" s="9">
        <v>3</v>
      </c>
      <c r="AB169" s="9">
        <v>3</v>
      </c>
      <c r="AC169" s="9">
        <v>3</v>
      </c>
      <c r="AD169" s="9">
        <v>3</v>
      </c>
      <c r="AE169" s="9">
        <v>3</v>
      </c>
      <c r="AF169" s="9">
        <v>3</v>
      </c>
      <c r="AG169" s="9">
        <v>2</v>
      </c>
      <c r="AH169" s="9">
        <v>2</v>
      </c>
      <c r="AI169" s="9">
        <v>2</v>
      </c>
      <c r="AJ169" s="9">
        <v>0</v>
      </c>
      <c r="AK169" s="9">
        <v>0</v>
      </c>
      <c r="AL169" s="9">
        <v>0</v>
      </c>
      <c r="AM169" s="8" t="s">
        <v>48</v>
      </c>
    </row>
    <row r="170" spans="1:39" ht="15" customHeight="1">
      <c r="A170" s="7" t="s">
        <v>61</v>
      </c>
      <c r="B170" s="10" t="s">
        <v>51</v>
      </c>
      <c r="C170" s="9">
        <v>45</v>
      </c>
      <c r="D170" s="9">
        <v>43.822665999999998</v>
      </c>
      <c r="E170" s="9">
        <v>42.464644999999997</v>
      </c>
      <c r="F170" s="9">
        <v>40.923935</v>
      </c>
      <c r="G170" s="9">
        <v>39.803576999999997</v>
      </c>
      <c r="H170" s="9">
        <v>38.628407000000003</v>
      </c>
      <c r="I170" s="9">
        <v>37.551242999999999</v>
      </c>
      <c r="J170" s="9">
        <v>36.100360999999999</v>
      </c>
      <c r="K170" s="9">
        <v>34.238686000000001</v>
      </c>
      <c r="L170" s="9">
        <v>32.427849000000002</v>
      </c>
      <c r="M170" s="9">
        <v>30.063497999999999</v>
      </c>
      <c r="N170" s="9">
        <v>28.125869999999999</v>
      </c>
      <c r="O170" s="9">
        <v>25.298912000000001</v>
      </c>
      <c r="P170" s="9">
        <v>21.104445999999999</v>
      </c>
      <c r="Q170" s="9">
        <v>18.507218999999999</v>
      </c>
      <c r="R170" s="9">
        <v>13.911629</v>
      </c>
      <c r="S170" s="9">
        <v>9.9363890000000001</v>
      </c>
      <c r="T170" s="9">
        <v>5.3802589999999997</v>
      </c>
      <c r="U170" s="9">
        <v>2.8259470000000002</v>
      </c>
      <c r="V170" s="9">
        <v>1.7598659999999999</v>
      </c>
      <c r="W170" s="9">
        <v>1.3995679999999999</v>
      </c>
      <c r="X170" s="9">
        <v>1.1020719999999999</v>
      </c>
      <c r="Y170" s="9">
        <v>0.85917100000000002</v>
      </c>
      <c r="Z170" s="9">
        <v>0.66305499999999995</v>
      </c>
      <c r="AA170" s="9">
        <v>0.50647699999999996</v>
      </c>
      <c r="AB170" s="9">
        <v>0.38286199999999998</v>
      </c>
      <c r="AC170" s="9">
        <v>0.28636800000000001</v>
      </c>
      <c r="AD170" s="9">
        <v>0.211897</v>
      </c>
      <c r="AE170" s="9">
        <v>0.134071</v>
      </c>
      <c r="AF170" s="9">
        <v>9.8580000000000001E-2</v>
      </c>
      <c r="AG170" s="9">
        <v>7.1567000000000006E-2</v>
      </c>
      <c r="AH170" s="9">
        <v>5.1290000000000002E-2</v>
      </c>
      <c r="AI170" s="9">
        <v>3.4888000000000002E-2</v>
      </c>
      <c r="AJ170" s="9">
        <v>2.1353E-2</v>
      </c>
      <c r="AK170" s="9">
        <v>1.3537E-2</v>
      </c>
      <c r="AL170" s="9">
        <v>9.3410000000000003E-3</v>
      </c>
      <c r="AM170" s="8">
        <v>-0.220134</v>
      </c>
    </row>
    <row r="171" spans="1:39" ht="15" customHeight="1">
      <c r="A171" s="7" t="s">
        <v>60</v>
      </c>
      <c r="B171" s="10" t="s">
        <v>49</v>
      </c>
      <c r="C171" s="9">
        <v>40</v>
      </c>
      <c r="D171" s="9">
        <v>39.879002</v>
      </c>
      <c r="E171" s="9">
        <v>39.665210999999999</v>
      </c>
      <c r="F171" s="9">
        <v>39.403872999999997</v>
      </c>
      <c r="G171" s="9">
        <v>39.055843000000003</v>
      </c>
      <c r="H171" s="9">
        <v>38.600287999999999</v>
      </c>
      <c r="I171" s="9">
        <v>38.021861999999999</v>
      </c>
      <c r="J171" s="9">
        <v>37.315188999999997</v>
      </c>
      <c r="K171" s="9">
        <v>36.463473999999998</v>
      </c>
      <c r="L171" s="9">
        <v>35.470280000000002</v>
      </c>
      <c r="M171" s="9">
        <v>34.013081</v>
      </c>
      <c r="N171" s="9">
        <v>32.437164000000003</v>
      </c>
      <c r="O171" s="9">
        <v>30.749072999999999</v>
      </c>
      <c r="P171" s="9">
        <v>29.011725999999999</v>
      </c>
      <c r="Q171" s="9">
        <v>27.396260999999999</v>
      </c>
      <c r="R171" s="9">
        <v>25.395948000000001</v>
      </c>
      <c r="S171" s="9">
        <v>22.509447000000002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K171" s="9">
        <v>0</v>
      </c>
      <c r="AL171" s="9">
        <v>0</v>
      </c>
      <c r="AM171" s="8" t="s">
        <v>48</v>
      </c>
    </row>
    <row r="172" spans="1:39" ht="15" customHeight="1">
      <c r="A172" s="7" t="s">
        <v>59</v>
      </c>
      <c r="B172" s="10" t="s">
        <v>22</v>
      </c>
      <c r="C172" s="9">
        <v>37</v>
      </c>
      <c r="D172" s="9">
        <v>26.045127999999998</v>
      </c>
      <c r="E172" s="9">
        <v>20.322904999999999</v>
      </c>
      <c r="F172" s="9">
        <v>19.387293</v>
      </c>
      <c r="G172" s="9">
        <v>18.478494999999999</v>
      </c>
      <c r="H172" s="9">
        <v>16.912852999999998</v>
      </c>
      <c r="I172" s="9">
        <v>15.305745999999999</v>
      </c>
      <c r="J172" s="9">
        <v>13.702229000000001</v>
      </c>
      <c r="K172" s="9">
        <v>12.454613</v>
      </c>
      <c r="L172" s="9">
        <v>10.731306999999999</v>
      </c>
      <c r="M172" s="9">
        <v>9.9540849999999992</v>
      </c>
      <c r="N172" s="9">
        <v>8.9274799999999992</v>
      </c>
      <c r="O172" s="9">
        <v>7.3692840000000004</v>
      </c>
      <c r="P172" s="9">
        <v>5.1937540000000002</v>
      </c>
      <c r="Q172" s="9">
        <v>3.8905159999999999</v>
      </c>
      <c r="R172" s="9">
        <v>3.771617</v>
      </c>
      <c r="S172" s="9">
        <v>3.727681</v>
      </c>
      <c r="T172" s="9">
        <v>3.059561</v>
      </c>
      <c r="U172" s="9">
        <v>2.5482719999999999</v>
      </c>
      <c r="V172" s="9">
        <v>2.1661969999999999</v>
      </c>
      <c r="W172" s="9">
        <v>2</v>
      </c>
      <c r="X172" s="9">
        <v>2</v>
      </c>
      <c r="Y172" s="9">
        <v>2</v>
      </c>
      <c r="Z172" s="9">
        <v>2</v>
      </c>
      <c r="AA172" s="9">
        <v>2</v>
      </c>
      <c r="AB172" s="9">
        <v>2</v>
      </c>
      <c r="AC172" s="9">
        <v>1.5704769999999999</v>
      </c>
      <c r="AD172" s="9">
        <v>1</v>
      </c>
      <c r="AE172" s="9">
        <v>1</v>
      </c>
      <c r="AF172" s="9">
        <v>1</v>
      </c>
      <c r="AG172" s="9">
        <v>1</v>
      </c>
      <c r="AH172" s="9">
        <v>1</v>
      </c>
      <c r="AI172" s="9">
        <v>1</v>
      </c>
      <c r="AJ172" s="9">
        <v>1</v>
      </c>
      <c r="AK172" s="9">
        <v>1</v>
      </c>
      <c r="AL172" s="9">
        <v>0</v>
      </c>
      <c r="AM172" s="8" t="s">
        <v>48</v>
      </c>
    </row>
    <row r="173" spans="1:39" ht="15" customHeight="1">
      <c r="A173" s="7" t="s">
        <v>58</v>
      </c>
      <c r="B173" s="10" t="s">
        <v>53</v>
      </c>
      <c r="C173" s="9">
        <v>21</v>
      </c>
      <c r="D173" s="9">
        <v>18.700001</v>
      </c>
      <c r="E173" s="9">
        <v>18.006056000000001</v>
      </c>
      <c r="F173" s="9">
        <v>17.100058000000001</v>
      </c>
      <c r="G173" s="9">
        <v>16.285408</v>
      </c>
      <c r="H173" s="9">
        <v>15.156776000000001</v>
      </c>
      <c r="I173" s="9">
        <v>13.794043</v>
      </c>
      <c r="J173" s="9">
        <v>12.268927</v>
      </c>
      <c r="K173" s="9">
        <v>11.095402</v>
      </c>
      <c r="L173" s="9">
        <v>9.4415639999999996</v>
      </c>
      <c r="M173" s="9">
        <v>8.7289790000000007</v>
      </c>
      <c r="N173" s="9">
        <v>7.7620639999999996</v>
      </c>
      <c r="O173" s="9">
        <v>6.2585860000000002</v>
      </c>
      <c r="P173" s="9">
        <v>4.4660729999999997</v>
      </c>
      <c r="Q173" s="9">
        <v>3.1628349999999998</v>
      </c>
      <c r="R173" s="9">
        <v>3.043936</v>
      </c>
      <c r="S173" s="9">
        <v>3</v>
      </c>
      <c r="T173" s="9">
        <v>3</v>
      </c>
      <c r="U173" s="9">
        <v>2.5482719999999999</v>
      </c>
      <c r="V173" s="9">
        <v>2.1661969999999999</v>
      </c>
      <c r="W173" s="9">
        <v>2</v>
      </c>
      <c r="X173" s="9">
        <v>2</v>
      </c>
      <c r="Y173" s="9">
        <v>2</v>
      </c>
      <c r="Z173" s="9">
        <v>2</v>
      </c>
      <c r="AA173" s="9">
        <v>2</v>
      </c>
      <c r="AB173" s="9">
        <v>2</v>
      </c>
      <c r="AC173" s="9">
        <v>1.5704769999999999</v>
      </c>
      <c r="AD173" s="9">
        <v>1</v>
      </c>
      <c r="AE173" s="9">
        <v>1</v>
      </c>
      <c r="AF173" s="9">
        <v>1</v>
      </c>
      <c r="AG173" s="9">
        <v>1</v>
      </c>
      <c r="AH173" s="9">
        <v>1</v>
      </c>
      <c r="AI173" s="9">
        <v>1</v>
      </c>
      <c r="AJ173" s="9">
        <v>1</v>
      </c>
      <c r="AK173" s="9">
        <v>1</v>
      </c>
      <c r="AL173" s="9">
        <v>0</v>
      </c>
      <c r="AM173" s="8" t="s">
        <v>48</v>
      </c>
    </row>
    <row r="174" spans="1:39" ht="15" customHeight="1">
      <c r="A174" s="7" t="s">
        <v>57</v>
      </c>
      <c r="B174" s="10" t="s">
        <v>51</v>
      </c>
      <c r="C174" s="9">
        <v>4</v>
      </c>
      <c r="D174" s="9">
        <v>1.2773969999999999</v>
      </c>
      <c r="E174" s="9">
        <v>1.109397</v>
      </c>
      <c r="F174" s="9">
        <v>1.109397</v>
      </c>
      <c r="G174" s="9">
        <v>1.052276</v>
      </c>
      <c r="H174" s="9">
        <v>0.66210500000000005</v>
      </c>
      <c r="I174" s="9">
        <v>0.47739700000000002</v>
      </c>
      <c r="J174" s="9">
        <v>0.47739700000000002</v>
      </c>
      <c r="K174" s="9">
        <v>0.47739700000000002</v>
      </c>
      <c r="L174" s="9">
        <v>0.47739700000000002</v>
      </c>
      <c r="M174" s="9">
        <v>0.47739700000000002</v>
      </c>
      <c r="N174" s="9">
        <v>0.47739700000000002</v>
      </c>
      <c r="O174" s="9">
        <v>0.47739700000000002</v>
      </c>
      <c r="P174" s="9">
        <v>0.47739700000000002</v>
      </c>
      <c r="Q174" s="9">
        <v>0.47739700000000002</v>
      </c>
      <c r="R174" s="9">
        <v>0.47739700000000002</v>
      </c>
      <c r="S174" s="9">
        <v>0.47739700000000002</v>
      </c>
      <c r="T174" s="9">
        <v>5.9561000000000003E-2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0</v>
      </c>
      <c r="AM174" s="8" t="s">
        <v>48</v>
      </c>
    </row>
    <row r="175" spans="1:39" ht="15" customHeight="1">
      <c r="A175" s="7" t="s">
        <v>56</v>
      </c>
      <c r="B175" s="10" t="s">
        <v>49</v>
      </c>
      <c r="C175" s="9">
        <v>12</v>
      </c>
      <c r="D175" s="9">
        <v>6.0677310000000002</v>
      </c>
      <c r="E175" s="9">
        <v>1.2074530000000001</v>
      </c>
      <c r="F175" s="9">
        <v>1.17784</v>
      </c>
      <c r="G175" s="9">
        <v>1.1408100000000001</v>
      </c>
      <c r="H175" s="9">
        <v>1.093971</v>
      </c>
      <c r="I175" s="9">
        <v>1.0343070000000001</v>
      </c>
      <c r="J175" s="9">
        <v>0.95590399999999998</v>
      </c>
      <c r="K175" s="9">
        <v>0.88181399999999999</v>
      </c>
      <c r="L175" s="9">
        <v>0.81234600000000001</v>
      </c>
      <c r="M175" s="9">
        <v>0.74770899999999996</v>
      </c>
      <c r="N175" s="9">
        <v>0.68801800000000002</v>
      </c>
      <c r="O175" s="9">
        <v>0.633301</v>
      </c>
      <c r="P175" s="9">
        <v>0.25028400000000001</v>
      </c>
      <c r="Q175" s="9">
        <v>0.25028400000000001</v>
      </c>
      <c r="R175" s="9">
        <v>0.25028400000000001</v>
      </c>
      <c r="S175" s="9">
        <v>0.25028400000000001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8" t="s">
        <v>48</v>
      </c>
    </row>
    <row r="176" spans="1:39" ht="15" customHeight="1">
      <c r="A176" s="7" t="s">
        <v>55</v>
      </c>
      <c r="B176" s="10" t="s">
        <v>20</v>
      </c>
      <c r="C176" s="9">
        <v>30</v>
      </c>
      <c r="D176" s="9">
        <v>25.572807000000001</v>
      </c>
      <c r="E176" s="9">
        <v>20.045366000000001</v>
      </c>
      <c r="F176" s="9">
        <v>17.098579000000001</v>
      </c>
      <c r="G176" s="9">
        <v>16.302461999999998</v>
      </c>
      <c r="H176" s="9">
        <v>15.429607000000001</v>
      </c>
      <c r="I176" s="9">
        <v>14.471958000000001</v>
      </c>
      <c r="J176" s="9">
        <v>13.443054</v>
      </c>
      <c r="K176" s="9">
        <v>12.423450000000001</v>
      </c>
      <c r="L176" s="9">
        <v>11.642836000000001</v>
      </c>
      <c r="M176" s="9">
        <v>11.251514999999999</v>
      </c>
      <c r="N176" s="9">
        <v>11.118555000000001</v>
      </c>
      <c r="O176" s="9">
        <v>11.032719999999999</v>
      </c>
      <c r="P176" s="9">
        <v>10.952443000000001</v>
      </c>
      <c r="Q176" s="9">
        <v>10.875263</v>
      </c>
      <c r="R176" s="9">
        <v>10.798102999999999</v>
      </c>
      <c r="S176" s="9">
        <v>10.717001</v>
      </c>
      <c r="T176" s="9">
        <v>10.478128</v>
      </c>
      <c r="U176" s="9">
        <v>10.091872</v>
      </c>
      <c r="V176" s="9">
        <v>9.7311750000000004</v>
      </c>
      <c r="W176" s="9">
        <v>9.1449309999999997</v>
      </c>
      <c r="X176" s="9">
        <v>8.4752500000000008</v>
      </c>
      <c r="Y176" s="9">
        <v>7.7005379999999999</v>
      </c>
      <c r="Z176" s="9">
        <v>6.2556859999999999</v>
      </c>
      <c r="AA176" s="9">
        <v>4.7097660000000001</v>
      </c>
      <c r="AB176" s="9">
        <v>4.4634510000000001</v>
      </c>
      <c r="AC176" s="9">
        <v>3.4337399999999998</v>
      </c>
      <c r="AD176" s="9">
        <v>3.194547</v>
      </c>
      <c r="AE176" s="9">
        <v>3.1228919999999998</v>
      </c>
      <c r="AF176" s="9">
        <v>2.649159</v>
      </c>
      <c r="AG176" s="9">
        <v>0.97013700000000003</v>
      </c>
      <c r="AH176" s="9">
        <v>0.25644699999999998</v>
      </c>
      <c r="AI176" s="9">
        <v>6.4149999999999997E-3</v>
      </c>
      <c r="AJ176" s="9">
        <v>0</v>
      </c>
      <c r="AK176" s="9">
        <v>0</v>
      </c>
      <c r="AL176" s="9">
        <v>0</v>
      </c>
      <c r="AM176" s="8" t="s">
        <v>48</v>
      </c>
    </row>
    <row r="177" spans="1:39" ht="15" customHeight="1">
      <c r="A177" s="7" t="s">
        <v>54</v>
      </c>
      <c r="B177" s="10" t="s">
        <v>53</v>
      </c>
      <c r="C177" s="9">
        <v>7</v>
      </c>
      <c r="D177" s="9">
        <v>6.75</v>
      </c>
      <c r="E177" s="9">
        <v>6.4872839999999998</v>
      </c>
      <c r="F177" s="9">
        <v>6.1423139999999998</v>
      </c>
      <c r="G177" s="9">
        <v>5.7686229999999998</v>
      </c>
      <c r="H177" s="9">
        <v>5.4292600000000002</v>
      </c>
      <c r="I177" s="9">
        <v>5.1239569999999999</v>
      </c>
      <c r="J177" s="9">
        <v>4.8412759999999997</v>
      </c>
      <c r="K177" s="9">
        <v>4.5834080000000004</v>
      </c>
      <c r="L177" s="9">
        <v>4.4056940000000004</v>
      </c>
      <c r="M177" s="9">
        <v>4.321142</v>
      </c>
      <c r="N177" s="9">
        <v>4.2512359999999996</v>
      </c>
      <c r="O177" s="9">
        <v>4.1942180000000002</v>
      </c>
      <c r="P177" s="9">
        <v>4.148339</v>
      </c>
      <c r="Q177" s="9">
        <v>4.1119209999999997</v>
      </c>
      <c r="R177" s="9">
        <v>4.0834039999999998</v>
      </c>
      <c r="S177" s="9">
        <v>4.0613770000000002</v>
      </c>
      <c r="T177" s="9">
        <v>4.0445960000000003</v>
      </c>
      <c r="U177" s="9">
        <v>4.031987</v>
      </c>
      <c r="V177" s="9">
        <v>4.0226449999999998</v>
      </c>
      <c r="W177" s="9">
        <v>4.0124029999999999</v>
      </c>
      <c r="X177" s="9">
        <v>4.0086820000000003</v>
      </c>
      <c r="Y177" s="9">
        <v>3.8727</v>
      </c>
      <c r="Z177" s="9">
        <v>3.069496</v>
      </c>
      <c r="AA177" s="9">
        <v>2.002729</v>
      </c>
      <c r="AB177" s="9">
        <v>2</v>
      </c>
      <c r="AC177" s="9">
        <v>1.130037</v>
      </c>
      <c r="AD177" s="9">
        <v>1</v>
      </c>
      <c r="AE177" s="9">
        <v>1</v>
      </c>
      <c r="AF177" s="9">
        <v>1</v>
      </c>
      <c r="AG177" s="9">
        <v>0.128138</v>
      </c>
      <c r="AH177" s="9">
        <v>0</v>
      </c>
      <c r="AI177" s="9">
        <v>0</v>
      </c>
      <c r="AJ177" s="9">
        <v>0</v>
      </c>
      <c r="AK177" s="9">
        <v>0</v>
      </c>
      <c r="AL177" s="9">
        <v>0</v>
      </c>
      <c r="AM177" s="8" t="s">
        <v>48</v>
      </c>
    </row>
    <row r="178" spans="1:39" ht="15" customHeight="1">
      <c r="A178" s="7" t="s">
        <v>52</v>
      </c>
      <c r="B178" s="10" t="s">
        <v>51</v>
      </c>
      <c r="C178" s="9">
        <v>7</v>
      </c>
      <c r="D178" s="9">
        <v>6.9953640000000004</v>
      </c>
      <c r="E178" s="9">
        <v>6.9902480000000002</v>
      </c>
      <c r="F178" s="9">
        <v>6.9839219999999997</v>
      </c>
      <c r="G178" s="9">
        <v>6.9762529999999998</v>
      </c>
      <c r="H178" s="9">
        <v>6.967085</v>
      </c>
      <c r="I178" s="9">
        <v>6.9562390000000001</v>
      </c>
      <c r="J178" s="9">
        <v>6.9435099999999998</v>
      </c>
      <c r="K178" s="9">
        <v>6.9286700000000003</v>
      </c>
      <c r="L178" s="9">
        <v>6.9114709999999997</v>
      </c>
      <c r="M178" s="9">
        <v>6.8912940000000003</v>
      </c>
      <c r="N178" s="9">
        <v>6.8673190000000002</v>
      </c>
      <c r="O178" s="9">
        <v>6.8385009999999999</v>
      </c>
      <c r="P178" s="9">
        <v>6.8041039999999997</v>
      </c>
      <c r="Q178" s="9">
        <v>6.7633409999999996</v>
      </c>
      <c r="R178" s="9">
        <v>6.7146990000000004</v>
      </c>
      <c r="S178" s="9">
        <v>6.6556240000000004</v>
      </c>
      <c r="T178" s="9">
        <v>6.4335329999999997</v>
      </c>
      <c r="U178" s="9">
        <v>6.0598850000000004</v>
      </c>
      <c r="V178" s="9">
        <v>5.7085309999999998</v>
      </c>
      <c r="W178" s="9">
        <v>5.1325279999999998</v>
      </c>
      <c r="X178" s="9">
        <v>4.4665679999999996</v>
      </c>
      <c r="Y178" s="9">
        <v>3.8278370000000002</v>
      </c>
      <c r="Z178" s="9">
        <v>3.1861890000000002</v>
      </c>
      <c r="AA178" s="9">
        <v>2.7070370000000001</v>
      </c>
      <c r="AB178" s="9">
        <v>2.4634510000000001</v>
      </c>
      <c r="AC178" s="9">
        <v>2.3037030000000001</v>
      </c>
      <c r="AD178" s="9">
        <v>2.194547</v>
      </c>
      <c r="AE178" s="9">
        <v>2.1228919999999998</v>
      </c>
      <c r="AF178" s="9">
        <v>1.649159</v>
      </c>
      <c r="AG178" s="9">
        <v>0.84199900000000005</v>
      </c>
      <c r="AH178" s="9">
        <v>0.25644699999999998</v>
      </c>
      <c r="AI178" s="9">
        <v>6.4149999999999997E-3</v>
      </c>
      <c r="AJ178" s="9">
        <v>0</v>
      </c>
      <c r="AK178" s="9">
        <v>0</v>
      </c>
      <c r="AL178" s="9">
        <v>0</v>
      </c>
      <c r="AM178" s="8" t="s">
        <v>48</v>
      </c>
    </row>
    <row r="179" spans="1:39" ht="15" customHeight="1">
      <c r="A179" s="7" t="s">
        <v>50</v>
      </c>
      <c r="B179" s="10" t="s">
        <v>49</v>
      </c>
      <c r="C179" s="9">
        <v>16</v>
      </c>
      <c r="D179" s="9">
        <v>11.827444</v>
      </c>
      <c r="E179" s="9">
        <v>6.5678349999999996</v>
      </c>
      <c r="F179" s="9">
        <v>3.972343</v>
      </c>
      <c r="G179" s="9">
        <v>3.5575869999999998</v>
      </c>
      <c r="H179" s="9">
        <v>3.0332620000000001</v>
      </c>
      <c r="I179" s="9">
        <v>2.3917630000000001</v>
      </c>
      <c r="J179" s="9">
        <v>1.658269</v>
      </c>
      <c r="K179" s="9">
        <v>0.91137199999999996</v>
      </c>
      <c r="L179" s="9">
        <v>0.32567099999999999</v>
      </c>
      <c r="M179" s="9">
        <v>3.9078000000000002E-2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9">
        <v>0</v>
      </c>
      <c r="AK179" s="9">
        <v>0</v>
      </c>
      <c r="AL179" s="9">
        <v>0</v>
      </c>
      <c r="AM179" s="8" t="s">
        <v>48</v>
      </c>
    </row>
    <row r="180" spans="1:39" ht="15" customHeight="1">
      <c r="A180" s="7" t="s">
        <v>47</v>
      </c>
      <c r="B180" s="6" t="s">
        <v>18</v>
      </c>
      <c r="C180" s="5">
        <v>2754</v>
      </c>
      <c r="D180" s="5">
        <v>2511.7165530000002</v>
      </c>
      <c r="E180" s="5">
        <v>2382.0947270000001</v>
      </c>
      <c r="F180" s="5">
        <v>2277.845703</v>
      </c>
      <c r="G180" s="5">
        <v>2179.44751</v>
      </c>
      <c r="H180" s="5">
        <v>2075.1901859999998</v>
      </c>
      <c r="I180" s="5">
        <v>1960.226318</v>
      </c>
      <c r="J180" s="5">
        <v>1850.788818</v>
      </c>
      <c r="K180" s="5">
        <v>1749.337769</v>
      </c>
      <c r="L180" s="5">
        <v>1648.106689</v>
      </c>
      <c r="M180" s="5">
        <v>1565.559814</v>
      </c>
      <c r="N180" s="5">
        <v>1475.911865</v>
      </c>
      <c r="O180" s="5">
        <v>1373.6770019999999</v>
      </c>
      <c r="P180" s="5">
        <v>1195.7426760000001</v>
      </c>
      <c r="Q180" s="5">
        <v>1006.298462</v>
      </c>
      <c r="R180" s="5">
        <v>799.47497599999997</v>
      </c>
      <c r="S180" s="5">
        <v>508.62890599999997</v>
      </c>
      <c r="T180" s="5">
        <v>317.28454599999998</v>
      </c>
      <c r="U180" s="5">
        <v>278.79797400000001</v>
      </c>
      <c r="V180" s="5">
        <v>246.506271</v>
      </c>
      <c r="W180" s="5">
        <v>233.58824200000001</v>
      </c>
      <c r="X180" s="5">
        <v>213.26190199999999</v>
      </c>
      <c r="Y180" s="5">
        <v>190.87645000000001</v>
      </c>
      <c r="Z180" s="5">
        <v>148.10449199999999</v>
      </c>
      <c r="AA180" s="5">
        <v>116.18302199999999</v>
      </c>
      <c r="AB180" s="5">
        <v>90.801590000000004</v>
      </c>
      <c r="AC180" s="5">
        <v>61.013061999999998</v>
      </c>
      <c r="AD180" s="5">
        <v>50.382545</v>
      </c>
      <c r="AE180" s="5">
        <v>43.863754</v>
      </c>
      <c r="AF180" s="5">
        <v>38.173828</v>
      </c>
      <c r="AG180" s="5">
        <v>31.46162</v>
      </c>
      <c r="AH180" s="5">
        <v>17.651325</v>
      </c>
      <c r="AI180" s="5">
        <v>15.072823</v>
      </c>
      <c r="AJ180" s="5">
        <v>10.043101</v>
      </c>
      <c r="AK180" s="5">
        <v>9.0257740000000002</v>
      </c>
      <c r="AL180" s="5">
        <v>7.017595</v>
      </c>
      <c r="AM180" s="4">
        <v>-0.15881999999999999</v>
      </c>
    </row>
    <row r="183" spans="1:39" ht="15" customHeight="1">
      <c r="B183" s="6" t="s">
        <v>46</v>
      </c>
    </row>
    <row r="184" spans="1:39" ht="15" customHeight="1">
      <c r="A184" s="7" t="s">
        <v>45</v>
      </c>
      <c r="B184" s="10" t="s">
        <v>44</v>
      </c>
      <c r="C184" s="9">
        <v>930</v>
      </c>
      <c r="D184" s="9">
        <v>910.30432099999996</v>
      </c>
      <c r="E184" s="9">
        <v>884.72070299999996</v>
      </c>
      <c r="F184" s="9">
        <v>867.94622800000002</v>
      </c>
      <c r="G184" s="9">
        <v>862.171875</v>
      </c>
      <c r="H184" s="9">
        <v>856.39636199999995</v>
      </c>
      <c r="I184" s="9">
        <v>855.89404300000001</v>
      </c>
      <c r="J184" s="9">
        <v>855.45831299999998</v>
      </c>
      <c r="K184" s="9">
        <v>858.00280799999996</v>
      </c>
      <c r="L184" s="9">
        <v>860.74084500000004</v>
      </c>
      <c r="M184" s="9">
        <v>862.48303199999998</v>
      </c>
      <c r="N184" s="9">
        <v>864.21978799999999</v>
      </c>
      <c r="O184" s="9">
        <v>864.01904300000001</v>
      </c>
      <c r="P184" s="9">
        <v>857.74481200000002</v>
      </c>
      <c r="Q184" s="9">
        <v>856.57202099999995</v>
      </c>
      <c r="R184" s="9">
        <v>859.41332999999997</v>
      </c>
      <c r="S184" s="9">
        <v>861.26886000000002</v>
      </c>
      <c r="T184" s="9">
        <v>863.13445999999999</v>
      </c>
      <c r="U184" s="9">
        <v>866.018372</v>
      </c>
      <c r="V184" s="9">
        <v>866.91711399999997</v>
      </c>
      <c r="W184" s="9">
        <v>867.830017</v>
      </c>
      <c r="X184" s="9">
        <v>868.75775099999998</v>
      </c>
      <c r="Y184" s="9">
        <v>870.69995100000006</v>
      </c>
      <c r="Z184" s="9">
        <v>872.65692100000001</v>
      </c>
      <c r="AA184" s="9">
        <v>875.62872300000004</v>
      </c>
      <c r="AB184" s="9">
        <v>877.61529499999995</v>
      </c>
      <c r="AC184" s="9">
        <v>879.61688200000003</v>
      </c>
      <c r="AD184" s="9">
        <v>881.63360599999999</v>
      </c>
      <c r="AE184" s="9">
        <v>884.66516100000001</v>
      </c>
      <c r="AF184" s="9">
        <v>887.71185300000002</v>
      </c>
      <c r="AG184" s="9">
        <v>890.773865</v>
      </c>
      <c r="AH184" s="9">
        <v>893.85137899999995</v>
      </c>
      <c r="AI184" s="9">
        <v>896.944031</v>
      </c>
      <c r="AJ184" s="9">
        <v>900.05218500000001</v>
      </c>
      <c r="AK184" s="9">
        <v>903.17590299999995</v>
      </c>
      <c r="AL184" s="9">
        <v>906.31536900000003</v>
      </c>
      <c r="AM184" s="8">
        <v>-1.2899999999999999E-4</v>
      </c>
    </row>
    <row r="185" spans="1:39" ht="15" customHeight="1">
      <c r="A185" s="7" t="s">
        <v>43</v>
      </c>
      <c r="B185" s="10" t="s">
        <v>42</v>
      </c>
      <c r="C185" s="9">
        <v>53</v>
      </c>
      <c r="D185" s="9">
        <v>53.279998999999997</v>
      </c>
      <c r="E185" s="9">
        <v>53.565601000000001</v>
      </c>
      <c r="F185" s="9">
        <v>53.74691</v>
      </c>
      <c r="G185" s="9">
        <v>53.628470999999998</v>
      </c>
      <c r="H185" s="9">
        <v>53.615608000000002</v>
      </c>
      <c r="I185" s="9">
        <v>53.524872000000002</v>
      </c>
      <c r="J185" s="9">
        <v>52.742843999999998</v>
      </c>
      <c r="K185" s="9">
        <v>49.699126999999997</v>
      </c>
      <c r="L185" s="9">
        <v>48.273845999999999</v>
      </c>
      <c r="M185" s="9">
        <v>48.511116000000001</v>
      </c>
      <c r="N185" s="9">
        <v>47.852432</v>
      </c>
      <c r="O185" s="9">
        <v>46.200577000000003</v>
      </c>
      <c r="P185" s="9">
        <v>46.555686999999999</v>
      </c>
      <c r="Q185" s="9">
        <v>45.917900000000003</v>
      </c>
      <c r="R185" s="9">
        <v>46.287354000000001</v>
      </c>
      <c r="S185" s="9">
        <v>46.617125999999999</v>
      </c>
      <c r="T185" s="9">
        <v>47.001503</v>
      </c>
      <c r="U185" s="9">
        <v>47.393574000000001</v>
      </c>
      <c r="V185" s="9">
        <v>47.793480000000002</v>
      </c>
      <c r="W185" s="9">
        <v>48.201393000000003</v>
      </c>
      <c r="X185" s="9">
        <v>48.617451000000003</v>
      </c>
      <c r="Y185" s="9">
        <v>49.041840000000001</v>
      </c>
      <c r="Z185" s="9">
        <v>49.474708999999997</v>
      </c>
      <c r="AA185" s="9">
        <v>49.916245000000004</v>
      </c>
      <c r="AB185" s="9">
        <v>50.366599999999998</v>
      </c>
      <c r="AC185" s="9">
        <v>50.825969999999998</v>
      </c>
      <c r="AD185" s="9">
        <v>51.294533000000001</v>
      </c>
      <c r="AE185" s="9">
        <v>51.772457000000003</v>
      </c>
      <c r="AF185" s="9">
        <v>52.259945000000002</v>
      </c>
      <c r="AG185" s="9">
        <v>52.757179000000001</v>
      </c>
      <c r="AH185" s="9">
        <v>53.264358999999999</v>
      </c>
      <c r="AI185" s="9">
        <v>53.781689</v>
      </c>
      <c r="AJ185" s="9">
        <v>54.309356999999999</v>
      </c>
      <c r="AK185" s="9">
        <v>54.847580000000001</v>
      </c>
      <c r="AL185" s="9">
        <v>55.396571999999999</v>
      </c>
      <c r="AM185" s="8">
        <v>1.1460000000000001E-3</v>
      </c>
    </row>
    <row r="186" spans="1:39" ht="15" customHeight="1">
      <c r="A186" s="7" t="s">
        <v>41</v>
      </c>
      <c r="B186" s="10" t="s">
        <v>40</v>
      </c>
      <c r="C186" s="9">
        <v>36</v>
      </c>
      <c r="D186" s="9">
        <v>31.18</v>
      </c>
      <c r="E186" s="9">
        <v>30.125601</v>
      </c>
      <c r="F186" s="9">
        <v>29.998695000000001</v>
      </c>
      <c r="G186" s="9">
        <v>29.859711000000001</v>
      </c>
      <c r="H186" s="9">
        <v>29.743338000000001</v>
      </c>
      <c r="I186" s="9">
        <v>29.942074000000002</v>
      </c>
      <c r="J186" s="9">
        <v>30.144780999999998</v>
      </c>
      <c r="K186" s="9">
        <v>30.351545000000002</v>
      </c>
      <c r="L186" s="9">
        <v>30.562442999999998</v>
      </c>
      <c r="M186" s="9">
        <v>30.777560999999999</v>
      </c>
      <c r="N186" s="9">
        <v>30.93824</v>
      </c>
      <c r="O186" s="9">
        <v>31.035809</v>
      </c>
      <c r="P186" s="9">
        <v>31.013134000000001</v>
      </c>
      <c r="Q186" s="9">
        <v>30.736794</v>
      </c>
      <c r="R186" s="9">
        <v>30.396415999999999</v>
      </c>
      <c r="S186" s="9">
        <v>30.002457</v>
      </c>
      <c r="T186" s="9">
        <v>29.412227999999999</v>
      </c>
      <c r="U186" s="9">
        <v>28.214115</v>
      </c>
      <c r="V186" s="9">
        <v>27.411282</v>
      </c>
      <c r="W186" s="9">
        <v>26.825018</v>
      </c>
      <c r="X186" s="9">
        <v>26.520771</v>
      </c>
      <c r="Y186" s="9">
        <v>26.402359000000001</v>
      </c>
      <c r="Z186" s="9">
        <v>26.412607000000001</v>
      </c>
      <c r="AA186" s="9">
        <v>26.511381</v>
      </c>
      <c r="AB186" s="9">
        <v>26.650107999999999</v>
      </c>
      <c r="AC186" s="9">
        <v>26.864225000000001</v>
      </c>
      <c r="AD186" s="9">
        <v>27.116956999999999</v>
      </c>
      <c r="AE186" s="9">
        <v>27.394361</v>
      </c>
      <c r="AF186" s="9">
        <v>27.686727999999999</v>
      </c>
      <c r="AG186" s="9">
        <v>27.990656000000001</v>
      </c>
      <c r="AH186" s="9">
        <v>28.304801999999999</v>
      </c>
      <c r="AI186" s="9">
        <v>28.628889000000001</v>
      </c>
      <c r="AJ186" s="9">
        <v>28.961931</v>
      </c>
      <c r="AK186" s="9">
        <v>29.303657999999999</v>
      </c>
      <c r="AL186" s="9">
        <v>29.653760999999999</v>
      </c>
      <c r="AM186" s="8">
        <v>-1.475E-3</v>
      </c>
    </row>
    <row r="187" spans="1:39" ht="15" customHeight="1">
      <c r="A187" s="7" t="s">
        <v>39</v>
      </c>
      <c r="B187" s="10" t="s">
        <v>38</v>
      </c>
      <c r="C187" s="9">
        <v>83</v>
      </c>
      <c r="D187" s="9">
        <v>79.460007000000004</v>
      </c>
      <c r="E187" s="9">
        <v>75.619202000000001</v>
      </c>
      <c r="F187" s="9">
        <v>75.899788000000001</v>
      </c>
      <c r="G187" s="9">
        <v>76.387939000000003</v>
      </c>
      <c r="H187" s="9">
        <v>75.885857000000001</v>
      </c>
      <c r="I187" s="9">
        <v>76.366798000000003</v>
      </c>
      <c r="J187" s="9">
        <v>75.829430000000002</v>
      </c>
      <c r="K187" s="9">
        <v>76.263382000000007</v>
      </c>
      <c r="L187" s="9">
        <v>75.800407000000007</v>
      </c>
      <c r="M187" s="9">
        <v>76.348174999999998</v>
      </c>
      <c r="N187" s="9">
        <v>76.906891000000002</v>
      </c>
      <c r="O187" s="9">
        <v>77.476791000000006</v>
      </c>
      <c r="P187" s="9">
        <v>77.058090000000007</v>
      </c>
      <c r="Q187" s="9">
        <v>76.651000999999994</v>
      </c>
      <c r="R187" s="9">
        <v>77.255782999999994</v>
      </c>
      <c r="S187" s="9">
        <v>77.872649999999993</v>
      </c>
      <c r="T187" s="9">
        <v>78.247551000000001</v>
      </c>
      <c r="U187" s="9">
        <v>77.874634</v>
      </c>
      <c r="V187" s="9">
        <v>77.941756999999996</v>
      </c>
      <c r="W187" s="9">
        <v>77.276893999999999</v>
      </c>
      <c r="X187" s="9">
        <v>77.735114999999993</v>
      </c>
      <c r="Y187" s="9">
        <v>78.269371000000007</v>
      </c>
      <c r="Z187" s="9">
        <v>78.856978999999995</v>
      </c>
      <c r="AA187" s="9">
        <v>79.489722999999998</v>
      </c>
      <c r="AB187" s="9">
        <v>80.163589000000002</v>
      </c>
      <c r="AC187" s="9">
        <v>80.874435000000005</v>
      </c>
      <c r="AD187" s="9">
        <v>81.615311000000005</v>
      </c>
      <c r="AE187" s="9">
        <v>82.381844000000001</v>
      </c>
      <c r="AF187" s="9">
        <v>83.166831999999999</v>
      </c>
      <c r="AG187" s="9">
        <v>83.974907000000002</v>
      </c>
      <c r="AH187" s="9">
        <v>84.801849000000004</v>
      </c>
      <c r="AI187" s="9">
        <v>85.647011000000006</v>
      </c>
      <c r="AJ187" s="9">
        <v>86.510077999999993</v>
      </c>
      <c r="AK187" s="9">
        <v>87.448813999999999</v>
      </c>
      <c r="AL187" s="9">
        <v>88.348906999999997</v>
      </c>
      <c r="AM187" s="8">
        <v>3.124E-3</v>
      </c>
    </row>
    <row r="188" spans="1:39" ht="15" customHeight="1">
      <c r="A188" s="7" t="s">
        <v>37</v>
      </c>
      <c r="B188" s="10" t="s">
        <v>36</v>
      </c>
      <c r="C188" s="9">
        <v>395</v>
      </c>
      <c r="D188" s="9">
        <v>397.080017</v>
      </c>
      <c r="E188" s="9">
        <v>398.891571</v>
      </c>
      <c r="F188" s="9">
        <v>402.09600799999998</v>
      </c>
      <c r="G188" s="9">
        <v>405.36456299999998</v>
      </c>
      <c r="H188" s="9">
        <v>408.69845600000002</v>
      </c>
      <c r="I188" s="9">
        <v>412.09899899999999</v>
      </c>
      <c r="J188" s="9">
        <v>414.51217700000001</v>
      </c>
      <c r="K188" s="9">
        <v>418.00967400000002</v>
      </c>
      <c r="L188" s="9">
        <v>421.52862499999998</v>
      </c>
      <c r="M188" s="9">
        <v>424.20770299999998</v>
      </c>
      <c r="N188" s="9">
        <v>426.94329800000003</v>
      </c>
      <c r="O188" s="9">
        <v>430.744415</v>
      </c>
      <c r="P188" s="9">
        <v>433.62756300000001</v>
      </c>
      <c r="Q188" s="9">
        <v>436.60934400000002</v>
      </c>
      <c r="R188" s="9">
        <v>438.66339099999999</v>
      </c>
      <c r="S188" s="9">
        <v>442.80072000000001</v>
      </c>
      <c r="T188" s="9">
        <v>446.993225</v>
      </c>
      <c r="U188" s="9">
        <v>451.30310100000003</v>
      </c>
      <c r="V188" s="9">
        <v>455.69915800000001</v>
      </c>
      <c r="W188" s="9">
        <v>459.18316700000003</v>
      </c>
      <c r="X188" s="9">
        <v>461.75680499999999</v>
      </c>
      <c r="Y188" s="9">
        <v>462.42193600000002</v>
      </c>
      <c r="Z188" s="9">
        <v>467.18038899999999</v>
      </c>
      <c r="AA188" s="9">
        <v>467.033997</v>
      </c>
      <c r="AB188" s="9">
        <v>470.98468000000003</v>
      </c>
      <c r="AC188" s="9">
        <v>474.03433200000001</v>
      </c>
      <c r="AD188" s="9">
        <v>478.18502799999999</v>
      </c>
      <c r="AE188" s="9">
        <v>482.43872099999999</v>
      </c>
      <c r="AF188" s="9">
        <v>487.79748499999999</v>
      </c>
      <c r="AG188" s="9">
        <v>493.26345800000001</v>
      </c>
      <c r="AH188" s="9">
        <v>498.83865400000002</v>
      </c>
      <c r="AI188" s="9">
        <v>504.52539100000001</v>
      </c>
      <c r="AJ188" s="9">
        <v>510.32598899999999</v>
      </c>
      <c r="AK188" s="9">
        <v>516.24243200000001</v>
      </c>
      <c r="AL188" s="9">
        <v>522.27722200000005</v>
      </c>
      <c r="AM188" s="8">
        <v>8.0929999999999995E-3</v>
      </c>
    </row>
    <row r="189" spans="1:39" ht="15" customHeight="1">
      <c r="A189" s="7" t="s">
        <v>35</v>
      </c>
      <c r="B189" s="10" t="s">
        <v>34</v>
      </c>
      <c r="C189" s="9">
        <v>82</v>
      </c>
      <c r="D189" s="9">
        <v>68.239998</v>
      </c>
      <c r="E189" s="9">
        <v>67.484795000000005</v>
      </c>
      <c r="F189" s="9">
        <v>66.285697999999996</v>
      </c>
      <c r="G189" s="9">
        <v>64.603286999999995</v>
      </c>
      <c r="H189" s="9">
        <v>63.770080999999998</v>
      </c>
      <c r="I189" s="9">
        <v>64.028571999999997</v>
      </c>
      <c r="J189" s="9">
        <v>64.180808999999996</v>
      </c>
      <c r="K189" s="9">
        <v>64.448798999999994</v>
      </c>
      <c r="L189" s="9">
        <v>63.607208</v>
      </c>
      <c r="M189" s="9">
        <v>63.784641000000001</v>
      </c>
      <c r="N189" s="9">
        <v>62.989913999999999</v>
      </c>
      <c r="O189" s="9">
        <v>62.278579999999998</v>
      </c>
      <c r="P189" s="9">
        <v>61.573020999999997</v>
      </c>
      <c r="Q189" s="9">
        <v>61.856293000000001</v>
      </c>
      <c r="R189" s="9">
        <v>62.070591</v>
      </c>
      <c r="S189" s="9">
        <v>61.382365999999998</v>
      </c>
      <c r="T189" s="9">
        <v>60.700378000000001</v>
      </c>
      <c r="U189" s="9">
        <v>61.007812000000001</v>
      </c>
      <c r="V189" s="9">
        <v>59.338669000000003</v>
      </c>
      <c r="W189" s="9">
        <v>59.676139999999997</v>
      </c>
      <c r="X189" s="9">
        <v>59.02037</v>
      </c>
      <c r="Y189" s="9">
        <v>59.371482999999998</v>
      </c>
      <c r="Z189" s="9">
        <v>59.729613999999998</v>
      </c>
      <c r="AA189" s="9">
        <v>60.094909999999999</v>
      </c>
      <c r="AB189" s="9">
        <v>60.467509999999997</v>
      </c>
      <c r="AC189" s="9">
        <v>60.847560999999999</v>
      </c>
      <c r="AD189" s="9">
        <v>61.235210000000002</v>
      </c>
      <c r="AE189" s="9">
        <v>61.630619000000003</v>
      </c>
      <c r="AF189" s="9">
        <v>62.033932</v>
      </c>
      <c r="AG189" s="9">
        <v>62.296275999999999</v>
      </c>
      <c r="AH189" s="9">
        <v>63.322212</v>
      </c>
      <c r="AI189" s="9">
        <v>64.398689000000005</v>
      </c>
      <c r="AJ189" s="9">
        <v>65.528167999999994</v>
      </c>
      <c r="AK189" s="9">
        <v>66.713272000000003</v>
      </c>
      <c r="AL189" s="9">
        <v>67.956756999999996</v>
      </c>
      <c r="AM189" s="8">
        <v>-1.22E-4</v>
      </c>
    </row>
    <row r="190" spans="1:39" ht="15" customHeight="1">
      <c r="A190" s="7" t="s">
        <v>33</v>
      </c>
      <c r="B190" s="10" t="s">
        <v>32</v>
      </c>
      <c r="C190" s="9">
        <v>108</v>
      </c>
      <c r="D190" s="9">
        <v>109.619995</v>
      </c>
      <c r="E190" s="9">
        <v>110.612396</v>
      </c>
      <c r="F190" s="9">
        <v>112.073448</v>
      </c>
      <c r="G190" s="9">
        <v>113.792618</v>
      </c>
      <c r="H190" s="9">
        <v>115.54613500000001</v>
      </c>
      <c r="I190" s="9">
        <v>117.33474699999999</v>
      </c>
      <c r="J190" s="9">
        <v>118.872101</v>
      </c>
      <c r="K190" s="9">
        <v>120.720184</v>
      </c>
      <c r="L190" s="9">
        <v>122.47554</v>
      </c>
      <c r="M190" s="9">
        <v>123.411598</v>
      </c>
      <c r="N190" s="9">
        <v>117.031975</v>
      </c>
      <c r="O190" s="9">
        <v>118.355873</v>
      </c>
      <c r="P190" s="9">
        <v>119.410439</v>
      </c>
      <c r="Q190" s="9">
        <v>121.49672700000001</v>
      </c>
      <c r="R190" s="9">
        <v>123.634277</v>
      </c>
      <c r="S190" s="9">
        <v>125.81459</v>
      </c>
      <c r="T190" s="9">
        <v>128.03848300000001</v>
      </c>
      <c r="U190" s="9">
        <v>130.27593999999999</v>
      </c>
      <c r="V190" s="9">
        <v>132.578293</v>
      </c>
      <c r="W190" s="9">
        <v>134.937805</v>
      </c>
      <c r="X190" s="9">
        <v>137.344482</v>
      </c>
      <c r="Y190" s="9">
        <v>139.799362</v>
      </c>
      <c r="Z190" s="9">
        <v>142.30329900000001</v>
      </c>
      <c r="AA190" s="9">
        <v>144.12425200000001</v>
      </c>
      <c r="AB190" s="9">
        <v>147.08677700000001</v>
      </c>
      <c r="AC190" s="9">
        <v>150.112122</v>
      </c>
      <c r="AD190" s="9">
        <v>153.20167499999999</v>
      </c>
      <c r="AE190" s="9">
        <v>156.35676599999999</v>
      </c>
      <c r="AF190" s="9">
        <v>159.57887299999999</v>
      </c>
      <c r="AG190" s="9">
        <v>162.86947599999999</v>
      </c>
      <c r="AH190" s="9">
        <v>166.230087</v>
      </c>
      <c r="AI190" s="9">
        <v>169.662094</v>
      </c>
      <c r="AJ190" s="9">
        <v>173.16709900000001</v>
      </c>
      <c r="AK190" s="9">
        <v>176.746826</v>
      </c>
      <c r="AL190" s="9">
        <v>180.40278599999999</v>
      </c>
      <c r="AM190" s="8">
        <v>1.4760000000000001E-2</v>
      </c>
    </row>
    <row r="191" spans="1:39" ht="15" customHeight="1">
      <c r="A191" s="7" t="s">
        <v>31</v>
      </c>
      <c r="B191" s="10" t="s">
        <v>30</v>
      </c>
      <c r="C191" s="9">
        <v>59</v>
      </c>
      <c r="D191" s="9">
        <v>57.559998</v>
      </c>
      <c r="E191" s="9">
        <v>58.131199000000002</v>
      </c>
      <c r="F191" s="9">
        <v>58.265022000000002</v>
      </c>
      <c r="G191" s="9">
        <v>58.133400000000002</v>
      </c>
      <c r="H191" s="9">
        <v>58.593113000000002</v>
      </c>
      <c r="I191" s="9">
        <v>59.075851</v>
      </c>
      <c r="J191" s="9">
        <v>59.546317999999999</v>
      </c>
      <c r="K191" s="9">
        <v>60.000228999999997</v>
      </c>
      <c r="L191" s="9">
        <v>60.440907000000003</v>
      </c>
      <c r="M191" s="9">
        <v>59.865524000000001</v>
      </c>
      <c r="N191" s="9">
        <v>60.279384999999998</v>
      </c>
      <c r="O191" s="9">
        <v>60.626536999999999</v>
      </c>
      <c r="P191" s="9">
        <v>60.86018</v>
      </c>
      <c r="Q191" s="9">
        <v>60.736758999999999</v>
      </c>
      <c r="R191" s="9">
        <v>60.958694000000001</v>
      </c>
      <c r="S191" s="9">
        <v>61.172381999999999</v>
      </c>
      <c r="T191" s="9">
        <v>61.470947000000002</v>
      </c>
      <c r="U191" s="9">
        <v>61.766570999999999</v>
      </c>
      <c r="V191" s="9">
        <v>62.068877999999998</v>
      </c>
      <c r="W191" s="9">
        <v>62.382750999999999</v>
      </c>
      <c r="X191" s="9">
        <v>62.710293</v>
      </c>
      <c r="Y191" s="9">
        <v>63.042889000000002</v>
      </c>
      <c r="Z191" s="9">
        <v>62.394958000000003</v>
      </c>
      <c r="AA191" s="9">
        <v>62.755096000000002</v>
      </c>
      <c r="AB191" s="9">
        <v>63.136623</v>
      </c>
      <c r="AC191" s="9">
        <v>62.520969000000001</v>
      </c>
      <c r="AD191" s="9">
        <v>62.125698</v>
      </c>
      <c r="AE191" s="9">
        <v>63.081313999999999</v>
      </c>
      <c r="AF191" s="9">
        <v>63.888522999999999</v>
      </c>
      <c r="AG191" s="9">
        <v>63.333649000000001</v>
      </c>
      <c r="AH191" s="9">
        <v>62.576808999999997</v>
      </c>
      <c r="AI191" s="9">
        <v>63.067917000000001</v>
      </c>
      <c r="AJ191" s="9">
        <v>64.123001000000002</v>
      </c>
      <c r="AK191" s="9">
        <v>65.199180999999996</v>
      </c>
      <c r="AL191" s="9">
        <v>66.296882999999994</v>
      </c>
      <c r="AM191" s="8">
        <v>4.1650000000000003E-3</v>
      </c>
    </row>
    <row r="192" spans="1:39" ht="15" customHeight="1">
      <c r="A192" s="7" t="s">
        <v>29</v>
      </c>
      <c r="B192" s="10" t="s">
        <v>28</v>
      </c>
      <c r="C192" s="9">
        <v>172</v>
      </c>
      <c r="D192" s="9">
        <v>167.363922</v>
      </c>
      <c r="E192" s="9">
        <v>169.474411</v>
      </c>
      <c r="F192" s="9">
        <v>171.263901</v>
      </c>
      <c r="G192" s="9">
        <v>173.089157</v>
      </c>
      <c r="H192" s="9">
        <v>174.95095800000001</v>
      </c>
      <c r="I192" s="9">
        <v>176.849976</v>
      </c>
      <c r="J192" s="9">
        <v>178.78698700000001</v>
      </c>
      <c r="K192" s="9">
        <v>180.76269500000001</v>
      </c>
      <c r="L192" s="9">
        <v>182.77795399999999</v>
      </c>
      <c r="M192" s="9">
        <v>184.83351099999999</v>
      </c>
      <c r="N192" s="9">
        <v>186.930206</v>
      </c>
      <c r="O192" s="9">
        <v>189.06878699999999</v>
      </c>
      <c r="P192" s="9">
        <v>191.250168</v>
      </c>
      <c r="Q192" s="9">
        <v>193.47517400000001</v>
      </c>
      <c r="R192" s="9">
        <v>195.74468999999999</v>
      </c>
      <c r="S192" s="9">
        <v>196.80264299999999</v>
      </c>
      <c r="T192" s="9">
        <v>201.19670099999999</v>
      </c>
      <c r="U192" s="9">
        <v>205.80246</v>
      </c>
      <c r="V192" s="9">
        <v>210.398224</v>
      </c>
      <c r="W192" s="9">
        <v>215.14657600000001</v>
      </c>
      <c r="X192" s="9">
        <v>220.03793300000001</v>
      </c>
      <c r="Y192" s="9">
        <v>224.92465200000001</v>
      </c>
      <c r="Z192" s="9">
        <v>230.05749499999999</v>
      </c>
      <c r="AA192" s="9">
        <v>235.052032</v>
      </c>
      <c r="AB192" s="9">
        <v>240.156372</v>
      </c>
      <c r="AC192" s="9">
        <v>245.433807</v>
      </c>
      <c r="AD192" s="9">
        <v>250.874008</v>
      </c>
      <c r="AE192" s="9">
        <v>256.50238000000002</v>
      </c>
      <c r="AF192" s="9">
        <v>262.32012900000001</v>
      </c>
      <c r="AG192" s="9">
        <v>268.32754499999999</v>
      </c>
      <c r="AH192" s="9">
        <v>274.53381300000001</v>
      </c>
      <c r="AI192" s="9">
        <v>280.95049999999998</v>
      </c>
      <c r="AJ192" s="9">
        <v>287.57440200000002</v>
      </c>
      <c r="AK192" s="9">
        <v>294.41656499999999</v>
      </c>
      <c r="AL192" s="9">
        <v>301.484283</v>
      </c>
      <c r="AM192" s="8">
        <v>1.7461000000000001E-2</v>
      </c>
    </row>
    <row r="193" spans="1:39" ht="15" customHeight="1">
      <c r="A193" s="7" t="s">
        <v>27</v>
      </c>
      <c r="B193" s="10" t="s">
        <v>26</v>
      </c>
      <c r="C193" s="9">
        <v>66</v>
      </c>
      <c r="D193" s="9">
        <v>67.279999000000004</v>
      </c>
      <c r="E193" s="9">
        <v>68.965598999999997</v>
      </c>
      <c r="F193" s="9">
        <v>70.756157000000002</v>
      </c>
      <c r="G193" s="9">
        <v>72.646254999999996</v>
      </c>
      <c r="H193" s="9">
        <v>74.612244000000004</v>
      </c>
      <c r="I193" s="9">
        <v>76.591292999999993</v>
      </c>
      <c r="J193" s="9">
        <v>78.526450999999994</v>
      </c>
      <c r="K193" s="9">
        <v>80.382003999999995</v>
      </c>
      <c r="L193" s="9">
        <v>82.150665000000004</v>
      </c>
      <c r="M193" s="9">
        <v>83.866066000000004</v>
      </c>
      <c r="N193" s="9">
        <v>85.553047000000007</v>
      </c>
      <c r="O193" s="9">
        <v>85.202492000000007</v>
      </c>
      <c r="P193" s="9">
        <v>85.828368999999995</v>
      </c>
      <c r="Q193" s="9">
        <v>86.484183999999999</v>
      </c>
      <c r="R193" s="9">
        <v>88.173119</v>
      </c>
      <c r="S193" s="9">
        <v>89.895836000000003</v>
      </c>
      <c r="T193" s="9">
        <v>91.653000000000006</v>
      </c>
      <c r="U193" s="9">
        <v>93.289260999999996</v>
      </c>
      <c r="V193" s="9">
        <v>94.117431999999994</v>
      </c>
      <c r="W193" s="9">
        <v>95.979590999999999</v>
      </c>
      <c r="X193" s="9">
        <v>97.881546</v>
      </c>
      <c r="Y193" s="9">
        <v>99.819618000000006</v>
      </c>
      <c r="Z193" s="9">
        <v>101.79840900000001</v>
      </c>
      <c r="AA193" s="9">
        <v>103.81675</v>
      </c>
      <c r="AB193" s="9">
        <v>105.875435</v>
      </c>
      <c r="AC193" s="9">
        <v>107.97532699999999</v>
      </c>
      <c r="AD193" s="9">
        <v>110.117188</v>
      </c>
      <c r="AE193" s="9">
        <v>112.30191000000001</v>
      </c>
      <c r="AF193" s="9">
        <v>114.530304</v>
      </c>
      <c r="AG193" s="9">
        <v>116.803299</v>
      </c>
      <c r="AH193" s="9">
        <v>119.12172700000001</v>
      </c>
      <c r="AI193" s="9">
        <v>121.486542</v>
      </c>
      <c r="AJ193" s="9">
        <v>123.898636</v>
      </c>
      <c r="AK193" s="9">
        <v>126.35895499999999</v>
      </c>
      <c r="AL193" s="9">
        <v>128.868515</v>
      </c>
      <c r="AM193" s="8">
        <v>1.9300000000000001E-2</v>
      </c>
    </row>
    <row r="194" spans="1:39" ht="15" customHeight="1">
      <c r="A194" s="7" t="s">
        <v>25</v>
      </c>
      <c r="B194" s="10" t="s">
        <v>24</v>
      </c>
      <c r="C194" s="9">
        <v>87</v>
      </c>
      <c r="D194" s="9">
        <v>86.800003000000004</v>
      </c>
      <c r="E194" s="9">
        <v>85.295997999999997</v>
      </c>
      <c r="F194" s="9">
        <v>85.903914999999998</v>
      </c>
      <c r="G194" s="9">
        <v>86.752883999999995</v>
      </c>
      <c r="H194" s="9">
        <v>87.618819999999999</v>
      </c>
      <c r="I194" s="9">
        <v>88.502089999999995</v>
      </c>
      <c r="J194" s="9">
        <v>89.403030000000001</v>
      </c>
      <c r="K194" s="9">
        <v>90.281525000000002</v>
      </c>
      <c r="L194" s="9">
        <v>91.218849000000006</v>
      </c>
      <c r="M194" s="9">
        <v>92.099586000000002</v>
      </c>
      <c r="N194" s="9">
        <v>92.979202000000001</v>
      </c>
      <c r="O194" s="9">
        <v>93.923903999999993</v>
      </c>
      <c r="P194" s="9">
        <v>94.898064000000005</v>
      </c>
      <c r="Q194" s="9">
        <v>95.851219</v>
      </c>
      <c r="R194" s="9">
        <v>96.862564000000006</v>
      </c>
      <c r="S194" s="9">
        <v>97.726601000000002</v>
      </c>
      <c r="T194" s="9">
        <v>98.480948999999995</v>
      </c>
      <c r="U194" s="9">
        <v>98.386612</v>
      </c>
      <c r="V194" s="9">
        <v>98.733429000000001</v>
      </c>
      <c r="W194" s="9">
        <v>98.373076999999995</v>
      </c>
      <c r="X194" s="9">
        <v>92.008201999999997</v>
      </c>
      <c r="Y194" s="9">
        <v>93.291588000000004</v>
      </c>
      <c r="Z194" s="9">
        <v>94.528144999999995</v>
      </c>
      <c r="AA194" s="9">
        <v>95.789421000000004</v>
      </c>
      <c r="AB194" s="9">
        <v>97.075935000000001</v>
      </c>
      <c r="AC194" s="9">
        <v>98.388167999999993</v>
      </c>
      <c r="AD194" s="9">
        <v>99.726630999999998</v>
      </c>
      <c r="AE194" s="9">
        <v>101.07621</v>
      </c>
      <c r="AF194" s="9">
        <v>102.468445</v>
      </c>
      <c r="AG194" s="9">
        <v>103.888519</v>
      </c>
      <c r="AH194" s="9">
        <v>105.33702099999999</v>
      </c>
      <c r="AI194" s="9">
        <v>106.813416</v>
      </c>
      <c r="AJ194" s="9">
        <v>108.31813</v>
      </c>
      <c r="AK194" s="9">
        <v>109.854202</v>
      </c>
      <c r="AL194" s="9">
        <v>111.42202</v>
      </c>
      <c r="AM194" s="8">
        <v>7.3720000000000001E-3</v>
      </c>
    </row>
    <row r="195" spans="1:39" ht="15" customHeight="1">
      <c r="A195" s="7" t="s">
        <v>23</v>
      </c>
      <c r="B195" s="10" t="s">
        <v>22</v>
      </c>
      <c r="C195" s="9">
        <v>21</v>
      </c>
      <c r="D195" s="9">
        <v>21</v>
      </c>
      <c r="E195" s="9">
        <v>21</v>
      </c>
      <c r="F195" s="9">
        <v>21</v>
      </c>
      <c r="G195" s="9">
        <v>21</v>
      </c>
      <c r="H195" s="9">
        <v>21</v>
      </c>
      <c r="I195" s="9">
        <v>21</v>
      </c>
      <c r="J195" s="9">
        <v>20.999998000000001</v>
      </c>
      <c r="K195" s="9">
        <v>21</v>
      </c>
      <c r="L195" s="9">
        <v>21</v>
      </c>
      <c r="M195" s="9">
        <v>21</v>
      </c>
      <c r="N195" s="9">
        <v>21</v>
      </c>
      <c r="O195" s="9">
        <v>20.999998000000001</v>
      </c>
      <c r="P195" s="9">
        <v>20.945281999999999</v>
      </c>
      <c r="Q195" s="9">
        <v>20.945281999999999</v>
      </c>
      <c r="R195" s="9">
        <v>20.897376999999999</v>
      </c>
      <c r="S195" s="9">
        <v>20.87574</v>
      </c>
      <c r="T195" s="9">
        <v>22.756042000000001</v>
      </c>
      <c r="U195" s="9">
        <v>25.594812000000001</v>
      </c>
      <c r="V195" s="9">
        <v>28.636551000000001</v>
      </c>
      <c r="W195" s="9">
        <v>31.893238</v>
      </c>
      <c r="X195" s="9">
        <v>35.365875000000003</v>
      </c>
      <c r="Y195" s="9">
        <v>39.051352999999999</v>
      </c>
      <c r="Z195" s="9">
        <v>41.944595</v>
      </c>
      <c r="AA195" s="9">
        <v>46.047077000000002</v>
      </c>
      <c r="AB195" s="9">
        <v>50.352718000000003</v>
      </c>
      <c r="AC195" s="9">
        <v>54.874679999999998</v>
      </c>
      <c r="AD195" s="9">
        <v>59.611865999999999</v>
      </c>
      <c r="AE195" s="9">
        <v>62.563282000000001</v>
      </c>
      <c r="AF195" s="9">
        <v>67.728202999999993</v>
      </c>
      <c r="AG195" s="9">
        <v>73.106323000000003</v>
      </c>
      <c r="AH195" s="9">
        <v>78.697913999999997</v>
      </c>
      <c r="AI195" s="9">
        <v>84.503983000000005</v>
      </c>
      <c r="AJ195" s="9">
        <v>90.526511999999997</v>
      </c>
      <c r="AK195" s="9">
        <v>97.311881999999997</v>
      </c>
      <c r="AL195" s="9">
        <v>104.408417</v>
      </c>
      <c r="AM195" s="8">
        <v>4.8300999999999997E-2</v>
      </c>
    </row>
    <row r="196" spans="1:39" ht="15" customHeight="1">
      <c r="A196" s="7" t="s">
        <v>21</v>
      </c>
      <c r="B196" s="10" t="s">
        <v>20</v>
      </c>
      <c r="C196" s="9">
        <v>22</v>
      </c>
      <c r="D196" s="9">
        <v>22</v>
      </c>
      <c r="E196" s="9">
        <v>22</v>
      </c>
      <c r="F196" s="9">
        <v>22.000001999999999</v>
      </c>
      <c r="G196" s="9">
        <v>22</v>
      </c>
      <c r="H196" s="9">
        <v>22</v>
      </c>
      <c r="I196" s="9">
        <v>22</v>
      </c>
      <c r="J196" s="9">
        <v>22</v>
      </c>
      <c r="K196" s="9">
        <v>22</v>
      </c>
      <c r="L196" s="9">
        <v>22</v>
      </c>
      <c r="M196" s="9">
        <v>22.000001999999999</v>
      </c>
      <c r="N196" s="9">
        <v>22</v>
      </c>
      <c r="O196" s="9">
        <v>22</v>
      </c>
      <c r="P196" s="9">
        <v>22</v>
      </c>
      <c r="Q196" s="9">
        <v>22.000001999999999</v>
      </c>
      <c r="R196" s="9">
        <v>22</v>
      </c>
      <c r="S196" s="9">
        <v>22.000001999999999</v>
      </c>
      <c r="T196" s="9">
        <v>22.149508999999998</v>
      </c>
      <c r="U196" s="9">
        <v>22.365444</v>
      </c>
      <c r="V196" s="9">
        <v>22.588322000000002</v>
      </c>
      <c r="W196" s="9">
        <v>22.811233999999999</v>
      </c>
      <c r="X196" s="9">
        <v>23.041419999999999</v>
      </c>
      <c r="Y196" s="9">
        <v>23.279236000000001</v>
      </c>
      <c r="Z196" s="9">
        <v>22.491755999999999</v>
      </c>
      <c r="AA196" s="9">
        <v>22.718029000000001</v>
      </c>
      <c r="AB196" s="9">
        <v>23.017160000000001</v>
      </c>
      <c r="AC196" s="9">
        <v>23.269939000000001</v>
      </c>
      <c r="AD196" s="9">
        <v>23.525700000000001</v>
      </c>
      <c r="AE196" s="9">
        <v>23.784468</v>
      </c>
      <c r="AF196" s="9">
        <v>24.046322</v>
      </c>
      <c r="AG196" s="9">
        <v>24.311377</v>
      </c>
      <c r="AH196" s="9">
        <v>24.562721</v>
      </c>
      <c r="AI196" s="9">
        <v>24.851709</v>
      </c>
      <c r="AJ196" s="9">
        <v>25.124222</v>
      </c>
      <c r="AK196" s="9">
        <v>25.407017</v>
      </c>
      <c r="AL196" s="9">
        <v>25.69087</v>
      </c>
      <c r="AM196" s="8">
        <v>4.5719999999999997E-3</v>
      </c>
    </row>
    <row r="197" spans="1:39" ht="15" customHeight="1" thickBot="1">
      <c r="A197" s="7" t="s">
        <v>19</v>
      </c>
      <c r="B197" s="6" t="s">
        <v>18</v>
      </c>
      <c r="C197" s="5">
        <v>2114</v>
      </c>
      <c r="D197" s="5">
        <v>2071.1684570000002</v>
      </c>
      <c r="E197" s="5">
        <v>2045.8869629999999</v>
      </c>
      <c r="F197" s="5">
        <v>2037.235962</v>
      </c>
      <c r="G197" s="5">
        <v>2039.4300539999999</v>
      </c>
      <c r="H197" s="5">
        <v>2042.4307859999999</v>
      </c>
      <c r="I197" s="5">
        <v>2053.2094729999999</v>
      </c>
      <c r="J197" s="5">
        <v>2061.0034179999998</v>
      </c>
      <c r="K197" s="5">
        <v>2071.921875</v>
      </c>
      <c r="L197" s="5">
        <v>2082.5776369999999</v>
      </c>
      <c r="M197" s="5">
        <v>2093.1884770000001</v>
      </c>
      <c r="N197" s="5">
        <v>2095.624268</v>
      </c>
      <c r="O197" s="5">
        <v>2101.9328609999998</v>
      </c>
      <c r="P197" s="5">
        <v>2102.764893</v>
      </c>
      <c r="Q197" s="5">
        <v>2109.3330080000001</v>
      </c>
      <c r="R197" s="5">
        <v>2122.3576659999999</v>
      </c>
      <c r="S197" s="5">
        <v>2134.2316890000002</v>
      </c>
      <c r="T197" s="5">
        <v>2151.235107</v>
      </c>
      <c r="U197" s="5">
        <v>2169.2922359999998</v>
      </c>
      <c r="V197" s="5">
        <v>2184.2226559999999</v>
      </c>
      <c r="W197" s="5">
        <v>2200.5170899999998</v>
      </c>
      <c r="X197" s="5">
        <v>2210.7983399999998</v>
      </c>
      <c r="Y197" s="5">
        <v>2229.4157709999999</v>
      </c>
      <c r="Z197" s="5">
        <v>2249.8298340000001</v>
      </c>
      <c r="AA197" s="5">
        <v>2268.9772950000001</v>
      </c>
      <c r="AB197" s="5">
        <v>2292.9484859999998</v>
      </c>
      <c r="AC197" s="5">
        <v>2315.6381839999999</v>
      </c>
      <c r="AD197" s="5">
        <v>2340.2631839999999</v>
      </c>
      <c r="AE197" s="5">
        <v>2365.9494629999999</v>
      </c>
      <c r="AF197" s="5">
        <v>2395.217529</v>
      </c>
      <c r="AG197" s="5">
        <v>2423.6965329999998</v>
      </c>
      <c r="AH197" s="5">
        <v>2453.443115</v>
      </c>
      <c r="AI197" s="5">
        <v>2485.2614749999998</v>
      </c>
      <c r="AJ197" s="5">
        <v>2518.4196780000002</v>
      </c>
      <c r="AK197" s="5">
        <v>2553.0263669999999</v>
      </c>
      <c r="AL197" s="5">
        <v>2588.522461</v>
      </c>
      <c r="AM197" s="4">
        <v>6.5799999999999999E-3</v>
      </c>
    </row>
    <row r="198" spans="1:39" ht="15" customHeight="1">
      <c r="B198" s="62" t="s">
        <v>17</v>
      </c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</row>
    <row r="199" spans="1:39" ht="15" customHeight="1">
      <c r="B199" s="3" t="s">
        <v>16</v>
      </c>
    </row>
  </sheetData>
  <mergeCells count="1">
    <mergeCell ref="B198:AM1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91"/>
  <sheetViews>
    <sheetView workbookViewId="0"/>
  </sheetViews>
  <sheetFormatPr defaultRowHeight="15"/>
  <cols>
    <col min="1" max="1" width="38.42578125" customWidth="1"/>
  </cols>
  <sheetData>
    <row r="1" spans="1:11">
      <c r="A1" s="16" t="s">
        <v>257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>
      <c r="A3" s="39" t="s">
        <v>253</v>
      </c>
      <c r="B3">
        <v>2006</v>
      </c>
      <c r="C3">
        <v>2007</v>
      </c>
      <c r="D3">
        <v>2008</v>
      </c>
      <c r="E3">
        <v>2009</v>
      </c>
      <c r="F3">
        <v>2010</v>
      </c>
      <c r="G3">
        <v>2011</v>
      </c>
      <c r="H3">
        <v>2012</v>
      </c>
      <c r="I3">
        <v>2013</v>
      </c>
      <c r="J3" s="43" t="s">
        <v>254</v>
      </c>
      <c r="K3">
        <v>2015</v>
      </c>
    </row>
    <row r="4" spans="1:11">
      <c r="A4" s="41" t="s">
        <v>252</v>
      </c>
    </row>
    <row r="5" spans="1:11">
      <c r="A5" t="s">
        <v>230</v>
      </c>
      <c r="B5" s="18">
        <v>2167</v>
      </c>
      <c r="C5" s="18">
        <v>2166</v>
      </c>
      <c r="D5" s="18">
        <v>2113</v>
      </c>
      <c r="E5" s="18">
        <v>2109</v>
      </c>
      <c r="F5" s="18">
        <v>1910</v>
      </c>
      <c r="G5" s="18">
        <v>1951</v>
      </c>
      <c r="H5" s="18">
        <v>2361</v>
      </c>
      <c r="I5" s="18">
        <v>2428</v>
      </c>
      <c r="J5" s="18">
        <v>2415</v>
      </c>
      <c r="K5" s="18">
        <v>2388</v>
      </c>
    </row>
    <row r="6" spans="1:11">
      <c r="A6" t="s">
        <v>248</v>
      </c>
      <c r="B6">
        <v>290</v>
      </c>
      <c r="C6">
        <v>321</v>
      </c>
      <c r="D6">
        <v>305</v>
      </c>
      <c r="E6">
        <v>278</v>
      </c>
      <c r="F6">
        <v>284</v>
      </c>
      <c r="G6">
        <v>273</v>
      </c>
      <c r="H6">
        <v>294</v>
      </c>
      <c r="I6">
        <v>330</v>
      </c>
      <c r="J6">
        <v>355</v>
      </c>
      <c r="K6">
        <v>343</v>
      </c>
    </row>
    <row r="7" spans="1:11">
      <c r="A7" t="s">
        <v>239</v>
      </c>
      <c r="B7">
        <v>2457</v>
      </c>
      <c r="C7">
        <v>2487</v>
      </c>
      <c r="D7">
        <v>2418</v>
      </c>
      <c r="E7">
        <v>2387</v>
      </c>
      <c r="F7">
        <v>2194</v>
      </c>
      <c r="G7">
        <v>2224</v>
      </c>
      <c r="H7">
        <v>2655</v>
      </c>
      <c r="I7">
        <v>2758</v>
      </c>
      <c r="J7">
        <v>2770</v>
      </c>
      <c r="K7">
        <v>2731</v>
      </c>
    </row>
    <row r="8" spans="1:11">
      <c r="A8" s="41" t="s">
        <v>255</v>
      </c>
    </row>
    <row r="9" spans="1:11">
      <c r="A9" t="s">
        <v>230</v>
      </c>
      <c r="B9">
        <v>576</v>
      </c>
      <c r="C9">
        <v>525</v>
      </c>
      <c r="D9">
        <v>502</v>
      </c>
      <c r="E9">
        <v>477</v>
      </c>
      <c r="F9">
        <v>863</v>
      </c>
      <c r="G9">
        <v>821</v>
      </c>
      <c r="H9">
        <v>468</v>
      </c>
      <c r="I9">
        <v>396</v>
      </c>
      <c r="J9">
        <v>370</v>
      </c>
      <c r="K9">
        <v>365</v>
      </c>
    </row>
    <row r="10" spans="1:11">
      <c r="A10" t="s">
        <v>248</v>
      </c>
      <c r="B10">
        <v>166</v>
      </c>
      <c r="C10">
        <v>126</v>
      </c>
      <c r="D10">
        <v>114</v>
      </c>
      <c r="E10">
        <v>99</v>
      </c>
      <c r="F10">
        <v>93</v>
      </c>
      <c r="G10">
        <v>83</v>
      </c>
      <c r="H10">
        <v>70</v>
      </c>
      <c r="I10">
        <v>76</v>
      </c>
      <c r="J10">
        <v>73</v>
      </c>
      <c r="K10">
        <v>49</v>
      </c>
    </row>
    <row r="11" spans="1:11">
      <c r="A11" t="s">
        <v>239</v>
      </c>
      <c r="B11">
        <v>742</v>
      </c>
      <c r="C11">
        <v>651</v>
      </c>
      <c r="D11">
        <v>616</v>
      </c>
      <c r="E11">
        <v>576</v>
      </c>
      <c r="F11">
        <v>956</v>
      </c>
      <c r="G11">
        <v>904</v>
      </c>
      <c r="H11">
        <v>538</v>
      </c>
      <c r="I11">
        <v>472</v>
      </c>
      <c r="J11">
        <v>443</v>
      </c>
      <c r="K11">
        <v>414</v>
      </c>
    </row>
    <row r="12" spans="1:11">
      <c r="A12" s="41" t="s">
        <v>256</v>
      </c>
    </row>
    <row r="13" spans="1:11">
      <c r="A13" t="s">
        <v>230</v>
      </c>
      <c r="B13">
        <v>2743</v>
      </c>
      <c r="C13">
        <v>2691</v>
      </c>
      <c r="D13">
        <v>2615</v>
      </c>
      <c r="E13">
        <v>2586</v>
      </c>
      <c r="F13">
        <v>2773</v>
      </c>
      <c r="G13">
        <v>2772</v>
      </c>
      <c r="H13">
        <v>2829</v>
      </c>
      <c r="I13">
        <v>2824</v>
      </c>
      <c r="J13">
        <v>2785</v>
      </c>
      <c r="K13">
        <v>2753</v>
      </c>
    </row>
    <row r="14" spans="1:11">
      <c r="A14" t="s">
        <v>248</v>
      </c>
      <c r="B14">
        <v>456</v>
      </c>
      <c r="C14">
        <v>447</v>
      </c>
      <c r="D14">
        <v>419</v>
      </c>
      <c r="E14">
        <v>377</v>
      </c>
      <c r="F14">
        <v>377</v>
      </c>
      <c r="G14">
        <v>356</v>
      </c>
      <c r="H14">
        <v>364</v>
      </c>
      <c r="I14">
        <v>406</v>
      </c>
      <c r="J14">
        <v>428</v>
      </c>
      <c r="K14">
        <v>392</v>
      </c>
    </row>
    <row r="15" spans="1:11">
      <c r="A15" t="s">
        <v>239</v>
      </c>
      <c r="B15">
        <v>3199</v>
      </c>
      <c r="C15">
        <v>3138</v>
      </c>
      <c r="D15">
        <v>3034</v>
      </c>
      <c r="E15">
        <v>2963</v>
      </c>
      <c r="F15">
        <v>3150</v>
      </c>
      <c r="G15">
        <v>3128</v>
      </c>
      <c r="H15">
        <v>3193</v>
      </c>
      <c r="I15">
        <v>3230</v>
      </c>
      <c r="J15">
        <v>3213</v>
      </c>
      <c r="K15">
        <v>3145</v>
      </c>
    </row>
    <row r="17" spans="1:11">
      <c r="A17" s="1" t="s">
        <v>258</v>
      </c>
    </row>
    <row r="18" spans="1:11">
      <c r="A18" t="s">
        <v>230</v>
      </c>
      <c r="B18">
        <v>520</v>
      </c>
      <c r="C18">
        <v>528</v>
      </c>
      <c r="D18">
        <v>527</v>
      </c>
      <c r="E18">
        <v>544</v>
      </c>
      <c r="F18">
        <v>505</v>
      </c>
      <c r="G18">
        <v>506</v>
      </c>
      <c r="H18">
        <v>507</v>
      </c>
      <c r="I18">
        <v>519</v>
      </c>
      <c r="J18">
        <v>519</v>
      </c>
      <c r="K18">
        <v>519</v>
      </c>
    </row>
    <row r="19" spans="1:11">
      <c r="A19" t="s">
        <v>248</v>
      </c>
      <c r="B19">
        <v>82</v>
      </c>
      <c r="C19">
        <v>86</v>
      </c>
      <c r="D19">
        <v>66</v>
      </c>
      <c r="E19">
        <v>58</v>
      </c>
      <c r="F19">
        <v>59</v>
      </c>
      <c r="G19">
        <v>57</v>
      </c>
      <c r="H19">
        <v>57</v>
      </c>
      <c r="I19">
        <v>52</v>
      </c>
      <c r="J19">
        <v>68</v>
      </c>
      <c r="K19">
        <v>71</v>
      </c>
    </row>
    <row r="20" spans="1:11">
      <c r="A20" t="s">
        <v>239</v>
      </c>
      <c r="B20">
        <v>602</v>
      </c>
      <c r="C20">
        <v>614</v>
      </c>
      <c r="D20">
        <v>593</v>
      </c>
      <c r="E20">
        <v>602</v>
      </c>
      <c r="F20">
        <v>564</v>
      </c>
      <c r="G20">
        <v>563</v>
      </c>
      <c r="H20">
        <v>564</v>
      </c>
      <c r="I20">
        <v>571</v>
      </c>
      <c r="J20">
        <v>587</v>
      </c>
      <c r="K20">
        <v>590</v>
      </c>
    </row>
    <row r="22" spans="1:11">
      <c r="A22" s="1" t="s">
        <v>259</v>
      </c>
    </row>
    <row r="23" spans="1:11">
      <c r="A23" s="40" t="s">
        <v>260</v>
      </c>
    </row>
    <row r="24" spans="1:11">
      <c r="A24" s="38" t="s">
        <v>230</v>
      </c>
      <c r="B24">
        <v>20072</v>
      </c>
      <c r="C24">
        <v>16460</v>
      </c>
      <c r="D24">
        <v>13448</v>
      </c>
      <c r="E24">
        <v>12687</v>
      </c>
      <c r="F24">
        <v>13443</v>
      </c>
      <c r="G24">
        <v>13177</v>
      </c>
      <c r="H24">
        <v>12861</v>
      </c>
      <c r="I24">
        <v>10947</v>
      </c>
      <c r="J24">
        <v>10641</v>
      </c>
      <c r="K24">
        <v>9822</v>
      </c>
    </row>
    <row r="25" spans="1:11">
      <c r="A25" t="s">
        <v>248</v>
      </c>
      <c r="B25">
        <v>2007</v>
      </c>
      <c r="C25">
        <v>2982</v>
      </c>
      <c r="D25">
        <v>2368</v>
      </c>
      <c r="E25">
        <v>2564</v>
      </c>
      <c r="F25">
        <v>1379</v>
      </c>
      <c r="G25">
        <v>1275</v>
      </c>
      <c r="H25">
        <v>1289</v>
      </c>
      <c r="I25">
        <v>1311</v>
      </c>
      <c r="J25">
        <v>2052</v>
      </c>
      <c r="K25">
        <v>2955</v>
      </c>
    </row>
    <row r="26" spans="1:11">
      <c r="A26" t="s">
        <v>239</v>
      </c>
      <c r="B26">
        <v>22079</v>
      </c>
      <c r="C26">
        <v>19442</v>
      </c>
      <c r="D26">
        <v>15816</v>
      </c>
      <c r="E26">
        <v>15251</v>
      </c>
      <c r="F26">
        <v>14822</v>
      </c>
      <c r="G26">
        <v>14452</v>
      </c>
      <c r="H26">
        <v>14150</v>
      </c>
      <c r="I26">
        <v>12258</v>
      </c>
      <c r="J26">
        <v>12693</v>
      </c>
      <c r="K26">
        <v>12777</v>
      </c>
    </row>
    <row r="27" spans="1:11">
      <c r="A27" s="41" t="s">
        <v>261</v>
      </c>
    </row>
    <row r="28" spans="1:11">
      <c r="A28" t="s">
        <v>230</v>
      </c>
      <c r="B28">
        <v>20915</v>
      </c>
      <c r="C28">
        <v>17300</v>
      </c>
      <c r="D28">
        <v>15301</v>
      </c>
      <c r="E28">
        <v>13578</v>
      </c>
      <c r="F28">
        <v>12682</v>
      </c>
      <c r="G28">
        <v>13142</v>
      </c>
      <c r="H28">
        <v>12770</v>
      </c>
      <c r="I28">
        <v>12143</v>
      </c>
      <c r="J28">
        <v>12091</v>
      </c>
      <c r="K28">
        <v>12191</v>
      </c>
    </row>
    <row r="29" spans="1:11">
      <c r="A29" t="s">
        <v>248</v>
      </c>
      <c r="B29">
        <v>2004</v>
      </c>
      <c r="C29">
        <v>1811</v>
      </c>
      <c r="D29">
        <v>1679</v>
      </c>
      <c r="E29">
        <v>1451</v>
      </c>
      <c r="F29">
        <v>1117</v>
      </c>
      <c r="G29">
        <v>702</v>
      </c>
      <c r="H29">
        <v>710</v>
      </c>
      <c r="I29">
        <v>609</v>
      </c>
      <c r="J29">
        <v>804</v>
      </c>
      <c r="K29">
        <v>965</v>
      </c>
    </row>
    <row r="30" spans="1:11">
      <c r="A30" t="s">
        <v>239</v>
      </c>
      <c r="B30">
        <v>22919</v>
      </c>
      <c r="C30">
        <v>19111</v>
      </c>
      <c r="D30">
        <v>16980</v>
      </c>
      <c r="E30">
        <v>15029</v>
      </c>
      <c r="F30">
        <v>13799</v>
      </c>
      <c r="G30">
        <v>13844</v>
      </c>
      <c r="H30">
        <v>13480</v>
      </c>
      <c r="I30">
        <v>12752</v>
      </c>
      <c r="J30">
        <v>12895</v>
      </c>
      <c r="K30">
        <v>13139</v>
      </c>
    </row>
    <row r="31" spans="1:11">
      <c r="A31" s="41" t="s">
        <v>262</v>
      </c>
    </row>
    <row r="32" spans="1:11">
      <c r="A32" t="s">
        <v>230</v>
      </c>
      <c r="B32">
        <v>10076</v>
      </c>
      <c r="C32">
        <v>11002</v>
      </c>
      <c r="D32">
        <v>12953</v>
      </c>
      <c r="E32">
        <v>12180</v>
      </c>
      <c r="F32">
        <v>11218</v>
      </c>
      <c r="G32">
        <v>10934</v>
      </c>
      <c r="H32">
        <v>10378</v>
      </c>
      <c r="I32">
        <v>8687</v>
      </c>
      <c r="J32">
        <v>8584</v>
      </c>
      <c r="K32">
        <v>7796</v>
      </c>
    </row>
    <row r="33" spans="1:11">
      <c r="A33" t="s">
        <v>248</v>
      </c>
      <c r="B33">
        <v>1233</v>
      </c>
      <c r="C33">
        <v>1239</v>
      </c>
      <c r="D33">
        <v>1240</v>
      </c>
      <c r="E33">
        <v>231</v>
      </c>
      <c r="F33">
        <v>320</v>
      </c>
      <c r="G33">
        <v>273</v>
      </c>
      <c r="H33">
        <v>272</v>
      </c>
      <c r="I33">
        <v>270</v>
      </c>
      <c r="J33">
        <v>293</v>
      </c>
      <c r="K33">
        <v>498</v>
      </c>
    </row>
    <row r="34" spans="1:11">
      <c r="A34" t="s">
        <v>239</v>
      </c>
      <c r="B34">
        <v>11309</v>
      </c>
      <c r="C34">
        <v>12241</v>
      </c>
      <c r="D34">
        <v>14193</v>
      </c>
      <c r="E34">
        <v>12411</v>
      </c>
      <c r="F34">
        <v>11538</v>
      </c>
      <c r="G34">
        <v>11207</v>
      </c>
      <c r="H34">
        <v>10650</v>
      </c>
      <c r="I34">
        <v>8957</v>
      </c>
      <c r="J34">
        <v>8877</v>
      </c>
      <c r="K34">
        <v>8199</v>
      </c>
    </row>
    <row r="35" spans="1:11">
      <c r="A35" s="41" t="s">
        <v>263</v>
      </c>
    </row>
    <row r="36" spans="1:11">
      <c r="A36" t="s">
        <v>230</v>
      </c>
      <c r="B36">
        <v>37207</v>
      </c>
      <c r="C36">
        <v>35339</v>
      </c>
      <c r="D36">
        <v>33825</v>
      </c>
      <c r="E36">
        <v>29178</v>
      </c>
      <c r="F36">
        <v>27185</v>
      </c>
      <c r="G36">
        <v>27781</v>
      </c>
      <c r="H36">
        <v>25002</v>
      </c>
      <c r="I36">
        <v>21447</v>
      </c>
      <c r="J36">
        <v>20204</v>
      </c>
      <c r="K36">
        <v>19155</v>
      </c>
    </row>
    <row r="37" spans="1:11">
      <c r="A37" t="s">
        <v>248</v>
      </c>
      <c r="B37">
        <v>924</v>
      </c>
      <c r="C37">
        <v>953</v>
      </c>
      <c r="D37">
        <v>934</v>
      </c>
      <c r="E37">
        <v>927</v>
      </c>
      <c r="F37">
        <v>924</v>
      </c>
      <c r="G37">
        <v>837</v>
      </c>
      <c r="H37">
        <v>837</v>
      </c>
      <c r="I37">
        <v>838</v>
      </c>
      <c r="J37">
        <v>1002</v>
      </c>
      <c r="K37">
        <v>1150</v>
      </c>
    </row>
    <row r="38" spans="1:11">
      <c r="A38" t="s">
        <v>239</v>
      </c>
      <c r="B38">
        <v>38131</v>
      </c>
      <c r="C38">
        <v>36292</v>
      </c>
      <c r="D38">
        <v>34759</v>
      </c>
      <c r="E38">
        <v>30105</v>
      </c>
      <c r="F38">
        <v>28109</v>
      </c>
      <c r="G38">
        <v>28618</v>
      </c>
      <c r="H38">
        <v>25839</v>
      </c>
      <c r="I38">
        <v>22285</v>
      </c>
      <c r="J38">
        <v>21206</v>
      </c>
      <c r="K38">
        <v>19987</v>
      </c>
    </row>
    <row r="39" spans="1:11">
      <c r="A39" s="41" t="s">
        <v>264</v>
      </c>
    </row>
    <row r="40" spans="1:11">
      <c r="A40" t="s">
        <v>230</v>
      </c>
      <c r="B40">
        <v>3158</v>
      </c>
      <c r="C40">
        <v>3074</v>
      </c>
      <c r="D40">
        <v>140</v>
      </c>
      <c r="E40">
        <v>127</v>
      </c>
      <c r="F40">
        <v>105</v>
      </c>
      <c r="G40">
        <v>99</v>
      </c>
      <c r="H40">
        <v>93</v>
      </c>
      <c r="I40">
        <v>78</v>
      </c>
      <c r="J40">
        <v>73</v>
      </c>
      <c r="K40">
        <v>113</v>
      </c>
    </row>
    <row r="41" spans="1:11">
      <c r="A41" t="s">
        <v>248</v>
      </c>
      <c r="B41">
        <v>404</v>
      </c>
      <c r="C41">
        <v>438</v>
      </c>
      <c r="D41">
        <v>508</v>
      </c>
      <c r="E41">
        <v>107</v>
      </c>
      <c r="F41">
        <v>102</v>
      </c>
      <c r="G41">
        <v>85</v>
      </c>
      <c r="H41">
        <v>96</v>
      </c>
      <c r="I41">
        <v>104</v>
      </c>
      <c r="J41">
        <v>98</v>
      </c>
      <c r="K41">
        <v>97</v>
      </c>
    </row>
    <row r="42" spans="1:11">
      <c r="A42" t="s">
        <v>239</v>
      </c>
      <c r="B42">
        <v>3562</v>
      </c>
      <c r="C42">
        <v>3512</v>
      </c>
      <c r="D42">
        <v>648</v>
      </c>
      <c r="E42">
        <v>234</v>
      </c>
      <c r="F42">
        <v>207</v>
      </c>
      <c r="G42">
        <v>184</v>
      </c>
      <c r="H42">
        <v>189</v>
      </c>
      <c r="I42">
        <v>182</v>
      </c>
      <c r="J42">
        <v>171</v>
      </c>
      <c r="K42">
        <v>208</v>
      </c>
    </row>
    <row r="43" spans="1:11">
      <c r="A43" s="41" t="s">
        <v>265</v>
      </c>
    </row>
    <row r="44" spans="1:11">
      <c r="A44" t="s">
        <v>230</v>
      </c>
      <c r="B44">
        <v>91428</v>
      </c>
      <c r="C44">
        <v>83175</v>
      </c>
      <c r="D44">
        <v>75667</v>
      </c>
      <c r="E44">
        <v>67750</v>
      </c>
      <c r="F44">
        <v>64633</v>
      </c>
      <c r="G44">
        <v>65133</v>
      </c>
      <c r="H44">
        <v>61104</v>
      </c>
      <c r="I44">
        <v>53302</v>
      </c>
      <c r="J44">
        <v>51593</v>
      </c>
      <c r="K44">
        <v>49077</v>
      </c>
    </row>
    <row r="45" spans="1:11">
      <c r="A45" t="s">
        <v>248</v>
      </c>
      <c r="B45">
        <v>6572</v>
      </c>
      <c r="C45">
        <v>7423</v>
      </c>
      <c r="D45">
        <v>6729</v>
      </c>
      <c r="E45">
        <v>5280</v>
      </c>
      <c r="F45">
        <v>3842</v>
      </c>
      <c r="G45">
        <v>3172</v>
      </c>
      <c r="H45">
        <v>3204</v>
      </c>
      <c r="I45">
        <v>3132</v>
      </c>
      <c r="J45">
        <v>4249</v>
      </c>
      <c r="K45">
        <v>5665</v>
      </c>
    </row>
    <row r="46" spans="1:11">
      <c r="A46" t="s">
        <v>239</v>
      </c>
      <c r="B46">
        <v>98000</v>
      </c>
      <c r="C46">
        <v>90598</v>
      </c>
      <c r="D46">
        <v>82396</v>
      </c>
      <c r="E46">
        <v>73030</v>
      </c>
      <c r="F46">
        <v>68475</v>
      </c>
      <c r="G46">
        <v>68305</v>
      </c>
      <c r="H46">
        <v>64308</v>
      </c>
      <c r="I46">
        <v>56434</v>
      </c>
      <c r="J46">
        <v>55842</v>
      </c>
      <c r="K46">
        <v>54742</v>
      </c>
    </row>
    <row r="47" spans="1:11">
      <c r="A47" t="s">
        <v>249</v>
      </c>
    </row>
    <row r="48" spans="1:11">
      <c r="A48" t="s">
        <v>250</v>
      </c>
    </row>
    <row r="49" spans="1:3">
      <c r="A49" t="s">
        <v>251</v>
      </c>
    </row>
    <row r="52" spans="1:3">
      <c r="A52" t="s">
        <v>266</v>
      </c>
    </row>
    <row r="53" spans="1:3">
      <c r="A53" t="s">
        <v>267</v>
      </c>
    </row>
    <row r="54" spans="1:3">
      <c r="A54" t="s">
        <v>268</v>
      </c>
      <c r="B54" s="42">
        <v>5</v>
      </c>
      <c r="C54" t="s">
        <v>270</v>
      </c>
    </row>
    <row r="55" spans="1:3">
      <c r="A55" t="s">
        <v>269</v>
      </c>
      <c r="B55" s="42">
        <v>50</v>
      </c>
      <c r="C55" t="s">
        <v>270</v>
      </c>
    </row>
    <row r="57" spans="1:3">
      <c r="A57" s="1" t="s">
        <v>273</v>
      </c>
    </row>
    <row r="58" spans="1:3">
      <c r="A58" t="s">
        <v>271</v>
      </c>
      <c r="B58">
        <f>K20/B54</f>
        <v>118</v>
      </c>
    </row>
    <row r="59" spans="1:3">
      <c r="A59" t="s">
        <v>272</v>
      </c>
      <c r="B59" s="21">
        <f>K46/B55</f>
        <v>1094.8399999999999</v>
      </c>
    </row>
    <row r="61" spans="1:3">
      <c r="A61" s="1" t="s">
        <v>274</v>
      </c>
    </row>
    <row r="62" spans="1:3">
      <c r="A62" t="s">
        <v>271</v>
      </c>
      <c r="B62" s="23">
        <f>K7*B58/SUM(B58:B59)</f>
        <v>265.70528676494843</v>
      </c>
    </row>
    <row r="63" spans="1:3">
      <c r="A63" t="s">
        <v>272</v>
      </c>
      <c r="B63" s="23">
        <f>K7*B59/SUM(B58:B59)</f>
        <v>2465.2947132350514</v>
      </c>
    </row>
    <row r="65" spans="1:11">
      <c r="A65" s="16" t="s">
        <v>275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</row>
    <row r="66" spans="1:11">
      <c r="A66" t="s">
        <v>276</v>
      </c>
    </row>
    <row r="67" spans="1:11">
      <c r="A67" t="s">
        <v>277</v>
      </c>
      <c r="B67" s="43">
        <v>2006</v>
      </c>
      <c r="C67" s="43">
        <v>2007</v>
      </c>
      <c r="D67" s="43" t="s">
        <v>293</v>
      </c>
      <c r="E67" s="43">
        <v>2009</v>
      </c>
      <c r="F67" s="43">
        <v>2010</v>
      </c>
      <c r="G67" s="43">
        <v>2011</v>
      </c>
      <c r="H67" s="43">
        <v>2012</v>
      </c>
      <c r="I67" s="43">
        <v>2013</v>
      </c>
      <c r="J67" s="43">
        <v>2014</v>
      </c>
      <c r="K67" s="43">
        <v>2015</v>
      </c>
    </row>
    <row r="68" spans="1:11">
      <c r="A68" t="s">
        <v>278</v>
      </c>
      <c r="B68" s="43">
        <v>5158</v>
      </c>
      <c r="C68" s="43">
        <v>4581</v>
      </c>
      <c r="D68" s="43" t="s">
        <v>297</v>
      </c>
      <c r="E68" s="43">
        <v>2535</v>
      </c>
      <c r="F68" s="43">
        <v>1547</v>
      </c>
      <c r="G68" s="43">
        <v>983</v>
      </c>
      <c r="H68" s="43">
        <v>751</v>
      </c>
      <c r="I68" s="43">
        <v>590</v>
      </c>
      <c r="J68" s="43">
        <v>394</v>
      </c>
      <c r="K68" s="43">
        <v>234</v>
      </c>
    </row>
    <row r="69" spans="1:11">
      <c r="A69" t="s">
        <v>279</v>
      </c>
      <c r="B69" s="43">
        <v>6925</v>
      </c>
      <c r="C69" s="43">
        <v>7930</v>
      </c>
      <c r="D69" s="43" t="s">
        <v>295</v>
      </c>
      <c r="E69" s="43">
        <v>12263</v>
      </c>
      <c r="F69" s="43">
        <v>13624</v>
      </c>
      <c r="G69" s="43">
        <v>14209</v>
      </c>
      <c r="H69" s="43">
        <v>14493</v>
      </c>
      <c r="I69" s="43">
        <v>15014</v>
      </c>
      <c r="J69" s="43">
        <v>15494</v>
      </c>
      <c r="K69" s="43">
        <v>15679</v>
      </c>
    </row>
    <row r="70" spans="1:11">
      <c r="A70" t="s">
        <v>280</v>
      </c>
      <c r="B70" s="43">
        <v>282</v>
      </c>
      <c r="C70" s="43">
        <v>278</v>
      </c>
      <c r="D70" s="43">
        <v>250</v>
      </c>
      <c r="E70" s="43">
        <v>249</v>
      </c>
      <c r="F70" s="43">
        <v>249</v>
      </c>
      <c r="G70" s="43">
        <v>249</v>
      </c>
      <c r="H70" s="43">
        <v>249</v>
      </c>
      <c r="I70" s="43">
        <v>249</v>
      </c>
      <c r="J70" s="43">
        <v>252</v>
      </c>
      <c r="K70" s="43">
        <v>247</v>
      </c>
    </row>
    <row r="71" spans="1:11">
      <c r="A71" t="s">
        <v>281</v>
      </c>
      <c r="B71" s="43">
        <v>495</v>
      </c>
      <c r="C71" s="43">
        <v>510</v>
      </c>
      <c r="D71" s="43" t="s">
        <v>291</v>
      </c>
      <c r="E71" s="43" t="s">
        <v>291</v>
      </c>
      <c r="F71" s="43" t="s">
        <v>291</v>
      </c>
      <c r="G71" s="43" t="s">
        <v>291</v>
      </c>
      <c r="H71" s="43" t="s">
        <v>291</v>
      </c>
      <c r="I71" s="43" t="s">
        <v>291</v>
      </c>
      <c r="J71" s="43" t="s">
        <v>291</v>
      </c>
      <c r="K71" s="43" t="s">
        <v>291</v>
      </c>
    </row>
    <row r="72" spans="1:11">
      <c r="A72" t="s">
        <v>282</v>
      </c>
      <c r="B72" s="43">
        <v>613</v>
      </c>
      <c r="C72" s="43">
        <v>646</v>
      </c>
      <c r="D72" s="43">
        <v>460</v>
      </c>
      <c r="E72" s="43">
        <v>466</v>
      </c>
      <c r="F72" s="43">
        <v>515</v>
      </c>
      <c r="G72" s="43">
        <v>547</v>
      </c>
      <c r="H72" s="43">
        <v>592</v>
      </c>
      <c r="I72" s="43">
        <v>592</v>
      </c>
      <c r="J72" s="43">
        <v>592</v>
      </c>
      <c r="K72" s="43">
        <v>619</v>
      </c>
    </row>
    <row r="73" spans="1:11">
      <c r="A73" t="s">
        <v>283</v>
      </c>
      <c r="B73" s="43">
        <v>1437</v>
      </c>
      <c r="C73" s="43">
        <v>1437</v>
      </c>
      <c r="D73" s="43">
        <v>1434</v>
      </c>
      <c r="E73" s="43">
        <v>1434</v>
      </c>
      <c r="F73" s="43">
        <v>1434</v>
      </c>
      <c r="G73" s="43">
        <v>1506</v>
      </c>
      <c r="H73" s="43">
        <v>1596</v>
      </c>
      <c r="I73" s="43">
        <v>1528</v>
      </c>
      <c r="J73" s="43">
        <v>1480</v>
      </c>
      <c r="K73" s="43">
        <v>1552</v>
      </c>
    </row>
    <row r="74" spans="1:11">
      <c r="A74" t="s">
        <v>284</v>
      </c>
      <c r="B74" s="43">
        <v>629</v>
      </c>
      <c r="C74" s="43">
        <v>659</v>
      </c>
      <c r="D74" s="43">
        <v>691</v>
      </c>
      <c r="E74" s="43">
        <v>707</v>
      </c>
      <c r="F74" s="43">
        <v>714</v>
      </c>
      <c r="G74" s="43">
        <v>557</v>
      </c>
      <c r="H74" s="43">
        <v>554</v>
      </c>
      <c r="I74" s="43">
        <v>574</v>
      </c>
      <c r="J74" s="43">
        <v>574</v>
      </c>
      <c r="K74" s="43">
        <v>942</v>
      </c>
    </row>
    <row r="75" spans="1:11">
      <c r="A75" t="s">
        <v>292</v>
      </c>
      <c r="B75" s="43">
        <v>535</v>
      </c>
      <c r="C75" s="43">
        <v>531</v>
      </c>
      <c r="D75" s="43">
        <v>96</v>
      </c>
      <c r="E75" s="43">
        <v>103</v>
      </c>
      <c r="F75" s="43">
        <v>111</v>
      </c>
      <c r="G75" s="43">
        <v>77</v>
      </c>
      <c r="H75" s="43">
        <v>71</v>
      </c>
      <c r="I75" s="43">
        <v>74</v>
      </c>
      <c r="J75" s="43">
        <v>76</v>
      </c>
      <c r="K75" s="43">
        <v>125</v>
      </c>
    </row>
    <row r="76" spans="1:11">
      <c r="A76" t="s">
        <v>285</v>
      </c>
      <c r="B76" s="43">
        <v>16074</v>
      </c>
      <c r="C76" s="43">
        <v>16572</v>
      </c>
      <c r="D76" s="43">
        <v>17092</v>
      </c>
      <c r="E76" s="43">
        <v>17757</v>
      </c>
      <c r="F76" s="43">
        <v>18194</v>
      </c>
      <c r="G76" s="43">
        <v>18128</v>
      </c>
      <c r="H76" s="43">
        <v>18306</v>
      </c>
      <c r="I76" s="43">
        <v>18621</v>
      </c>
      <c r="J76" s="43">
        <v>18862</v>
      </c>
      <c r="K76" s="43">
        <v>19398</v>
      </c>
    </row>
    <row r="77" spans="1:11">
      <c r="A77" t="s">
        <v>286</v>
      </c>
    </row>
    <row r="78" spans="1:11">
      <c r="A78" t="s">
        <v>294</v>
      </c>
    </row>
    <row r="79" spans="1:11">
      <c r="A79" t="s">
        <v>287</v>
      </c>
    </row>
    <row r="80" spans="1:11">
      <c r="A80" t="s">
        <v>298</v>
      </c>
    </row>
    <row r="81" spans="1:2">
      <c r="A81" t="s">
        <v>296</v>
      </c>
    </row>
    <row r="82" spans="1:2">
      <c r="A82" t="s">
        <v>288</v>
      </c>
    </row>
    <row r="83" spans="1:2">
      <c r="A83" t="s">
        <v>289</v>
      </c>
    </row>
    <row r="84" spans="1:2">
      <c r="A84" t="s">
        <v>290</v>
      </c>
    </row>
    <row r="86" spans="1:2">
      <c r="A86" s="1" t="s">
        <v>299</v>
      </c>
    </row>
    <row r="87" spans="1:2">
      <c r="A87" s="22">
        <f>SUM(K72:K74)</f>
        <v>3113</v>
      </c>
    </row>
    <row r="89" spans="1:2">
      <c r="A89" s="16" t="s">
        <v>445</v>
      </c>
      <c r="B89" s="19"/>
    </row>
    <row r="90" spans="1:2">
      <c r="A90" t="s">
        <v>446</v>
      </c>
      <c r="B90" s="37">
        <f>B62+A87</f>
        <v>3378.7052867649486</v>
      </c>
    </row>
    <row r="91" spans="1:2">
      <c r="A91" t="s">
        <v>447</v>
      </c>
      <c r="B91" s="37">
        <f>B63</f>
        <v>2465.2947132350514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"/>
  <sheetViews>
    <sheetView workbookViewId="0"/>
  </sheetViews>
  <sheetFormatPr defaultRowHeight="15"/>
  <cols>
    <col min="1" max="1" width="28.28515625" customWidth="1"/>
    <col min="2" max="7" width="10.85546875" customWidth="1"/>
  </cols>
  <sheetData>
    <row r="1" spans="1:7">
      <c r="A1" s="1" t="s">
        <v>231</v>
      </c>
    </row>
    <row r="2" spans="1:7" ht="15.75" thickBot="1">
      <c r="A2" s="1" t="s">
        <v>232</v>
      </c>
    </row>
    <row r="3" spans="1:7" ht="15.75" thickBot="1">
      <c r="A3" s="1"/>
      <c r="B3" s="63" t="s">
        <v>240</v>
      </c>
      <c r="C3" s="64"/>
      <c r="D3" s="65"/>
      <c r="E3" s="63" t="s">
        <v>241</v>
      </c>
      <c r="F3" s="64"/>
      <c r="G3" s="65"/>
    </row>
    <row r="4" spans="1:7">
      <c r="A4" s="33" t="s">
        <v>233</v>
      </c>
      <c r="B4" s="34">
        <v>1996</v>
      </c>
      <c r="C4" s="35">
        <v>2006</v>
      </c>
      <c r="D4" s="36">
        <v>2016</v>
      </c>
      <c r="E4" s="34">
        <v>1996</v>
      </c>
      <c r="F4" s="35">
        <v>2006</v>
      </c>
      <c r="G4" s="36">
        <v>2016</v>
      </c>
    </row>
    <row r="5" spans="1:7">
      <c r="A5" s="31" t="s">
        <v>234</v>
      </c>
      <c r="B5" s="25">
        <v>1289</v>
      </c>
      <c r="C5" s="26">
        <v>1109</v>
      </c>
      <c r="D5" s="27">
        <v>1238</v>
      </c>
      <c r="E5" s="25">
        <v>72</v>
      </c>
      <c r="F5" s="26">
        <v>62</v>
      </c>
      <c r="G5" s="27">
        <v>68</v>
      </c>
    </row>
    <row r="6" spans="1:7">
      <c r="A6" s="31" t="s">
        <v>235</v>
      </c>
      <c r="B6" s="25">
        <v>159</v>
      </c>
      <c r="C6" s="26">
        <v>520</v>
      </c>
      <c r="D6" s="27">
        <v>615</v>
      </c>
      <c r="E6" s="25">
        <v>21</v>
      </c>
      <c r="F6" s="26">
        <v>24</v>
      </c>
      <c r="G6" s="27">
        <v>25</v>
      </c>
    </row>
    <row r="7" spans="1:7">
      <c r="A7" s="31" t="s">
        <v>236</v>
      </c>
      <c r="B7" s="25">
        <v>131</v>
      </c>
      <c r="C7" s="26">
        <v>108</v>
      </c>
      <c r="D7" s="27">
        <v>113</v>
      </c>
      <c r="E7" s="25">
        <v>16</v>
      </c>
      <c r="F7" s="26">
        <v>18</v>
      </c>
      <c r="G7" s="27">
        <v>16</v>
      </c>
    </row>
    <row r="8" spans="1:7">
      <c r="A8" s="31" t="s">
        <v>237</v>
      </c>
      <c r="B8" s="25">
        <v>345</v>
      </c>
      <c r="C8" s="26">
        <v>408</v>
      </c>
      <c r="D8" s="27">
        <v>470</v>
      </c>
      <c r="E8" s="25">
        <v>60</v>
      </c>
      <c r="F8" s="26">
        <v>72</v>
      </c>
      <c r="G8" s="27">
        <v>70</v>
      </c>
    </row>
    <row r="9" spans="1:7">
      <c r="A9" s="31" t="s">
        <v>238</v>
      </c>
      <c r="B9" s="25">
        <v>34</v>
      </c>
      <c r="C9" s="26">
        <v>38</v>
      </c>
      <c r="D9" s="27">
        <v>36</v>
      </c>
      <c r="E9" s="25">
        <v>7</v>
      </c>
      <c r="F9" s="26">
        <v>6</v>
      </c>
      <c r="G9" s="27">
        <v>6</v>
      </c>
    </row>
    <row r="10" spans="1:7" ht="15.75" thickBot="1">
      <c r="A10" s="32" t="s">
        <v>239</v>
      </c>
      <c r="B10" s="28">
        <v>1958</v>
      </c>
      <c r="C10" s="29">
        <v>2183</v>
      </c>
      <c r="D10" s="30">
        <v>2472</v>
      </c>
      <c r="E10" s="28">
        <v>176</v>
      </c>
      <c r="F10" s="29">
        <v>182</v>
      </c>
      <c r="G10" s="30">
        <v>185</v>
      </c>
    </row>
    <row r="11" spans="1:7">
      <c r="A11" t="s">
        <v>242</v>
      </c>
    </row>
    <row r="13" spans="1:7">
      <c r="A13" t="s">
        <v>243</v>
      </c>
    </row>
  </sheetData>
  <mergeCells count="2">
    <mergeCell ref="B3:D3"/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CANSIM 405-0004</vt:lpstr>
      <vt:lpstr>CANSIM 2009 3-4</vt:lpstr>
      <vt:lpstr>CAN LDVs</vt:lpstr>
      <vt:lpstr>CAN trucks</vt:lpstr>
      <vt:lpstr>CAN buses</vt:lpstr>
      <vt:lpstr>AEO 49 (CAN aircraft)</vt:lpstr>
      <vt:lpstr>CAN rail</vt:lpstr>
      <vt:lpstr>CAN ships</vt:lpstr>
      <vt:lpstr>SYVbT-passenger</vt:lpstr>
      <vt:lpstr>SYVbT-freight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2017-06-22T21:46:10Z</dcterms:created>
  <dcterms:modified xsi:type="dcterms:W3CDTF">2018-07-26T19:27:32Z</dcterms:modified>
</cp:coreProperties>
</file>