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2"/>
  <workbookPr autoCompressPictures="0" defaultThemeVersion="124226"/>
  <mc:AlternateContent xmlns:mc="http://schemas.openxmlformats.org/markup-compatibility/2006">
    <mc:Choice Requires="x15">
      <x15ac:absPath xmlns:x15ac="http://schemas.microsoft.com/office/spreadsheetml/2010/11/ac" url="/Users/Ben/Dropbox/eps-1.4.2-canada/InputData/elec/PMCCS/"/>
    </mc:Choice>
  </mc:AlternateContent>
  <xr:revisionPtr revIDLastSave="0" documentId="13_ncr:1_{4817F57E-7A1A-A04A-866E-11B0EE5C86C6}" xr6:coauthVersionLast="36" xr6:coauthVersionMax="36" xr10:uidLastSave="{00000000-0000-0000-0000-000000000000}"/>
  <bookViews>
    <workbookView xWindow="-28480" yWindow="460" windowWidth="23400" windowHeight="17660" activeTab="2" xr2:uid="{00000000-000D-0000-FFFF-FFFF00000000}"/>
  </bookViews>
  <sheets>
    <sheet name="About" sheetId="1" r:id="rId1"/>
    <sheet name="Assumptions" sheetId="3" r:id="rId2"/>
    <sheet name="PMCCS" sheetId="2" r:id="rId3"/>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E109" i="3" l="1"/>
  <c r="J285" i="3" l="1"/>
  <c r="D285" i="3"/>
  <c r="C285" i="3"/>
  <c r="F286" i="3"/>
  <c r="D286" i="3"/>
  <c r="P3" i="2"/>
  <c r="Q3" i="2"/>
  <c r="R3" i="2"/>
  <c r="S3" i="2"/>
  <c r="T3" i="2"/>
  <c r="U3" i="2"/>
  <c r="V3" i="2"/>
  <c r="W3" i="2"/>
  <c r="X3" i="2"/>
  <c r="Y3" i="2"/>
  <c r="Z3" i="2"/>
  <c r="AA3" i="2"/>
  <c r="AB3" i="2"/>
  <c r="AC3" i="2"/>
  <c r="AD3" i="2"/>
  <c r="AE3" i="2"/>
  <c r="AF3" i="2"/>
  <c r="AG3" i="2"/>
  <c r="AH3" i="2"/>
  <c r="AI3" i="2"/>
  <c r="P4" i="2"/>
  <c r="Q4" i="2"/>
  <c r="R4" i="2"/>
  <c r="S4" i="2"/>
  <c r="T4" i="2"/>
  <c r="U4" i="2"/>
  <c r="V4" i="2"/>
  <c r="W4" i="2"/>
  <c r="X4" i="2"/>
  <c r="Y4" i="2"/>
  <c r="Z4" i="2"/>
  <c r="AA4" i="2"/>
  <c r="AB4" i="2"/>
  <c r="AC4" i="2"/>
  <c r="AD4" i="2"/>
  <c r="AE4" i="2"/>
  <c r="AF4" i="2"/>
  <c r="AG4" i="2"/>
  <c r="AH4" i="2"/>
  <c r="AI4" i="2"/>
  <c r="P5" i="2"/>
  <c r="Q5" i="2"/>
  <c r="R5" i="2"/>
  <c r="S5" i="2"/>
  <c r="T5" i="2"/>
  <c r="U5" i="2"/>
  <c r="V5" i="2"/>
  <c r="W5" i="2"/>
  <c r="X5" i="2"/>
  <c r="Y5" i="2"/>
  <c r="Z5" i="2"/>
  <c r="AA5" i="2"/>
  <c r="AB5" i="2"/>
  <c r="AC5" i="2"/>
  <c r="AD5" i="2"/>
  <c r="AE5" i="2"/>
  <c r="AF5" i="2"/>
  <c r="AG5" i="2"/>
  <c r="AH5" i="2"/>
  <c r="AI5" i="2"/>
  <c r="P6" i="2"/>
  <c r="Q6" i="2"/>
  <c r="R6" i="2"/>
  <c r="S6" i="2"/>
  <c r="T6" i="2"/>
  <c r="U6" i="2"/>
  <c r="V6" i="2"/>
  <c r="W6" i="2"/>
  <c r="X6" i="2"/>
  <c r="Y6" i="2"/>
  <c r="Z6" i="2"/>
  <c r="AA6" i="2"/>
  <c r="AB6" i="2"/>
  <c r="AC6" i="2"/>
  <c r="AD6" i="2"/>
  <c r="AE6" i="2"/>
  <c r="AF6" i="2"/>
  <c r="AG6" i="2"/>
  <c r="AH6" i="2"/>
  <c r="AI6" i="2"/>
  <c r="P7" i="2"/>
  <c r="Q7" i="2"/>
  <c r="R7" i="2"/>
  <c r="S7" i="2"/>
  <c r="T7" i="2"/>
  <c r="U7" i="2"/>
  <c r="V7" i="2"/>
  <c r="W7" i="2"/>
  <c r="X7" i="2"/>
  <c r="Y7" i="2"/>
  <c r="Z7" i="2"/>
  <c r="AA7" i="2"/>
  <c r="AB7" i="2"/>
  <c r="AC7" i="2"/>
  <c r="AD7" i="2"/>
  <c r="AE7" i="2"/>
  <c r="AF7" i="2"/>
  <c r="AG7" i="2"/>
  <c r="AH7" i="2"/>
  <c r="AI7" i="2"/>
  <c r="P8" i="2"/>
  <c r="Q8" i="2"/>
  <c r="R8" i="2"/>
  <c r="S8" i="2"/>
  <c r="T8" i="2"/>
  <c r="U8" i="2"/>
  <c r="V8" i="2"/>
  <c r="W8" i="2"/>
  <c r="X8" i="2"/>
  <c r="Y8" i="2"/>
  <c r="Z8" i="2"/>
  <c r="AA8" i="2"/>
  <c r="AB8" i="2"/>
  <c r="AC8" i="2"/>
  <c r="AD8" i="2"/>
  <c r="AE8" i="2"/>
  <c r="AF8" i="2"/>
  <c r="AG8" i="2"/>
  <c r="AH8" i="2"/>
  <c r="AI8" i="2"/>
  <c r="P9" i="2"/>
  <c r="Q9" i="2"/>
  <c r="R9" i="2"/>
  <c r="S9" i="2"/>
  <c r="T9" i="2"/>
  <c r="U9" i="2"/>
  <c r="V9" i="2"/>
  <c r="W9" i="2"/>
  <c r="X9" i="2"/>
  <c r="Y9" i="2"/>
  <c r="Z9" i="2"/>
  <c r="AA9" i="2"/>
  <c r="AB9" i="2"/>
  <c r="AC9" i="2"/>
  <c r="AD9" i="2"/>
  <c r="AE9" i="2"/>
  <c r="AF9" i="2"/>
  <c r="AG9" i="2"/>
  <c r="AH9" i="2"/>
  <c r="AI9" i="2"/>
  <c r="P10" i="2"/>
  <c r="Q10" i="2"/>
  <c r="R10" i="2"/>
  <c r="S10" i="2"/>
  <c r="T10" i="2"/>
  <c r="U10" i="2"/>
  <c r="V10" i="2"/>
  <c r="W10" i="2"/>
  <c r="X10" i="2"/>
  <c r="Y10" i="2"/>
  <c r="Z10" i="2"/>
  <c r="AA10" i="2"/>
  <c r="AB10" i="2"/>
  <c r="AC10" i="2"/>
  <c r="AD10" i="2"/>
  <c r="AE10" i="2"/>
  <c r="AF10" i="2"/>
  <c r="AG10" i="2"/>
  <c r="AH10" i="2"/>
  <c r="AI10" i="2"/>
  <c r="P11" i="2"/>
  <c r="Q11" i="2"/>
  <c r="R11" i="2"/>
  <c r="S11" i="2"/>
  <c r="T11" i="2"/>
  <c r="U11" i="2"/>
  <c r="V11" i="2"/>
  <c r="W11" i="2"/>
  <c r="X11" i="2"/>
  <c r="Y11" i="2"/>
  <c r="Z11" i="2"/>
  <c r="AA11" i="2"/>
  <c r="AB11" i="2"/>
  <c r="AC11" i="2"/>
  <c r="AD11" i="2"/>
  <c r="AE11" i="2"/>
  <c r="AF11" i="2"/>
  <c r="AG11" i="2"/>
  <c r="AH11" i="2"/>
  <c r="AI11" i="2"/>
  <c r="P12" i="2"/>
  <c r="Q12" i="2"/>
  <c r="R12" i="2"/>
  <c r="S12" i="2"/>
  <c r="T12" i="2"/>
  <c r="U12" i="2"/>
  <c r="V12" i="2"/>
  <c r="W12" i="2"/>
  <c r="X12" i="2"/>
  <c r="Y12" i="2"/>
  <c r="Z12" i="2"/>
  <c r="AA12" i="2"/>
  <c r="AB12" i="2"/>
  <c r="AC12" i="2"/>
  <c r="AD12" i="2"/>
  <c r="AE12" i="2"/>
  <c r="AF12" i="2"/>
  <c r="AG12" i="2"/>
  <c r="AH12" i="2"/>
  <c r="AI12" i="2"/>
  <c r="P13" i="2"/>
  <c r="Q13" i="2"/>
  <c r="R13" i="2"/>
  <c r="S13" i="2"/>
  <c r="T13" i="2"/>
  <c r="U13" i="2"/>
  <c r="V13" i="2"/>
  <c r="W13" i="2"/>
  <c r="X13" i="2"/>
  <c r="Y13" i="2"/>
  <c r="Z13" i="2"/>
  <c r="AA13" i="2"/>
  <c r="AB13" i="2"/>
  <c r="AC13" i="2"/>
  <c r="AD13" i="2"/>
  <c r="AE13" i="2"/>
  <c r="AF13" i="2"/>
  <c r="AG13" i="2"/>
  <c r="AH13" i="2"/>
  <c r="AI13" i="2"/>
  <c r="P14" i="2"/>
  <c r="Q14" i="2"/>
  <c r="R14" i="2"/>
  <c r="S14" i="2"/>
  <c r="T14" i="2"/>
  <c r="U14" i="2"/>
  <c r="V14" i="2"/>
  <c r="W14" i="2"/>
  <c r="X14" i="2"/>
  <c r="Y14" i="2"/>
  <c r="Z14" i="2"/>
  <c r="AA14" i="2"/>
  <c r="AB14" i="2"/>
  <c r="AC14" i="2"/>
  <c r="AD14" i="2"/>
  <c r="AE14" i="2"/>
  <c r="AF14" i="2"/>
  <c r="AG14" i="2"/>
  <c r="AH14" i="2"/>
  <c r="AI14" i="2"/>
  <c r="C3" i="2"/>
  <c r="D3" i="2"/>
  <c r="E3" i="2"/>
  <c r="F3" i="2"/>
  <c r="G3" i="2"/>
  <c r="H3" i="2"/>
  <c r="I3" i="2"/>
  <c r="J3" i="2"/>
  <c r="K3" i="2"/>
  <c r="L3" i="2"/>
  <c r="M3" i="2"/>
  <c r="N3" i="2"/>
  <c r="O3" i="2"/>
  <c r="C4" i="2"/>
  <c r="D4" i="2"/>
  <c r="E4" i="2"/>
  <c r="F4" i="2"/>
  <c r="G4" i="2"/>
  <c r="H4" i="2"/>
  <c r="I4" i="2"/>
  <c r="J4" i="2"/>
  <c r="K4" i="2"/>
  <c r="L4" i="2"/>
  <c r="M4" i="2"/>
  <c r="N4" i="2"/>
  <c r="O4" i="2"/>
  <c r="C5" i="2"/>
  <c r="D5" i="2"/>
  <c r="E5" i="2"/>
  <c r="F5" i="2"/>
  <c r="G5" i="2"/>
  <c r="H5" i="2"/>
  <c r="I5" i="2"/>
  <c r="J5" i="2"/>
  <c r="K5" i="2"/>
  <c r="L5" i="2"/>
  <c r="M5" i="2"/>
  <c r="N5" i="2"/>
  <c r="O5" i="2"/>
  <c r="C6" i="2"/>
  <c r="D6" i="2"/>
  <c r="E6" i="2"/>
  <c r="F6" i="2"/>
  <c r="G6" i="2"/>
  <c r="H6" i="2"/>
  <c r="I6" i="2"/>
  <c r="J6" i="2"/>
  <c r="K6" i="2"/>
  <c r="L6" i="2"/>
  <c r="M6" i="2"/>
  <c r="N6" i="2"/>
  <c r="O6" i="2"/>
  <c r="C7" i="2"/>
  <c r="D7" i="2"/>
  <c r="E7" i="2"/>
  <c r="F7" i="2"/>
  <c r="G7" i="2"/>
  <c r="H7" i="2"/>
  <c r="I7" i="2"/>
  <c r="J7" i="2"/>
  <c r="K7" i="2"/>
  <c r="L7" i="2"/>
  <c r="M7" i="2"/>
  <c r="N7" i="2"/>
  <c r="O7" i="2"/>
  <c r="C8" i="2"/>
  <c r="D8" i="2"/>
  <c r="E8" i="2"/>
  <c r="F8" i="2"/>
  <c r="G8" i="2"/>
  <c r="H8" i="2"/>
  <c r="I8" i="2"/>
  <c r="J8" i="2"/>
  <c r="K8" i="2"/>
  <c r="L8" i="2"/>
  <c r="M8" i="2"/>
  <c r="N8" i="2"/>
  <c r="O8" i="2"/>
  <c r="C9" i="2"/>
  <c r="D9" i="2"/>
  <c r="E9" i="2"/>
  <c r="F9" i="2"/>
  <c r="G9" i="2"/>
  <c r="H9" i="2"/>
  <c r="I9" i="2"/>
  <c r="J9" i="2"/>
  <c r="K9" i="2"/>
  <c r="L9" i="2"/>
  <c r="M9" i="2"/>
  <c r="N9" i="2"/>
  <c r="O9" i="2"/>
  <c r="C10" i="2"/>
  <c r="D10" i="2"/>
  <c r="E10" i="2"/>
  <c r="F10" i="2"/>
  <c r="G10" i="2"/>
  <c r="H10" i="2"/>
  <c r="I10" i="2"/>
  <c r="J10" i="2"/>
  <c r="K10" i="2"/>
  <c r="L10" i="2"/>
  <c r="M10" i="2"/>
  <c r="N10" i="2"/>
  <c r="O10" i="2"/>
  <c r="C11" i="2"/>
  <c r="D11" i="2"/>
  <c r="E11" i="2"/>
  <c r="F11" i="2"/>
  <c r="G11" i="2"/>
  <c r="H11" i="2"/>
  <c r="I11" i="2"/>
  <c r="J11" i="2"/>
  <c r="K11" i="2"/>
  <c r="L11" i="2"/>
  <c r="M11" i="2"/>
  <c r="N11" i="2"/>
  <c r="O11" i="2"/>
  <c r="C12" i="2"/>
  <c r="D12" i="2"/>
  <c r="E12" i="2"/>
  <c r="F12" i="2"/>
  <c r="G12" i="2"/>
  <c r="H12" i="2"/>
  <c r="I12" i="2"/>
  <c r="J12" i="2"/>
  <c r="K12" i="2"/>
  <c r="L12" i="2"/>
  <c r="M12" i="2"/>
  <c r="N12" i="2"/>
  <c r="O12" i="2"/>
  <c r="C13" i="2"/>
  <c r="D13" i="2"/>
  <c r="E13" i="2"/>
  <c r="F13" i="2"/>
  <c r="G13" i="2"/>
  <c r="H13" i="2"/>
  <c r="I13" i="2"/>
  <c r="J13" i="2"/>
  <c r="K13" i="2"/>
  <c r="L13" i="2"/>
  <c r="M13" i="2"/>
  <c r="N13" i="2"/>
  <c r="O13" i="2"/>
  <c r="C14" i="2"/>
  <c r="D14" i="2"/>
  <c r="E14" i="2"/>
  <c r="F14" i="2"/>
  <c r="G14" i="2"/>
  <c r="H14" i="2"/>
  <c r="I14" i="2"/>
  <c r="J14" i="2"/>
  <c r="K14" i="2"/>
  <c r="L14" i="2"/>
  <c r="M14" i="2"/>
  <c r="N14" i="2"/>
  <c r="O14" i="2"/>
  <c r="B4" i="2"/>
  <c r="B5" i="2"/>
  <c r="B6" i="2"/>
  <c r="B7" i="2"/>
  <c r="B8" i="2"/>
  <c r="B9" i="2"/>
  <c r="B10" i="2"/>
  <c r="B11" i="2"/>
  <c r="B12" i="2"/>
  <c r="B13" i="2"/>
  <c r="B14" i="2"/>
  <c r="B3" i="2"/>
  <c r="J293" i="3" l="1"/>
  <c r="I293" i="3"/>
  <c r="H293" i="3"/>
  <c r="F293" i="3"/>
  <c r="P293" i="3"/>
  <c r="G287" i="3" l="1"/>
  <c r="G285" i="3"/>
  <c r="H285" i="3"/>
  <c r="H287" i="3"/>
  <c r="C287" i="3"/>
  <c r="H286" i="3"/>
  <c r="G286" i="3"/>
  <c r="E286" i="3"/>
  <c r="C286" i="3"/>
  <c r="D103" i="3" l="1"/>
  <c r="D287" i="3" s="1"/>
  <c r="D106" i="3"/>
  <c r="E106" i="3"/>
  <c r="D107" i="3"/>
  <c r="E108" i="3"/>
  <c r="F103" i="3"/>
  <c r="F287" i="3" s="1"/>
  <c r="F106" i="3"/>
  <c r="C109" i="3"/>
  <c r="E105" i="3"/>
  <c r="D105" i="3"/>
  <c r="C105" i="3"/>
  <c r="D197" i="3" l="1"/>
  <c r="F195" i="3"/>
  <c r="D195" i="3"/>
  <c r="C195" i="3"/>
  <c r="E194" i="3"/>
  <c r="E287" i="3" s="1"/>
</calcChain>
</file>

<file path=xl/sharedStrings.xml><?xml version="1.0" encoding="utf-8"?>
<sst xmlns="http://schemas.openxmlformats.org/spreadsheetml/2006/main" count="438" uniqueCount="287">
  <si>
    <t>PMCCS Policy Mandated Capacity Construction Schedule</t>
  </si>
  <si>
    <t>Source:</t>
  </si>
  <si>
    <t>None (this variable is intended to be user-specified)</t>
  </si>
  <si>
    <t>Note:</t>
  </si>
  <si>
    <t>You may use this variable to specify the electricity generating capacity</t>
  </si>
  <si>
    <t>in MW that will be built each year in the policy case when the</t>
  </si>
  <si>
    <t>Year</t>
  </si>
  <si>
    <t>nuclear (MW)</t>
  </si>
  <si>
    <t>hydro (MW)</t>
  </si>
  <si>
    <t>solar PV (MW)</t>
  </si>
  <si>
    <t>solar thermal (MW)</t>
  </si>
  <si>
    <t>biomass (MW)</t>
  </si>
  <si>
    <t>policy is enabled.</t>
  </si>
  <si>
    <t>"Boolean Use Non BAU Mandated Capacity Construction Schedule"</t>
  </si>
  <si>
    <t>natural gas nonpeaker (MW)</t>
  </si>
  <si>
    <t>geothermal (MW)</t>
  </si>
  <si>
    <t>petroleum (MW)</t>
  </si>
  <si>
    <t>natural gas peaker (MW)</t>
  </si>
  <si>
    <t>hard coal (MW)</t>
  </si>
  <si>
    <t>onshore wind (MW)</t>
  </si>
  <si>
    <t>offshore wind (MW)</t>
  </si>
  <si>
    <t>coal to gas conversions (MW)</t>
  </si>
  <si>
    <t>Sundance Unit 3, will be temporarily mothballed on April 1, 2018 for a period of up to two years</t>
  </si>
  <si>
    <t>Sundance Unit 5, will be temporarily mothballed on April 1, 2018 for a period of up to one year</t>
  </si>
  <si>
    <t>Sundance Unit 4, will be temporarily mothballed on April 1, 2019 for a period of up to two years.</t>
  </si>
  <si>
    <t>On April 19, 2017, the Company announced that it would retire Sundance Unit 1 and mothball Sundance Unit 2, effective January 1, 2018.  Sundance Unit 2 will also be available to return to service in 2020</t>
  </si>
  <si>
    <t>https://business.financialpost.com/commodities/energy/alberta-could-be-coal-free-years-ahead-of-deadline-as-atco-plans-transition-to-natural-gas-by-2020</t>
  </si>
  <si>
    <t>http://www.transalta.com/newsroom/news-releases/transalta-announces-accelerated-transition-clean-energy/</t>
  </si>
  <si>
    <t xml:space="preserve">Source: </t>
  </si>
  <si>
    <t>Sundance 3</t>
  </si>
  <si>
    <t>AB</t>
  </si>
  <si>
    <t>Sundance 4</t>
  </si>
  <si>
    <t>Sundance 5</t>
  </si>
  <si>
    <t>Sundance 6</t>
  </si>
  <si>
    <t>Keephills 1</t>
  </si>
  <si>
    <t>Keephills 2</t>
  </si>
  <si>
    <t>Battle River 4</t>
  </si>
  <si>
    <t>Battle River 5</t>
  </si>
  <si>
    <t>Sheerness 1</t>
  </si>
  <si>
    <t>Sheerness 2</t>
  </si>
  <si>
    <t>TransAlta</t>
  </si>
  <si>
    <t>ATCO</t>
  </si>
  <si>
    <t>Unit</t>
  </si>
  <si>
    <t>Owner</t>
  </si>
  <si>
    <t>Province</t>
  </si>
  <si>
    <t>Capacity (MW)</t>
  </si>
  <si>
    <t>Other information (but not accounted for in the model currently)</t>
  </si>
  <si>
    <t>Coal-to-gas conversion information</t>
  </si>
  <si>
    <t>Assumptions</t>
  </si>
  <si>
    <t>TransAlta converts Sundance 3,4,5 on January 1, 2022</t>
  </si>
  <si>
    <t>TransAlta converts Sundance 6 and Keephills 1,2 on January 1, 2023</t>
  </si>
  <si>
    <t>Supporting data</t>
  </si>
  <si>
    <t>Data on coal plants to be converted</t>
  </si>
  <si>
    <t>https://www.aeso.ca/assets/Uploads/AESO-Dispatchable-Renewables-Storage-Report-May2018.pdf</t>
  </si>
  <si>
    <t>pdf page 100</t>
  </si>
  <si>
    <t>Onshore wind information</t>
  </si>
  <si>
    <t>Alberta Electric System Operator, Dispatchable Renewables and Energy Storage, 2018</t>
  </si>
  <si>
    <t>Assume a steady annual capacity increase to meet 6,200 MW of additional capacity over 2019-2029</t>
  </si>
  <si>
    <t>Solar PV information</t>
  </si>
  <si>
    <t>National coal-phase out by December 31, 2029. Official document released by January 2019: no coal plant without CCS will be operating after 2030 unless equivalency agreements are signed later</t>
  </si>
  <si>
    <t>https://www.alberta.ca/renewable-electricity-program-overview.aspx</t>
  </si>
  <si>
    <t>https://www.aeso.ca/market/renewable-electricity-program/</t>
  </si>
  <si>
    <t>Renewable Electricity Program in Alberta:</t>
  </si>
  <si>
    <t>Alberta</t>
  </si>
  <si>
    <t>Saskatchewan</t>
  </si>
  <si>
    <t>"[SaskPower] also recently awarded the first 10 MW solar project that is expected to be in service by the end of 2019."</t>
  </si>
  <si>
    <t>Source: https://www.saskpower.com/about-us/media-information/news-releases/2030-emission-reduction-goal-progressing</t>
  </si>
  <si>
    <t>It's assumed this is solar PV technology, coming online on Jan 1, 2020.</t>
  </si>
  <si>
    <t>"Potentia Renewables to build 200 megawatt Wind Power Facility near Assiniboia" to be in serviced as early as 2021</t>
  </si>
  <si>
    <t>https://www.saskpower.com/about-us/media-information/news-releases/potentia-renewables-to-build-200-megawatt-wind-power-facility-near-assiniboia</t>
  </si>
  <si>
    <t>https://www.saskpower.com/about-us/media-information/news-releases/2018/03/new-site-selected-for-wind-project-expected-in-service-in-2020</t>
  </si>
  <si>
    <t>Solar</t>
  </si>
  <si>
    <t>MW</t>
  </si>
  <si>
    <t>National</t>
  </si>
  <si>
    <t>Actual capacity additions to date according to CanWEA</t>
  </si>
  <si>
    <t>Capacity additions (MW)</t>
  </si>
  <si>
    <t>QC</t>
  </si>
  <si>
    <t>ON</t>
  </si>
  <si>
    <t>NB</t>
  </si>
  <si>
    <t>BC</t>
  </si>
  <si>
    <t>NS</t>
  </si>
  <si>
    <t>Total</t>
  </si>
  <si>
    <t>Source: https://canwea.ca/wp-content/uploads/2019/01/canwea-installedcapacity.pdf</t>
  </si>
  <si>
    <t>All technologies</t>
  </si>
  <si>
    <t>From Stats Can</t>
  </si>
  <si>
    <t>Type of electricity generation1</t>
  </si>
  <si>
    <t>2017 addition (calculated)</t>
  </si>
  <si>
    <t>Kilowatts</t>
  </si>
  <si>
    <t>Total installed capacity 2</t>
  </si>
  <si>
    <t>Hydraulic turbine 3</t>
  </si>
  <si>
    <t>Wind power turbine 4</t>
  </si>
  <si>
    <t>Tidal power turbine 5</t>
  </si>
  <si>
    <t>Solar power 6</t>
  </si>
  <si>
    <t>Total thermal</t>
  </si>
  <si>
    <t>Conventional steam turbine 7</t>
  </si>
  <si>
    <t>Nuclear steam turbine 8</t>
  </si>
  <si>
    <t>Combustion turbine 9</t>
  </si>
  <si>
    <t>Internal combustion turbine 10</t>
  </si>
  <si>
    <t>Note: the value from Stats Can is different than the value from CanWEA regarding Onshore Wind. I believe CanWEA's data is more accurate because it is accounted project by project - Vincent Morales, 21 May 2019</t>
  </si>
  <si>
    <t>Source: Stats Can, Table: 25-10-0022-01 (formerly CANSIM  127-0009): https://www150.statcan.gc.ca/t1/tbl1/en/tv.action?pid=2510002201</t>
  </si>
  <si>
    <t>Date: April 23, 2019. Source: https://www.saskpower.com/about-us/media-information/news-releases/saskpowers-next-utility-scale-solar-project-moves-to-rfp-phase</t>
  </si>
  <si>
    <t>It's assumed this is solar PV technology, coming online on Jan 1, 2022.</t>
  </si>
  <si>
    <t>Announcement of the successful proponent is expected in early 2020, and the project is expected to be in-service as early as December 2021. 10 MW</t>
  </si>
  <si>
    <t>Summary - Capacity addition in SK (MW)</t>
  </si>
  <si>
    <t>Solar PV</t>
  </si>
  <si>
    <t>Onshore wind</t>
  </si>
  <si>
    <t>January 05, 2017: "SaskPower and Algonquin Power have agreed on a change of location for a 177 megawatt (MW) wind project to the Blue Hills area which is located between Herbert and Neidpath in southwest Saskatchewan." to be in service in 2020</t>
  </si>
  <si>
    <t>Given it says as early as 2021, assuming it's late 2021. Therefore, assuming 2022 here</t>
  </si>
  <si>
    <t>Manitoba</t>
  </si>
  <si>
    <t>Hydro</t>
  </si>
  <si>
    <t>Announced for 2021, assuming that it's late 2021. Therefore, assuming 2022.</t>
  </si>
  <si>
    <t>Source: https://www.hydro.mb.ca/projects/keeyask/</t>
  </si>
  <si>
    <t>The Keeyask Project is a 695-megawatt (MW) hydroelectric generating station, When completed in 2021, it will add approximately 4,400 gigawatt-hours of renewable electricity per year to Manitoba Hydro’s total supply</t>
  </si>
  <si>
    <t>Ontario</t>
  </si>
  <si>
    <t>New and Retired Generation Since the IESO Market Opened in May 2002</t>
  </si>
  <si>
    <t>Amherst Island Wind</t>
  </si>
  <si>
    <t>74 MW </t>
  </si>
  <si>
    <t> North Kent Wind 1</t>
  </si>
  <si>
    <t>99.1 MW </t>
  </si>
  <si>
    <t> Belle River Wind</t>
  </si>
  <si>
    <t>100 MW</t>
  </si>
  <si>
    <t> Namewaminikan Hydro</t>
  </si>
  <si>
    <t>10 MW</t>
  </si>
  <si>
    <t>Thunder Bay Generating Station</t>
  </si>
  <si>
    <t> -153 MW</t>
  </si>
  <si>
    <t> Fort Frances Unit</t>
  </si>
  <si>
    <t> -47 MW</t>
  </si>
  <si>
    <t>Niagara Region Wind Farm</t>
  </si>
  <si>
    <t> 230 MW</t>
  </si>
  <si>
    <t> Peter Sutherland Senior Generating Station</t>
  </si>
  <si>
    <t> 29 MW</t>
  </si>
  <si>
    <t> South Gate Solar</t>
  </si>
  <si>
    <t> 50 MW</t>
  </si>
  <si>
    <t> Windsor Solar</t>
  </si>
  <si>
    <t> Greenfield South (Green Electron Power)</t>
  </si>
  <si>
    <t> 334 MW</t>
  </si>
  <si>
    <t>Bow Lake Phase 1 and 2b</t>
  </si>
  <si>
    <t>60 MW</t>
  </si>
  <si>
    <t xml:space="preserve">2020 Q1 </t>
  </si>
  <si>
    <t>Romney Wind Energy Center</t>
  </si>
  <si>
    <t> 60 MW</t>
  </si>
  <si>
    <t xml:space="preserve">2019 Q4 </t>
  </si>
  <si>
    <t>Nation Rise</t>
  </si>
  <si>
    <t> 100 MW</t>
  </si>
  <si>
    <t xml:space="preserve">2019 Q3 </t>
  </si>
  <si>
    <t>Henvey Inlet Wind Farm</t>
  </si>
  <si>
    <t> 300 MW</t>
  </si>
  <si>
    <t xml:space="preserve">2019 Q2 </t>
  </si>
  <si>
    <t>Napanee Generating Station</t>
  </si>
  <si>
    <t>985 MW</t>
  </si>
  <si>
    <t>Loyalist Solar</t>
  </si>
  <si>
    <t> 54 MW</t>
  </si>
  <si>
    <t xml:space="preserve">2019 Q1 </t>
  </si>
  <si>
    <t>Nanticoke Solar</t>
  </si>
  <si>
    <t>44 MW</t>
  </si>
  <si>
    <t>Yellow Falls Generating Station</t>
  </si>
  <si>
    <t> 16 MW</t>
  </si>
  <si>
    <t>Source: http://www.ieso.ca/Power-Data/Supply-Overview/Transmission-Connected-Generation</t>
  </si>
  <si>
    <t>Combined-cycle NG</t>
  </si>
  <si>
    <t>Biomass</t>
  </si>
  <si>
    <t>Note: 2019 Q3-Q4  is assumed 2020</t>
  </si>
  <si>
    <t>Natural gas non-peaker</t>
  </si>
  <si>
    <t xml:space="preserve"> Cancelled assumption: Addition of 6,200 MW of onshore wind in Alberta between 2019 and 2029 to meet 30% renewables target by 2030:</t>
  </si>
  <si>
    <t>763.7 MW added by June 31, 2021 as result of Round 2 &amp; 3 of the Renewable Electricity Program</t>
  </si>
  <si>
    <t>Coal</t>
  </si>
  <si>
    <t>Cogeneration</t>
  </si>
  <si>
    <t>Source: Historical CSD Page Updates, AESO: https://www.aeso.ca/assets/Uploads/Historical-CSD-Page-Updates-2019-05-01.pdf</t>
  </si>
  <si>
    <t>Waste heat (NG)</t>
  </si>
  <si>
    <t>Date</t>
  </si>
  <si>
    <t>Technology</t>
  </si>
  <si>
    <t>Capacity change (MW)</t>
  </si>
  <si>
    <t>NG non-peaking (CC)</t>
  </si>
  <si>
    <t>NG Peaker</t>
  </si>
  <si>
    <t>Source: Long term adequacy metrics, AESO, May 2019: https://www.aeso.ca/market/market-and-system-reporting/long-term-adequacy-metrics/</t>
  </si>
  <si>
    <t>595.6 MW added (by the end of 2019) in 2020 as result of Round 1 of the Renewable Electricity Program (REP 1)</t>
  </si>
  <si>
    <t>Wind</t>
  </si>
  <si>
    <t>*counted as biomass</t>
  </si>
  <si>
    <t>NG peaker</t>
  </si>
  <si>
    <t xml:space="preserve">Generation Projects under Construction </t>
  </si>
  <si>
    <t>*part of REP 1 (595.6 MW total)</t>
  </si>
  <si>
    <t>Final</t>
  </si>
  <si>
    <t>Fall 2020</t>
  </si>
  <si>
    <t>http://muskratfalls.nalcorenergy.com/project-overview/muskrat-falls-hydroelectric-generation-facility/</t>
  </si>
  <si>
    <t>Source</t>
  </si>
  <si>
    <t>Site C - BC Hydro</t>
  </si>
  <si>
    <t>http://sitecproject.com/faq</t>
  </si>
  <si>
    <t>Romaine-3 - Hydro QC</t>
  </si>
  <si>
    <t>Romaine-4 - Hydro QC</t>
  </si>
  <si>
    <t>https://www.hydroquebec.com/romaine/</t>
  </si>
  <si>
    <t>by 2020</t>
  </si>
  <si>
    <t>2017 Integrated Resource Plan: https://www.nbpower.com/media/772015/nb-power-2017-irp-public-english.pdf</t>
  </si>
  <si>
    <t>Locally Owned Renewable Energy Projects - NB Power</t>
  </si>
  <si>
    <t>Muskrat falls</t>
  </si>
  <si>
    <t>Keephills 3</t>
  </si>
  <si>
    <t>TransAlta converts Keephills 3 on January 1, 2024</t>
  </si>
  <si>
    <t>https://www.drumhellermail.com/news/31620-atco-applies-to-convert-sheerness-to-natural-gas</t>
  </si>
  <si>
    <t>https://transalta.com/wp-content/uploads/2019/01/TransAlta-Investor-Presentation_-Jan-2019-Final.pdf</t>
  </si>
  <si>
    <t>ATCO Coal to gas conversions</t>
  </si>
  <si>
    <t>Sheerness conversion</t>
  </si>
  <si>
    <t>TransAlta newsletter from Feb 2019</t>
  </si>
  <si>
    <t>https://transalta.com/wp-content/uploads/2019/02/CTG_Newsletter_No.2_February-2019.pdf</t>
  </si>
  <si>
    <t>HR Milner schedule</t>
  </si>
  <si>
    <t>https://www.maximpowercorp.com/hr-milner-generating-station/</t>
  </si>
  <si>
    <t>MAXIM currently anticipates that it will continue to be permitted to run HR Milner at full capacity to December 31, 2019 as a dual fuel-fired facility and at a 9% capacity factor for the subsequent 10 years subject to utilizing coal for a portion of the fuel source each year</t>
  </si>
  <si>
    <t>Co-firing biomass at Genesee (upgrade date not announced)</t>
  </si>
  <si>
    <t>https://www.capitalpower.com/generationportfolio/CA/Genesee/Pages/default.aspx</t>
  </si>
  <si>
    <t>Genessee 2 upgrade to co-fire biomass</t>
  </si>
  <si>
    <t>https://www.eralberta.ca/projects/details/genesee-wood-waste-biomass-co-firing-project/</t>
  </si>
  <si>
    <t>Sundance 2: final retirement on Dec 31, 2017</t>
  </si>
  <si>
    <t>https://transalta.com/newsroom/news-releases/transalta-announces-retirement-sundance-unit-2/</t>
  </si>
  <si>
    <t>Sun 3 and 5: mothballing until Nov 2021</t>
  </si>
  <si>
    <t>https://transalta.com/newsroom/news-releases/transalta-announces-regulatory-approval-to-extend-the-mothballing-of-certain-sundance-units/</t>
  </si>
  <si>
    <t>ATCO conversions (extra info)</t>
  </si>
  <si>
    <t>https://www.tsinetwork.ca/daily-advice/value-stocks/plant-conversions-help-lift-its-earnings-dividend/</t>
  </si>
  <si>
    <t>In 2018, the company converted unit 4 of its Battle River plant to use half coal and half gas. It’s also converting unit 5 at that facility to burn 100% gas by the end of 2019 and is evaluating plans to convert the remaining units. In addition, Canadian Utilities plans to convert its Sheerness plant to run on natural gas. The company expects to complete that project in the second quarter of 2022.</t>
  </si>
  <si>
    <t>ATCO 2018 Investor day presentation</t>
  </si>
  <si>
    <t>https://www.atco.com/en-ca/about-us/investors/events-presentations.html</t>
  </si>
  <si>
    <t>For Battle River: Partial conversion (50%) completed on BR4 Mar 2018. Proceeding with “Dual Fuel” conversion of BR5 with commercial operation date (COD) of Dec 2019. Proceeding with increasing natural gas interconnection to the site to support the conversion work with COD Nov 2019 with firm gas transport commitment for Nov 2021. _x000D_
For Sheerness: Proceeding with increasing natural gas interconnection to the site with COD Nov 2019 and firm natural gas transport commitment for Apr 2022. Pursuing the opportunity of “Dual Fuel” conversion of both units to align with natural gas transport commitment or earlier</t>
  </si>
  <si>
    <t>TransAlta 2018 Investor presentation</t>
  </si>
  <si>
    <t>Equivalent of Sundance 3-6, Keephills 1-2 converted by 2022</t>
  </si>
  <si>
    <t>Capital Power 2018 Annual Report</t>
  </si>
  <si>
    <t xml:space="preserve">https://www.capitalpower.com/InvestorRelations/FinancialReporting/Other_Documents/2018%20Annual%20Report.pdf </t>
  </si>
  <si>
    <t xml:space="preserve">Genesee contracted physical natural gas capacity During the second quarter of 2018, Capital Power secured additional physical natural gas delivery capacity for the Genesee site. This capacity is expected to enable increased natural gas co-firing as early as 2020 and allows for full conversion to natural gas as early as 2020. </t>
  </si>
  <si>
    <t>Capital Power 2017 Sustainability report</t>
  </si>
  <si>
    <t xml:space="preserve">https://www.capitalpower.com/sustainability/Documents/2017%20Corporate%20Sustainability%20Report.pdf#page=44 </t>
  </si>
  <si>
    <t>About Genesee: Low natural gas prices have allowed for opportunistic co-firing to date and we are on track to bring significant natural gas to the site by 2020 to support full  gas conversion by 2030</t>
  </si>
  <si>
    <t>ATCO converts Sheerness 1,2 in 2022 (Q2 2022)</t>
  </si>
  <si>
    <t>ATCO converts Battle River 5 on January 1, 2020</t>
  </si>
  <si>
    <t>Capital Power converts Genesee 1,2,3 in 2030</t>
  </si>
  <si>
    <t>Document</t>
  </si>
  <si>
    <t>Notes</t>
  </si>
  <si>
    <t>Genesee 2</t>
  </si>
  <si>
    <t>Genesee 1</t>
  </si>
  <si>
    <t>Genesee 3</t>
  </si>
  <si>
    <t>Capital Power</t>
  </si>
  <si>
    <t>Unit name</t>
  </si>
  <si>
    <t>Year commissioned</t>
  </si>
  <si>
    <t>Updated retirement schedule</t>
  </si>
  <si>
    <t>Details</t>
  </si>
  <si>
    <t>Battle River 3</t>
  </si>
  <si>
    <t>2012 Federal regulation</t>
  </si>
  <si>
    <t>Trenton 5</t>
  </si>
  <si>
    <t>If no further equvalency agreements, source below</t>
  </si>
  <si>
    <t>Sundance 1</t>
  </si>
  <si>
    <t>Early retirement</t>
  </si>
  <si>
    <t>Boundary Dam 4</t>
  </si>
  <si>
    <t>SK</t>
  </si>
  <si>
    <t>CEPA (see below)</t>
  </si>
  <si>
    <t>HR Milner 1</t>
  </si>
  <si>
    <t>Runs at 9% C.F. after</t>
  </si>
  <si>
    <t>Sundance 2</t>
  </si>
  <si>
    <t>Final retirement</t>
  </si>
  <si>
    <t>Point Tupper 1</t>
  </si>
  <si>
    <t>Boundary Dam 5</t>
  </si>
  <si>
    <t>2012 Federal regulation, partial conversion (50% NG) completed in March 2018</t>
  </si>
  <si>
    <t>2018*</t>
  </si>
  <si>
    <t>Mothballed on April 1, 2018 for up until November 1, 2021. Coal to gas conversion in 2020-2023 by TransAlta</t>
  </si>
  <si>
    <t>2019*</t>
  </si>
  <si>
    <t>Mothballed on April 1, 2019 for up to 2 years. Coal to gas conversion in 2020-2023 by TransAlta</t>
  </si>
  <si>
    <t>Boundary Dam 6</t>
  </si>
  <si>
    <t>Lingan 1</t>
  </si>
  <si>
    <t>If equvalency agreements not in effect, source below</t>
  </si>
  <si>
    <t>Coal to gas conversion by TransAlta in 2020-2023</t>
  </si>
  <si>
    <t>Lingan 2</t>
  </si>
  <si>
    <t>10 Year System Outlook – 2017 Report from NS Power (see source below, Figure 8)</t>
  </si>
  <si>
    <t>Poplar River 2</t>
  </si>
  <si>
    <t>Lingan 3</t>
  </si>
  <si>
    <t>2018/9 Federal regulation</t>
  </si>
  <si>
    <t>Poplar River 1</t>
  </si>
  <si>
    <t>Lingan 4</t>
  </si>
  <si>
    <t>Coal to gas conversion ATCO between 2020 and 2022</t>
  </si>
  <si>
    <t>Trenton 6</t>
  </si>
  <si>
    <t>Shand 1</t>
  </si>
  <si>
    <t>Belledune 1</t>
  </si>
  <si>
    <t>Point Aconi 1</t>
  </si>
  <si>
    <t>All technologies - 2017</t>
  </si>
  <si>
    <t>No additions. Check calendar above for retirements</t>
  </si>
  <si>
    <t>HR Milner, Battle River 3,4 retire and do not convert</t>
  </si>
  <si>
    <t>Not modelling the fact that certain coal plants are proceeding with "dual fuel" (biomass for Genesee 2, natural gas for Battle River 4,5, and Genesee 1,2,3</t>
  </si>
  <si>
    <t>Big projects and others</t>
  </si>
  <si>
    <t>Coal - Retirement schedule</t>
  </si>
  <si>
    <t>Source: Canadian coal-fired electricity grid - RIAS 2018, internal Google sheet</t>
  </si>
  <si>
    <t>Coal in NS - Sources</t>
  </si>
  <si>
    <t>http://oasis.nspower.ca/site/media/oasis/20160630%20NSPI%20to%20UARB%2010%20Year%20System%20Outlook%20Report.pdf</t>
  </si>
  <si>
    <t>http://oasis.nspower.ca/site/media/oasis/20170630%20NSPI%20to%20UARB%2010%20Year%20System%20Outlook%202017%20Report.pdf</t>
  </si>
  <si>
    <t>This mandated capacity construction schedule lists all clean-electricity projects on the books as of May 2019.</t>
  </si>
  <si>
    <t>When activated, this lever is used to force the construction of this capacity, independently from other policy levers – acting as a floor.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</si>
</sst>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sz val="18"/>
      <color theme="1"/>
      <name val="Calibri"/>
      <family val="2"/>
      <scheme val="minor"/>
    </font>
    <font>
      <sz val="18"/>
      <color theme="0"/>
      <name val="Calibri"/>
      <family val="2"/>
      <scheme val="minor"/>
    </font>
    <font>
      <sz val="11"/>
      <color theme="0"/>
      <name val="Calibri"/>
      <family val="2"/>
      <scheme val="minor"/>
    </font>
    <font>
      <sz val="14"/>
      <color rgb="FF1F2C33"/>
      <name val="Helvetica Neue"/>
      <family val="2"/>
    </font>
    <font>
      <i/>
      <sz val="11"/>
      <color theme="1"/>
      <name val="Calibri"/>
      <family val="2"/>
      <scheme val="minor"/>
    </font>
    <font>
      <u/>
      <sz val="11"/>
      <color theme="10"/>
      <name val="Calibri"/>
      <family val="2"/>
      <scheme val="minor"/>
    </font>
    <font>
      <sz val="12"/>
      <color rgb="FF000000"/>
      <name val="Arial"/>
      <family val="2"/>
    </font>
    <font>
      <sz val="11"/>
      <color rgb="FF333333"/>
      <name val="&amp;quot"/>
    </font>
    <font>
      <sz val="22"/>
      <color rgb="FF333333"/>
      <name val="Inherit"/>
    </font>
    <font>
      <strike/>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1"/>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EFEFEF"/>
      </left>
      <right style="medium">
        <color rgb="FFEFEFEF"/>
      </right>
      <top style="medium">
        <color rgb="FFEFEFEF"/>
      </top>
      <bottom style="medium">
        <color rgb="FFEFEFEF"/>
      </bottom>
      <diagonal/>
    </border>
    <border>
      <left/>
      <right/>
      <top/>
      <bottom style="medium">
        <color rgb="FFD7D7D7"/>
      </bottom>
      <diagonal/>
    </border>
  </borders>
  <cellStyleXfs count="2">
    <xf numFmtId="0" fontId="0" fillId="0" borderId="0"/>
    <xf numFmtId="0" fontId="7" fillId="0" borderId="0" applyNumberFormat="0" applyFill="0" applyBorder="0" applyAlignment="0" applyProtection="0"/>
  </cellStyleXfs>
  <cellXfs count="23">
    <xf numFmtId="0" fontId="0" fillId="0" borderId="0" xfId="0"/>
    <xf numFmtId="0" fontId="1" fillId="0" borderId="0" xfId="0" applyFont="1"/>
    <xf numFmtId="0" fontId="0" fillId="2" borderId="1" xfId="0" applyFill="1" applyBorder="1"/>
    <xf numFmtId="0" fontId="0" fillId="0" borderId="2" xfId="0" applyBorder="1"/>
    <xf numFmtId="0" fontId="0" fillId="0" borderId="3" xfId="0" applyBorder="1"/>
    <xf numFmtId="0" fontId="0" fillId="0" borderId="4" xfId="0" applyBorder="1"/>
    <xf numFmtId="0" fontId="2" fillId="0" borderId="0" xfId="0" applyFont="1"/>
    <xf numFmtId="0" fontId="3" fillId="3" borderId="0" xfId="0" applyFont="1" applyFill="1"/>
    <xf numFmtId="0" fontId="4" fillId="3" borderId="0" xfId="0" applyFont="1" applyFill="1"/>
    <xf numFmtId="0" fontId="5" fillId="0" borderId="0" xfId="0" applyFont="1"/>
    <xf numFmtId="0" fontId="0" fillId="0" borderId="1" xfId="0" applyBorder="1"/>
    <xf numFmtId="3" fontId="0" fillId="0" borderId="1" xfId="0" applyNumberFormat="1" applyBorder="1"/>
    <xf numFmtId="3" fontId="6" fillId="0" borderId="1" xfId="0" applyNumberFormat="1" applyFont="1" applyBorder="1"/>
    <xf numFmtId="0" fontId="6" fillId="0" borderId="1" xfId="0" applyFont="1" applyBorder="1"/>
    <xf numFmtId="0" fontId="7" fillId="0" borderId="0" xfId="1"/>
    <xf numFmtId="0" fontId="8" fillId="0" borderId="0" xfId="0" applyFont="1"/>
    <xf numFmtId="0" fontId="7" fillId="0" borderId="5" xfId="1" applyBorder="1" applyAlignment="1">
      <alignment horizontal="left" vertical="center" wrapText="1"/>
    </xf>
    <xf numFmtId="0" fontId="9" fillId="0" borderId="6" xfId="0" applyFont="1" applyBorder="1" applyAlignment="1">
      <alignment vertical="top" wrapText="1" indent="1"/>
    </xf>
    <xf numFmtId="0" fontId="10" fillId="0" borderId="0" xfId="0" applyFont="1" applyAlignment="1">
      <alignment horizontal="left" vertical="center"/>
    </xf>
    <xf numFmtId="0" fontId="11" fillId="0" borderId="0" xfId="0" applyFont="1"/>
    <xf numFmtId="14" fontId="0" fillId="0" borderId="0" xfId="0" applyNumberFormat="1"/>
    <xf numFmtId="0" fontId="0" fillId="0" borderId="0" xfId="0" applyAlignment="1"/>
    <xf numFmtId="0" fontId="1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gif"/><Relationship Id="rId1" Type="http://schemas.openxmlformats.org/officeDocument/2006/relationships/image" Target="../media/image1.gif"/><Relationship Id="rId5" Type="http://schemas.openxmlformats.org/officeDocument/2006/relationships/image" Target="../media/image5.gif"/><Relationship Id="rId4" Type="http://schemas.openxmlformats.org/officeDocument/2006/relationships/image" Target="../media/image4.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171</xdr:row>
      <xdr:rowOff>0</xdr:rowOff>
    </xdr:from>
    <xdr:to>
      <xdr:col>1</xdr:col>
      <xdr:colOff>209550</xdr:colOff>
      <xdr:row>171</xdr:row>
      <xdr:rowOff>209550</xdr:rowOff>
    </xdr:to>
    <xdr:pic>
      <xdr:nvPicPr>
        <xdr:cNvPr id="8" name="Picture 7" descr="Wind Icon">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28079700"/>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172</xdr:row>
      <xdr:rowOff>0</xdr:rowOff>
    </xdr:from>
    <xdr:to>
      <xdr:col>1</xdr:col>
      <xdr:colOff>209550</xdr:colOff>
      <xdr:row>172</xdr:row>
      <xdr:rowOff>209550</xdr:rowOff>
    </xdr:to>
    <xdr:pic>
      <xdr:nvPicPr>
        <xdr:cNvPr id="9" name="Picture 8" descr="Wind Icon">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28632150"/>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173</xdr:row>
      <xdr:rowOff>0</xdr:rowOff>
    </xdr:from>
    <xdr:to>
      <xdr:col>1</xdr:col>
      <xdr:colOff>209550</xdr:colOff>
      <xdr:row>173</xdr:row>
      <xdr:rowOff>209550</xdr:rowOff>
    </xdr:to>
    <xdr:pic>
      <xdr:nvPicPr>
        <xdr:cNvPr id="10" name="Picture 9" descr="Wind Icon">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29184600"/>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174</xdr:row>
      <xdr:rowOff>0</xdr:rowOff>
    </xdr:from>
    <xdr:to>
      <xdr:col>1</xdr:col>
      <xdr:colOff>209550</xdr:colOff>
      <xdr:row>174</xdr:row>
      <xdr:rowOff>209550</xdr:rowOff>
    </xdr:to>
    <xdr:pic>
      <xdr:nvPicPr>
        <xdr:cNvPr id="11" name="Picture 10" descr="Hydro Icon">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0550" y="29737050"/>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175</xdr:row>
      <xdr:rowOff>0</xdr:rowOff>
    </xdr:from>
    <xdr:to>
      <xdr:col>1</xdr:col>
      <xdr:colOff>209550</xdr:colOff>
      <xdr:row>175</xdr:row>
      <xdr:rowOff>209550</xdr:rowOff>
    </xdr:to>
    <xdr:pic>
      <xdr:nvPicPr>
        <xdr:cNvPr id="12" name="Picture 11" descr="Biomass Icon">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0550" y="30289500"/>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176</xdr:row>
      <xdr:rowOff>0</xdr:rowOff>
    </xdr:from>
    <xdr:to>
      <xdr:col>1</xdr:col>
      <xdr:colOff>209550</xdr:colOff>
      <xdr:row>176</xdr:row>
      <xdr:rowOff>209550</xdr:rowOff>
    </xdr:to>
    <xdr:pic>
      <xdr:nvPicPr>
        <xdr:cNvPr id="13" name="Picture 12" descr="Biomass Icon">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0550" y="31022925"/>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178</xdr:row>
      <xdr:rowOff>0</xdr:rowOff>
    </xdr:from>
    <xdr:to>
      <xdr:col>1</xdr:col>
      <xdr:colOff>209550</xdr:colOff>
      <xdr:row>178</xdr:row>
      <xdr:rowOff>209550</xdr:rowOff>
    </xdr:to>
    <xdr:pic>
      <xdr:nvPicPr>
        <xdr:cNvPr id="14" name="Picture 13" descr="Wind Icon">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26965275"/>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179</xdr:row>
      <xdr:rowOff>0</xdr:rowOff>
    </xdr:from>
    <xdr:to>
      <xdr:col>1</xdr:col>
      <xdr:colOff>209550</xdr:colOff>
      <xdr:row>179</xdr:row>
      <xdr:rowOff>209550</xdr:rowOff>
    </xdr:to>
    <xdr:pic>
      <xdr:nvPicPr>
        <xdr:cNvPr id="15" name="Picture 14" descr="Hydro Icon">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90550" y="27698700"/>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180</xdr:row>
      <xdr:rowOff>0</xdr:rowOff>
    </xdr:from>
    <xdr:to>
      <xdr:col>1</xdr:col>
      <xdr:colOff>209550</xdr:colOff>
      <xdr:row>180</xdr:row>
      <xdr:rowOff>209550</xdr:rowOff>
    </xdr:to>
    <xdr:pic>
      <xdr:nvPicPr>
        <xdr:cNvPr id="16" name="Picture 15" descr="Solar Icon">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90550" y="28613100"/>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181</xdr:row>
      <xdr:rowOff>0</xdr:rowOff>
    </xdr:from>
    <xdr:to>
      <xdr:col>1</xdr:col>
      <xdr:colOff>209550</xdr:colOff>
      <xdr:row>181</xdr:row>
      <xdr:rowOff>209550</xdr:rowOff>
    </xdr:to>
    <xdr:pic>
      <xdr:nvPicPr>
        <xdr:cNvPr id="17" name="Picture 16" descr="Solar Icon">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90550" y="29165550"/>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182</xdr:row>
      <xdr:rowOff>0</xdr:rowOff>
    </xdr:from>
    <xdr:to>
      <xdr:col>1</xdr:col>
      <xdr:colOff>209550</xdr:colOff>
      <xdr:row>182</xdr:row>
      <xdr:rowOff>209550</xdr:rowOff>
    </xdr:to>
    <xdr:pic>
      <xdr:nvPicPr>
        <xdr:cNvPr id="18" name="Picture 17" descr="Gas/Oil Icon">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90550" y="29537025"/>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183</xdr:row>
      <xdr:rowOff>0</xdr:rowOff>
    </xdr:from>
    <xdr:to>
      <xdr:col>1</xdr:col>
      <xdr:colOff>209550</xdr:colOff>
      <xdr:row>183</xdr:row>
      <xdr:rowOff>209550</xdr:rowOff>
    </xdr:to>
    <xdr:pic>
      <xdr:nvPicPr>
        <xdr:cNvPr id="19" name="Picture 18" descr="Wind Icon">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30451425"/>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159</xdr:row>
      <xdr:rowOff>0</xdr:rowOff>
    </xdr:from>
    <xdr:to>
      <xdr:col>1</xdr:col>
      <xdr:colOff>209550</xdr:colOff>
      <xdr:row>159</xdr:row>
      <xdr:rowOff>209550</xdr:rowOff>
    </xdr:to>
    <xdr:pic>
      <xdr:nvPicPr>
        <xdr:cNvPr id="20" name="Picture 19" descr="Wind Icon">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23602950"/>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161</xdr:row>
      <xdr:rowOff>0</xdr:rowOff>
    </xdr:from>
    <xdr:to>
      <xdr:col>1</xdr:col>
      <xdr:colOff>209550</xdr:colOff>
      <xdr:row>161</xdr:row>
      <xdr:rowOff>196850</xdr:rowOff>
    </xdr:to>
    <xdr:pic>
      <xdr:nvPicPr>
        <xdr:cNvPr id="21" name="Picture 20" descr="Wind Icon">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24526875"/>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163</xdr:row>
      <xdr:rowOff>0</xdr:rowOff>
    </xdr:from>
    <xdr:to>
      <xdr:col>1</xdr:col>
      <xdr:colOff>209550</xdr:colOff>
      <xdr:row>163</xdr:row>
      <xdr:rowOff>209550</xdr:rowOff>
    </xdr:to>
    <xdr:pic>
      <xdr:nvPicPr>
        <xdr:cNvPr id="22" name="Picture 21" descr="Wind Icon">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550" y="25088850"/>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165</xdr:row>
      <xdr:rowOff>0</xdr:rowOff>
    </xdr:from>
    <xdr:to>
      <xdr:col>1</xdr:col>
      <xdr:colOff>209550</xdr:colOff>
      <xdr:row>165</xdr:row>
      <xdr:rowOff>209550</xdr:rowOff>
    </xdr:to>
    <xdr:pic>
      <xdr:nvPicPr>
        <xdr:cNvPr id="23" name="Picture 22" descr="Gas/Oil Icon">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90550" y="26012775"/>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166</xdr:row>
      <xdr:rowOff>0</xdr:rowOff>
    </xdr:from>
    <xdr:to>
      <xdr:col>1</xdr:col>
      <xdr:colOff>209550</xdr:colOff>
      <xdr:row>166</xdr:row>
      <xdr:rowOff>209550</xdr:rowOff>
    </xdr:to>
    <xdr:pic>
      <xdr:nvPicPr>
        <xdr:cNvPr id="24" name="Picture 23" descr="Solar Icon">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90550" y="26565225"/>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168</xdr:row>
      <xdr:rowOff>0</xdr:rowOff>
    </xdr:from>
    <xdr:to>
      <xdr:col>1</xdr:col>
      <xdr:colOff>209550</xdr:colOff>
      <xdr:row>168</xdr:row>
      <xdr:rowOff>209550</xdr:rowOff>
    </xdr:to>
    <xdr:pic>
      <xdr:nvPicPr>
        <xdr:cNvPr id="25" name="Picture 24" descr="Solar Icon">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90550" y="27127200"/>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169</xdr:row>
      <xdr:rowOff>0</xdr:rowOff>
    </xdr:from>
    <xdr:to>
      <xdr:col>1</xdr:col>
      <xdr:colOff>304800</xdr:colOff>
      <xdr:row>169</xdr:row>
      <xdr:rowOff>304800</xdr:rowOff>
    </xdr:to>
    <xdr:sp macro="" textlink="">
      <xdr:nvSpPr>
        <xdr:cNvPr id="1049" name="AutoShape 25" descr="Hydro Icon">
          <a:extLst>
            <a:ext uri="{FF2B5EF4-FFF2-40B4-BE49-F238E27FC236}">
              <a16:creationId xmlns:a16="http://schemas.microsoft.com/office/drawing/2014/main" id="{00000000-0008-0000-0100-000019040000}"/>
            </a:ext>
          </a:extLst>
        </xdr:cNvPr>
        <xdr:cNvSpPr>
          <a:spLocks noChangeAspect="1" noChangeArrowheads="1"/>
        </xdr:cNvSpPr>
      </xdr:nvSpPr>
      <xdr:spPr bwMode="auto">
        <a:xfrm>
          <a:off x="590550" y="27498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xdr:col>
      <xdr:colOff>0</xdr:colOff>
      <xdr:row>165</xdr:row>
      <xdr:rowOff>0</xdr:rowOff>
    </xdr:from>
    <xdr:ext cx="209550" cy="209550"/>
    <xdr:pic>
      <xdr:nvPicPr>
        <xdr:cNvPr id="27" name="Picture 26" descr="Gas/Oil Icon">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90550" y="34690050"/>
          <a:ext cx="209550" cy="2095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www.ieso.ca/Power-Data/Supply-Overview/Transmission-Connected-Generation" TargetMode="External"/><Relationship Id="rId13" Type="http://schemas.openxmlformats.org/officeDocument/2006/relationships/drawing" Target="../drawings/drawing1.xml"/><Relationship Id="rId3" Type="http://schemas.openxmlformats.org/officeDocument/2006/relationships/hyperlink" Target="http://www.ieso.ca/Power-Data/Supply-Overview/Transmission-Connected-Generation" TargetMode="External"/><Relationship Id="rId7" Type="http://schemas.openxmlformats.org/officeDocument/2006/relationships/hyperlink" Target="http://www.ieso.ca/Power-Data/Supply-Overview/Transmission-Connected-Generation" TargetMode="External"/><Relationship Id="rId12" Type="http://schemas.openxmlformats.org/officeDocument/2006/relationships/printerSettings" Target="../printerSettings/printerSettings1.bin"/><Relationship Id="rId2" Type="http://schemas.openxmlformats.org/officeDocument/2006/relationships/hyperlink" Target="https://www.saskpower.com/about-us/media-information/news-releases/potentia-renewables-to-build-200-megawatt-wind-power-facility-near-assiniboia" TargetMode="External"/><Relationship Id="rId1" Type="http://schemas.openxmlformats.org/officeDocument/2006/relationships/hyperlink" Target="https://www.saskpower.com/about-us/media-information/news-releases/2018/03/new-site-selected-for-wind-project-expected-in-service-in-2020" TargetMode="External"/><Relationship Id="rId6" Type="http://schemas.openxmlformats.org/officeDocument/2006/relationships/hyperlink" Target="http://www.ieso.ca/Power-Data/Supply-Overview/Transmission-Connected-Generation" TargetMode="External"/><Relationship Id="rId11" Type="http://schemas.openxmlformats.org/officeDocument/2006/relationships/hyperlink" Target="http://oasis.nspower.ca/site/media/oasis/20170630%20NSPI%20to%20UARB%2010%20Year%20System%20Outlook%202017%20Report.pdf" TargetMode="External"/><Relationship Id="rId5" Type="http://schemas.openxmlformats.org/officeDocument/2006/relationships/hyperlink" Target="http://www.ieso.ca/Power-Data/Supply-Overview/Transmission-Connected-Generation" TargetMode="External"/><Relationship Id="rId10" Type="http://schemas.openxmlformats.org/officeDocument/2006/relationships/hyperlink" Target="https://www.aeso.ca/market/renewable-electricity-program/" TargetMode="External"/><Relationship Id="rId4" Type="http://schemas.openxmlformats.org/officeDocument/2006/relationships/hyperlink" Target="http://www.ieso.ca/Power-Data/Supply-Overview/Transmission-Connected-Generation" TargetMode="External"/><Relationship Id="rId9" Type="http://schemas.openxmlformats.org/officeDocument/2006/relationships/hyperlink" Target="http://www.ieso.ca/Power-Data/Supply-Overview/Transmission-Connected-Gene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13" sqref="A13"/>
    </sheetView>
  </sheetViews>
  <sheetFormatPr baseColWidth="10" defaultColWidth="8.83203125" defaultRowHeight="15"/>
  <sheetData>
    <row r="1" spans="1:2">
      <c r="A1" s="1" t="s">
        <v>0</v>
      </c>
    </row>
    <row r="3" spans="1:2">
      <c r="A3" s="1" t="s">
        <v>1</v>
      </c>
      <c r="B3" t="s">
        <v>2</v>
      </c>
    </row>
    <row r="5" spans="1:2">
      <c r="A5" s="1" t="s">
        <v>3</v>
      </c>
    </row>
    <row r="6" spans="1:2">
      <c r="A6" t="s">
        <v>4</v>
      </c>
    </row>
    <row r="7" spans="1:2">
      <c r="A7" t="s">
        <v>5</v>
      </c>
    </row>
    <row r="8" spans="1:2">
      <c r="A8" t="s">
        <v>13</v>
      </c>
    </row>
    <row r="9" spans="1:2">
      <c r="A9" t="s">
        <v>12</v>
      </c>
    </row>
    <row r="11" spans="1:2">
      <c r="A11" t="s">
        <v>285</v>
      </c>
    </row>
    <row r="12" spans="1:2">
      <c r="A12" t="s">
        <v>286</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J294"/>
  <sheetViews>
    <sheetView topLeftCell="A265" workbookViewId="0">
      <selection activeCell="D291" sqref="D291"/>
    </sheetView>
  </sheetViews>
  <sheetFormatPr baseColWidth="10" defaultColWidth="8.83203125" defaultRowHeight="15"/>
  <cols>
    <col min="2" max="2" width="17.33203125" customWidth="1"/>
    <col min="3" max="3" width="11.33203125" customWidth="1"/>
    <col min="4" max="4" width="12.1640625" customWidth="1"/>
    <col min="5" max="5" width="13.33203125" customWidth="1"/>
  </cols>
  <sheetData>
    <row r="2" spans="1:4" ht="24">
      <c r="A2" s="7" t="s">
        <v>63</v>
      </c>
      <c r="B2" s="8"/>
    </row>
    <row r="3" spans="1:4" ht="24">
      <c r="A3" s="6"/>
    </row>
    <row r="4" spans="1:4" ht="24">
      <c r="B4" s="6" t="s">
        <v>47</v>
      </c>
    </row>
    <row r="6" spans="1:4">
      <c r="B6" s="1" t="s">
        <v>48</v>
      </c>
    </row>
    <row r="7" spans="1:4">
      <c r="B7" t="s">
        <v>49</v>
      </c>
    </row>
    <row r="8" spans="1:4">
      <c r="B8" t="s">
        <v>50</v>
      </c>
    </row>
    <row r="9" spans="1:4">
      <c r="B9" t="s">
        <v>194</v>
      </c>
    </row>
    <row r="10" spans="1:4">
      <c r="B10" t="s">
        <v>227</v>
      </c>
    </row>
    <row r="11" spans="1:4">
      <c r="B11" t="s">
        <v>226</v>
      </c>
    </row>
    <row r="12" spans="1:4">
      <c r="B12" t="s">
        <v>228</v>
      </c>
    </row>
    <row r="13" spans="1:4">
      <c r="B13" t="s">
        <v>277</v>
      </c>
    </row>
    <row r="15" spans="1:4">
      <c r="B15" s="1" t="s">
        <v>51</v>
      </c>
    </row>
    <row r="16" spans="1:4">
      <c r="B16" s="22" t="s">
        <v>229</v>
      </c>
      <c r="C16" s="22" t="s">
        <v>183</v>
      </c>
      <c r="D16" s="22" t="s">
        <v>230</v>
      </c>
    </row>
    <row r="17" spans="2:4">
      <c r="B17" t="s">
        <v>197</v>
      </c>
      <c r="C17" t="s">
        <v>26</v>
      </c>
    </row>
    <row r="18" spans="2:4">
      <c r="B18" t="s">
        <v>198</v>
      </c>
      <c r="C18" t="s">
        <v>195</v>
      </c>
    </row>
    <row r="19" spans="2:4">
      <c r="B19" t="s">
        <v>199</v>
      </c>
      <c r="C19" t="s">
        <v>200</v>
      </c>
    </row>
    <row r="20" spans="2:4">
      <c r="B20" t="s">
        <v>201</v>
      </c>
      <c r="C20" t="s">
        <v>202</v>
      </c>
      <c r="D20" t="s">
        <v>203</v>
      </c>
    </row>
    <row r="21" spans="2:4">
      <c r="B21" t="s">
        <v>204</v>
      </c>
      <c r="C21" t="s">
        <v>205</v>
      </c>
    </row>
    <row r="22" spans="2:4">
      <c r="B22" t="s">
        <v>206</v>
      </c>
      <c r="C22" t="s">
        <v>207</v>
      </c>
    </row>
    <row r="23" spans="2:4">
      <c r="B23" t="s">
        <v>208</v>
      </c>
      <c r="C23" t="s">
        <v>209</v>
      </c>
    </row>
    <row r="24" spans="2:4">
      <c r="B24" t="s">
        <v>210</v>
      </c>
      <c r="C24" t="s">
        <v>211</v>
      </c>
    </row>
    <row r="25" spans="2:4">
      <c r="B25" t="s">
        <v>212</v>
      </c>
      <c r="C25" t="s">
        <v>213</v>
      </c>
      <c r="D25" t="s">
        <v>214</v>
      </c>
    </row>
    <row r="26" spans="2:4">
      <c r="B26" t="s">
        <v>215</v>
      </c>
      <c r="C26" t="s">
        <v>216</v>
      </c>
      <c r="D26" s="21" t="s">
        <v>217</v>
      </c>
    </row>
    <row r="27" spans="2:4">
      <c r="B27" t="s">
        <v>218</v>
      </c>
      <c r="C27" t="s">
        <v>196</v>
      </c>
      <c r="D27" t="s">
        <v>219</v>
      </c>
    </row>
    <row r="28" spans="2:4">
      <c r="B28" t="s">
        <v>220</v>
      </c>
      <c r="C28" t="s">
        <v>221</v>
      </c>
      <c r="D28" t="s">
        <v>222</v>
      </c>
    </row>
    <row r="29" spans="2:4">
      <c r="B29" t="s">
        <v>223</v>
      </c>
      <c r="C29" t="s">
        <v>224</v>
      </c>
      <c r="D29" t="s">
        <v>225</v>
      </c>
    </row>
    <row r="31" spans="2:4">
      <c r="B31" s="1" t="s">
        <v>230</v>
      </c>
    </row>
    <row r="32" spans="2:4">
      <c r="B32" t="s">
        <v>278</v>
      </c>
    </row>
    <row r="34" spans="2:5">
      <c r="B34" s="1" t="s">
        <v>52</v>
      </c>
    </row>
    <row r="35" spans="2:5">
      <c r="B35" s="2" t="s">
        <v>42</v>
      </c>
      <c r="C35" s="2" t="s">
        <v>43</v>
      </c>
      <c r="D35" s="2" t="s">
        <v>44</v>
      </c>
      <c r="E35" s="2" t="s">
        <v>45</v>
      </c>
    </row>
    <row r="36" spans="2:5">
      <c r="B36" s="3" t="s">
        <v>29</v>
      </c>
      <c r="C36" s="3" t="s">
        <v>40</v>
      </c>
      <c r="D36" s="3" t="s">
        <v>30</v>
      </c>
      <c r="E36" s="3">
        <v>407</v>
      </c>
    </row>
    <row r="37" spans="2:5">
      <c r="B37" s="4" t="s">
        <v>31</v>
      </c>
      <c r="C37" s="4" t="s">
        <v>40</v>
      </c>
      <c r="D37" s="4" t="s">
        <v>30</v>
      </c>
      <c r="E37" s="4">
        <v>392</v>
      </c>
    </row>
    <row r="38" spans="2:5">
      <c r="B38" s="4" t="s">
        <v>32</v>
      </c>
      <c r="C38" s="4" t="s">
        <v>40</v>
      </c>
      <c r="D38" s="4" t="s">
        <v>30</v>
      </c>
      <c r="E38" s="4">
        <v>392</v>
      </c>
    </row>
    <row r="39" spans="2:5">
      <c r="B39" s="4" t="s">
        <v>33</v>
      </c>
      <c r="C39" s="4" t="s">
        <v>40</v>
      </c>
      <c r="D39" s="4" t="s">
        <v>30</v>
      </c>
      <c r="E39" s="4">
        <v>392</v>
      </c>
    </row>
    <row r="40" spans="2:5">
      <c r="B40" s="4" t="s">
        <v>34</v>
      </c>
      <c r="C40" s="4" t="s">
        <v>40</v>
      </c>
      <c r="D40" s="4" t="s">
        <v>30</v>
      </c>
      <c r="E40" s="4">
        <v>406</v>
      </c>
    </row>
    <row r="41" spans="2:5">
      <c r="B41" s="4" t="s">
        <v>35</v>
      </c>
      <c r="C41" s="4" t="s">
        <v>40</v>
      </c>
      <c r="D41" s="4" t="s">
        <v>30</v>
      </c>
      <c r="E41" s="4">
        <v>406</v>
      </c>
    </row>
    <row r="42" spans="2:5">
      <c r="B42" s="4" t="s">
        <v>193</v>
      </c>
      <c r="C42" s="4" t="s">
        <v>40</v>
      </c>
      <c r="D42" s="4" t="s">
        <v>30</v>
      </c>
      <c r="E42" s="4">
        <v>495</v>
      </c>
    </row>
    <row r="43" spans="2:5">
      <c r="B43" s="4"/>
      <c r="C43" s="4"/>
      <c r="D43" s="4"/>
      <c r="E43" s="4"/>
    </row>
    <row r="44" spans="2:5">
      <c r="B44" s="4" t="s">
        <v>36</v>
      </c>
      <c r="C44" s="4" t="s">
        <v>41</v>
      </c>
      <c r="D44" s="4" t="s">
        <v>30</v>
      </c>
      <c r="E44" s="4">
        <v>150</v>
      </c>
    </row>
    <row r="45" spans="2:5">
      <c r="B45" s="4" t="s">
        <v>37</v>
      </c>
      <c r="C45" s="4" t="s">
        <v>41</v>
      </c>
      <c r="D45" s="4" t="s">
        <v>30</v>
      </c>
      <c r="E45" s="4">
        <v>375</v>
      </c>
    </row>
    <row r="46" spans="2:5">
      <c r="B46" s="4" t="s">
        <v>38</v>
      </c>
      <c r="C46" s="4" t="s">
        <v>41</v>
      </c>
      <c r="D46" s="4" t="s">
        <v>30</v>
      </c>
      <c r="E46" s="4">
        <v>390</v>
      </c>
    </row>
    <row r="47" spans="2:5">
      <c r="B47" s="4" t="s">
        <v>39</v>
      </c>
      <c r="C47" s="4" t="s">
        <v>41</v>
      </c>
      <c r="D47" s="4" t="s">
        <v>30</v>
      </c>
      <c r="E47" s="4">
        <v>390</v>
      </c>
    </row>
    <row r="48" spans="2:5">
      <c r="B48" s="4" t="s">
        <v>232</v>
      </c>
      <c r="C48" s="4" t="s">
        <v>234</v>
      </c>
      <c r="D48" s="4" t="s">
        <v>30</v>
      </c>
      <c r="E48" s="4">
        <v>410</v>
      </c>
    </row>
    <row r="49" spans="2:5">
      <c r="B49" s="4" t="s">
        <v>231</v>
      </c>
      <c r="C49" s="4" t="s">
        <v>234</v>
      </c>
      <c r="D49" s="4" t="s">
        <v>30</v>
      </c>
      <c r="E49" s="4">
        <v>410</v>
      </c>
    </row>
    <row r="50" spans="2:5">
      <c r="B50" s="4" t="s">
        <v>233</v>
      </c>
      <c r="C50" s="4" t="s">
        <v>234</v>
      </c>
      <c r="D50" s="4" t="s">
        <v>30</v>
      </c>
      <c r="E50" s="4">
        <v>495</v>
      </c>
    </row>
    <row r="51" spans="2:5">
      <c r="B51" s="5"/>
      <c r="C51" s="5"/>
      <c r="D51" s="5"/>
      <c r="E51" s="5"/>
    </row>
    <row r="53" spans="2:5">
      <c r="B53" s="1" t="s">
        <v>46</v>
      </c>
    </row>
    <row r="54" spans="2:5">
      <c r="B54" t="s">
        <v>22</v>
      </c>
    </row>
    <row r="55" spans="2:5">
      <c r="B55" t="s">
        <v>23</v>
      </c>
    </row>
    <row r="56" spans="2:5">
      <c r="B56" t="s">
        <v>24</v>
      </c>
    </row>
    <row r="57" spans="2:5">
      <c r="B57" t="s">
        <v>25</v>
      </c>
    </row>
    <row r="58" spans="2:5">
      <c r="B58" t="s">
        <v>28</v>
      </c>
      <c r="C58" t="s">
        <v>27</v>
      </c>
    </row>
    <row r="59" spans="2:5">
      <c r="B59" s="1" t="s">
        <v>59</v>
      </c>
    </row>
    <row r="61" spans="2:5" ht="24">
      <c r="B61" s="6" t="s">
        <v>55</v>
      </c>
    </row>
    <row r="62" spans="2:5">
      <c r="B62" s="1" t="s">
        <v>48</v>
      </c>
    </row>
    <row r="63" spans="2:5">
      <c r="B63" t="s">
        <v>162</v>
      </c>
    </row>
    <row r="64" spans="2:5">
      <c r="C64" t="s">
        <v>174</v>
      </c>
    </row>
    <row r="65" spans="2:5">
      <c r="C65" t="s">
        <v>163</v>
      </c>
    </row>
    <row r="66" spans="2:5">
      <c r="C66" s="19" t="s">
        <v>57</v>
      </c>
    </row>
    <row r="68" spans="2:5">
      <c r="B68" t="s">
        <v>1</v>
      </c>
      <c r="C68" t="s">
        <v>56</v>
      </c>
    </row>
    <row r="69" spans="2:5">
      <c r="B69" t="s">
        <v>54</v>
      </c>
      <c r="C69" t="s">
        <v>53</v>
      </c>
    </row>
    <row r="70" spans="2:5">
      <c r="B70" t="s">
        <v>62</v>
      </c>
      <c r="C70" t="s">
        <v>60</v>
      </c>
    </row>
    <row r="71" spans="2:5">
      <c r="C71" s="14" t="s">
        <v>61</v>
      </c>
    </row>
    <row r="75" spans="2:5" ht="24">
      <c r="B75" s="6" t="s">
        <v>83</v>
      </c>
    </row>
    <row r="76" spans="2:5">
      <c r="B76" t="s">
        <v>168</v>
      </c>
      <c r="C76" t="s">
        <v>169</v>
      </c>
      <c r="D76" t="s">
        <v>170</v>
      </c>
    </row>
    <row r="77" spans="2:5">
      <c r="B77" s="20">
        <v>42762</v>
      </c>
      <c r="C77" t="s">
        <v>167</v>
      </c>
      <c r="D77">
        <v>-3</v>
      </c>
      <c r="E77" t="s">
        <v>176</v>
      </c>
    </row>
    <row r="78" spans="2:5">
      <c r="B78" s="20">
        <v>42853</v>
      </c>
      <c r="C78" t="s">
        <v>164</v>
      </c>
      <c r="D78">
        <v>-8</v>
      </c>
    </row>
    <row r="79" spans="2:5">
      <c r="B79" s="20">
        <v>42853</v>
      </c>
      <c r="C79" t="s">
        <v>164</v>
      </c>
      <c r="D79">
        <v>-8</v>
      </c>
    </row>
    <row r="80" spans="2:5">
      <c r="B80" s="20">
        <v>42948</v>
      </c>
      <c r="C80" t="s">
        <v>165</v>
      </c>
      <c r="D80">
        <v>199</v>
      </c>
    </row>
    <row r="81" spans="2:5">
      <c r="B81" s="20">
        <v>43000</v>
      </c>
      <c r="C81" t="s">
        <v>165</v>
      </c>
      <c r="D81">
        <v>8</v>
      </c>
    </row>
    <row r="82" spans="2:5">
      <c r="B82" s="20">
        <v>43074</v>
      </c>
      <c r="C82" t="s">
        <v>71</v>
      </c>
      <c r="D82">
        <v>15</v>
      </c>
    </row>
    <row r="83" spans="2:5">
      <c r="B83" s="20">
        <v>43101</v>
      </c>
      <c r="C83" t="s">
        <v>164</v>
      </c>
      <c r="D83">
        <v>-280</v>
      </c>
    </row>
    <row r="84" spans="2:5">
      <c r="B84" s="20">
        <v>43129</v>
      </c>
      <c r="C84" t="s">
        <v>165</v>
      </c>
      <c r="D84">
        <v>-1</v>
      </c>
    </row>
    <row r="85" spans="2:5">
      <c r="B85" s="20">
        <v>43161</v>
      </c>
      <c r="C85" t="s">
        <v>171</v>
      </c>
      <c r="D85">
        <v>45</v>
      </c>
    </row>
    <row r="86" spans="2:5">
      <c r="B86" s="20">
        <v>43313</v>
      </c>
      <c r="C86" t="s">
        <v>164</v>
      </c>
      <c r="D86">
        <v>-280</v>
      </c>
    </row>
    <row r="87" spans="2:5">
      <c r="B87" s="20">
        <v>43374</v>
      </c>
      <c r="C87" t="s">
        <v>159</v>
      </c>
      <c r="D87">
        <v>-11</v>
      </c>
    </row>
    <row r="88" spans="2:5">
      <c r="B88" s="20">
        <v>43399</v>
      </c>
      <c r="C88" t="s">
        <v>165</v>
      </c>
      <c r="D88">
        <v>2</v>
      </c>
    </row>
    <row r="89" spans="2:5">
      <c r="B89" s="20">
        <v>43516</v>
      </c>
      <c r="C89" t="s">
        <v>165</v>
      </c>
      <c r="D89">
        <v>46</v>
      </c>
    </row>
    <row r="90" spans="2:5">
      <c r="B90" s="20">
        <v>43519</v>
      </c>
      <c r="C90" t="s">
        <v>165</v>
      </c>
      <c r="D90">
        <v>5</v>
      </c>
    </row>
    <row r="91" spans="2:5">
      <c r="B91" s="20">
        <v>43586</v>
      </c>
      <c r="C91" t="s">
        <v>172</v>
      </c>
      <c r="D91">
        <v>-14</v>
      </c>
    </row>
    <row r="92" spans="2:5">
      <c r="B92" t="s">
        <v>178</v>
      </c>
    </row>
    <row r="93" spans="2:5">
      <c r="B93" s="20">
        <v>43708</v>
      </c>
      <c r="C93" t="s">
        <v>165</v>
      </c>
      <c r="D93">
        <v>6</v>
      </c>
    </row>
    <row r="94" spans="2:5">
      <c r="B94" s="20">
        <v>43738</v>
      </c>
      <c r="C94" t="s">
        <v>175</v>
      </c>
      <c r="D94">
        <v>202</v>
      </c>
      <c r="E94" t="s">
        <v>179</v>
      </c>
    </row>
    <row r="95" spans="2:5">
      <c r="B95" s="20">
        <v>43738</v>
      </c>
      <c r="C95" t="s">
        <v>71</v>
      </c>
      <c r="D95">
        <v>22</v>
      </c>
    </row>
    <row r="96" spans="2:5">
      <c r="B96" s="20">
        <v>43768</v>
      </c>
      <c r="C96" t="s">
        <v>71</v>
      </c>
      <c r="D96">
        <v>22</v>
      </c>
    </row>
    <row r="97" spans="1:8">
      <c r="B97" s="20">
        <v>43799</v>
      </c>
      <c r="C97" t="s">
        <v>165</v>
      </c>
      <c r="D97">
        <v>46.5</v>
      </c>
    </row>
    <row r="99" spans="1:8">
      <c r="B99" t="s">
        <v>166</v>
      </c>
    </row>
    <row r="100" spans="1:8">
      <c r="B100" t="s">
        <v>173</v>
      </c>
    </row>
    <row r="102" spans="1:8">
      <c r="B102" s="1" t="s">
        <v>103</v>
      </c>
      <c r="C102">
        <v>2017</v>
      </c>
      <c r="D102">
        <v>2018</v>
      </c>
      <c r="E102">
        <v>2019</v>
      </c>
      <c r="F102">
        <v>2020</v>
      </c>
      <c r="G102">
        <v>2021</v>
      </c>
      <c r="H102">
        <v>2022</v>
      </c>
    </row>
    <row r="103" spans="1:8">
      <c r="B103" t="s">
        <v>104</v>
      </c>
      <c r="D103">
        <f>D82</f>
        <v>15</v>
      </c>
      <c r="F103">
        <f>D95+D96</f>
        <v>44</v>
      </c>
    </row>
    <row r="104" spans="1:8">
      <c r="B104" t="s">
        <v>105</v>
      </c>
      <c r="F104">
        <v>595.6</v>
      </c>
      <c r="G104">
        <v>763.7</v>
      </c>
    </row>
    <row r="105" spans="1:8">
      <c r="B105" t="s">
        <v>164</v>
      </c>
      <c r="C105">
        <f>D78+D79</f>
        <v>-16</v>
      </c>
      <c r="D105">
        <f>D83</f>
        <v>-280</v>
      </c>
      <c r="E105">
        <f>D86</f>
        <v>-280</v>
      </c>
    </row>
    <row r="106" spans="1:8">
      <c r="B106" t="s">
        <v>165</v>
      </c>
      <c r="D106">
        <f>D84+D81+D80</f>
        <v>206</v>
      </c>
      <c r="E106">
        <f>D90+D89+D88</f>
        <v>53</v>
      </c>
      <c r="F106">
        <f>D97+D93</f>
        <v>52.5</v>
      </c>
    </row>
    <row r="107" spans="1:8">
      <c r="B107" t="s">
        <v>161</v>
      </c>
      <c r="D107">
        <f>D85</f>
        <v>45</v>
      </c>
    </row>
    <row r="108" spans="1:8">
      <c r="B108" t="s">
        <v>177</v>
      </c>
      <c r="E108">
        <f>D91</f>
        <v>-14</v>
      </c>
    </row>
    <row r="109" spans="1:8">
      <c r="B109" t="s">
        <v>159</v>
      </c>
      <c r="C109">
        <f>D77</f>
        <v>-3</v>
      </c>
      <c r="E109">
        <f>D87</f>
        <v>-11</v>
      </c>
    </row>
    <row r="111" spans="1:8" ht="24">
      <c r="A111" s="7" t="s">
        <v>64</v>
      </c>
      <c r="B111" s="8"/>
    </row>
    <row r="114" spans="2:2" ht="24">
      <c r="B114" s="6" t="s">
        <v>58</v>
      </c>
    </row>
    <row r="116" spans="2:2" ht="18">
      <c r="B116" s="9" t="s">
        <v>65</v>
      </c>
    </row>
    <row r="117" spans="2:2">
      <c r="B117" t="s">
        <v>66</v>
      </c>
    </row>
    <row r="118" spans="2:2">
      <c r="B118" t="s">
        <v>67</v>
      </c>
    </row>
    <row r="120" spans="2:2">
      <c r="B120" t="s">
        <v>102</v>
      </c>
    </row>
    <row r="121" spans="2:2">
      <c r="B121" t="s">
        <v>100</v>
      </c>
    </row>
    <row r="122" spans="2:2">
      <c r="B122" t="s">
        <v>101</v>
      </c>
    </row>
    <row r="128" spans="2:2" ht="24">
      <c r="B128" s="6" t="s">
        <v>55</v>
      </c>
    </row>
    <row r="130" spans="1:8">
      <c r="B130" t="s">
        <v>68</v>
      </c>
    </row>
    <row r="131" spans="1:8">
      <c r="B131" s="14" t="s">
        <v>69</v>
      </c>
    </row>
    <row r="132" spans="1:8">
      <c r="B132" t="s">
        <v>107</v>
      </c>
    </row>
    <row r="134" spans="1:8">
      <c r="B134" t="s">
        <v>106</v>
      </c>
    </row>
    <row r="135" spans="1:8">
      <c r="B135" s="14" t="s">
        <v>70</v>
      </c>
    </row>
    <row r="137" spans="1:8">
      <c r="B137" s="1" t="s">
        <v>103</v>
      </c>
      <c r="C137">
        <v>2017</v>
      </c>
      <c r="D137">
        <v>2018</v>
      </c>
      <c r="E137">
        <v>2019</v>
      </c>
      <c r="F137">
        <v>2020</v>
      </c>
      <c r="G137">
        <v>2021</v>
      </c>
      <c r="H137">
        <v>2022</v>
      </c>
    </row>
    <row r="138" spans="1:8">
      <c r="B138" t="s">
        <v>104</v>
      </c>
      <c r="F138">
        <v>10</v>
      </c>
      <c r="H138">
        <v>10</v>
      </c>
    </row>
    <row r="139" spans="1:8">
      <c r="B139" t="s">
        <v>105</v>
      </c>
      <c r="F139">
        <v>177</v>
      </c>
      <c r="H139">
        <v>200</v>
      </c>
    </row>
    <row r="141" spans="1:8" ht="24">
      <c r="A141" s="7" t="s">
        <v>108</v>
      </c>
      <c r="B141" s="8"/>
    </row>
    <row r="144" spans="1:8" ht="24">
      <c r="B144" s="6" t="s">
        <v>109</v>
      </c>
    </row>
    <row r="146" spans="1:8" ht="16">
      <c r="B146" s="15" t="s">
        <v>112</v>
      </c>
    </row>
    <row r="147" spans="1:8">
      <c r="B147" t="s">
        <v>111</v>
      </c>
    </row>
    <row r="148" spans="1:8">
      <c r="B148" t="s">
        <v>110</v>
      </c>
    </row>
    <row r="150" spans="1:8">
      <c r="B150" s="1" t="s">
        <v>103</v>
      </c>
      <c r="C150">
        <v>2017</v>
      </c>
      <c r="D150">
        <v>2018</v>
      </c>
      <c r="E150">
        <v>2019</v>
      </c>
      <c r="F150">
        <v>2020</v>
      </c>
      <c r="G150">
        <v>2021</v>
      </c>
      <c r="H150">
        <v>2022</v>
      </c>
    </row>
    <row r="151" spans="1:8">
      <c r="B151" t="s">
        <v>109</v>
      </c>
      <c r="H151">
        <v>695</v>
      </c>
    </row>
    <row r="154" spans="1:8" ht="24">
      <c r="A154" s="7" t="s">
        <v>113</v>
      </c>
      <c r="B154" s="8"/>
    </row>
    <row r="157" spans="1:8" ht="28">
      <c r="B157" s="18" t="s">
        <v>114</v>
      </c>
    </row>
    <row r="158" spans="1:8" ht="28">
      <c r="B158" s="18"/>
    </row>
    <row r="159" spans="1:8">
      <c r="B159" s="14" t="s">
        <v>138</v>
      </c>
    </row>
    <row r="160" spans="1:8" ht="61" thickBot="1">
      <c r="B160" s="17"/>
      <c r="C160" s="17" t="s">
        <v>139</v>
      </c>
      <c r="D160" s="17" t="s">
        <v>140</v>
      </c>
    </row>
    <row r="161" spans="2:4">
      <c r="B161" s="14" t="s">
        <v>141</v>
      </c>
    </row>
    <row r="162" spans="2:4" ht="16" thickBot="1">
      <c r="B162" s="17"/>
      <c r="C162" s="17" t="s">
        <v>142</v>
      </c>
      <c r="D162" s="17" t="s">
        <v>143</v>
      </c>
    </row>
    <row r="163" spans="2:4">
      <c r="B163" s="14" t="s">
        <v>144</v>
      </c>
    </row>
    <row r="164" spans="2:4" ht="46" thickBot="1">
      <c r="B164" s="17"/>
      <c r="C164" s="17" t="s">
        <v>145</v>
      </c>
      <c r="D164" s="17" t="s">
        <v>146</v>
      </c>
    </row>
    <row r="165" spans="2:4">
      <c r="B165" s="14" t="s">
        <v>147</v>
      </c>
    </row>
    <row r="166" spans="2:4" ht="46" thickBot="1">
      <c r="B166" s="17" t="s">
        <v>158</v>
      </c>
      <c r="C166" s="17" t="s">
        <v>148</v>
      </c>
      <c r="D166" s="17" t="s">
        <v>149</v>
      </c>
    </row>
    <row r="167" spans="2:4" ht="31" thickBot="1">
      <c r="B167" s="17"/>
      <c r="C167" s="17" t="s">
        <v>150</v>
      </c>
      <c r="D167" s="17" t="s">
        <v>151</v>
      </c>
    </row>
    <row r="168" spans="2:4">
      <c r="B168" s="14" t="s">
        <v>152</v>
      </c>
    </row>
    <row r="169" spans="2:4" ht="31" thickBot="1">
      <c r="B169" s="17"/>
      <c r="C169" s="17" t="s">
        <v>153</v>
      </c>
      <c r="D169" s="17" t="s">
        <v>154</v>
      </c>
    </row>
    <row r="170" spans="2:4" ht="61" thickBot="1">
      <c r="B170" s="17"/>
      <c r="C170" s="17" t="s">
        <v>155</v>
      </c>
      <c r="D170" s="17" t="s">
        <v>156</v>
      </c>
    </row>
    <row r="171" spans="2:4" ht="16" thickBot="1">
      <c r="B171" s="16">
        <v>2018</v>
      </c>
    </row>
    <row r="172" spans="2:4" ht="46" thickBot="1">
      <c r="B172" s="17"/>
      <c r="C172" s="17" t="s">
        <v>115</v>
      </c>
      <c r="D172" s="17" t="s">
        <v>116</v>
      </c>
    </row>
    <row r="173" spans="2:4" ht="31" thickBot="1">
      <c r="B173" s="17"/>
      <c r="C173" s="17" t="s">
        <v>117</v>
      </c>
      <c r="D173" s="17" t="s">
        <v>118</v>
      </c>
    </row>
    <row r="174" spans="2:4" ht="31" thickBot="1">
      <c r="B174" s="17"/>
      <c r="C174" s="17" t="s">
        <v>119</v>
      </c>
      <c r="D174" s="17" t="s">
        <v>120</v>
      </c>
    </row>
    <row r="175" spans="2:4" ht="46" thickBot="1">
      <c r="B175" s="17"/>
      <c r="C175" s="17" t="s">
        <v>121</v>
      </c>
      <c r="D175" s="17" t="s">
        <v>122</v>
      </c>
    </row>
    <row r="176" spans="2:4" ht="61" thickBot="1">
      <c r="B176" s="17" t="s">
        <v>159</v>
      </c>
      <c r="C176" s="17" t="s">
        <v>123</v>
      </c>
      <c r="D176" s="17" t="s">
        <v>124</v>
      </c>
    </row>
    <row r="177" spans="2:4" ht="46" thickBot="1">
      <c r="B177" s="17" t="s">
        <v>159</v>
      </c>
      <c r="C177" s="17" t="s">
        <v>125</v>
      </c>
      <c r="D177" s="17" t="s">
        <v>126</v>
      </c>
    </row>
    <row r="178" spans="2:4">
      <c r="B178" s="14">
        <v>2017</v>
      </c>
    </row>
    <row r="179" spans="2:4" ht="46" thickBot="1">
      <c r="B179" s="17"/>
      <c r="C179" s="17" t="s">
        <v>127</v>
      </c>
      <c r="D179" s="17" t="s">
        <v>128</v>
      </c>
    </row>
    <row r="180" spans="2:4" ht="76" thickBot="1">
      <c r="B180" s="17"/>
      <c r="C180" s="17" t="s">
        <v>129</v>
      </c>
      <c r="D180" s="17" t="s">
        <v>130</v>
      </c>
    </row>
    <row r="181" spans="2:4" ht="31" thickBot="1">
      <c r="B181" s="17"/>
      <c r="C181" s="17" t="s">
        <v>131</v>
      </c>
      <c r="D181" s="17" t="s">
        <v>132</v>
      </c>
    </row>
    <row r="182" spans="2:4" ht="31" thickBot="1">
      <c r="B182" s="17"/>
      <c r="C182" s="17" t="s">
        <v>133</v>
      </c>
      <c r="D182" s="17" t="s">
        <v>132</v>
      </c>
    </row>
    <row r="183" spans="2:4" ht="76" thickBot="1">
      <c r="B183" s="17" t="s">
        <v>158</v>
      </c>
      <c r="C183" s="17" t="s">
        <v>134</v>
      </c>
      <c r="D183" s="17" t="s">
        <v>135</v>
      </c>
    </row>
    <row r="184" spans="2:4" ht="46" thickBot="1">
      <c r="B184" s="17"/>
      <c r="C184" s="17" t="s">
        <v>136</v>
      </c>
      <c r="D184" s="17" t="s">
        <v>137</v>
      </c>
    </row>
    <row r="185" spans="2:4">
      <c r="B185" t="s">
        <v>160</v>
      </c>
    </row>
    <row r="186" spans="2:4">
      <c r="B186" t="s">
        <v>157</v>
      </c>
    </row>
    <row r="187" spans="2:4">
      <c r="B187" s="14"/>
    </row>
    <row r="191" spans="2:4">
      <c r="B191" s="14"/>
    </row>
    <row r="193" spans="1:12">
      <c r="B193" s="1" t="s">
        <v>103</v>
      </c>
      <c r="C193">
        <v>2017</v>
      </c>
      <c r="D193">
        <v>2018</v>
      </c>
      <c r="E193">
        <v>2019</v>
      </c>
      <c r="F193">
        <v>2020</v>
      </c>
      <c r="G193">
        <v>2021</v>
      </c>
      <c r="H193">
        <v>2022</v>
      </c>
      <c r="I193">
        <v>2023</v>
      </c>
      <c r="J193">
        <v>2024</v>
      </c>
      <c r="K193">
        <v>2025</v>
      </c>
      <c r="L193">
        <v>2026</v>
      </c>
    </row>
    <row r="194" spans="1:12">
      <c r="B194" t="s">
        <v>104</v>
      </c>
      <c r="C194">
        <v>100</v>
      </c>
      <c r="E194">
        <f>44+54</f>
        <v>98</v>
      </c>
    </row>
    <row r="195" spans="1:12">
      <c r="B195" t="s">
        <v>105</v>
      </c>
      <c r="C195">
        <f>60+230</f>
        <v>290</v>
      </c>
      <c r="D195">
        <f>100+99.1+74</f>
        <v>273.10000000000002</v>
      </c>
      <c r="F195">
        <f>300+100+60</f>
        <v>460</v>
      </c>
    </row>
    <row r="196" spans="1:12">
      <c r="B196" t="s">
        <v>109</v>
      </c>
      <c r="C196">
        <v>29</v>
      </c>
      <c r="D196">
        <v>10</v>
      </c>
    </row>
    <row r="197" spans="1:12">
      <c r="B197" t="s">
        <v>159</v>
      </c>
      <c r="D197">
        <f>-47-153</f>
        <v>-200</v>
      </c>
    </row>
    <row r="198" spans="1:12">
      <c r="B198" t="s">
        <v>161</v>
      </c>
      <c r="C198">
        <v>334</v>
      </c>
      <c r="E198">
        <v>985</v>
      </c>
    </row>
    <row r="200" spans="1:12" ht="24">
      <c r="A200" s="7" t="s">
        <v>73</v>
      </c>
      <c r="B200" s="8"/>
    </row>
    <row r="202" spans="1:12" ht="24">
      <c r="B202" s="6" t="s">
        <v>55</v>
      </c>
    </row>
    <row r="203" spans="1:12">
      <c r="B203" t="s">
        <v>74</v>
      </c>
    </row>
    <row r="204" spans="1:12">
      <c r="B204" s="10" t="s">
        <v>75</v>
      </c>
      <c r="C204" s="10" t="s">
        <v>76</v>
      </c>
      <c r="D204" s="10" t="s">
        <v>77</v>
      </c>
      <c r="E204" s="10" t="s">
        <v>78</v>
      </c>
      <c r="F204" s="10" t="s">
        <v>79</v>
      </c>
      <c r="G204" s="10" t="s">
        <v>80</v>
      </c>
      <c r="H204" s="10" t="s">
        <v>30</v>
      </c>
      <c r="I204" s="10" t="s">
        <v>81</v>
      </c>
    </row>
    <row r="205" spans="1:12">
      <c r="B205" s="10">
        <v>2017</v>
      </c>
      <c r="C205" s="10"/>
      <c r="D205" s="10">
        <v>118.75</v>
      </c>
      <c r="E205" s="10"/>
      <c r="F205" s="10">
        <v>209</v>
      </c>
      <c r="G205" s="10">
        <v>20.25</v>
      </c>
      <c r="H205" s="10"/>
      <c r="I205" s="10">
        <v>348</v>
      </c>
    </row>
    <row r="206" spans="1:12">
      <c r="B206" s="10">
        <v>2018</v>
      </c>
      <c r="C206" s="10">
        <v>371.45</v>
      </c>
      <c r="D206" s="10">
        <v>175</v>
      </c>
      <c r="E206" s="10">
        <v>19.600000000000001</v>
      </c>
      <c r="F206" s="10"/>
      <c r="G206" s="10"/>
      <c r="H206" s="10"/>
      <c r="I206" s="10">
        <v>566.04999999999995</v>
      </c>
    </row>
    <row r="208" spans="1:12">
      <c r="B208" t="s">
        <v>82</v>
      </c>
    </row>
    <row r="210" spans="2:6" ht="24">
      <c r="B210" s="6" t="s">
        <v>275</v>
      </c>
    </row>
    <row r="212" spans="2:6">
      <c r="B212" t="s">
        <v>84</v>
      </c>
    </row>
    <row r="213" spans="2:6">
      <c r="B213" s="10" t="s">
        <v>85</v>
      </c>
      <c r="C213" s="10">
        <v>2015</v>
      </c>
      <c r="D213" s="10">
        <v>2016</v>
      </c>
      <c r="E213" s="10">
        <v>2017</v>
      </c>
      <c r="F213" s="10" t="s">
        <v>86</v>
      </c>
    </row>
    <row r="214" spans="2:6">
      <c r="B214" s="10"/>
      <c r="C214" s="10" t="s">
        <v>87</v>
      </c>
      <c r="D214" s="10"/>
      <c r="E214" s="10"/>
      <c r="F214" s="10"/>
    </row>
    <row r="215" spans="2:6">
      <c r="B215" s="10" t="s">
        <v>88</v>
      </c>
      <c r="C215" s="11">
        <v>141396648</v>
      </c>
      <c r="D215" s="11">
        <v>144375482</v>
      </c>
      <c r="E215" s="11">
        <v>145213838</v>
      </c>
      <c r="F215" s="12">
        <v>838356</v>
      </c>
    </row>
    <row r="216" spans="2:6">
      <c r="B216" s="10" t="s">
        <v>89</v>
      </c>
      <c r="C216" s="11">
        <v>79213900</v>
      </c>
      <c r="D216" s="11">
        <v>80448736</v>
      </c>
      <c r="E216" s="11">
        <v>80763622</v>
      </c>
      <c r="F216" s="12">
        <v>314886</v>
      </c>
    </row>
    <row r="217" spans="2:6">
      <c r="B217" s="10" t="s">
        <v>90</v>
      </c>
      <c r="C217" s="11">
        <v>11128205</v>
      </c>
      <c r="D217" s="11">
        <v>11974153</v>
      </c>
      <c r="E217" s="11">
        <v>12402715</v>
      </c>
      <c r="F217" s="12">
        <v>428562</v>
      </c>
    </row>
    <row r="218" spans="2:6">
      <c r="B218" s="10" t="s">
        <v>91</v>
      </c>
      <c r="C218" s="11">
        <v>20000</v>
      </c>
      <c r="D218" s="11">
        <v>20000</v>
      </c>
      <c r="E218" s="11">
        <v>20000</v>
      </c>
      <c r="F218" s="13">
        <v>0</v>
      </c>
    </row>
    <row r="219" spans="2:6">
      <c r="B219" s="10" t="s">
        <v>92</v>
      </c>
      <c r="C219" s="11">
        <v>1874745</v>
      </c>
      <c r="D219" s="11">
        <v>2085908</v>
      </c>
      <c r="E219" s="11">
        <v>2297863</v>
      </c>
      <c r="F219" s="12">
        <v>211955</v>
      </c>
    </row>
    <row r="220" spans="2:6">
      <c r="B220" s="10" t="s">
        <v>93</v>
      </c>
      <c r="C220" s="11">
        <v>49159798</v>
      </c>
      <c r="D220" s="11">
        <v>49846685</v>
      </c>
      <c r="E220" s="11">
        <v>49729638</v>
      </c>
      <c r="F220" s="12">
        <v>-117047</v>
      </c>
    </row>
    <row r="221" spans="2:6">
      <c r="B221" s="10" t="s">
        <v>94</v>
      </c>
      <c r="C221" s="11">
        <v>21293778</v>
      </c>
      <c r="D221" s="11">
        <v>21469335</v>
      </c>
      <c r="E221" s="11">
        <v>21295779</v>
      </c>
      <c r="F221" s="12">
        <v>-173556</v>
      </c>
    </row>
    <row r="222" spans="2:6">
      <c r="B222" s="10" t="s">
        <v>95</v>
      </c>
      <c r="C222" s="11">
        <v>14033000</v>
      </c>
      <c r="D222" s="11">
        <v>14033000</v>
      </c>
      <c r="E222" s="11">
        <v>14033000</v>
      </c>
      <c r="F222" s="13">
        <v>0</v>
      </c>
    </row>
    <row r="223" spans="2:6">
      <c r="B223" s="10" t="s">
        <v>96</v>
      </c>
      <c r="C223" s="11">
        <v>12724685</v>
      </c>
      <c r="D223" s="11">
        <v>13167708</v>
      </c>
      <c r="E223" s="11">
        <v>13205566</v>
      </c>
      <c r="F223" s="12">
        <v>37858</v>
      </c>
    </row>
    <row r="224" spans="2:6">
      <c r="B224" s="10" t="s">
        <v>97</v>
      </c>
      <c r="C224" s="11">
        <v>1108335</v>
      </c>
      <c r="D224" s="11">
        <v>1176642</v>
      </c>
      <c r="E224" s="11">
        <v>1195293</v>
      </c>
      <c r="F224" s="12">
        <v>18651</v>
      </c>
    </row>
    <row r="226" spans="2:7">
      <c r="B226" t="s">
        <v>98</v>
      </c>
    </row>
    <row r="228" spans="2:7">
      <c r="B228" t="s">
        <v>99</v>
      </c>
    </row>
    <row r="230" spans="2:7" ht="24">
      <c r="B230" s="6" t="s">
        <v>280</v>
      </c>
    </row>
    <row r="231" spans="2:7">
      <c r="B231" t="s">
        <v>281</v>
      </c>
    </row>
    <row r="233" spans="2:7">
      <c r="B233" t="s">
        <v>235</v>
      </c>
      <c r="C233" t="s">
        <v>44</v>
      </c>
      <c r="D233" t="s">
        <v>45</v>
      </c>
      <c r="E233" t="s">
        <v>236</v>
      </c>
      <c r="F233" t="s">
        <v>237</v>
      </c>
      <c r="G233" t="s">
        <v>238</v>
      </c>
    </row>
    <row r="234" spans="2:7">
      <c r="B234" t="s">
        <v>239</v>
      </c>
      <c r="C234" t="s">
        <v>30</v>
      </c>
      <c r="D234">
        <v>150</v>
      </c>
      <c r="E234">
        <v>1969</v>
      </c>
      <c r="F234">
        <v>2019</v>
      </c>
      <c r="G234" t="s">
        <v>240</v>
      </c>
    </row>
    <row r="235" spans="2:7">
      <c r="B235" t="s">
        <v>241</v>
      </c>
      <c r="C235" t="s">
        <v>80</v>
      </c>
      <c r="D235">
        <v>150</v>
      </c>
      <c r="E235">
        <v>1969</v>
      </c>
      <c r="F235">
        <v>2019</v>
      </c>
      <c r="G235" t="s">
        <v>242</v>
      </c>
    </row>
    <row r="236" spans="2:7">
      <c r="B236" t="s">
        <v>243</v>
      </c>
      <c r="C236" t="s">
        <v>30</v>
      </c>
      <c r="D236">
        <v>280</v>
      </c>
      <c r="E236">
        <v>1970</v>
      </c>
      <c r="F236">
        <v>2017</v>
      </c>
      <c r="G236" t="s">
        <v>244</v>
      </c>
    </row>
    <row r="237" spans="2:7">
      <c r="B237" t="s">
        <v>245</v>
      </c>
      <c r="C237" t="s">
        <v>246</v>
      </c>
      <c r="D237">
        <v>139</v>
      </c>
      <c r="E237">
        <v>1970</v>
      </c>
      <c r="F237">
        <v>2019</v>
      </c>
      <c r="G237" t="s">
        <v>247</v>
      </c>
    </row>
    <row r="238" spans="2:7">
      <c r="B238" t="s">
        <v>248</v>
      </c>
      <c r="C238" t="s">
        <v>30</v>
      </c>
      <c r="D238">
        <v>150</v>
      </c>
      <c r="E238">
        <v>1972</v>
      </c>
      <c r="F238">
        <v>2019</v>
      </c>
      <c r="G238" t="s">
        <v>249</v>
      </c>
    </row>
    <row r="239" spans="2:7">
      <c r="B239" t="s">
        <v>250</v>
      </c>
      <c r="C239" t="s">
        <v>30</v>
      </c>
      <c r="D239">
        <v>280</v>
      </c>
      <c r="E239">
        <v>1973</v>
      </c>
      <c r="F239">
        <v>2017</v>
      </c>
      <c r="G239" t="s">
        <v>251</v>
      </c>
    </row>
    <row r="240" spans="2:7">
      <c r="B240" t="s">
        <v>252</v>
      </c>
      <c r="C240" t="s">
        <v>80</v>
      </c>
      <c r="D240">
        <v>154</v>
      </c>
      <c r="E240">
        <v>1973</v>
      </c>
      <c r="F240">
        <v>2019</v>
      </c>
      <c r="G240" t="s">
        <v>247</v>
      </c>
    </row>
    <row r="241" spans="2:7">
      <c r="B241" t="s">
        <v>253</v>
      </c>
      <c r="C241" t="s">
        <v>246</v>
      </c>
      <c r="D241">
        <v>139</v>
      </c>
      <c r="E241">
        <v>1973</v>
      </c>
      <c r="F241">
        <v>2019</v>
      </c>
      <c r="G241" t="s">
        <v>247</v>
      </c>
    </row>
    <row r="242" spans="2:7">
      <c r="B242" t="s">
        <v>36</v>
      </c>
      <c r="C242" t="s">
        <v>30</v>
      </c>
      <c r="D242">
        <v>150</v>
      </c>
      <c r="E242">
        <v>1975</v>
      </c>
      <c r="F242">
        <v>2025</v>
      </c>
      <c r="G242" t="s">
        <v>254</v>
      </c>
    </row>
    <row r="243" spans="2:7">
      <c r="B243" t="s">
        <v>29</v>
      </c>
      <c r="C243" t="s">
        <v>30</v>
      </c>
      <c r="D243">
        <v>407</v>
      </c>
      <c r="E243">
        <v>1976</v>
      </c>
      <c r="F243" t="s">
        <v>255</v>
      </c>
      <c r="G243" t="s">
        <v>256</v>
      </c>
    </row>
    <row r="244" spans="2:7">
      <c r="B244" t="s">
        <v>31</v>
      </c>
      <c r="C244" t="s">
        <v>30</v>
      </c>
      <c r="D244">
        <v>392</v>
      </c>
      <c r="E244">
        <v>1977</v>
      </c>
      <c r="F244" t="s">
        <v>257</v>
      </c>
      <c r="G244" t="s">
        <v>258</v>
      </c>
    </row>
    <row r="245" spans="2:7">
      <c r="B245" t="s">
        <v>32</v>
      </c>
      <c r="C245" t="s">
        <v>30</v>
      </c>
      <c r="D245">
        <v>392</v>
      </c>
      <c r="E245">
        <v>1978</v>
      </c>
      <c r="F245" t="s">
        <v>255</v>
      </c>
      <c r="G245" t="s">
        <v>256</v>
      </c>
    </row>
    <row r="246" spans="2:7">
      <c r="B246" t="s">
        <v>259</v>
      </c>
      <c r="C246" t="s">
        <v>246</v>
      </c>
      <c r="D246">
        <v>284</v>
      </c>
      <c r="E246">
        <v>1978</v>
      </c>
      <c r="F246">
        <v>2028</v>
      </c>
      <c r="G246" t="s">
        <v>247</v>
      </c>
    </row>
    <row r="247" spans="2:7">
      <c r="B247" t="s">
        <v>260</v>
      </c>
      <c r="C247" t="s">
        <v>80</v>
      </c>
      <c r="D247">
        <v>155</v>
      </c>
      <c r="E247">
        <v>1979</v>
      </c>
      <c r="F247">
        <v>2029</v>
      </c>
      <c r="G247" t="s">
        <v>261</v>
      </c>
    </row>
    <row r="248" spans="2:7">
      <c r="B248" t="s">
        <v>33</v>
      </c>
      <c r="C248" t="s">
        <v>30</v>
      </c>
      <c r="D248">
        <v>392</v>
      </c>
      <c r="E248">
        <v>1980</v>
      </c>
      <c r="F248">
        <v>2023</v>
      </c>
      <c r="G248" t="s">
        <v>262</v>
      </c>
    </row>
    <row r="249" spans="2:7">
      <c r="B249" t="s">
        <v>263</v>
      </c>
      <c r="C249" t="s">
        <v>80</v>
      </c>
      <c r="D249">
        <v>155</v>
      </c>
      <c r="E249">
        <v>1980</v>
      </c>
      <c r="F249">
        <v>2020</v>
      </c>
      <c r="G249" t="s">
        <v>264</v>
      </c>
    </row>
    <row r="250" spans="2:7">
      <c r="B250" t="s">
        <v>265</v>
      </c>
      <c r="C250" t="s">
        <v>246</v>
      </c>
      <c r="D250">
        <v>291</v>
      </c>
      <c r="E250">
        <v>1983</v>
      </c>
      <c r="F250">
        <v>2029</v>
      </c>
      <c r="G250" t="s">
        <v>247</v>
      </c>
    </row>
    <row r="251" spans="2:7">
      <c r="B251" t="s">
        <v>37</v>
      </c>
      <c r="C251" t="s">
        <v>30</v>
      </c>
      <c r="D251">
        <v>375</v>
      </c>
      <c r="E251">
        <v>1981</v>
      </c>
      <c r="F251">
        <v>2029</v>
      </c>
      <c r="G251" t="s">
        <v>240</v>
      </c>
    </row>
    <row r="252" spans="2:7">
      <c r="B252" t="s">
        <v>34</v>
      </c>
      <c r="C252" t="s">
        <v>30</v>
      </c>
      <c r="D252">
        <v>406</v>
      </c>
      <c r="E252">
        <v>1983</v>
      </c>
      <c r="F252">
        <v>2023</v>
      </c>
      <c r="G252" t="s">
        <v>262</v>
      </c>
    </row>
    <row r="253" spans="2:7">
      <c r="B253" t="s">
        <v>35</v>
      </c>
      <c r="C253" t="s">
        <v>30</v>
      </c>
      <c r="D253">
        <v>406</v>
      </c>
      <c r="E253">
        <v>1983</v>
      </c>
      <c r="F253">
        <v>2023</v>
      </c>
      <c r="G253" t="s">
        <v>262</v>
      </c>
    </row>
    <row r="254" spans="2:7">
      <c r="B254" t="s">
        <v>266</v>
      </c>
      <c r="C254" t="s">
        <v>80</v>
      </c>
      <c r="D254">
        <v>155</v>
      </c>
      <c r="E254">
        <v>1983</v>
      </c>
      <c r="F254">
        <v>2029</v>
      </c>
      <c r="G254" t="s">
        <v>267</v>
      </c>
    </row>
    <row r="255" spans="2:7">
      <c r="B255" t="s">
        <v>268</v>
      </c>
      <c r="C255" t="s">
        <v>246</v>
      </c>
      <c r="D255">
        <v>291</v>
      </c>
      <c r="E255">
        <v>1981</v>
      </c>
      <c r="F255">
        <v>2029</v>
      </c>
      <c r="G255" t="s">
        <v>267</v>
      </c>
    </row>
    <row r="256" spans="2:7">
      <c r="B256" t="s">
        <v>269</v>
      </c>
      <c r="C256" t="s">
        <v>80</v>
      </c>
      <c r="D256">
        <v>155</v>
      </c>
      <c r="E256">
        <v>1984</v>
      </c>
      <c r="F256">
        <v>2029</v>
      </c>
      <c r="G256" t="s">
        <v>267</v>
      </c>
    </row>
    <row r="257" spans="1:7">
      <c r="B257" t="s">
        <v>38</v>
      </c>
      <c r="C257" t="s">
        <v>30</v>
      </c>
      <c r="D257">
        <v>390</v>
      </c>
      <c r="E257">
        <v>1986</v>
      </c>
      <c r="F257">
        <v>2022</v>
      </c>
      <c r="G257" t="s">
        <v>270</v>
      </c>
    </row>
    <row r="258" spans="1:7">
      <c r="B258" t="s">
        <v>231</v>
      </c>
      <c r="C258" t="s">
        <v>30</v>
      </c>
      <c r="D258">
        <v>410</v>
      </c>
      <c r="E258">
        <v>1989</v>
      </c>
      <c r="F258">
        <v>2029</v>
      </c>
      <c r="G258" t="s">
        <v>267</v>
      </c>
    </row>
    <row r="259" spans="1:7">
      <c r="B259" t="s">
        <v>39</v>
      </c>
      <c r="C259" t="s">
        <v>30</v>
      </c>
      <c r="D259">
        <v>390</v>
      </c>
      <c r="E259">
        <v>1990</v>
      </c>
      <c r="F259">
        <v>2022</v>
      </c>
      <c r="G259" t="s">
        <v>270</v>
      </c>
    </row>
    <row r="260" spans="1:7">
      <c r="B260" t="s">
        <v>271</v>
      </c>
      <c r="C260" t="s">
        <v>80</v>
      </c>
      <c r="D260">
        <v>155</v>
      </c>
      <c r="E260">
        <v>1991</v>
      </c>
      <c r="F260">
        <v>2029</v>
      </c>
      <c r="G260" t="s">
        <v>267</v>
      </c>
    </row>
    <row r="261" spans="1:7">
      <c r="B261" t="s">
        <v>272</v>
      </c>
      <c r="C261" t="s">
        <v>246</v>
      </c>
      <c r="D261">
        <v>276</v>
      </c>
      <c r="E261">
        <v>1992</v>
      </c>
      <c r="F261">
        <v>2029</v>
      </c>
      <c r="G261" t="s">
        <v>267</v>
      </c>
    </row>
    <row r="262" spans="1:7">
      <c r="B262" t="s">
        <v>273</v>
      </c>
      <c r="C262" t="s">
        <v>78</v>
      </c>
      <c r="D262">
        <v>467</v>
      </c>
      <c r="E262">
        <v>1993</v>
      </c>
      <c r="F262">
        <v>2029</v>
      </c>
      <c r="G262" t="s">
        <v>267</v>
      </c>
    </row>
    <row r="263" spans="1:7">
      <c r="B263" t="s">
        <v>232</v>
      </c>
      <c r="C263" t="s">
        <v>30</v>
      </c>
      <c r="D263">
        <v>410</v>
      </c>
      <c r="E263">
        <v>1994</v>
      </c>
      <c r="F263">
        <v>2029</v>
      </c>
      <c r="G263" t="s">
        <v>267</v>
      </c>
    </row>
    <row r="264" spans="1:7">
      <c r="B264" t="s">
        <v>274</v>
      </c>
      <c r="C264" t="s">
        <v>80</v>
      </c>
      <c r="D264">
        <v>171</v>
      </c>
      <c r="E264">
        <v>1994</v>
      </c>
      <c r="F264">
        <v>2029</v>
      </c>
      <c r="G264" t="s">
        <v>267</v>
      </c>
    </row>
    <row r="265" spans="1:7">
      <c r="B265" t="s">
        <v>233</v>
      </c>
      <c r="C265" t="s">
        <v>30</v>
      </c>
      <c r="D265">
        <v>495</v>
      </c>
      <c r="E265">
        <v>2005</v>
      </c>
      <c r="F265">
        <v>2029</v>
      </c>
      <c r="G265" t="s">
        <v>267</v>
      </c>
    </row>
    <row r="266" spans="1:7">
      <c r="B266" t="s">
        <v>193</v>
      </c>
      <c r="C266" t="s">
        <v>30</v>
      </c>
      <c r="D266">
        <v>495</v>
      </c>
      <c r="E266">
        <v>2011</v>
      </c>
      <c r="F266">
        <v>2023</v>
      </c>
      <c r="G266" t="s">
        <v>262</v>
      </c>
    </row>
    <row r="268" spans="1:7">
      <c r="B268" t="s">
        <v>282</v>
      </c>
      <c r="C268" t="s">
        <v>283</v>
      </c>
    </row>
    <row r="269" spans="1:7">
      <c r="C269" s="14" t="s">
        <v>284</v>
      </c>
    </row>
    <row r="271" spans="1:7" ht="24">
      <c r="A271" s="7" t="s">
        <v>279</v>
      </c>
      <c r="B271" s="8"/>
    </row>
    <row r="272" spans="1:7">
      <c r="C272" t="s">
        <v>169</v>
      </c>
      <c r="D272" t="s">
        <v>72</v>
      </c>
      <c r="E272" t="s">
        <v>6</v>
      </c>
      <c r="F272" t="s">
        <v>183</v>
      </c>
    </row>
    <row r="273" spans="1:36">
      <c r="B273" t="s">
        <v>192</v>
      </c>
      <c r="C273" t="s">
        <v>109</v>
      </c>
      <c r="D273">
        <v>824</v>
      </c>
      <c r="E273" t="s">
        <v>181</v>
      </c>
      <c r="F273" t="s">
        <v>182</v>
      </c>
    </row>
    <row r="274" spans="1:36">
      <c r="B274" t="s">
        <v>184</v>
      </c>
      <c r="C274" t="s">
        <v>109</v>
      </c>
      <c r="D274">
        <v>1100</v>
      </c>
      <c r="E274">
        <v>2024</v>
      </c>
      <c r="F274" t="s">
        <v>185</v>
      </c>
    </row>
    <row r="275" spans="1:36">
      <c r="B275" t="s">
        <v>186</v>
      </c>
      <c r="C275" t="s">
        <v>109</v>
      </c>
      <c r="D275">
        <v>395</v>
      </c>
      <c r="E275">
        <v>2017</v>
      </c>
      <c r="F275" t="s">
        <v>188</v>
      </c>
    </row>
    <row r="276" spans="1:36">
      <c r="B276" t="s">
        <v>187</v>
      </c>
      <c r="C276" t="s">
        <v>109</v>
      </c>
      <c r="D276">
        <v>245</v>
      </c>
      <c r="E276">
        <v>2021</v>
      </c>
      <c r="F276" t="s">
        <v>188</v>
      </c>
    </row>
    <row r="277" spans="1:36">
      <c r="B277" t="s">
        <v>191</v>
      </c>
      <c r="C277" t="s">
        <v>71</v>
      </c>
      <c r="D277">
        <v>80</v>
      </c>
      <c r="E277" t="s">
        <v>189</v>
      </c>
      <c r="F277" t="s">
        <v>190</v>
      </c>
    </row>
    <row r="279" spans="1:36" ht="24">
      <c r="A279" s="7" t="s">
        <v>180</v>
      </c>
      <c r="B279" s="8"/>
    </row>
    <row r="281" spans="1:36">
      <c r="B281" t="s">
        <v>6</v>
      </c>
      <c r="C281">
        <v>2017</v>
      </c>
      <c r="D281">
        <v>2018</v>
      </c>
      <c r="E281">
        <v>2019</v>
      </c>
      <c r="F281">
        <v>2020</v>
      </c>
      <c r="G281">
        <v>2021</v>
      </c>
      <c r="H281">
        <v>2022</v>
      </c>
      <c r="I281">
        <v>2023</v>
      </c>
      <c r="J281">
        <v>2024</v>
      </c>
      <c r="K281">
        <v>2025</v>
      </c>
      <c r="L281">
        <v>2026</v>
      </c>
      <c r="M281">
        <v>2027</v>
      </c>
      <c r="N281">
        <v>2028</v>
      </c>
      <c r="O281">
        <v>2029</v>
      </c>
      <c r="P281">
        <v>2030</v>
      </c>
      <c r="Q281">
        <v>2031</v>
      </c>
      <c r="R281">
        <v>2032</v>
      </c>
      <c r="S281">
        <v>2033</v>
      </c>
      <c r="T281">
        <v>2034</v>
      </c>
      <c r="U281">
        <v>2035</v>
      </c>
      <c r="V281">
        <v>2036</v>
      </c>
      <c r="W281">
        <v>2037</v>
      </c>
      <c r="X281">
        <v>2038</v>
      </c>
      <c r="Y281">
        <v>2039</v>
      </c>
      <c r="Z281">
        <v>2040</v>
      </c>
      <c r="AA281">
        <v>2041</v>
      </c>
      <c r="AB281">
        <v>2042</v>
      </c>
      <c r="AC281">
        <v>2043</v>
      </c>
      <c r="AD281">
        <v>2044</v>
      </c>
      <c r="AE281">
        <v>2045</v>
      </c>
      <c r="AF281">
        <v>2046</v>
      </c>
      <c r="AG281">
        <v>2047</v>
      </c>
      <c r="AH281">
        <v>2048</v>
      </c>
      <c r="AI281">
        <v>2049</v>
      </c>
      <c r="AJ281">
        <v>2050</v>
      </c>
    </row>
    <row r="282" spans="1:36">
      <c r="B282" t="s">
        <v>18</v>
      </c>
      <c r="C282" t="s">
        <v>276</v>
      </c>
    </row>
    <row r="283" spans="1:36">
      <c r="B283" t="s">
        <v>14</v>
      </c>
    </row>
    <row r="284" spans="1:36">
      <c r="B284" t="s">
        <v>7</v>
      </c>
    </row>
    <row r="285" spans="1:36">
      <c r="B285" t="s">
        <v>8</v>
      </c>
      <c r="C285">
        <f>C196+D275</f>
        <v>424</v>
      </c>
      <c r="D285">
        <f>D196</f>
        <v>10</v>
      </c>
      <c r="G285">
        <f>D273+D276</f>
        <v>1069</v>
      </c>
      <c r="H285">
        <f>H151</f>
        <v>695</v>
      </c>
      <c r="J285">
        <f>D274</f>
        <v>1100</v>
      </c>
    </row>
    <row r="286" spans="1:36">
      <c r="B286" t="s">
        <v>19</v>
      </c>
      <c r="C286">
        <f>I205</f>
        <v>348</v>
      </c>
      <c r="D286">
        <f>I206</f>
        <v>566.04999999999995</v>
      </c>
      <c r="E286">
        <f>E195+E139+E104</f>
        <v>0</v>
      </c>
      <c r="F286">
        <f>F195+F139+F104</f>
        <v>1232.5999999999999</v>
      </c>
      <c r="G286">
        <f>G104</f>
        <v>763.7</v>
      </c>
      <c r="H286">
        <f>H139</f>
        <v>200</v>
      </c>
    </row>
    <row r="287" spans="1:36">
      <c r="B287" t="s">
        <v>9</v>
      </c>
      <c r="C287">
        <f>C194</f>
        <v>100</v>
      </c>
      <c r="D287">
        <f>D103</f>
        <v>15</v>
      </c>
      <c r="E287">
        <f>E194</f>
        <v>98</v>
      </c>
      <c r="F287">
        <f>F138+F103</f>
        <v>54</v>
      </c>
      <c r="G287">
        <f>D277</f>
        <v>80</v>
      </c>
      <c r="H287">
        <f>H138</f>
        <v>10</v>
      </c>
    </row>
    <row r="288" spans="1:36">
      <c r="B288" t="s">
        <v>10</v>
      </c>
    </row>
    <row r="289" spans="2:16">
      <c r="B289" t="s">
        <v>11</v>
      </c>
    </row>
    <row r="290" spans="2:16">
      <c r="B290" t="s">
        <v>15</v>
      </c>
    </row>
    <row r="291" spans="2:16">
      <c r="B291" t="s">
        <v>16</v>
      </c>
    </row>
    <row r="292" spans="2:16">
      <c r="B292" t="s">
        <v>17</v>
      </c>
    </row>
    <row r="293" spans="2:16">
      <c r="B293" t="s">
        <v>21</v>
      </c>
      <c r="F293">
        <f>E45</f>
        <v>375</v>
      </c>
      <c r="H293">
        <f>E36+E37+E38+E46+E47</f>
        <v>1971</v>
      </c>
      <c r="I293">
        <f>E39+E40+E41</f>
        <v>1204</v>
      </c>
      <c r="J293">
        <f>E42</f>
        <v>495</v>
      </c>
      <c r="P293">
        <f>E48+E49+E50</f>
        <v>1315</v>
      </c>
    </row>
    <row r="294" spans="2:16">
      <c r="B294" t="s">
        <v>20</v>
      </c>
    </row>
  </sheetData>
  <hyperlinks>
    <hyperlink ref="B135" r:id="rId1" xr:uid="{00000000-0004-0000-0100-000000000000}"/>
    <hyperlink ref="B131" r:id="rId2" xr:uid="{00000000-0004-0000-0100-000001000000}"/>
    <hyperlink ref="B171" r:id="rId3" location="2018" tooltip="click to expand" display="2018" xr:uid="{00000000-0004-0000-0100-000002000000}"/>
    <hyperlink ref="B178" r:id="rId4" location="2017" tooltip="click to expand" display="http://www.ieso.ca/Power-Data/Supply-Overview/Transmission-Connected-Generation - 2017" xr:uid="{00000000-0004-0000-0100-000003000000}"/>
    <hyperlink ref="B159" r:id="rId5" location="2020 q1" tooltip="click to expand" display="http://www.ieso.ca/Power-Data/Supply-Overview/Transmission-Connected-Generation - 2020 q1" xr:uid="{00000000-0004-0000-0100-000004000000}"/>
    <hyperlink ref="B161" r:id="rId6" location="2019 q4" tooltip="click to expand" display="http://www.ieso.ca/Power-Data/Supply-Overview/Transmission-Connected-Generation - 2019 q4" xr:uid="{00000000-0004-0000-0100-000005000000}"/>
    <hyperlink ref="B163" r:id="rId7" location="2019 q3" tooltip="click to expand" display="http://www.ieso.ca/Power-Data/Supply-Overview/Transmission-Connected-Generation - 2019 q3" xr:uid="{00000000-0004-0000-0100-000006000000}"/>
    <hyperlink ref="B165" r:id="rId8" location="2019 q2" tooltip="click to expand" display="http://www.ieso.ca/Power-Data/Supply-Overview/Transmission-Connected-Generation - 2019 q2" xr:uid="{00000000-0004-0000-0100-000007000000}"/>
    <hyperlink ref="B168" r:id="rId9" location="2019 q1" tooltip="click to expand" display="http://www.ieso.ca/Power-Data/Supply-Overview/Transmission-Connected-Generation - 2019 q1" xr:uid="{00000000-0004-0000-0100-000008000000}"/>
    <hyperlink ref="C71" r:id="rId10" xr:uid="{00000000-0004-0000-0100-000009000000}"/>
    <hyperlink ref="C269" r:id="rId11" xr:uid="{00000000-0004-0000-0100-00000A000000}"/>
  </hyperlinks>
  <pageMargins left="0.7" right="0.7" top="0.75" bottom="0.75" header="0.3" footer="0.3"/>
  <pageSetup orientation="portrait" verticalDpi="0" r:id="rId12"/>
  <drawing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I14"/>
  <sheetViews>
    <sheetView tabSelected="1" workbookViewId="0">
      <selection activeCell="E20" sqref="E20"/>
    </sheetView>
  </sheetViews>
  <sheetFormatPr baseColWidth="10" defaultColWidth="8.83203125" defaultRowHeight="15"/>
  <cols>
    <col min="1" max="1" width="29.5" customWidth="1"/>
  </cols>
  <sheetData>
    <row r="1" spans="1:35">
      <c r="A1" t="s">
        <v>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c r="A2" t="s">
        <v>18</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c r="A3" t="s">
        <v>14</v>
      </c>
      <c r="B3">
        <f>Assumptions!C283</f>
        <v>0</v>
      </c>
      <c r="C3">
        <f>Assumptions!D283</f>
        <v>0</v>
      </c>
      <c r="D3">
        <f>Assumptions!E283</f>
        <v>0</v>
      </c>
      <c r="E3">
        <f>Assumptions!F283</f>
        <v>0</v>
      </c>
      <c r="F3">
        <f>Assumptions!G283</f>
        <v>0</v>
      </c>
      <c r="G3">
        <f>Assumptions!H283</f>
        <v>0</v>
      </c>
      <c r="H3">
        <f>Assumptions!I283</f>
        <v>0</v>
      </c>
      <c r="I3">
        <f>Assumptions!J283</f>
        <v>0</v>
      </c>
      <c r="J3">
        <f>Assumptions!K283</f>
        <v>0</v>
      </c>
      <c r="K3">
        <f>Assumptions!L283</f>
        <v>0</v>
      </c>
      <c r="L3">
        <f>Assumptions!M283</f>
        <v>0</v>
      </c>
      <c r="M3">
        <f>Assumptions!N283</f>
        <v>0</v>
      </c>
      <c r="N3">
        <f>Assumptions!O283</f>
        <v>0</v>
      </c>
      <c r="O3">
        <f>Assumptions!P283</f>
        <v>0</v>
      </c>
      <c r="P3">
        <f>Assumptions!Q283</f>
        <v>0</v>
      </c>
      <c r="Q3">
        <f>Assumptions!R283</f>
        <v>0</v>
      </c>
      <c r="R3">
        <f>Assumptions!S283</f>
        <v>0</v>
      </c>
      <c r="S3">
        <f>Assumptions!T283</f>
        <v>0</v>
      </c>
      <c r="T3">
        <f>Assumptions!U283</f>
        <v>0</v>
      </c>
      <c r="U3">
        <f>Assumptions!V283</f>
        <v>0</v>
      </c>
      <c r="V3">
        <f>Assumptions!W283</f>
        <v>0</v>
      </c>
      <c r="W3">
        <f>Assumptions!X283</f>
        <v>0</v>
      </c>
      <c r="X3">
        <f>Assumptions!Y283</f>
        <v>0</v>
      </c>
      <c r="Y3">
        <f>Assumptions!Z283</f>
        <v>0</v>
      </c>
      <c r="Z3">
        <f>Assumptions!AA283</f>
        <v>0</v>
      </c>
      <c r="AA3">
        <f>Assumptions!AB283</f>
        <v>0</v>
      </c>
      <c r="AB3">
        <f>Assumptions!AC283</f>
        <v>0</v>
      </c>
      <c r="AC3">
        <f>Assumptions!AD283</f>
        <v>0</v>
      </c>
      <c r="AD3">
        <f>Assumptions!AE283</f>
        <v>0</v>
      </c>
      <c r="AE3">
        <f>Assumptions!AF283</f>
        <v>0</v>
      </c>
      <c r="AF3">
        <f>Assumptions!AG283</f>
        <v>0</v>
      </c>
      <c r="AG3">
        <f>Assumptions!AH283</f>
        <v>0</v>
      </c>
      <c r="AH3">
        <f>Assumptions!AI283</f>
        <v>0</v>
      </c>
      <c r="AI3">
        <f>Assumptions!AJ283</f>
        <v>0</v>
      </c>
    </row>
    <row r="4" spans="1:35">
      <c r="A4" t="s">
        <v>7</v>
      </c>
      <c r="B4">
        <f>Assumptions!C284</f>
        <v>0</v>
      </c>
      <c r="C4">
        <f>Assumptions!D284</f>
        <v>0</v>
      </c>
      <c r="D4">
        <f>Assumptions!E284</f>
        <v>0</v>
      </c>
      <c r="E4">
        <f>Assumptions!F284</f>
        <v>0</v>
      </c>
      <c r="F4">
        <f>Assumptions!G284</f>
        <v>0</v>
      </c>
      <c r="G4">
        <f>Assumptions!H284</f>
        <v>0</v>
      </c>
      <c r="H4">
        <f>Assumptions!I284</f>
        <v>0</v>
      </c>
      <c r="I4">
        <f>Assumptions!J284</f>
        <v>0</v>
      </c>
      <c r="J4">
        <f>Assumptions!K284</f>
        <v>0</v>
      </c>
      <c r="K4">
        <f>Assumptions!L284</f>
        <v>0</v>
      </c>
      <c r="L4">
        <f>Assumptions!M284</f>
        <v>0</v>
      </c>
      <c r="M4">
        <f>Assumptions!N284</f>
        <v>0</v>
      </c>
      <c r="N4">
        <f>Assumptions!O284</f>
        <v>0</v>
      </c>
      <c r="O4">
        <f>Assumptions!P284</f>
        <v>0</v>
      </c>
      <c r="P4">
        <f>Assumptions!Q284</f>
        <v>0</v>
      </c>
      <c r="Q4">
        <f>Assumptions!R284</f>
        <v>0</v>
      </c>
      <c r="R4">
        <f>Assumptions!S284</f>
        <v>0</v>
      </c>
      <c r="S4">
        <f>Assumptions!T284</f>
        <v>0</v>
      </c>
      <c r="T4">
        <f>Assumptions!U284</f>
        <v>0</v>
      </c>
      <c r="U4">
        <f>Assumptions!V284</f>
        <v>0</v>
      </c>
      <c r="V4">
        <f>Assumptions!W284</f>
        <v>0</v>
      </c>
      <c r="W4">
        <f>Assumptions!X284</f>
        <v>0</v>
      </c>
      <c r="X4">
        <f>Assumptions!Y284</f>
        <v>0</v>
      </c>
      <c r="Y4">
        <f>Assumptions!Z284</f>
        <v>0</v>
      </c>
      <c r="Z4">
        <f>Assumptions!AA284</f>
        <v>0</v>
      </c>
      <c r="AA4">
        <f>Assumptions!AB284</f>
        <v>0</v>
      </c>
      <c r="AB4">
        <f>Assumptions!AC284</f>
        <v>0</v>
      </c>
      <c r="AC4">
        <f>Assumptions!AD284</f>
        <v>0</v>
      </c>
      <c r="AD4">
        <f>Assumptions!AE284</f>
        <v>0</v>
      </c>
      <c r="AE4">
        <f>Assumptions!AF284</f>
        <v>0</v>
      </c>
      <c r="AF4">
        <f>Assumptions!AG284</f>
        <v>0</v>
      </c>
      <c r="AG4">
        <f>Assumptions!AH284</f>
        <v>0</v>
      </c>
      <c r="AH4">
        <f>Assumptions!AI284</f>
        <v>0</v>
      </c>
      <c r="AI4">
        <f>Assumptions!AJ284</f>
        <v>0</v>
      </c>
    </row>
    <row r="5" spans="1:35">
      <c r="A5" t="s">
        <v>8</v>
      </c>
      <c r="B5">
        <f>Assumptions!C285</f>
        <v>424</v>
      </c>
      <c r="C5">
        <f>Assumptions!D285</f>
        <v>10</v>
      </c>
      <c r="D5">
        <f>Assumptions!E285</f>
        <v>0</v>
      </c>
      <c r="E5">
        <f>Assumptions!F285</f>
        <v>0</v>
      </c>
      <c r="F5">
        <f>Assumptions!G285</f>
        <v>1069</v>
      </c>
      <c r="G5">
        <f>Assumptions!H285</f>
        <v>695</v>
      </c>
      <c r="H5">
        <f>Assumptions!I285</f>
        <v>0</v>
      </c>
      <c r="I5">
        <f>Assumptions!J285</f>
        <v>1100</v>
      </c>
      <c r="J5">
        <f>Assumptions!K285</f>
        <v>0</v>
      </c>
      <c r="K5">
        <f>Assumptions!L285</f>
        <v>0</v>
      </c>
      <c r="L5">
        <f>Assumptions!M285</f>
        <v>0</v>
      </c>
      <c r="M5">
        <f>Assumptions!N285</f>
        <v>0</v>
      </c>
      <c r="N5">
        <f>Assumptions!O285</f>
        <v>0</v>
      </c>
      <c r="O5">
        <f>Assumptions!P285</f>
        <v>0</v>
      </c>
      <c r="P5">
        <f>Assumptions!Q285</f>
        <v>0</v>
      </c>
      <c r="Q5">
        <f>Assumptions!R285</f>
        <v>0</v>
      </c>
      <c r="R5">
        <f>Assumptions!S285</f>
        <v>0</v>
      </c>
      <c r="S5">
        <f>Assumptions!T285</f>
        <v>0</v>
      </c>
      <c r="T5">
        <f>Assumptions!U285</f>
        <v>0</v>
      </c>
      <c r="U5">
        <f>Assumptions!V285</f>
        <v>0</v>
      </c>
      <c r="V5">
        <f>Assumptions!W285</f>
        <v>0</v>
      </c>
      <c r="W5">
        <f>Assumptions!X285</f>
        <v>0</v>
      </c>
      <c r="X5">
        <f>Assumptions!Y285</f>
        <v>0</v>
      </c>
      <c r="Y5">
        <f>Assumptions!Z285</f>
        <v>0</v>
      </c>
      <c r="Z5">
        <f>Assumptions!AA285</f>
        <v>0</v>
      </c>
      <c r="AA5">
        <f>Assumptions!AB285</f>
        <v>0</v>
      </c>
      <c r="AB5">
        <f>Assumptions!AC285</f>
        <v>0</v>
      </c>
      <c r="AC5">
        <f>Assumptions!AD285</f>
        <v>0</v>
      </c>
      <c r="AD5">
        <f>Assumptions!AE285</f>
        <v>0</v>
      </c>
      <c r="AE5">
        <f>Assumptions!AF285</f>
        <v>0</v>
      </c>
      <c r="AF5">
        <f>Assumptions!AG285</f>
        <v>0</v>
      </c>
      <c r="AG5">
        <f>Assumptions!AH285</f>
        <v>0</v>
      </c>
      <c r="AH5">
        <f>Assumptions!AI285</f>
        <v>0</v>
      </c>
      <c r="AI5">
        <f>Assumptions!AJ285</f>
        <v>0</v>
      </c>
    </row>
    <row r="6" spans="1:35">
      <c r="A6" t="s">
        <v>19</v>
      </c>
      <c r="B6">
        <f>Assumptions!C286</f>
        <v>348</v>
      </c>
      <c r="C6">
        <f>Assumptions!D286</f>
        <v>566.04999999999995</v>
      </c>
      <c r="D6">
        <f>Assumptions!E286</f>
        <v>0</v>
      </c>
      <c r="E6">
        <f>Assumptions!F286</f>
        <v>1232.5999999999999</v>
      </c>
      <c r="F6">
        <f>Assumptions!G286</f>
        <v>763.7</v>
      </c>
      <c r="G6">
        <f>Assumptions!H286</f>
        <v>200</v>
      </c>
      <c r="H6">
        <f>Assumptions!I286</f>
        <v>0</v>
      </c>
      <c r="I6">
        <f>Assumptions!J286</f>
        <v>0</v>
      </c>
      <c r="J6">
        <f>Assumptions!K286</f>
        <v>0</v>
      </c>
      <c r="K6">
        <f>Assumptions!L286</f>
        <v>0</v>
      </c>
      <c r="L6">
        <f>Assumptions!M286</f>
        <v>0</v>
      </c>
      <c r="M6">
        <f>Assumptions!N286</f>
        <v>0</v>
      </c>
      <c r="N6">
        <f>Assumptions!O286</f>
        <v>0</v>
      </c>
      <c r="O6">
        <f>Assumptions!P286</f>
        <v>0</v>
      </c>
      <c r="P6">
        <f>Assumptions!Q286</f>
        <v>0</v>
      </c>
      <c r="Q6">
        <f>Assumptions!R286</f>
        <v>0</v>
      </c>
      <c r="R6">
        <f>Assumptions!S286</f>
        <v>0</v>
      </c>
      <c r="S6">
        <f>Assumptions!T286</f>
        <v>0</v>
      </c>
      <c r="T6">
        <f>Assumptions!U286</f>
        <v>0</v>
      </c>
      <c r="U6">
        <f>Assumptions!V286</f>
        <v>0</v>
      </c>
      <c r="V6">
        <f>Assumptions!W286</f>
        <v>0</v>
      </c>
      <c r="W6">
        <f>Assumptions!X286</f>
        <v>0</v>
      </c>
      <c r="X6">
        <f>Assumptions!Y286</f>
        <v>0</v>
      </c>
      <c r="Y6">
        <f>Assumptions!Z286</f>
        <v>0</v>
      </c>
      <c r="Z6">
        <f>Assumptions!AA286</f>
        <v>0</v>
      </c>
      <c r="AA6">
        <f>Assumptions!AB286</f>
        <v>0</v>
      </c>
      <c r="AB6">
        <f>Assumptions!AC286</f>
        <v>0</v>
      </c>
      <c r="AC6">
        <f>Assumptions!AD286</f>
        <v>0</v>
      </c>
      <c r="AD6">
        <f>Assumptions!AE286</f>
        <v>0</v>
      </c>
      <c r="AE6">
        <f>Assumptions!AF286</f>
        <v>0</v>
      </c>
      <c r="AF6">
        <f>Assumptions!AG286</f>
        <v>0</v>
      </c>
      <c r="AG6">
        <f>Assumptions!AH286</f>
        <v>0</v>
      </c>
      <c r="AH6">
        <f>Assumptions!AI286</f>
        <v>0</v>
      </c>
      <c r="AI6">
        <f>Assumptions!AJ286</f>
        <v>0</v>
      </c>
    </row>
    <row r="7" spans="1:35">
      <c r="A7" t="s">
        <v>9</v>
      </c>
      <c r="B7">
        <f>Assumptions!C287</f>
        <v>100</v>
      </c>
      <c r="C7">
        <f>Assumptions!D287</f>
        <v>15</v>
      </c>
      <c r="D7">
        <f>Assumptions!E287</f>
        <v>98</v>
      </c>
      <c r="E7">
        <f>Assumptions!F287</f>
        <v>54</v>
      </c>
      <c r="F7">
        <f>Assumptions!G287</f>
        <v>80</v>
      </c>
      <c r="G7">
        <f>Assumptions!H287</f>
        <v>10</v>
      </c>
      <c r="H7">
        <f>Assumptions!I287</f>
        <v>0</v>
      </c>
      <c r="I7">
        <f>Assumptions!J287</f>
        <v>0</v>
      </c>
      <c r="J7">
        <f>Assumptions!K287</f>
        <v>0</v>
      </c>
      <c r="K7">
        <f>Assumptions!L287</f>
        <v>0</v>
      </c>
      <c r="L7">
        <f>Assumptions!M287</f>
        <v>0</v>
      </c>
      <c r="M7">
        <f>Assumptions!N287</f>
        <v>0</v>
      </c>
      <c r="N7">
        <f>Assumptions!O287</f>
        <v>0</v>
      </c>
      <c r="O7">
        <f>Assumptions!P287</f>
        <v>0</v>
      </c>
      <c r="P7">
        <f>Assumptions!Q287</f>
        <v>0</v>
      </c>
      <c r="Q7">
        <f>Assumptions!R287</f>
        <v>0</v>
      </c>
      <c r="R7">
        <f>Assumptions!S287</f>
        <v>0</v>
      </c>
      <c r="S7">
        <f>Assumptions!T287</f>
        <v>0</v>
      </c>
      <c r="T7">
        <f>Assumptions!U287</f>
        <v>0</v>
      </c>
      <c r="U7">
        <f>Assumptions!V287</f>
        <v>0</v>
      </c>
      <c r="V7">
        <f>Assumptions!W287</f>
        <v>0</v>
      </c>
      <c r="W7">
        <f>Assumptions!X287</f>
        <v>0</v>
      </c>
      <c r="X7">
        <f>Assumptions!Y287</f>
        <v>0</v>
      </c>
      <c r="Y7">
        <f>Assumptions!Z287</f>
        <v>0</v>
      </c>
      <c r="Z7">
        <f>Assumptions!AA287</f>
        <v>0</v>
      </c>
      <c r="AA7">
        <f>Assumptions!AB287</f>
        <v>0</v>
      </c>
      <c r="AB7">
        <f>Assumptions!AC287</f>
        <v>0</v>
      </c>
      <c r="AC7">
        <f>Assumptions!AD287</f>
        <v>0</v>
      </c>
      <c r="AD7">
        <f>Assumptions!AE287</f>
        <v>0</v>
      </c>
      <c r="AE7">
        <f>Assumptions!AF287</f>
        <v>0</v>
      </c>
      <c r="AF7">
        <f>Assumptions!AG287</f>
        <v>0</v>
      </c>
      <c r="AG7">
        <f>Assumptions!AH287</f>
        <v>0</v>
      </c>
      <c r="AH7">
        <f>Assumptions!AI287</f>
        <v>0</v>
      </c>
      <c r="AI7">
        <f>Assumptions!AJ287</f>
        <v>0</v>
      </c>
    </row>
    <row r="8" spans="1:35">
      <c r="A8" t="s">
        <v>10</v>
      </c>
      <c r="B8">
        <f>Assumptions!C288</f>
        <v>0</v>
      </c>
      <c r="C8">
        <f>Assumptions!D288</f>
        <v>0</v>
      </c>
      <c r="D8">
        <f>Assumptions!E288</f>
        <v>0</v>
      </c>
      <c r="E8">
        <f>Assumptions!F288</f>
        <v>0</v>
      </c>
      <c r="F8">
        <f>Assumptions!G288</f>
        <v>0</v>
      </c>
      <c r="G8">
        <f>Assumptions!H288</f>
        <v>0</v>
      </c>
      <c r="H8">
        <f>Assumptions!I288</f>
        <v>0</v>
      </c>
      <c r="I8">
        <f>Assumptions!J288</f>
        <v>0</v>
      </c>
      <c r="J8">
        <f>Assumptions!K288</f>
        <v>0</v>
      </c>
      <c r="K8">
        <f>Assumptions!L288</f>
        <v>0</v>
      </c>
      <c r="L8">
        <f>Assumptions!M288</f>
        <v>0</v>
      </c>
      <c r="M8">
        <f>Assumptions!N288</f>
        <v>0</v>
      </c>
      <c r="N8">
        <f>Assumptions!O288</f>
        <v>0</v>
      </c>
      <c r="O8">
        <f>Assumptions!P288</f>
        <v>0</v>
      </c>
      <c r="P8">
        <f>Assumptions!Q288</f>
        <v>0</v>
      </c>
      <c r="Q8">
        <f>Assumptions!R288</f>
        <v>0</v>
      </c>
      <c r="R8">
        <f>Assumptions!S288</f>
        <v>0</v>
      </c>
      <c r="S8">
        <f>Assumptions!T288</f>
        <v>0</v>
      </c>
      <c r="T8">
        <f>Assumptions!U288</f>
        <v>0</v>
      </c>
      <c r="U8">
        <f>Assumptions!V288</f>
        <v>0</v>
      </c>
      <c r="V8">
        <f>Assumptions!W288</f>
        <v>0</v>
      </c>
      <c r="W8">
        <f>Assumptions!X288</f>
        <v>0</v>
      </c>
      <c r="X8">
        <f>Assumptions!Y288</f>
        <v>0</v>
      </c>
      <c r="Y8">
        <f>Assumptions!Z288</f>
        <v>0</v>
      </c>
      <c r="Z8">
        <f>Assumptions!AA288</f>
        <v>0</v>
      </c>
      <c r="AA8">
        <f>Assumptions!AB288</f>
        <v>0</v>
      </c>
      <c r="AB8">
        <f>Assumptions!AC288</f>
        <v>0</v>
      </c>
      <c r="AC8">
        <f>Assumptions!AD288</f>
        <v>0</v>
      </c>
      <c r="AD8">
        <f>Assumptions!AE288</f>
        <v>0</v>
      </c>
      <c r="AE8">
        <f>Assumptions!AF288</f>
        <v>0</v>
      </c>
      <c r="AF8">
        <f>Assumptions!AG288</f>
        <v>0</v>
      </c>
      <c r="AG8">
        <f>Assumptions!AH288</f>
        <v>0</v>
      </c>
      <c r="AH8">
        <f>Assumptions!AI288</f>
        <v>0</v>
      </c>
      <c r="AI8">
        <f>Assumptions!AJ288</f>
        <v>0</v>
      </c>
    </row>
    <row r="9" spans="1:35">
      <c r="A9" t="s">
        <v>11</v>
      </c>
      <c r="B9">
        <f>Assumptions!C289</f>
        <v>0</v>
      </c>
      <c r="C9">
        <f>Assumptions!D289</f>
        <v>0</v>
      </c>
      <c r="D9">
        <f>Assumptions!E289</f>
        <v>0</v>
      </c>
      <c r="E9">
        <f>Assumptions!F289</f>
        <v>0</v>
      </c>
      <c r="F9">
        <f>Assumptions!G289</f>
        <v>0</v>
      </c>
      <c r="G9">
        <f>Assumptions!H289</f>
        <v>0</v>
      </c>
      <c r="H9">
        <f>Assumptions!I289</f>
        <v>0</v>
      </c>
      <c r="I9">
        <f>Assumptions!J289</f>
        <v>0</v>
      </c>
      <c r="J9">
        <f>Assumptions!K289</f>
        <v>0</v>
      </c>
      <c r="K9">
        <f>Assumptions!L289</f>
        <v>0</v>
      </c>
      <c r="L9">
        <f>Assumptions!M289</f>
        <v>0</v>
      </c>
      <c r="M9">
        <f>Assumptions!N289</f>
        <v>0</v>
      </c>
      <c r="N9">
        <f>Assumptions!O289</f>
        <v>0</v>
      </c>
      <c r="O9">
        <f>Assumptions!P289</f>
        <v>0</v>
      </c>
      <c r="P9">
        <f>Assumptions!Q289</f>
        <v>0</v>
      </c>
      <c r="Q9">
        <f>Assumptions!R289</f>
        <v>0</v>
      </c>
      <c r="R9">
        <f>Assumptions!S289</f>
        <v>0</v>
      </c>
      <c r="S9">
        <f>Assumptions!T289</f>
        <v>0</v>
      </c>
      <c r="T9">
        <f>Assumptions!U289</f>
        <v>0</v>
      </c>
      <c r="U9">
        <f>Assumptions!V289</f>
        <v>0</v>
      </c>
      <c r="V9">
        <f>Assumptions!W289</f>
        <v>0</v>
      </c>
      <c r="W9">
        <f>Assumptions!X289</f>
        <v>0</v>
      </c>
      <c r="X9">
        <f>Assumptions!Y289</f>
        <v>0</v>
      </c>
      <c r="Y9">
        <f>Assumptions!Z289</f>
        <v>0</v>
      </c>
      <c r="Z9">
        <f>Assumptions!AA289</f>
        <v>0</v>
      </c>
      <c r="AA9">
        <f>Assumptions!AB289</f>
        <v>0</v>
      </c>
      <c r="AB9">
        <f>Assumptions!AC289</f>
        <v>0</v>
      </c>
      <c r="AC9">
        <f>Assumptions!AD289</f>
        <v>0</v>
      </c>
      <c r="AD9">
        <f>Assumptions!AE289</f>
        <v>0</v>
      </c>
      <c r="AE9">
        <f>Assumptions!AF289</f>
        <v>0</v>
      </c>
      <c r="AF9">
        <f>Assumptions!AG289</f>
        <v>0</v>
      </c>
      <c r="AG9">
        <f>Assumptions!AH289</f>
        <v>0</v>
      </c>
      <c r="AH9">
        <f>Assumptions!AI289</f>
        <v>0</v>
      </c>
      <c r="AI9">
        <f>Assumptions!AJ289</f>
        <v>0</v>
      </c>
    </row>
    <row r="10" spans="1:35">
      <c r="A10" t="s">
        <v>15</v>
      </c>
      <c r="B10">
        <f>Assumptions!C290</f>
        <v>0</v>
      </c>
      <c r="C10">
        <f>Assumptions!D290</f>
        <v>0</v>
      </c>
      <c r="D10">
        <f>Assumptions!E290</f>
        <v>0</v>
      </c>
      <c r="E10">
        <f>Assumptions!F290</f>
        <v>0</v>
      </c>
      <c r="F10">
        <f>Assumptions!G290</f>
        <v>0</v>
      </c>
      <c r="G10">
        <f>Assumptions!H290</f>
        <v>0</v>
      </c>
      <c r="H10">
        <f>Assumptions!I290</f>
        <v>0</v>
      </c>
      <c r="I10">
        <f>Assumptions!J290</f>
        <v>0</v>
      </c>
      <c r="J10">
        <f>Assumptions!K290</f>
        <v>0</v>
      </c>
      <c r="K10">
        <f>Assumptions!L290</f>
        <v>0</v>
      </c>
      <c r="L10">
        <f>Assumptions!M290</f>
        <v>0</v>
      </c>
      <c r="M10">
        <f>Assumptions!N290</f>
        <v>0</v>
      </c>
      <c r="N10">
        <f>Assumptions!O290</f>
        <v>0</v>
      </c>
      <c r="O10">
        <f>Assumptions!P290</f>
        <v>0</v>
      </c>
      <c r="P10">
        <f>Assumptions!Q290</f>
        <v>0</v>
      </c>
      <c r="Q10">
        <f>Assumptions!R290</f>
        <v>0</v>
      </c>
      <c r="R10">
        <f>Assumptions!S290</f>
        <v>0</v>
      </c>
      <c r="S10">
        <f>Assumptions!T290</f>
        <v>0</v>
      </c>
      <c r="T10">
        <f>Assumptions!U290</f>
        <v>0</v>
      </c>
      <c r="U10">
        <f>Assumptions!V290</f>
        <v>0</v>
      </c>
      <c r="V10">
        <f>Assumptions!W290</f>
        <v>0</v>
      </c>
      <c r="W10">
        <f>Assumptions!X290</f>
        <v>0</v>
      </c>
      <c r="X10">
        <f>Assumptions!Y290</f>
        <v>0</v>
      </c>
      <c r="Y10">
        <f>Assumptions!Z290</f>
        <v>0</v>
      </c>
      <c r="Z10">
        <f>Assumptions!AA290</f>
        <v>0</v>
      </c>
      <c r="AA10">
        <f>Assumptions!AB290</f>
        <v>0</v>
      </c>
      <c r="AB10">
        <f>Assumptions!AC290</f>
        <v>0</v>
      </c>
      <c r="AC10">
        <f>Assumptions!AD290</f>
        <v>0</v>
      </c>
      <c r="AD10">
        <f>Assumptions!AE290</f>
        <v>0</v>
      </c>
      <c r="AE10">
        <f>Assumptions!AF290</f>
        <v>0</v>
      </c>
      <c r="AF10">
        <f>Assumptions!AG290</f>
        <v>0</v>
      </c>
      <c r="AG10">
        <f>Assumptions!AH290</f>
        <v>0</v>
      </c>
      <c r="AH10">
        <f>Assumptions!AI290</f>
        <v>0</v>
      </c>
      <c r="AI10">
        <f>Assumptions!AJ290</f>
        <v>0</v>
      </c>
    </row>
    <row r="11" spans="1:35">
      <c r="A11" t="s">
        <v>16</v>
      </c>
      <c r="B11">
        <f>Assumptions!C291</f>
        <v>0</v>
      </c>
      <c r="C11">
        <f>Assumptions!D291</f>
        <v>0</v>
      </c>
      <c r="D11">
        <f>Assumptions!E291</f>
        <v>0</v>
      </c>
      <c r="E11">
        <f>Assumptions!F291</f>
        <v>0</v>
      </c>
      <c r="F11">
        <f>Assumptions!G291</f>
        <v>0</v>
      </c>
      <c r="G11">
        <f>Assumptions!H291</f>
        <v>0</v>
      </c>
      <c r="H11">
        <f>Assumptions!I291</f>
        <v>0</v>
      </c>
      <c r="I11">
        <f>Assumptions!J291</f>
        <v>0</v>
      </c>
      <c r="J11">
        <f>Assumptions!K291</f>
        <v>0</v>
      </c>
      <c r="K11">
        <f>Assumptions!L291</f>
        <v>0</v>
      </c>
      <c r="L11">
        <f>Assumptions!M291</f>
        <v>0</v>
      </c>
      <c r="M11">
        <f>Assumptions!N291</f>
        <v>0</v>
      </c>
      <c r="N11">
        <f>Assumptions!O291</f>
        <v>0</v>
      </c>
      <c r="O11">
        <f>Assumptions!P291</f>
        <v>0</v>
      </c>
      <c r="P11">
        <f>Assumptions!Q291</f>
        <v>0</v>
      </c>
      <c r="Q11">
        <f>Assumptions!R291</f>
        <v>0</v>
      </c>
      <c r="R11">
        <f>Assumptions!S291</f>
        <v>0</v>
      </c>
      <c r="S11">
        <f>Assumptions!T291</f>
        <v>0</v>
      </c>
      <c r="T11">
        <f>Assumptions!U291</f>
        <v>0</v>
      </c>
      <c r="U11">
        <f>Assumptions!V291</f>
        <v>0</v>
      </c>
      <c r="V11">
        <f>Assumptions!W291</f>
        <v>0</v>
      </c>
      <c r="W11">
        <f>Assumptions!X291</f>
        <v>0</v>
      </c>
      <c r="X11">
        <f>Assumptions!Y291</f>
        <v>0</v>
      </c>
      <c r="Y11">
        <f>Assumptions!Z291</f>
        <v>0</v>
      </c>
      <c r="Z11">
        <f>Assumptions!AA291</f>
        <v>0</v>
      </c>
      <c r="AA11">
        <f>Assumptions!AB291</f>
        <v>0</v>
      </c>
      <c r="AB11">
        <f>Assumptions!AC291</f>
        <v>0</v>
      </c>
      <c r="AC11">
        <f>Assumptions!AD291</f>
        <v>0</v>
      </c>
      <c r="AD11">
        <f>Assumptions!AE291</f>
        <v>0</v>
      </c>
      <c r="AE11">
        <f>Assumptions!AF291</f>
        <v>0</v>
      </c>
      <c r="AF11">
        <f>Assumptions!AG291</f>
        <v>0</v>
      </c>
      <c r="AG11">
        <f>Assumptions!AH291</f>
        <v>0</v>
      </c>
      <c r="AH11">
        <f>Assumptions!AI291</f>
        <v>0</v>
      </c>
      <c r="AI11">
        <f>Assumptions!AJ291</f>
        <v>0</v>
      </c>
    </row>
    <row r="12" spans="1:35">
      <c r="A12" t="s">
        <v>17</v>
      </c>
      <c r="B12">
        <f>Assumptions!C292</f>
        <v>0</v>
      </c>
      <c r="C12">
        <f>Assumptions!D292</f>
        <v>0</v>
      </c>
      <c r="D12">
        <f>Assumptions!E292</f>
        <v>0</v>
      </c>
      <c r="E12">
        <f>Assumptions!F292</f>
        <v>0</v>
      </c>
      <c r="F12">
        <f>Assumptions!G292</f>
        <v>0</v>
      </c>
      <c r="G12">
        <f>Assumptions!H292</f>
        <v>0</v>
      </c>
      <c r="H12">
        <f>Assumptions!I292</f>
        <v>0</v>
      </c>
      <c r="I12">
        <f>Assumptions!J292</f>
        <v>0</v>
      </c>
      <c r="J12">
        <f>Assumptions!K292</f>
        <v>0</v>
      </c>
      <c r="K12">
        <f>Assumptions!L292</f>
        <v>0</v>
      </c>
      <c r="L12">
        <f>Assumptions!M292</f>
        <v>0</v>
      </c>
      <c r="M12">
        <f>Assumptions!N292</f>
        <v>0</v>
      </c>
      <c r="N12">
        <f>Assumptions!O292</f>
        <v>0</v>
      </c>
      <c r="O12">
        <f>Assumptions!P292</f>
        <v>0</v>
      </c>
      <c r="P12">
        <f>Assumptions!Q292</f>
        <v>0</v>
      </c>
      <c r="Q12">
        <f>Assumptions!R292</f>
        <v>0</v>
      </c>
      <c r="R12">
        <f>Assumptions!S292</f>
        <v>0</v>
      </c>
      <c r="S12">
        <f>Assumptions!T292</f>
        <v>0</v>
      </c>
      <c r="T12">
        <f>Assumptions!U292</f>
        <v>0</v>
      </c>
      <c r="U12">
        <f>Assumptions!V292</f>
        <v>0</v>
      </c>
      <c r="V12">
        <f>Assumptions!W292</f>
        <v>0</v>
      </c>
      <c r="W12">
        <f>Assumptions!X292</f>
        <v>0</v>
      </c>
      <c r="X12">
        <f>Assumptions!Y292</f>
        <v>0</v>
      </c>
      <c r="Y12">
        <f>Assumptions!Z292</f>
        <v>0</v>
      </c>
      <c r="Z12">
        <f>Assumptions!AA292</f>
        <v>0</v>
      </c>
      <c r="AA12">
        <f>Assumptions!AB292</f>
        <v>0</v>
      </c>
      <c r="AB12">
        <f>Assumptions!AC292</f>
        <v>0</v>
      </c>
      <c r="AC12">
        <f>Assumptions!AD292</f>
        <v>0</v>
      </c>
      <c r="AD12">
        <f>Assumptions!AE292</f>
        <v>0</v>
      </c>
      <c r="AE12">
        <f>Assumptions!AF292</f>
        <v>0</v>
      </c>
      <c r="AF12">
        <f>Assumptions!AG292</f>
        <v>0</v>
      </c>
      <c r="AG12">
        <f>Assumptions!AH292</f>
        <v>0</v>
      </c>
      <c r="AH12">
        <f>Assumptions!AI292</f>
        <v>0</v>
      </c>
      <c r="AI12">
        <f>Assumptions!AJ292</f>
        <v>0</v>
      </c>
    </row>
    <row r="13" spans="1:35">
      <c r="A13" t="s">
        <v>21</v>
      </c>
      <c r="B13">
        <f>Assumptions!C293</f>
        <v>0</v>
      </c>
      <c r="C13">
        <f>Assumptions!D293</f>
        <v>0</v>
      </c>
      <c r="D13">
        <f>Assumptions!E293</f>
        <v>0</v>
      </c>
      <c r="E13">
        <f>Assumptions!F293</f>
        <v>375</v>
      </c>
      <c r="F13">
        <f>Assumptions!G293</f>
        <v>0</v>
      </c>
      <c r="G13">
        <f>Assumptions!H293</f>
        <v>1971</v>
      </c>
      <c r="H13">
        <f>Assumptions!I293</f>
        <v>1204</v>
      </c>
      <c r="I13">
        <f>Assumptions!J293</f>
        <v>495</v>
      </c>
      <c r="J13">
        <f>Assumptions!K293</f>
        <v>0</v>
      </c>
      <c r="K13">
        <f>Assumptions!L293</f>
        <v>0</v>
      </c>
      <c r="L13">
        <f>Assumptions!M293</f>
        <v>0</v>
      </c>
      <c r="M13">
        <f>Assumptions!N293</f>
        <v>0</v>
      </c>
      <c r="N13">
        <f>Assumptions!O293</f>
        <v>0</v>
      </c>
      <c r="O13">
        <f>Assumptions!P293</f>
        <v>1315</v>
      </c>
      <c r="P13">
        <f>Assumptions!Q293</f>
        <v>0</v>
      </c>
      <c r="Q13">
        <f>Assumptions!R293</f>
        <v>0</v>
      </c>
      <c r="R13">
        <f>Assumptions!S293</f>
        <v>0</v>
      </c>
      <c r="S13">
        <f>Assumptions!T293</f>
        <v>0</v>
      </c>
      <c r="T13">
        <f>Assumptions!U293</f>
        <v>0</v>
      </c>
      <c r="U13">
        <f>Assumptions!V293</f>
        <v>0</v>
      </c>
      <c r="V13">
        <f>Assumptions!W293</f>
        <v>0</v>
      </c>
      <c r="W13">
        <f>Assumptions!X293</f>
        <v>0</v>
      </c>
      <c r="X13">
        <f>Assumptions!Y293</f>
        <v>0</v>
      </c>
      <c r="Y13">
        <f>Assumptions!Z293</f>
        <v>0</v>
      </c>
      <c r="Z13">
        <f>Assumptions!AA293</f>
        <v>0</v>
      </c>
      <c r="AA13">
        <f>Assumptions!AB293</f>
        <v>0</v>
      </c>
      <c r="AB13">
        <f>Assumptions!AC293</f>
        <v>0</v>
      </c>
      <c r="AC13">
        <f>Assumptions!AD293</f>
        <v>0</v>
      </c>
      <c r="AD13">
        <f>Assumptions!AE293</f>
        <v>0</v>
      </c>
      <c r="AE13">
        <f>Assumptions!AF293</f>
        <v>0</v>
      </c>
      <c r="AF13">
        <f>Assumptions!AG293</f>
        <v>0</v>
      </c>
      <c r="AG13">
        <f>Assumptions!AH293</f>
        <v>0</v>
      </c>
      <c r="AH13">
        <f>Assumptions!AI293</f>
        <v>0</v>
      </c>
      <c r="AI13">
        <f>Assumptions!AJ293</f>
        <v>0</v>
      </c>
    </row>
    <row r="14" spans="1:35">
      <c r="A14" t="s">
        <v>20</v>
      </c>
      <c r="B14">
        <f>Assumptions!C294</f>
        <v>0</v>
      </c>
      <c r="C14">
        <f>Assumptions!D294</f>
        <v>0</v>
      </c>
      <c r="D14">
        <f>Assumptions!E294</f>
        <v>0</v>
      </c>
      <c r="E14">
        <f>Assumptions!F294</f>
        <v>0</v>
      </c>
      <c r="F14">
        <f>Assumptions!G294</f>
        <v>0</v>
      </c>
      <c r="G14">
        <f>Assumptions!H294</f>
        <v>0</v>
      </c>
      <c r="H14">
        <f>Assumptions!I294</f>
        <v>0</v>
      </c>
      <c r="I14">
        <f>Assumptions!J294</f>
        <v>0</v>
      </c>
      <c r="J14">
        <f>Assumptions!K294</f>
        <v>0</v>
      </c>
      <c r="K14">
        <f>Assumptions!L294</f>
        <v>0</v>
      </c>
      <c r="L14">
        <f>Assumptions!M294</f>
        <v>0</v>
      </c>
      <c r="M14">
        <f>Assumptions!N294</f>
        <v>0</v>
      </c>
      <c r="N14">
        <f>Assumptions!O294</f>
        <v>0</v>
      </c>
      <c r="O14">
        <f>Assumptions!P294</f>
        <v>0</v>
      </c>
      <c r="P14">
        <f>Assumptions!Q294</f>
        <v>0</v>
      </c>
      <c r="Q14">
        <f>Assumptions!R294</f>
        <v>0</v>
      </c>
      <c r="R14">
        <f>Assumptions!S294</f>
        <v>0</v>
      </c>
      <c r="S14">
        <f>Assumptions!T294</f>
        <v>0</v>
      </c>
      <c r="T14">
        <f>Assumptions!U294</f>
        <v>0</v>
      </c>
      <c r="U14">
        <f>Assumptions!V294</f>
        <v>0</v>
      </c>
      <c r="V14">
        <f>Assumptions!W294</f>
        <v>0</v>
      </c>
      <c r="W14">
        <f>Assumptions!X294</f>
        <v>0</v>
      </c>
      <c r="X14">
        <f>Assumptions!Y294</f>
        <v>0</v>
      </c>
      <c r="Y14">
        <f>Assumptions!Z294</f>
        <v>0</v>
      </c>
      <c r="Z14">
        <f>Assumptions!AA294</f>
        <v>0</v>
      </c>
      <c r="AA14">
        <f>Assumptions!AB294</f>
        <v>0</v>
      </c>
      <c r="AB14">
        <f>Assumptions!AC294</f>
        <v>0</v>
      </c>
      <c r="AC14">
        <f>Assumptions!AD294</f>
        <v>0</v>
      </c>
      <c r="AD14">
        <f>Assumptions!AE294</f>
        <v>0</v>
      </c>
      <c r="AE14">
        <f>Assumptions!AF294</f>
        <v>0</v>
      </c>
      <c r="AF14">
        <f>Assumptions!AG294</f>
        <v>0</v>
      </c>
      <c r="AG14">
        <f>Assumptions!AH294</f>
        <v>0</v>
      </c>
      <c r="AH14">
        <f>Assumptions!AI294</f>
        <v>0</v>
      </c>
      <c r="AI14">
        <f>Assumptions!AJ294</f>
        <v>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About</vt:lpstr>
      <vt:lpstr>Assumptions</vt:lpstr>
      <vt:lpstr>PMCCS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Benjamin Israel</cp:lastModifiedBy>
  <dcterms:created xsi:type="dcterms:W3CDTF">2015-06-10T01:27:30Z</dcterms:created>
  <dcterms:modified xsi:type="dcterms:W3CDTF">2019-05-23T22:14:51Z</dcterms:modified>
</cp:coreProperties>
</file>