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" yWindow="0" windowWidth="25395" windowHeight="10365" tabRatio="500"/>
  </bookViews>
  <sheets>
    <sheet name="About" sheetId="2" r:id="rId1"/>
    <sheet name="Emissions" sheetId="8" r:id="rId2"/>
    <sheet name="GDP" sheetId="7" r:id="rId3"/>
    <sheet name="Extrapolation" sheetId="4" r:id="rId4"/>
    <sheet name="BGRC-BG" sheetId="5" r:id="rId5"/>
    <sheet name="BGRC-BEWCEI" sheetId="6" r:id="rId6"/>
  </sheets>
  <calcPr calcId="145621" concurrentCalc="0"/>
</workbook>
</file>

<file path=xl/calcChain.xml><?xml version="1.0" encoding="utf-8"?>
<calcChain xmlns="http://schemas.openxmlformats.org/spreadsheetml/2006/main">
  <c r="U2" i="5" l="1"/>
  <c r="U2" i="6"/>
  <c r="V2" i="5"/>
  <c r="V2" i="6"/>
  <c r="W2" i="5"/>
  <c r="W2" i="6"/>
  <c r="X2" i="5"/>
  <c r="X2" i="6"/>
  <c r="Y2" i="5"/>
  <c r="Y2" i="6"/>
  <c r="Z2" i="5"/>
  <c r="Z2" i="6"/>
  <c r="AA2" i="5"/>
  <c r="AA2" i="6"/>
  <c r="AB2" i="5"/>
  <c r="AB2" i="6"/>
  <c r="AC2" i="5"/>
  <c r="AC2" i="6"/>
  <c r="AD2" i="5"/>
  <c r="AD2" i="6"/>
  <c r="AE2" i="5"/>
  <c r="AE2" i="6"/>
  <c r="AF2" i="5"/>
  <c r="AF2" i="6"/>
  <c r="AG2" i="5"/>
  <c r="AG2" i="6"/>
  <c r="AH2" i="5"/>
  <c r="AH2" i="6"/>
  <c r="AI2" i="5"/>
  <c r="AI2" i="6"/>
  <c r="AJ2" i="5"/>
  <c r="AJ2" i="6"/>
  <c r="AK2" i="5"/>
  <c r="AK2" i="6"/>
  <c r="AL2" i="5"/>
  <c r="AL2" i="6"/>
  <c r="S2" i="5"/>
  <c r="S2" i="6"/>
  <c r="T2" i="5"/>
  <c r="T2" i="6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B2" i="4"/>
  <c r="AM2" i="7"/>
  <c r="AN2" i="7"/>
  <c r="AO2" i="7"/>
  <c r="AP2" i="7"/>
  <c r="AQ2" i="7"/>
  <c r="AR2" i="7"/>
  <c r="AS2" i="7"/>
  <c r="AT2" i="7"/>
  <c r="AU2" i="7"/>
  <c r="AL2" i="7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B3" i="4"/>
  <c r="B2" i="5"/>
  <c r="B2" i="6"/>
  <c r="O2" i="5"/>
  <c r="P2" i="5"/>
  <c r="Q2" i="5"/>
  <c r="R2" i="5"/>
  <c r="D2" i="5"/>
  <c r="E2" i="5"/>
  <c r="F2" i="5"/>
  <c r="G2" i="5"/>
  <c r="H2" i="5"/>
  <c r="I2" i="5"/>
  <c r="J2" i="5"/>
  <c r="K2" i="5"/>
  <c r="L2" i="5"/>
  <c r="M2" i="5"/>
  <c r="N2" i="5"/>
  <c r="C2" i="5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</calcChain>
</file>

<file path=xl/sharedStrings.xml><?xml version="1.0" encoding="utf-8"?>
<sst xmlns="http://schemas.openxmlformats.org/spreadsheetml/2006/main" count="36" uniqueCount="33">
  <si>
    <t>Year</t>
  </si>
  <si>
    <t>Environment and Climate Change Canada </t>
  </si>
  <si>
    <t xml:space="preserve">Year </t>
  </si>
  <si>
    <t>CO2 (MT)</t>
  </si>
  <si>
    <t>See "cpi.xlsx" in the InputData folder for source information.</t>
  </si>
  <si>
    <t xml:space="preserve">National Energy Board </t>
  </si>
  <si>
    <t>https://apps.neb-one.gc.ca/ftrppndc/dflt.aspx?GoCTemplateCulture=en-CA</t>
  </si>
  <si>
    <t xml:space="preserve">Macro Indicators </t>
  </si>
  <si>
    <t xml:space="preserve">Real Gross Domestic Product ($2007 Millions) </t>
  </si>
  <si>
    <t>GDP (million 2007$CAD)</t>
  </si>
  <si>
    <t xml:space="preserve">** Projections start here </t>
  </si>
  <si>
    <t>We adjust 2007 CAD dollars to 2015 CAD dollars using the following conversion factor:</t>
  </si>
  <si>
    <t>includes some policies (like carbon pricing) that we do not want to use as part of our BAU case.</t>
  </si>
  <si>
    <t>We only have the 2015 reference case available in graphical form, not as a table:</t>
  </si>
  <si>
    <t>The value in 2014, the last historical value, is 732 MMT.</t>
  </si>
  <si>
    <t>Growth is roughly linear through 2030, when it reaches 815 MMT.</t>
  </si>
  <si>
    <t>We choose to do a simple linear extrapolation from 2014 through 2050, which may reflect a BAU</t>
  </si>
  <si>
    <t>future in which Canada undertakes no new policies or mitigation options not already on the books</t>
  </si>
  <si>
    <t>as of the 2015 reference case date.</t>
  </si>
  <si>
    <t>Emissions</t>
  </si>
  <si>
    <t>GDP (2015$CAD)</t>
  </si>
  <si>
    <t>CO2 Emissions Intensity (g CO2/2015$CAD)</t>
  </si>
  <si>
    <t>Canada's 2016 greenhouse gas emissions reference case</t>
  </si>
  <si>
    <t>https://www.canada.ca/en/environment-climate-change/services/climate-change/publications/2016-greenhouse-gas-emissions-case.html</t>
  </si>
  <si>
    <t>Figure 1, 2015 Reference Case</t>
  </si>
  <si>
    <t>Emissions Projection</t>
  </si>
  <si>
    <t>Sources:</t>
  </si>
  <si>
    <t>GDP Projection</t>
  </si>
  <si>
    <t>BGRC BAU GDP</t>
  </si>
  <si>
    <t>BGRC BAU Economy Wide CO2 Emissions Intensity</t>
  </si>
  <si>
    <t>Notes</t>
  </si>
  <si>
    <t>For emissions, we choose to use the emissions from the 2015 Reference Case, because the Dec 2016 Reference Case</t>
  </si>
  <si>
    <t>We choose to use the emissions from the 2015 Reference Case, because the Dec 2016 Reference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</si>
</sst>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NumberFormat="1" applyFill="1" applyAlignment="1" applyProtection="1"/>
    <xf numFmtId="0" fontId="1" fillId="0" borderId="0" xfId="0" applyFont="1"/>
    <xf numFmtId="1" fontId="0" fillId="0" borderId="0" xfId="0" applyNumberFormat="1" applyFill="1" applyAlignment="1" applyProtection="1"/>
    <xf numFmtId="1" fontId="0" fillId="2" borderId="0" xfId="0" applyNumberFormat="1" applyFill="1" applyAlignment="1" applyProtection="1"/>
    <xf numFmtId="164" fontId="0" fillId="0" borderId="0" xfId="0" applyNumberFormat="1"/>
    <xf numFmtId="1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4</xdr:row>
      <xdr:rowOff>171450</xdr:rowOff>
    </xdr:from>
    <xdr:to>
      <xdr:col>11</xdr:col>
      <xdr:colOff>438150</xdr:colOff>
      <xdr:row>25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71550"/>
          <a:ext cx="8001000" cy="413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/>
  </sheetViews>
  <sheetFormatPr defaultRowHeight="15.75" x14ac:dyDescent="0.25"/>
  <cols>
    <col min="1" max="1" width="13.125" customWidth="1"/>
    <col min="2" max="2" width="107.5" customWidth="1"/>
    <col min="3" max="256" width="11" customWidth="1"/>
  </cols>
  <sheetData>
    <row r="1" spans="1:2" x14ac:dyDescent="0.25">
      <c r="A1" s="6" t="s">
        <v>28</v>
      </c>
      <c r="B1" s="6"/>
    </row>
    <row r="2" spans="1:2" x14ac:dyDescent="0.25">
      <c r="A2" s="6" t="s">
        <v>29</v>
      </c>
      <c r="B2" s="6"/>
    </row>
    <row r="4" spans="1:2" x14ac:dyDescent="0.25">
      <c r="A4" s="6" t="s">
        <v>26</v>
      </c>
      <c r="B4" s="11" t="s">
        <v>25</v>
      </c>
    </row>
    <row r="5" spans="1:2" x14ac:dyDescent="0.25">
      <c r="B5" s="3" t="s">
        <v>1</v>
      </c>
    </row>
    <row r="6" spans="1:2" x14ac:dyDescent="0.25">
      <c r="B6" s="4">
        <v>2017</v>
      </c>
    </row>
    <row r="7" spans="1:2" x14ac:dyDescent="0.25">
      <c r="B7" t="s">
        <v>22</v>
      </c>
    </row>
    <row r="8" spans="1:2" x14ac:dyDescent="0.25">
      <c r="B8" t="s">
        <v>23</v>
      </c>
    </row>
    <row r="9" spans="1:2" x14ac:dyDescent="0.25">
      <c r="B9" t="s">
        <v>24</v>
      </c>
    </row>
    <row r="11" spans="1:2" x14ac:dyDescent="0.25">
      <c r="B11" s="11" t="s">
        <v>27</v>
      </c>
    </row>
    <row r="12" spans="1:2" x14ac:dyDescent="0.25">
      <c r="B12" t="s">
        <v>5</v>
      </c>
    </row>
    <row r="13" spans="1:2" x14ac:dyDescent="0.25">
      <c r="B13" s="4">
        <v>2016</v>
      </c>
    </row>
    <row r="14" spans="1:2" x14ac:dyDescent="0.25">
      <c r="B14" t="s">
        <v>7</v>
      </c>
    </row>
    <row r="15" spans="1:2" x14ac:dyDescent="0.25">
      <c r="B15" t="s">
        <v>6</v>
      </c>
    </row>
    <row r="17" spans="1:2" x14ac:dyDescent="0.25">
      <c r="A17" s="6" t="s">
        <v>30</v>
      </c>
    </row>
    <row r="18" spans="1:2" x14ac:dyDescent="0.25">
      <c r="A18" t="s">
        <v>31</v>
      </c>
    </row>
    <row r="19" spans="1:2" x14ac:dyDescent="0.25">
      <c r="A19" t="s">
        <v>12</v>
      </c>
    </row>
    <row r="21" spans="1:2" x14ac:dyDescent="0.25">
      <c r="A21" t="s">
        <v>11</v>
      </c>
      <c r="B21" s="2"/>
    </row>
    <row r="22" spans="1:2" x14ac:dyDescent="0.25">
      <c r="A22">
        <v>1.135</v>
      </c>
    </row>
    <row r="23" spans="1:2" x14ac:dyDescent="0.25">
      <c r="A23" t="s">
        <v>4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/>
  </sheetViews>
  <sheetFormatPr defaultRowHeight="15.75" x14ac:dyDescent="0.25"/>
  <cols>
    <col min="1" max="1" width="9.625" customWidth="1"/>
  </cols>
  <sheetData>
    <row r="1" spans="1:1" x14ac:dyDescent="0.25">
      <c r="A1" t="s">
        <v>32</v>
      </c>
    </row>
    <row r="2" spans="1:1" x14ac:dyDescent="0.25">
      <c r="A2" t="s">
        <v>12</v>
      </c>
    </row>
    <row r="4" spans="1:1" x14ac:dyDescent="0.25">
      <c r="A4" t="s">
        <v>13</v>
      </c>
    </row>
    <row r="28" spans="1:1" x14ac:dyDescent="0.25">
      <c r="A28" t="s">
        <v>14</v>
      </c>
    </row>
    <row r="30" spans="1:1" x14ac:dyDescent="0.25">
      <c r="A30" t="s">
        <v>15</v>
      </c>
    </row>
    <row r="31" spans="1:1" x14ac:dyDescent="0.25">
      <c r="A31" t="s">
        <v>16</v>
      </c>
    </row>
    <row r="32" spans="1:1" x14ac:dyDescent="0.25">
      <c r="A32" t="s">
        <v>17</v>
      </c>
    </row>
    <row r="33" spans="1:2" x14ac:dyDescent="0.25">
      <c r="A33" t="s">
        <v>18</v>
      </c>
    </row>
    <row r="35" spans="1:2" x14ac:dyDescent="0.25">
      <c r="A35" s="6" t="s">
        <v>0</v>
      </c>
      <c r="B35" s="6" t="s">
        <v>19</v>
      </c>
    </row>
    <row r="36" spans="1:2" x14ac:dyDescent="0.25">
      <c r="A36">
        <v>2014</v>
      </c>
      <c r="B36">
        <v>732</v>
      </c>
    </row>
    <row r="37" spans="1:2" x14ac:dyDescent="0.25">
      <c r="A37">
        <v>2030</v>
      </c>
      <c r="B37">
        <v>815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"/>
  <sheetViews>
    <sheetView workbookViewId="0"/>
  </sheetViews>
  <sheetFormatPr defaultRowHeight="15.75" x14ac:dyDescent="0.25"/>
  <cols>
    <col min="1" max="1" width="38.875" bestFit="1" customWidth="1"/>
    <col min="2" max="256" width="11" customWidth="1"/>
  </cols>
  <sheetData>
    <row r="1" spans="1:47" s="5" customFormat="1" x14ac:dyDescent="0.25">
      <c r="B1" s="5">
        <v>2005</v>
      </c>
      <c r="C1" s="5">
        <v>2006</v>
      </c>
      <c r="D1" s="5">
        <v>2007</v>
      </c>
      <c r="E1" s="5">
        <v>2008</v>
      </c>
      <c r="F1" s="5">
        <v>2009</v>
      </c>
      <c r="G1" s="5">
        <v>2010</v>
      </c>
      <c r="H1" s="5">
        <v>2011</v>
      </c>
      <c r="I1" s="5">
        <v>2012</v>
      </c>
      <c r="J1" s="5">
        <v>2013</v>
      </c>
      <c r="K1" s="5">
        <v>2014</v>
      </c>
      <c r="L1" s="5">
        <v>2015</v>
      </c>
      <c r="M1" s="5">
        <v>2016</v>
      </c>
      <c r="N1" s="5">
        <v>2017</v>
      </c>
      <c r="O1" s="5">
        <v>2018</v>
      </c>
      <c r="P1" s="5">
        <v>2019</v>
      </c>
      <c r="Q1" s="5">
        <v>2020</v>
      </c>
      <c r="R1" s="5">
        <v>2021</v>
      </c>
      <c r="S1" s="5">
        <v>2022</v>
      </c>
      <c r="T1" s="5">
        <v>2023</v>
      </c>
      <c r="U1" s="5">
        <v>2024</v>
      </c>
      <c r="V1" s="5">
        <v>2025</v>
      </c>
      <c r="W1" s="5">
        <v>2026</v>
      </c>
      <c r="X1" s="5">
        <v>2027</v>
      </c>
      <c r="Y1" s="5">
        <v>2028</v>
      </c>
      <c r="Z1" s="5">
        <v>2029</v>
      </c>
      <c r="AA1" s="5">
        <v>2030</v>
      </c>
      <c r="AB1" s="5">
        <v>2031</v>
      </c>
      <c r="AC1" s="5">
        <v>2032</v>
      </c>
      <c r="AD1" s="5">
        <v>2033</v>
      </c>
      <c r="AE1" s="5">
        <v>2034</v>
      </c>
      <c r="AF1" s="5">
        <v>2035</v>
      </c>
      <c r="AG1" s="5">
        <v>2036</v>
      </c>
      <c r="AH1" s="5">
        <v>2037</v>
      </c>
      <c r="AI1" s="5">
        <v>2038</v>
      </c>
      <c r="AJ1" s="5">
        <v>2039</v>
      </c>
      <c r="AK1" s="5">
        <v>2040</v>
      </c>
      <c r="AL1" s="5">
        <v>2041</v>
      </c>
      <c r="AM1" s="5">
        <v>2042</v>
      </c>
      <c r="AN1" s="5">
        <v>2043</v>
      </c>
      <c r="AO1" s="5">
        <v>2044</v>
      </c>
      <c r="AP1" s="5">
        <v>2045</v>
      </c>
      <c r="AQ1" s="5">
        <v>2046</v>
      </c>
      <c r="AR1" s="5">
        <v>2047</v>
      </c>
      <c r="AS1" s="5">
        <v>2048</v>
      </c>
      <c r="AT1" s="5">
        <v>2049</v>
      </c>
      <c r="AU1" s="5">
        <v>2050</v>
      </c>
    </row>
    <row r="2" spans="1:47" s="5" customFormat="1" x14ac:dyDescent="0.25">
      <c r="A2" s="5" t="s">
        <v>8</v>
      </c>
      <c r="B2" s="5">
        <v>1495853</v>
      </c>
      <c r="C2" s="5">
        <v>1535071</v>
      </c>
      <c r="D2" s="5">
        <v>1565900</v>
      </c>
      <c r="E2" s="5">
        <v>1584306</v>
      </c>
      <c r="F2" s="5">
        <v>1541348</v>
      </c>
      <c r="G2" s="5">
        <v>1593357</v>
      </c>
      <c r="H2" s="5">
        <v>1633640</v>
      </c>
      <c r="I2" s="5">
        <v>1661559</v>
      </c>
      <c r="J2" s="5">
        <v>1694941</v>
      </c>
      <c r="K2" s="5">
        <v>1748748</v>
      </c>
      <c r="L2" s="5">
        <v>1770984</v>
      </c>
      <c r="M2" s="5">
        <v>1808537</v>
      </c>
      <c r="N2" s="5">
        <v>1846289</v>
      </c>
      <c r="O2" s="5">
        <v>1880704</v>
      </c>
      <c r="P2" s="5">
        <v>1914451</v>
      </c>
      <c r="Q2" s="5">
        <v>1947533</v>
      </c>
      <c r="R2" s="5">
        <v>1979565</v>
      </c>
      <c r="S2" s="5">
        <v>2008494</v>
      </c>
      <c r="T2" s="5">
        <v>2036808</v>
      </c>
      <c r="U2" s="5">
        <v>2068862</v>
      </c>
      <c r="V2" s="5">
        <v>2104426</v>
      </c>
      <c r="W2" s="5">
        <v>2138948</v>
      </c>
      <c r="X2" s="5">
        <v>2176812</v>
      </c>
      <c r="Y2" s="5">
        <v>2216479</v>
      </c>
      <c r="Z2" s="5">
        <v>2258069</v>
      </c>
      <c r="AA2" s="5">
        <v>2302254</v>
      </c>
      <c r="AB2" s="5">
        <v>2346189</v>
      </c>
      <c r="AC2" s="5">
        <v>2388042</v>
      </c>
      <c r="AD2" s="5">
        <v>2428776</v>
      </c>
      <c r="AE2" s="5">
        <v>2467683</v>
      </c>
      <c r="AF2" s="5">
        <v>2504613</v>
      </c>
      <c r="AG2" s="5">
        <v>2539726</v>
      </c>
      <c r="AH2" s="5">
        <v>2574298</v>
      </c>
      <c r="AI2" s="5">
        <v>2608747</v>
      </c>
      <c r="AJ2" s="5">
        <v>2643619</v>
      </c>
      <c r="AK2" s="5">
        <v>2679948</v>
      </c>
      <c r="AL2" s="8">
        <f>TREND($B2:$AK2,$B$1:$AK$1,AL$1)</f>
        <v>2691440.3190476298</v>
      </c>
      <c r="AM2" s="8">
        <f t="shared" ref="AM2:AU2" si="0">TREND($B2:$AK2,$B$1:$AK$1,AM$1)</f>
        <v>2726269.5570141673</v>
      </c>
      <c r="AN2" s="8">
        <f t="shared" si="0"/>
        <v>2761098.7949807048</v>
      </c>
      <c r="AO2" s="8">
        <f t="shared" si="0"/>
        <v>2795928.0329472423</v>
      </c>
      <c r="AP2" s="8">
        <f t="shared" si="0"/>
        <v>2830757.2709137797</v>
      </c>
      <c r="AQ2" s="8">
        <f t="shared" si="0"/>
        <v>2865586.5088803172</v>
      </c>
      <c r="AR2" s="8">
        <f t="shared" si="0"/>
        <v>2900415.7468468547</v>
      </c>
      <c r="AS2" s="8">
        <f t="shared" si="0"/>
        <v>2935244.9848133922</v>
      </c>
      <c r="AT2" s="8">
        <f t="shared" si="0"/>
        <v>2970074.2227799296</v>
      </c>
      <c r="AU2" s="8">
        <f t="shared" si="0"/>
        <v>3004903.4607464671</v>
      </c>
    </row>
    <row r="3" spans="1:47" x14ac:dyDescent="0.25">
      <c r="A3" s="2"/>
      <c r="AL3" s="1" t="s">
        <v>10</v>
      </c>
    </row>
    <row r="7" spans="1:47" x14ac:dyDescent="0.25">
      <c r="A7" s="2"/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workbookViewId="0"/>
  </sheetViews>
  <sheetFormatPr defaultRowHeight="15.75" x14ac:dyDescent="0.25"/>
  <cols>
    <col min="1" max="1" width="30.125" bestFit="1" customWidth="1"/>
    <col min="2" max="256" width="11" customWidth="1"/>
  </cols>
  <sheetData>
    <row r="1" spans="1:38" x14ac:dyDescent="0.25">
      <c r="A1" t="s">
        <v>2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 x14ac:dyDescent="0.25">
      <c r="A2" t="s">
        <v>9</v>
      </c>
      <c r="B2" s="5">
        <f>GDP!K2</f>
        <v>1748748</v>
      </c>
      <c r="C2" s="5">
        <f>GDP!L2</f>
        <v>1770984</v>
      </c>
      <c r="D2" s="5">
        <f>GDP!M2</f>
        <v>1808537</v>
      </c>
      <c r="E2" s="5">
        <f>GDP!N2</f>
        <v>1846289</v>
      </c>
      <c r="F2" s="5">
        <f>GDP!O2</f>
        <v>1880704</v>
      </c>
      <c r="G2" s="5">
        <f>GDP!P2</f>
        <v>1914451</v>
      </c>
      <c r="H2" s="5">
        <f>GDP!Q2</f>
        <v>1947533</v>
      </c>
      <c r="I2" s="5">
        <f>GDP!R2</f>
        <v>1979565</v>
      </c>
      <c r="J2" s="5">
        <f>GDP!S2</f>
        <v>2008494</v>
      </c>
      <c r="K2" s="5">
        <f>GDP!T2</f>
        <v>2036808</v>
      </c>
      <c r="L2" s="5">
        <f>GDP!U2</f>
        <v>2068862</v>
      </c>
      <c r="M2" s="5">
        <f>GDP!V2</f>
        <v>2104426</v>
      </c>
      <c r="N2" s="5">
        <f>GDP!W2</f>
        <v>2138948</v>
      </c>
      <c r="O2" s="5">
        <f>GDP!X2</f>
        <v>2176812</v>
      </c>
      <c r="P2" s="5">
        <f>GDP!Y2</f>
        <v>2216479</v>
      </c>
      <c r="Q2" s="5">
        <f>GDP!Z2</f>
        <v>2258069</v>
      </c>
      <c r="R2" s="5">
        <f>GDP!AA2</f>
        <v>2302254</v>
      </c>
      <c r="S2" s="5">
        <f>GDP!AB2</f>
        <v>2346189</v>
      </c>
      <c r="T2" s="5">
        <f>GDP!AC2</f>
        <v>2388042</v>
      </c>
      <c r="U2" s="5">
        <f>GDP!AD2</f>
        <v>2428776</v>
      </c>
      <c r="V2" s="5">
        <f>GDP!AE2</f>
        <v>2467683</v>
      </c>
      <c r="W2" s="5">
        <f>GDP!AF2</f>
        <v>2504613</v>
      </c>
      <c r="X2" s="5">
        <f>GDP!AG2</f>
        <v>2539726</v>
      </c>
      <c r="Y2" s="5">
        <f>GDP!AH2</f>
        <v>2574298</v>
      </c>
      <c r="Z2" s="5">
        <f>GDP!AI2</f>
        <v>2608747</v>
      </c>
      <c r="AA2" s="5">
        <f>GDP!AJ2</f>
        <v>2643619</v>
      </c>
      <c r="AB2" s="5">
        <f>GDP!AK2</f>
        <v>2679948</v>
      </c>
      <c r="AC2" s="7">
        <f>GDP!AL2</f>
        <v>2691440.3190476298</v>
      </c>
      <c r="AD2" s="7">
        <f>GDP!AM2</f>
        <v>2726269.5570141673</v>
      </c>
      <c r="AE2" s="7">
        <f>GDP!AN2</f>
        <v>2761098.7949807048</v>
      </c>
      <c r="AF2" s="7">
        <f>GDP!AO2</f>
        <v>2795928.0329472423</v>
      </c>
      <c r="AG2" s="7">
        <f>GDP!AP2</f>
        <v>2830757.2709137797</v>
      </c>
      <c r="AH2" s="7">
        <f>GDP!AQ2</f>
        <v>2865586.5088803172</v>
      </c>
      <c r="AI2" s="7">
        <f>GDP!AR2</f>
        <v>2900415.7468468547</v>
      </c>
      <c r="AJ2" s="7">
        <f>GDP!AS2</f>
        <v>2935244.9848133922</v>
      </c>
      <c r="AK2" s="7">
        <f>GDP!AT2</f>
        <v>2970074.2227799296</v>
      </c>
      <c r="AL2" s="7">
        <f>GDP!AU2</f>
        <v>3004903.4607464671</v>
      </c>
    </row>
    <row r="3" spans="1:38" x14ac:dyDescent="0.25">
      <c r="A3" t="s">
        <v>3</v>
      </c>
      <c r="B3">
        <f>TREND(Emissions!$B$36:$B$37,Emissions!$A$36:$A$37,B1)</f>
        <v>732</v>
      </c>
      <c r="C3" s="10">
        <f>TREND(Emissions!$B$36:$B$37,Emissions!$A$36:$A$37,C1)</f>
        <v>737.1875</v>
      </c>
      <c r="D3" s="10">
        <f>TREND(Emissions!$B$36:$B$37,Emissions!$A$36:$A$37,D1)</f>
        <v>742.375</v>
      </c>
      <c r="E3" s="10">
        <f>TREND(Emissions!$B$36:$B$37,Emissions!$A$36:$A$37,E1)</f>
        <v>747.5625</v>
      </c>
      <c r="F3" s="10">
        <f>TREND(Emissions!$B$36:$B$37,Emissions!$A$36:$A$37,F1)</f>
        <v>752.75</v>
      </c>
      <c r="G3" s="10">
        <f>TREND(Emissions!$B$36:$B$37,Emissions!$A$36:$A$37,G1)</f>
        <v>757.9375</v>
      </c>
      <c r="H3" s="10">
        <f>TREND(Emissions!$B$36:$B$37,Emissions!$A$36:$A$37,H1)</f>
        <v>763.125</v>
      </c>
      <c r="I3" s="10">
        <f>TREND(Emissions!$B$36:$B$37,Emissions!$A$36:$A$37,I1)</f>
        <v>768.3125</v>
      </c>
      <c r="J3" s="10">
        <f>TREND(Emissions!$B$36:$B$37,Emissions!$A$36:$A$37,J1)</f>
        <v>773.5</v>
      </c>
      <c r="K3" s="10">
        <f>TREND(Emissions!$B$36:$B$37,Emissions!$A$36:$A$37,K1)</f>
        <v>778.6875</v>
      </c>
      <c r="L3" s="10">
        <f>TREND(Emissions!$B$36:$B$37,Emissions!$A$36:$A$37,L1)</f>
        <v>783.875</v>
      </c>
      <c r="M3" s="10">
        <f>TREND(Emissions!$B$36:$B$37,Emissions!$A$36:$A$37,M1)</f>
        <v>789.0625</v>
      </c>
      <c r="N3" s="10">
        <f>TREND(Emissions!$B$36:$B$37,Emissions!$A$36:$A$37,N1)</f>
        <v>794.25</v>
      </c>
      <c r="O3" s="10">
        <f>TREND(Emissions!$B$36:$B$37,Emissions!$A$36:$A$37,O1)</f>
        <v>799.4375</v>
      </c>
      <c r="P3" s="10">
        <f>TREND(Emissions!$B$36:$B$37,Emissions!$A$36:$A$37,P1)</f>
        <v>804.625</v>
      </c>
      <c r="Q3" s="10">
        <f>TREND(Emissions!$B$36:$B$37,Emissions!$A$36:$A$37,Q1)</f>
        <v>809.8125</v>
      </c>
      <c r="R3" s="10">
        <f>TREND(Emissions!$B$36:$B$37,Emissions!$A$36:$A$37,R1)</f>
        <v>815</v>
      </c>
      <c r="S3" s="10">
        <f>TREND(Emissions!$B$36:$B$37,Emissions!$A$36:$A$37,S1)</f>
        <v>820.1875</v>
      </c>
      <c r="T3" s="10">
        <f>TREND(Emissions!$B$36:$B$37,Emissions!$A$36:$A$37,T1)</f>
        <v>825.375</v>
      </c>
      <c r="U3" s="10">
        <f>TREND(Emissions!$B$36:$B$37,Emissions!$A$36:$A$37,U1)</f>
        <v>830.5625</v>
      </c>
      <c r="V3" s="10">
        <f>TREND(Emissions!$B$36:$B$37,Emissions!$A$36:$A$37,V1)</f>
        <v>835.75</v>
      </c>
      <c r="W3" s="10">
        <f>TREND(Emissions!$B$36:$B$37,Emissions!$A$36:$A$37,W1)</f>
        <v>840.9375</v>
      </c>
      <c r="X3" s="10">
        <f>TREND(Emissions!$B$36:$B$37,Emissions!$A$36:$A$37,X1)</f>
        <v>846.125</v>
      </c>
      <c r="Y3" s="10">
        <f>TREND(Emissions!$B$36:$B$37,Emissions!$A$36:$A$37,Y1)</f>
        <v>851.3125</v>
      </c>
      <c r="Z3" s="10">
        <f>TREND(Emissions!$B$36:$B$37,Emissions!$A$36:$A$37,Z1)</f>
        <v>856.5</v>
      </c>
      <c r="AA3" s="10">
        <f>TREND(Emissions!$B$36:$B$37,Emissions!$A$36:$A$37,AA1)</f>
        <v>861.6875</v>
      </c>
      <c r="AB3" s="10">
        <f>TREND(Emissions!$B$36:$B$37,Emissions!$A$36:$A$37,AB1)</f>
        <v>866.875</v>
      </c>
      <c r="AC3" s="10">
        <f>TREND(Emissions!$B$36:$B$37,Emissions!$A$36:$A$37,AC1)</f>
        <v>872.0625</v>
      </c>
      <c r="AD3" s="10">
        <f>TREND(Emissions!$B$36:$B$37,Emissions!$A$36:$A$37,AD1)</f>
        <v>877.25</v>
      </c>
      <c r="AE3" s="10">
        <f>TREND(Emissions!$B$36:$B$37,Emissions!$A$36:$A$37,AE1)</f>
        <v>882.4375</v>
      </c>
      <c r="AF3" s="10">
        <f>TREND(Emissions!$B$36:$B$37,Emissions!$A$36:$A$37,AF1)</f>
        <v>887.625</v>
      </c>
      <c r="AG3" s="10">
        <f>TREND(Emissions!$B$36:$B$37,Emissions!$A$36:$A$37,AG1)</f>
        <v>892.8125</v>
      </c>
      <c r="AH3" s="10">
        <f>TREND(Emissions!$B$36:$B$37,Emissions!$A$36:$A$37,AH1)</f>
        <v>898</v>
      </c>
      <c r="AI3" s="10">
        <f>TREND(Emissions!$B$36:$B$37,Emissions!$A$36:$A$37,AI1)</f>
        <v>903.1875</v>
      </c>
      <c r="AJ3" s="10">
        <f>TREND(Emissions!$B$36:$B$37,Emissions!$A$36:$A$37,AJ1)</f>
        <v>908.375</v>
      </c>
      <c r="AK3" s="10">
        <f>TREND(Emissions!$B$36:$B$37,Emissions!$A$36:$A$37,AK1)</f>
        <v>913.5625</v>
      </c>
      <c r="AL3" s="10">
        <f>TREND(Emissions!$B$36:$B$37,Emissions!$A$36:$A$37,AL1)</f>
        <v>918.75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AL5"/>
  <sheetViews>
    <sheetView workbookViewId="0"/>
  </sheetViews>
  <sheetFormatPr defaultRowHeight="15.75" x14ac:dyDescent="0.25"/>
  <cols>
    <col min="1" max="1" width="18" customWidth="1"/>
    <col min="2" max="9" width="12.125" bestFit="1" customWidth="1"/>
    <col min="10" max="10" width="11.125" bestFit="1" customWidth="1"/>
    <col min="11" max="33" width="12.125" bestFit="1" customWidth="1"/>
    <col min="34" max="34" width="11.125" bestFit="1" customWidth="1"/>
    <col min="35" max="38" width="12.125" bestFit="1" customWidth="1"/>
    <col min="39" max="256" width="11" customWidth="1"/>
  </cols>
  <sheetData>
    <row r="1" spans="1:38" x14ac:dyDescent="0.25">
      <c r="A1" t="s">
        <v>0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 x14ac:dyDescent="0.25">
      <c r="A2" t="s">
        <v>20</v>
      </c>
      <c r="B2">
        <f>GDP!K2*10^6*About!$A$22</f>
        <v>1984828980000</v>
      </c>
      <c r="C2">
        <f>GDP!L2*10^6*About!$A$22</f>
        <v>2010066840000</v>
      </c>
      <c r="D2">
        <f>GDP!M2*10^6*About!$A$22</f>
        <v>2052689495000</v>
      </c>
      <c r="E2">
        <f>GDP!N2*10^6*About!$A$22</f>
        <v>2095538015000</v>
      </c>
      <c r="F2">
        <f>GDP!O2*10^6*About!$A$22</f>
        <v>2134599040000</v>
      </c>
      <c r="G2">
        <f>GDP!P2*10^6*About!$A$22</f>
        <v>2172901885000</v>
      </c>
      <c r="H2">
        <f>GDP!Q2*10^6*About!$A$22</f>
        <v>2210449955000</v>
      </c>
      <c r="I2">
        <f>GDP!R2*10^6*About!$A$22</f>
        <v>2246806275000</v>
      </c>
      <c r="J2">
        <f>GDP!S2*10^6*About!$A$22</f>
        <v>2279640690000</v>
      </c>
      <c r="K2">
        <f>GDP!T2*10^6*About!$A$22</f>
        <v>2311777080000</v>
      </c>
      <c r="L2">
        <f>GDP!U2*10^6*About!$A$22</f>
        <v>2348158370000</v>
      </c>
      <c r="M2">
        <f>GDP!V2*10^6*About!$A$22</f>
        <v>2388523510000</v>
      </c>
      <c r="N2">
        <f>GDP!W2*10^6*About!$A$22</f>
        <v>2427705980000</v>
      </c>
      <c r="O2">
        <f>GDP!X2*10^6*About!$A$22</f>
        <v>2470681620000</v>
      </c>
      <c r="P2">
        <f>GDP!Y2*10^6*About!$A$22</f>
        <v>2515703665000</v>
      </c>
      <c r="Q2">
        <f>GDP!Z2*10^6*About!$A$22</f>
        <v>2562908315000</v>
      </c>
      <c r="R2">
        <f>GDP!AA2*10^6*About!$A$22</f>
        <v>2613058290000</v>
      </c>
      <c r="S2">
        <f>GDP!AB2*10^6*About!$A$22</f>
        <v>2662924515000</v>
      </c>
      <c r="T2">
        <f>GDP!AC2*10^6*About!$A$22</f>
        <v>2710427670000</v>
      </c>
      <c r="U2">
        <f>GDP!AD2*10^6*About!$A$22</f>
        <v>2756660760000</v>
      </c>
      <c r="V2">
        <f>GDP!AE2*10^6*About!$A$22</f>
        <v>2800820205000</v>
      </c>
      <c r="W2">
        <f>GDP!AF2*10^6*About!$A$22</f>
        <v>2842735755000</v>
      </c>
      <c r="X2">
        <f>GDP!AG2*10^6*About!$A$22</f>
        <v>2882589010000</v>
      </c>
      <c r="Y2">
        <f>GDP!AH2*10^6*About!$A$22</f>
        <v>2921828230000</v>
      </c>
      <c r="Z2">
        <f>GDP!AI2*10^6*About!$A$22</f>
        <v>2960927845000</v>
      </c>
      <c r="AA2">
        <f>GDP!AJ2*10^6*About!$A$22</f>
        <v>3000507565000</v>
      </c>
      <c r="AB2">
        <f>GDP!AK2*10^6*About!$A$22</f>
        <v>3041740980000</v>
      </c>
      <c r="AC2">
        <f>GDP!AL2*10^6*About!$A$22</f>
        <v>3054784762119.0601</v>
      </c>
      <c r="AD2">
        <f>GDP!AM2*10^6*About!$A$22</f>
        <v>3094315947211.0801</v>
      </c>
      <c r="AE2">
        <f>GDP!AN2*10^6*About!$A$22</f>
        <v>3133847132303.0996</v>
      </c>
      <c r="AF2">
        <f>GDP!AO2*10^6*About!$A$22</f>
        <v>3173378317395.1201</v>
      </c>
      <c r="AG2">
        <f>GDP!AP2*10^6*About!$A$22</f>
        <v>3212909502487.1401</v>
      </c>
      <c r="AH2">
        <f>GDP!AQ2*10^6*About!$A$22</f>
        <v>3252440687579.1602</v>
      </c>
      <c r="AI2">
        <f>GDP!AR2*10^6*About!$A$22</f>
        <v>3291971872671.1797</v>
      </c>
      <c r="AJ2">
        <f>GDP!AS2*10^6*About!$A$22</f>
        <v>3331503057763.2002</v>
      </c>
      <c r="AK2">
        <f>GDP!AT2*10^6*About!$A$22</f>
        <v>3371034242855.2202</v>
      </c>
      <c r="AL2">
        <f>GDP!AU2*10^6*About!$A$22</f>
        <v>3410565427947.2402</v>
      </c>
    </row>
    <row r="5" spans="1:38" x14ac:dyDescent="0.25">
      <c r="A5" s="2"/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AL6"/>
  <sheetViews>
    <sheetView workbookViewId="0"/>
  </sheetViews>
  <sheetFormatPr defaultRowHeight="15.75" x14ac:dyDescent="0.25"/>
  <cols>
    <col min="1" max="1" width="39.75" customWidth="1"/>
    <col min="2" max="256" width="11" customWidth="1"/>
  </cols>
  <sheetData>
    <row r="1" spans="1:38" x14ac:dyDescent="0.25">
      <c r="A1" t="s">
        <v>0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 x14ac:dyDescent="0.25">
      <c r="A2" t="s">
        <v>21</v>
      </c>
      <c r="B2" s="9">
        <f>Extrapolation!B3*10^12/'BGRC-BG'!B2</f>
        <v>368.79751725511386</v>
      </c>
      <c r="C2" s="9">
        <f>Extrapolation!C3*10^12/'BGRC-BG'!C2</f>
        <v>366.74775451745677</v>
      </c>
      <c r="D2" s="9">
        <f>Extrapolation!D3*10^12/'BGRC-BG'!D2</f>
        <v>361.65966738189013</v>
      </c>
      <c r="E2" s="9">
        <f>Extrapolation!E3*10^12/'BGRC-BG'!E2</f>
        <v>356.74012814317757</v>
      </c>
      <c r="F2" s="9">
        <f>Extrapolation!F3*10^12/'BGRC-BG'!F2</f>
        <v>352.64233979979679</v>
      </c>
      <c r="G2" s="9">
        <f>Extrapolation!G3*10^12/'BGRC-BG'!G2</f>
        <v>348.81349463231749</v>
      </c>
      <c r="H2" s="9">
        <f>Extrapolation!H3*10^12/'BGRC-BG'!H2</f>
        <v>345.23514014593468</v>
      </c>
      <c r="I2" s="9">
        <f>Extrapolation!I3*10^12/'BGRC-BG'!I2</f>
        <v>341.95760824995915</v>
      </c>
      <c r="J2" s="9">
        <f>Extrapolation!J3*10^12/'BGRC-BG'!J2</f>
        <v>339.30785820461909</v>
      </c>
      <c r="K2" s="9">
        <f>Extrapolation!K3*10^12/'BGRC-BG'!K2</f>
        <v>336.83502909372214</v>
      </c>
      <c r="L2" s="9">
        <f>Extrapolation!L3*10^12/'BGRC-BG'!L2</f>
        <v>333.82543955074033</v>
      </c>
      <c r="M2" s="9">
        <f>Extrapolation!M3*10^12/'BGRC-BG'!M2</f>
        <v>330.35576024118768</v>
      </c>
      <c r="N2" s="9">
        <f>Extrapolation!N3*10^12/'BGRC-BG'!N2</f>
        <v>327.16070502079498</v>
      </c>
      <c r="O2" s="9">
        <f>Extrapolation!O3*10^12/'BGRC-BG'!O2</f>
        <v>323.56961476889927</v>
      </c>
      <c r="P2" s="9">
        <f>Extrapolation!P3*10^12/'BGRC-BG'!P2</f>
        <v>319.84093007234219</v>
      </c>
      <c r="Q2" s="9">
        <f>Extrapolation!Q3*10^12/'BGRC-BG'!Q2</f>
        <v>315.97404216935479</v>
      </c>
      <c r="R2" s="9">
        <f>Extrapolation!R3*10^12/'BGRC-BG'!R2</f>
        <v>311.89507066067017</v>
      </c>
      <c r="S2" s="9">
        <f>Extrapolation!S3*10^12/'BGRC-BG'!S2</f>
        <v>308.00253457428551</v>
      </c>
      <c r="T2" s="9">
        <f>Extrapolation!T3*10^12/'BGRC-BG'!T2</f>
        <v>304.51836407056749</v>
      </c>
      <c r="U2" s="9">
        <f>Extrapolation!U3*10^12/'BGRC-BG'!U2</f>
        <v>301.29296722023929</v>
      </c>
      <c r="V2" s="9">
        <f>Extrapolation!V3*10^12/'BGRC-BG'!V2</f>
        <v>298.39473398114819</v>
      </c>
      <c r="W2" s="9">
        <f>Extrapolation!W3*10^12/'BGRC-BG'!W2</f>
        <v>295.81979208616247</v>
      </c>
      <c r="X2" s="9">
        <f>Extrapolation!X3*10^12/'BGRC-BG'!X2</f>
        <v>293.52953094065947</v>
      </c>
      <c r="Y2" s="9">
        <f>Extrapolation!Y3*10^12/'BGRC-BG'!Y2</f>
        <v>291.36295257165068</v>
      </c>
      <c r="Z2" s="9">
        <f>Extrapolation!Z3*10^12/'BGRC-BG'!Z2</f>
        <v>289.26743400597798</v>
      </c>
      <c r="AA2" s="9">
        <f>Extrapolation!AA3*10^12/'BGRC-BG'!AA2</f>
        <v>287.1805790631293</v>
      </c>
      <c r="AB2" s="9">
        <f>Extrapolation!AB3*10^12/'BGRC-BG'!AB2</f>
        <v>284.99303711258148</v>
      </c>
      <c r="AC2" s="9">
        <f>Extrapolation!AC3*10^12/'BGRC-BG'!AC2</f>
        <v>285.47428637658351</v>
      </c>
      <c r="AD2" s="9">
        <f>Extrapolation!AD3*10^12/'BGRC-BG'!AD2</f>
        <v>283.5036935354546</v>
      </c>
      <c r="AE2" s="9">
        <f>Extrapolation!AE3*10^12/'BGRC-BG'!AE2</f>
        <v>281.58281586360812</v>
      </c>
      <c r="AF2" s="9">
        <f>Extrapolation!AF3*10^12/'BGRC-BG'!AF2</f>
        <v>279.70979543611759</v>
      </c>
      <c r="AG2" s="9">
        <f>Extrapolation!AG3*10^12/'BGRC-BG'!AG2</f>
        <v>277.8828657666412</v>
      </c>
      <c r="AH2" s="9">
        <f>Extrapolation!AH3*10^12/'BGRC-BG'!AH2</f>
        <v>276.10034625055522</v>
      </c>
      <c r="AI2" s="9">
        <f>Extrapolation!AI3*10^12/'BGRC-BG'!AI2</f>
        <v>274.36063700846069</v>
      </c>
      <c r="AJ2" s="9">
        <f>Extrapolation!AJ3*10^12/'BGRC-BG'!AJ2</f>
        <v>272.66221409680793</v>
      </c>
      <c r="AK2" s="9">
        <f>Extrapolation!AK3*10^12/'BGRC-BG'!AK2</f>
        <v>271.00362505550373</v>
      </c>
      <c r="AL2" s="9">
        <f>Extrapolation!AL3*10^12/'BGRC-BG'!AL2</f>
        <v>269.38348476515802</v>
      </c>
    </row>
    <row r="6" spans="1:38" x14ac:dyDescent="0.25">
      <c r="A6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Emissions</vt:lpstr>
      <vt:lpstr>GDP</vt:lpstr>
      <vt:lpstr>Extrapolation</vt:lpstr>
      <vt:lpstr>BGRC-BG</vt:lpstr>
      <vt:lpstr>BGRC-BEWCEI</vt:lpstr>
    </vt:vector>
  </TitlesOfParts>
  <Company>The Pembina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Brianne Riehl</dc:creator>
  <cp:lastModifiedBy>Jeffrey Rissman</cp:lastModifiedBy>
  <dcterms:created xsi:type="dcterms:W3CDTF">2017-10-25T16:16:39Z</dcterms:created>
  <dcterms:modified xsi:type="dcterms:W3CDTF">2018-01-11T21:01:40Z</dcterms:modified>
</cp:coreProperties>
</file>