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40" yWindow="0" windowWidth="25000" windowHeight="13980"/>
  </bookViews>
  <sheets>
    <sheet name="About" sheetId="3" r:id="rId1"/>
    <sheet name="Canada residential" sheetId="22" r:id="rId2"/>
    <sheet name="Canada non-residential" sheetId="21" r:id="rId3"/>
    <sheet name="Population for scaling" sheetId="23" r:id="rId4"/>
    <sheet name="Component percentages" sheetId="24" r:id="rId5"/>
    <sheet name="Urbanrural" sheetId="25" r:id="rId6"/>
    <sheet name="NRC NEUD Residential E Use" sheetId="26" r:id="rId7"/>
    <sheet name="BASoBC-urban-residential" sheetId="17" r:id="rId8"/>
    <sheet name="BASoBC-rural-residential" sheetId="20" r:id="rId9"/>
    <sheet name="BASoBC-commercial" sheetId="18" r:id="rId10"/>
  </sheets>
  <externalReferences>
    <externalReference r:id="rId11"/>
  </externalReferences>
  <definedNames>
    <definedName name="BTU_per_PJ">[1]About!$A$75</definedName>
    <definedName name="rural_share">'[1]Urban Rural Breakdown'!$E$11</definedName>
    <definedName name="urban_share">'[1]Urban Rural Breakdown'!$E$10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24" l="1"/>
  <c r="C15" i="24"/>
  <c r="B11" i="24"/>
  <c r="B12" i="24"/>
  <c r="C9" i="21"/>
  <c r="C10" i="21"/>
  <c r="C17" i="21"/>
  <c r="D9" i="21"/>
  <c r="D10" i="21"/>
  <c r="D17" i="21"/>
  <c r="B3" i="18"/>
  <c r="E9" i="21"/>
  <c r="E10" i="21"/>
  <c r="E17" i="21"/>
  <c r="C3" i="18"/>
  <c r="F13" i="21"/>
  <c r="F11" i="21"/>
  <c r="F17" i="21"/>
  <c r="D3" i="18"/>
  <c r="G13" i="21"/>
  <c r="G11" i="21"/>
  <c r="G17" i="21"/>
  <c r="E3" i="18"/>
  <c r="H13" i="21"/>
  <c r="H11" i="21"/>
  <c r="H17" i="21"/>
  <c r="F3" i="18"/>
  <c r="I13" i="21"/>
  <c r="I11" i="21"/>
  <c r="I17" i="21"/>
  <c r="G3" i="18"/>
  <c r="J13" i="21"/>
  <c r="J11" i="21"/>
  <c r="J17" i="21"/>
  <c r="H3" i="18"/>
  <c r="K13" i="21"/>
  <c r="K11" i="21"/>
  <c r="K17" i="21"/>
  <c r="I3" i="18"/>
  <c r="L13" i="21"/>
  <c r="L11" i="21"/>
  <c r="L17" i="21"/>
  <c r="J3" i="18"/>
  <c r="M13" i="21"/>
  <c r="M11" i="21"/>
  <c r="M17" i="21"/>
  <c r="K3" i="18"/>
  <c r="N13" i="21"/>
  <c r="N11" i="21"/>
  <c r="N17" i="21"/>
  <c r="L3" i="18"/>
  <c r="O13" i="21"/>
  <c r="O11" i="21"/>
  <c r="O17" i="21"/>
  <c r="M3" i="18"/>
  <c r="P13" i="21"/>
  <c r="P11" i="21"/>
  <c r="P17" i="21"/>
  <c r="N3" i="18"/>
  <c r="Q13" i="21"/>
  <c r="Q11" i="21"/>
  <c r="Q17" i="21"/>
  <c r="O3" i="18"/>
  <c r="R13" i="21"/>
  <c r="R11" i="21"/>
  <c r="R17" i="21"/>
  <c r="P3" i="18"/>
  <c r="S13" i="21"/>
  <c r="S11" i="21"/>
  <c r="S17" i="21"/>
  <c r="Q3" i="18"/>
  <c r="T13" i="21"/>
  <c r="T11" i="21"/>
  <c r="T17" i="21"/>
  <c r="R3" i="18"/>
  <c r="U13" i="21"/>
  <c r="U11" i="21"/>
  <c r="U17" i="21"/>
  <c r="S3" i="18"/>
  <c r="V13" i="21"/>
  <c r="V11" i="21"/>
  <c r="V17" i="21"/>
  <c r="T3" i="18"/>
  <c r="W13" i="21"/>
  <c r="W11" i="21"/>
  <c r="W17" i="21"/>
  <c r="U3" i="18"/>
  <c r="X13" i="21"/>
  <c r="X11" i="21"/>
  <c r="X17" i="21"/>
  <c r="V3" i="18"/>
  <c r="Y13" i="21"/>
  <c r="Y11" i="21"/>
  <c r="Y17" i="21"/>
  <c r="W3" i="18"/>
  <c r="Z13" i="21"/>
  <c r="Z11" i="21"/>
  <c r="Z17" i="21"/>
  <c r="X3" i="18"/>
  <c r="AA13" i="21"/>
  <c r="AA11" i="21"/>
  <c r="AA17" i="21"/>
  <c r="Y3" i="18"/>
  <c r="AB13" i="21"/>
  <c r="AB11" i="21"/>
  <c r="AB17" i="21"/>
  <c r="Z3" i="18"/>
  <c r="AC13" i="21"/>
  <c r="AC11" i="21"/>
  <c r="AC17" i="21"/>
  <c r="AA3" i="18"/>
  <c r="AD13" i="21"/>
  <c r="AD11" i="21"/>
  <c r="AD17" i="21"/>
  <c r="AB3" i="18"/>
  <c r="AE13" i="21"/>
  <c r="AE11" i="21"/>
  <c r="AE17" i="21"/>
  <c r="AC3" i="18"/>
  <c r="AF13" i="21"/>
  <c r="AF11" i="21"/>
  <c r="AF17" i="21"/>
  <c r="AD3" i="18"/>
  <c r="AG13" i="21"/>
  <c r="AG11" i="21"/>
  <c r="AG17" i="21"/>
  <c r="AE3" i="18"/>
  <c r="AH13" i="21"/>
  <c r="AH11" i="21"/>
  <c r="AH17" i="21"/>
  <c r="AF3" i="18"/>
  <c r="AI13" i="21"/>
  <c r="AI11" i="21"/>
  <c r="AI17" i="21"/>
  <c r="AG3" i="18"/>
  <c r="AJ13" i="21"/>
  <c r="AJ11" i="21"/>
  <c r="AJ17" i="21"/>
  <c r="AH3" i="18"/>
  <c r="AK13" i="21"/>
  <c r="AK11" i="21"/>
  <c r="AK17" i="21"/>
  <c r="AI3" i="18"/>
  <c r="AL13" i="21"/>
  <c r="AL11" i="21"/>
  <c r="AL17" i="21"/>
  <c r="AJ3" i="18"/>
  <c r="AM13" i="21"/>
  <c r="AM11" i="21"/>
  <c r="AM17" i="21"/>
  <c r="AK3" i="18"/>
  <c r="C17" i="24"/>
  <c r="C18" i="21"/>
  <c r="D18" i="21"/>
  <c r="B4" i="18"/>
  <c r="E18" i="21"/>
  <c r="C4" i="18"/>
  <c r="F18" i="21"/>
  <c r="D4" i="18"/>
  <c r="G18" i="21"/>
  <c r="E4" i="18"/>
  <c r="H18" i="21"/>
  <c r="F4" i="18"/>
  <c r="I18" i="21"/>
  <c r="G4" i="18"/>
  <c r="J18" i="21"/>
  <c r="H4" i="18"/>
  <c r="K18" i="21"/>
  <c r="I4" i="18"/>
  <c r="L18" i="21"/>
  <c r="J4" i="18"/>
  <c r="M18" i="21"/>
  <c r="K4" i="18"/>
  <c r="N18" i="21"/>
  <c r="L4" i="18"/>
  <c r="O18" i="21"/>
  <c r="M4" i="18"/>
  <c r="P18" i="21"/>
  <c r="N4" i="18"/>
  <c r="Q18" i="21"/>
  <c r="O4" i="18"/>
  <c r="R18" i="21"/>
  <c r="P4" i="18"/>
  <c r="S18" i="21"/>
  <c r="Q4" i="18"/>
  <c r="T18" i="21"/>
  <c r="R4" i="18"/>
  <c r="U18" i="21"/>
  <c r="S4" i="18"/>
  <c r="V18" i="21"/>
  <c r="T4" i="18"/>
  <c r="W18" i="21"/>
  <c r="U4" i="18"/>
  <c r="X18" i="21"/>
  <c r="V4" i="18"/>
  <c r="Y18" i="21"/>
  <c r="W4" i="18"/>
  <c r="Z18" i="21"/>
  <c r="X4" i="18"/>
  <c r="AA18" i="21"/>
  <c r="Y4" i="18"/>
  <c r="AB18" i="21"/>
  <c r="Z4" i="18"/>
  <c r="AC18" i="21"/>
  <c r="AA4" i="18"/>
  <c r="AD18" i="21"/>
  <c r="AB4" i="18"/>
  <c r="AE18" i="21"/>
  <c r="AC4" i="18"/>
  <c r="AF18" i="21"/>
  <c r="AD4" i="18"/>
  <c r="AG18" i="21"/>
  <c r="AE4" i="18"/>
  <c r="AH18" i="21"/>
  <c r="AF4" i="18"/>
  <c r="AI18" i="21"/>
  <c r="AG4" i="18"/>
  <c r="AJ18" i="21"/>
  <c r="AH4" i="18"/>
  <c r="AK18" i="21"/>
  <c r="AI4" i="18"/>
  <c r="AL18" i="21"/>
  <c r="AJ4" i="18"/>
  <c r="AM18" i="21"/>
  <c r="AK4" i="18"/>
  <c r="C18" i="24"/>
  <c r="C19" i="21"/>
  <c r="D19" i="21"/>
  <c r="B5" i="18"/>
  <c r="E19" i="21"/>
  <c r="C5" i="18"/>
  <c r="F19" i="21"/>
  <c r="D5" i="18"/>
  <c r="G19" i="21"/>
  <c r="E5" i="18"/>
  <c r="H19" i="21"/>
  <c r="F5" i="18"/>
  <c r="I19" i="21"/>
  <c r="G5" i="18"/>
  <c r="J19" i="21"/>
  <c r="H5" i="18"/>
  <c r="K19" i="21"/>
  <c r="I5" i="18"/>
  <c r="L19" i="21"/>
  <c r="J5" i="18"/>
  <c r="M19" i="21"/>
  <c r="K5" i="18"/>
  <c r="N19" i="21"/>
  <c r="L5" i="18"/>
  <c r="O19" i="21"/>
  <c r="M5" i="18"/>
  <c r="P19" i="21"/>
  <c r="N5" i="18"/>
  <c r="Q19" i="21"/>
  <c r="O5" i="18"/>
  <c r="R19" i="21"/>
  <c r="P5" i="18"/>
  <c r="S19" i="21"/>
  <c r="Q5" i="18"/>
  <c r="T19" i="21"/>
  <c r="R5" i="18"/>
  <c r="U19" i="21"/>
  <c r="S5" i="18"/>
  <c r="V19" i="21"/>
  <c r="T5" i="18"/>
  <c r="W19" i="21"/>
  <c r="U5" i="18"/>
  <c r="X19" i="21"/>
  <c r="V5" i="18"/>
  <c r="Y19" i="21"/>
  <c r="W5" i="18"/>
  <c r="Z19" i="21"/>
  <c r="X5" i="18"/>
  <c r="AA19" i="21"/>
  <c r="Y5" i="18"/>
  <c r="AB19" i="21"/>
  <c r="Z5" i="18"/>
  <c r="AC19" i="21"/>
  <c r="AA5" i="18"/>
  <c r="AD19" i="21"/>
  <c r="AB5" i="18"/>
  <c r="AE19" i="21"/>
  <c r="AC5" i="18"/>
  <c r="AF19" i="21"/>
  <c r="AD5" i="18"/>
  <c r="AG19" i="21"/>
  <c r="AE5" i="18"/>
  <c r="AH19" i="21"/>
  <c r="AF5" i="18"/>
  <c r="AI19" i="21"/>
  <c r="AG5" i="18"/>
  <c r="AJ19" i="21"/>
  <c r="AH5" i="18"/>
  <c r="AK19" i="21"/>
  <c r="AI5" i="18"/>
  <c r="AL19" i="21"/>
  <c r="AJ5" i="18"/>
  <c r="AM19" i="21"/>
  <c r="AK5" i="18"/>
  <c r="C19" i="24"/>
  <c r="C20" i="21"/>
  <c r="D20" i="21"/>
  <c r="B6" i="18"/>
  <c r="E20" i="21"/>
  <c r="C6" i="18"/>
  <c r="F20" i="21"/>
  <c r="D6" i="18"/>
  <c r="G20" i="21"/>
  <c r="E6" i="18"/>
  <c r="H20" i="21"/>
  <c r="F6" i="18"/>
  <c r="I20" i="21"/>
  <c r="G6" i="18"/>
  <c r="J20" i="21"/>
  <c r="H6" i="18"/>
  <c r="K20" i="21"/>
  <c r="I6" i="18"/>
  <c r="L20" i="21"/>
  <c r="J6" i="18"/>
  <c r="M20" i="21"/>
  <c r="K6" i="18"/>
  <c r="N20" i="21"/>
  <c r="L6" i="18"/>
  <c r="O20" i="21"/>
  <c r="M6" i="18"/>
  <c r="P20" i="21"/>
  <c r="N6" i="18"/>
  <c r="Q20" i="21"/>
  <c r="O6" i="18"/>
  <c r="R20" i="21"/>
  <c r="P6" i="18"/>
  <c r="S20" i="21"/>
  <c r="Q6" i="18"/>
  <c r="T20" i="21"/>
  <c r="R6" i="18"/>
  <c r="U20" i="21"/>
  <c r="S6" i="18"/>
  <c r="V20" i="21"/>
  <c r="T6" i="18"/>
  <c r="W20" i="21"/>
  <c r="U6" i="18"/>
  <c r="X20" i="21"/>
  <c r="V6" i="18"/>
  <c r="Y20" i="21"/>
  <c r="W6" i="18"/>
  <c r="Z20" i="21"/>
  <c r="X6" i="18"/>
  <c r="AA20" i="21"/>
  <c r="Y6" i="18"/>
  <c r="AB20" i="21"/>
  <c r="Z6" i="18"/>
  <c r="AC20" i="21"/>
  <c r="AA6" i="18"/>
  <c r="AD20" i="21"/>
  <c r="AB6" i="18"/>
  <c r="AE20" i="21"/>
  <c r="AC6" i="18"/>
  <c r="AF20" i="21"/>
  <c r="AD6" i="18"/>
  <c r="AG20" i="21"/>
  <c r="AE6" i="18"/>
  <c r="AH20" i="21"/>
  <c r="AF6" i="18"/>
  <c r="AI20" i="21"/>
  <c r="AG6" i="18"/>
  <c r="AJ20" i="21"/>
  <c r="AH6" i="18"/>
  <c r="AK20" i="21"/>
  <c r="AI6" i="18"/>
  <c r="AL20" i="21"/>
  <c r="AJ6" i="18"/>
  <c r="AM20" i="21"/>
  <c r="AK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K7" i="18"/>
  <c r="D16" i="21"/>
  <c r="B2" i="18"/>
  <c r="E16" i="21"/>
  <c r="C2" i="18"/>
  <c r="F16" i="21"/>
  <c r="D2" i="18"/>
  <c r="G16" i="21"/>
  <c r="E2" i="18"/>
  <c r="H16" i="21"/>
  <c r="F2" i="18"/>
  <c r="I16" i="21"/>
  <c r="G2" i="18"/>
  <c r="J16" i="21"/>
  <c r="H2" i="18"/>
  <c r="K16" i="21"/>
  <c r="I2" i="18"/>
  <c r="L16" i="21"/>
  <c r="J2" i="18"/>
  <c r="M16" i="21"/>
  <c r="K2" i="18"/>
  <c r="N16" i="21"/>
  <c r="L2" i="18"/>
  <c r="O16" i="21"/>
  <c r="M2" i="18"/>
  <c r="P16" i="21"/>
  <c r="N2" i="18"/>
  <c r="Q16" i="21"/>
  <c r="O2" i="18"/>
  <c r="R16" i="21"/>
  <c r="P2" i="18"/>
  <c r="S16" i="21"/>
  <c r="Q2" i="18"/>
  <c r="T16" i="21"/>
  <c r="R2" i="18"/>
  <c r="U16" i="21"/>
  <c r="S2" i="18"/>
  <c r="V16" i="21"/>
  <c r="T2" i="18"/>
  <c r="W16" i="21"/>
  <c r="U2" i="18"/>
  <c r="X16" i="21"/>
  <c r="V2" i="18"/>
  <c r="Y16" i="21"/>
  <c r="W2" i="18"/>
  <c r="Z16" i="21"/>
  <c r="X2" i="18"/>
  <c r="AA16" i="21"/>
  <c r="Y2" i="18"/>
  <c r="AB16" i="21"/>
  <c r="Z2" i="18"/>
  <c r="AC16" i="21"/>
  <c r="AA2" i="18"/>
  <c r="AD16" i="21"/>
  <c r="AB2" i="18"/>
  <c r="AE16" i="21"/>
  <c r="AC2" i="18"/>
  <c r="AF16" i="21"/>
  <c r="AD2" i="18"/>
  <c r="AG16" i="21"/>
  <c r="AE2" i="18"/>
  <c r="AH16" i="21"/>
  <c r="AF2" i="18"/>
  <c r="AI16" i="21"/>
  <c r="AG2" i="18"/>
  <c r="AJ16" i="21"/>
  <c r="AH2" i="18"/>
  <c r="AK16" i="21"/>
  <c r="AI2" i="18"/>
  <c r="AL16" i="21"/>
  <c r="AJ2" i="18"/>
  <c r="AM16" i="21"/>
  <c r="AK2" i="18"/>
  <c r="C16" i="21"/>
  <c r="C25" i="22"/>
  <c r="C26" i="22"/>
  <c r="C32" i="22"/>
  <c r="D25" i="22"/>
  <c r="D26" i="22"/>
  <c r="D32" i="22"/>
  <c r="D10" i="25"/>
  <c r="E10" i="25"/>
  <c r="E11" i="25"/>
  <c r="B2" i="20"/>
  <c r="E25" i="22"/>
  <c r="E26" i="22"/>
  <c r="E32" i="22"/>
  <c r="C2" i="20"/>
  <c r="F29" i="22"/>
  <c r="F27" i="22"/>
  <c r="F32" i="22"/>
  <c r="D2" i="20"/>
  <c r="G29" i="22"/>
  <c r="G27" i="22"/>
  <c r="G32" i="22"/>
  <c r="E2" i="20"/>
  <c r="H29" i="22"/>
  <c r="H27" i="22"/>
  <c r="H32" i="22"/>
  <c r="F2" i="20"/>
  <c r="I29" i="22"/>
  <c r="I27" i="22"/>
  <c r="I32" i="22"/>
  <c r="G2" i="20"/>
  <c r="J29" i="22"/>
  <c r="J27" i="22"/>
  <c r="J32" i="22"/>
  <c r="H2" i="20"/>
  <c r="K29" i="22"/>
  <c r="K27" i="22"/>
  <c r="K32" i="22"/>
  <c r="I2" i="20"/>
  <c r="L29" i="22"/>
  <c r="L27" i="22"/>
  <c r="L32" i="22"/>
  <c r="J2" i="20"/>
  <c r="M29" i="22"/>
  <c r="M27" i="22"/>
  <c r="M32" i="22"/>
  <c r="K2" i="20"/>
  <c r="N29" i="22"/>
  <c r="N27" i="22"/>
  <c r="N32" i="22"/>
  <c r="L2" i="20"/>
  <c r="O29" i="22"/>
  <c r="O27" i="22"/>
  <c r="O32" i="22"/>
  <c r="M2" i="20"/>
  <c r="P29" i="22"/>
  <c r="P27" i="22"/>
  <c r="P32" i="22"/>
  <c r="N2" i="20"/>
  <c r="Q29" i="22"/>
  <c r="Q27" i="22"/>
  <c r="Q32" i="22"/>
  <c r="O2" i="20"/>
  <c r="R29" i="22"/>
  <c r="R27" i="22"/>
  <c r="R32" i="22"/>
  <c r="P2" i="20"/>
  <c r="S29" i="22"/>
  <c r="S27" i="22"/>
  <c r="S32" i="22"/>
  <c r="Q2" i="20"/>
  <c r="T29" i="22"/>
  <c r="T27" i="22"/>
  <c r="T32" i="22"/>
  <c r="R2" i="20"/>
  <c r="U29" i="22"/>
  <c r="U27" i="22"/>
  <c r="U32" i="22"/>
  <c r="S2" i="20"/>
  <c r="V29" i="22"/>
  <c r="V27" i="22"/>
  <c r="V32" i="22"/>
  <c r="T2" i="20"/>
  <c r="W29" i="22"/>
  <c r="W27" i="22"/>
  <c r="W32" i="22"/>
  <c r="U2" i="20"/>
  <c r="X29" i="22"/>
  <c r="X27" i="22"/>
  <c r="X32" i="22"/>
  <c r="V2" i="20"/>
  <c r="Y29" i="22"/>
  <c r="Y27" i="22"/>
  <c r="Y32" i="22"/>
  <c r="W2" i="20"/>
  <c r="Z29" i="22"/>
  <c r="Z27" i="22"/>
  <c r="Z32" i="22"/>
  <c r="X2" i="20"/>
  <c r="AA29" i="22"/>
  <c r="AA27" i="22"/>
  <c r="AA32" i="22"/>
  <c r="Y2" i="20"/>
  <c r="AB29" i="22"/>
  <c r="AB27" i="22"/>
  <c r="AB32" i="22"/>
  <c r="Z2" i="20"/>
  <c r="AC29" i="22"/>
  <c r="AC27" i="22"/>
  <c r="AC32" i="22"/>
  <c r="AA2" i="20"/>
  <c r="AD29" i="22"/>
  <c r="AD27" i="22"/>
  <c r="AD32" i="22"/>
  <c r="AB2" i="20"/>
  <c r="AE29" i="22"/>
  <c r="AE27" i="22"/>
  <c r="AE32" i="22"/>
  <c r="AC2" i="20"/>
  <c r="AF29" i="22"/>
  <c r="AF27" i="22"/>
  <c r="AF32" i="22"/>
  <c r="AD2" i="20"/>
  <c r="AG29" i="22"/>
  <c r="AG27" i="22"/>
  <c r="AG32" i="22"/>
  <c r="AE2" i="20"/>
  <c r="AH29" i="22"/>
  <c r="AH27" i="22"/>
  <c r="AH32" i="22"/>
  <c r="AF2" i="20"/>
  <c r="AI29" i="22"/>
  <c r="AI27" i="22"/>
  <c r="AI32" i="22"/>
  <c r="AG2" i="20"/>
  <c r="AJ29" i="22"/>
  <c r="AJ27" i="22"/>
  <c r="AJ32" i="22"/>
  <c r="AH2" i="20"/>
  <c r="AK29" i="22"/>
  <c r="AK27" i="22"/>
  <c r="AK32" i="22"/>
  <c r="AI2" i="20"/>
  <c r="AL29" i="22"/>
  <c r="AL27" i="22"/>
  <c r="AL32" i="22"/>
  <c r="AJ2" i="20"/>
  <c r="AM29" i="22"/>
  <c r="AM27" i="22"/>
  <c r="AM32" i="22"/>
  <c r="AK2" i="20"/>
  <c r="D33" i="22"/>
  <c r="B3" i="20"/>
  <c r="E33" i="22"/>
  <c r="C3" i="20"/>
  <c r="F33" i="22"/>
  <c r="D3" i="20"/>
  <c r="G33" i="22"/>
  <c r="E3" i="20"/>
  <c r="H33" i="22"/>
  <c r="F3" i="20"/>
  <c r="I33" i="22"/>
  <c r="G3" i="20"/>
  <c r="J33" i="22"/>
  <c r="H3" i="20"/>
  <c r="K33" i="22"/>
  <c r="I3" i="20"/>
  <c r="L33" i="22"/>
  <c r="J3" i="20"/>
  <c r="M33" i="22"/>
  <c r="K3" i="20"/>
  <c r="N33" i="22"/>
  <c r="L3" i="20"/>
  <c r="O33" i="22"/>
  <c r="M3" i="20"/>
  <c r="P33" i="22"/>
  <c r="N3" i="20"/>
  <c r="Q33" i="22"/>
  <c r="O3" i="20"/>
  <c r="R33" i="22"/>
  <c r="P3" i="20"/>
  <c r="S33" i="22"/>
  <c r="Q3" i="20"/>
  <c r="T33" i="22"/>
  <c r="R3" i="20"/>
  <c r="U33" i="22"/>
  <c r="S3" i="20"/>
  <c r="V33" i="22"/>
  <c r="T3" i="20"/>
  <c r="W33" i="22"/>
  <c r="U3" i="20"/>
  <c r="X33" i="22"/>
  <c r="V3" i="20"/>
  <c r="Y33" i="22"/>
  <c r="W3" i="20"/>
  <c r="Z33" i="22"/>
  <c r="X3" i="20"/>
  <c r="AA33" i="22"/>
  <c r="Y3" i="20"/>
  <c r="AB33" i="22"/>
  <c r="Z3" i="20"/>
  <c r="AC33" i="22"/>
  <c r="AA3" i="20"/>
  <c r="AD33" i="22"/>
  <c r="AB3" i="20"/>
  <c r="AE33" i="22"/>
  <c r="AC3" i="20"/>
  <c r="AF33" i="22"/>
  <c r="AD3" i="20"/>
  <c r="AG33" i="22"/>
  <c r="AE3" i="20"/>
  <c r="AH33" i="22"/>
  <c r="AF3" i="20"/>
  <c r="AI33" i="22"/>
  <c r="AG3" i="20"/>
  <c r="AJ33" i="22"/>
  <c r="AH3" i="20"/>
  <c r="AK33" i="22"/>
  <c r="AI3" i="20"/>
  <c r="AL33" i="22"/>
  <c r="AJ3" i="20"/>
  <c r="AM33" i="22"/>
  <c r="AK3" i="20"/>
  <c r="D34" i="22"/>
  <c r="B4" i="20"/>
  <c r="E34" i="22"/>
  <c r="C4" i="20"/>
  <c r="F34" i="22"/>
  <c r="D4" i="20"/>
  <c r="G34" i="22"/>
  <c r="E4" i="20"/>
  <c r="H34" i="22"/>
  <c r="F4" i="20"/>
  <c r="I34" i="22"/>
  <c r="G4" i="20"/>
  <c r="J34" i="22"/>
  <c r="H4" i="20"/>
  <c r="K34" i="22"/>
  <c r="I4" i="20"/>
  <c r="L34" i="22"/>
  <c r="J4" i="20"/>
  <c r="M34" i="22"/>
  <c r="K4" i="20"/>
  <c r="N34" i="22"/>
  <c r="L4" i="20"/>
  <c r="O34" i="22"/>
  <c r="M4" i="20"/>
  <c r="P34" i="22"/>
  <c r="N4" i="20"/>
  <c r="Q34" i="22"/>
  <c r="O4" i="20"/>
  <c r="R34" i="22"/>
  <c r="P4" i="20"/>
  <c r="S34" i="22"/>
  <c r="Q4" i="20"/>
  <c r="T34" i="22"/>
  <c r="R4" i="20"/>
  <c r="U34" i="22"/>
  <c r="S4" i="20"/>
  <c r="V34" i="22"/>
  <c r="T4" i="20"/>
  <c r="W34" i="22"/>
  <c r="U4" i="20"/>
  <c r="X34" i="22"/>
  <c r="V4" i="20"/>
  <c r="Y34" i="22"/>
  <c r="W4" i="20"/>
  <c r="Z34" i="22"/>
  <c r="X4" i="20"/>
  <c r="AA34" i="22"/>
  <c r="Y4" i="20"/>
  <c r="AB34" i="22"/>
  <c r="Z4" i="20"/>
  <c r="AC34" i="22"/>
  <c r="AA4" i="20"/>
  <c r="AD34" i="22"/>
  <c r="AB4" i="20"/>
  <c r="AE34" i="22"/>
  <c r="AC4" i="20"/>
  <c r="AF34" i="22"/>
  <c r="AD4" i="20"/>
  <c r="AG34" i="22"/>
  <c r="AE4" i="20"/>
  <c r="AH34" i="22"/>
  <c r="AF4" i="20"/>
  <c r="AI34" i="22"/>
  <c r="AG4" i="20"/>
  <c r="AJ34" i="22"/>
  <c r="AH4" i="20"/>
  <c r="AK34" i="22"/>
  <c r="AI4" i="20"/>
  <c r="AL34" i="22"/>
  <c r="AJ4" i="20"/>
  <c r="AM34" i="22"/>
  <c r="AK4" i="20"/>
  <c r="D35" i="22"/>
  <c r="B5" i="20"/>
  <c r="E35" i="22"/>
  <c r="C5" i="20"/>
  <c r="F35" i="22"/>
  <c r="D5" i="20"/>
  <c r="G35" i="22"/>
  <c r="E5" i="20"/>
  <c r="H35" i="22"/>
  <c r="F5" i="20"/>
  <c r="I35" i="22"/>
  <c r="G5" i="20"/>
  <c r="J35" i="22"/>
  <c r="H5" i="20"/>
  <c r="K35" i="22"/>
  <c r="I5" i="20"/>
  <c r="L35" i="22"/>
  <c r="J5" i="20"/>
  <c r="M35" i="22"/>
  <c r="K5" i="20"/>
  <c r="N35" i="22"/>
  <c r="L5" i="20"/>
  <c r="O35" i="22"/>
  <c r="M5" i="20"/>
  <c r="P35" i="22"/>
  <c r="N5" i="20"/>
  <c r="Q35" i="22"/>
  <c r="O5" i="20"/>
  <c r="R35" i="22"/>
  <c r="P5" i="20"/>
  <c r="S35" i="22"/>
  <c r="Q5" i="20"/>
  <c r="T35" i="22"/>
  <c r="R5" i="20"/>
  <c r="U35" i="22"/>
  <c r="S5" i="20"/>
  <c r="V35" i="22"/>
  <c r="T5" i="20"/>
  <c r="W35" i="22"/>
  <c r="U5" i="20"/>
  <c r="X35" i="22"/>
  <c r="V5" i="20"/>
  <c r="Y35" i="22"/>
  <c r="W5" i="20"/>
  <c r="Z35" i="22"/>
  <c r="X5" i="20"/>
  <c r="AA35" i="22"/>
  <c r="Y5" i="20"/>
  <c r="AB35" i="22"/>
  <c r="Z5" i="20"/>
  <c r="AC35" i="22"/>
  <c r="AA5" i="20"/>
  <c r="AD35" i="22"/>
  <c r="AB5" i="20"/>
  <c r="AE35" i="22"/>
  <c r="AC5" i="20"/>
  <c r="AF35" i="22"/>
  <c r="AD5" i="20"/>
  <c r="AG35" i="22"/>
  <c r="AE5" i="20"/>
  <c r="AH35" i="22"/>
  <c r="AF5" i="20"/>
  <c r="AI35" i="22"/>
  <c r="AG5" i="20"/>
  <c r="AJ35" i="22"/>
  <c r="AH5" i="20"/>
  <c r="AK35" i="22"/>
  <c r="AI5" i="20"/>
  <c r="AL35" i="22"/>
  <c r="AJ5" i="20"/>
  <c r="AM35" i="22"/>
  <c r="AK5" i="20"/>
  <c r="D36" i="22"/>
  <c r="B6" i="20"/>
  <c r="E36" i="22"/>
  <c r="C6" i="20"/>
  <c r="F36" i="22"/>
  <c r="D6" i="20"/>
  <c r="G36" i="22"/>
  <c r="E6" i="20"/>
  <c r="H36" i="22"/>
  <c r="F6" i="20"/>
  <c r="I36" i="22"/>
  <c r="G6" i="20"/>
  <c r="J36" i="22"/>
  <c r="H6" i="20"/>
  <c r="K36" i="22"/>
  <c r="I6" i="20"/>
  <c r="L36" i="22"/>
  <c r="J6" i="20"/>
  <c r="M36" i="22"/>
  <c r="K6" i="20"/>
  <c r="N36" i="22"/>
  <c r="L6" i="20"/>
  <c r="O36" i="22"/>
  <c r="M6" i="20"/>
  <c r="P36" i="22"/>
  <c r="N6" i="20"/>
  <c r="Q36" i="22"/>
  <c r="O6" i="20"/>
  <c r="R36" i="22"/>
  <c r="P6" i="20"/>
  <c r="S36" i="22"/>
  <c r="Q6" i="20"/>
  <c r="T36" i="22"/>
  <c r="R6" i="20"/>
  <c r="U36" i="22"/>
  <c r="S6" i="20"/>
  <c r="V36" i="22"/>
  <c r="T6" i="20"/>
  <c r="W36" i="22"/>
  <c r="U6" i="20"/>
  <c r="X36" i="22"/>
  <c r="V6" i="20"/>
  <c r="Y36" i="22"/>
  <c r="W6" i="20"/>
  <c r="Z36" i="22"/>
  <c r="X6" i="20"/>
  <c r="AA36" i="22"/>
  <c r="Y6" i="20"/>
  <c r="AB36" i="22"/>
  <c r="Z6" i="20"/>
  <c r="AC36" i="22"/>
  <c r="AA6" i="20"/>
  <c r="AD36" i="22"/>
  <c r="AB6" i="20"/>
  <c r="AE36" i="22"/>
  <c r="AC6" i="20"/>
  <c r="AF36" i="22"/>
  <c r="AD6" i="20"/>
  <c r="AG36" i="22"/>
  <c r="AE6" i="20"/>
  <c r="AH36" i="22"/>
  <c r="AF6" i="20"/>
  <c r="AI36" i="22"/>
  <c r="AG6" i="20"/>
  <c r="AJ36" i="22"/>
  <c r="AH6" i="20"/>
  <c r="AK36" i="22"/>
  <c r="AI6" i="20"/>
  <c r="AL36" i="22"/>
  <c r="AJ6" i="20"/>
  <c r="AM36" i="22"/>
  <c r="AK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C33" i="22"/>
  <c r="C34" i="22"/>
  <c r="C35" i="22"/>
  <c r="C36" i="22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AK2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AK3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B3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E29" i="22"/>
  <c r="D29" i="22"/>
</calcChain>
</file>

<file path=xl/sharedStrings.xml><?xml version="1.0" encoding="utf-8"?>
<sst xmlns="http://schemas.openxmlformats.org/spreadsheetml/2006/main" count="233" uniqueCount="151">
  <si>
    <t>Year</t>
  </si>
  <si>
    <t>BASoBC BAU Amount Spent on Building Components</t>
  </si>
  <si>
    <t>Source:</t>
  </si>
  <si>
    <t>heating</t>
  </si>
  <si>
    <t>cooling and ventilation</t>
  </si>
  <si>
    <t>envelope</t>
  </si>
  <si>
    <t>lighting</t>
  </si>
  <si>
    <t>appliances</t>
  </si>
  <si>
    <t>other component</t>
  </si>
  <si>
    <t>See "cpi.xlsx" in the InputData folder for source information.</t>
  </si>
  <si>
    <t>Urban vs. Rural Residential Households</t>
  </si>
  <si>
    <t>Table 026-0013 Residential construction investment, quarterly (dollars x 1,000)</t>
  </si>
  <si>
    <t>Survey or program details:</t>
  </si>
  <si>
    <t>Residential Construction Investment - 5016</t>
  </si>
  <si>
    <t>Geography</t>
  </si>
  <si>
    <t>Type of residential investment</t>
  </si>
  <si>
    <t>Q3 2016</t>
  </si>
  <si>
    <t>Q4 2016</t>
  </si>
  <si>
    <t>Q1 2017</t>
  </si>
  <si>
    <t>Q2 2017</t>
  </si>
  <si>
    <t>Q3 2017</t>
  </si>
  <si>
    <t>Canada</t>
  </si>
  <si>
    <t>Total residential investment</t>
  </si>
  <si>
    <t>New dwellings, all types</t>
  </si>
  <si>
    <t>Singles</t>
  </si>
  <si>
    <t>Doubles</t>
  </si>
  <si>
    <t>Row (1)</t>
  </si>
  <si>
    <t>Apartments</t>
  </si>
  <si>
    <t>Conversions</t>
  </si>
  <si>
    <t>Total acquisition costs</t>
  </si>
  <si>
    <t>Renovations</t>
  </si>
  <si>
    <t>Cottages (2)</t>
  </si>
  <si>
    <t>Mobiles</t>
  </si>
  <si>
    <t>Footnotes:</t>
  </si>
  <si>
    <t>From 1951 to 1960, row houses were included with apartments.</t>
  </si>
  <si>
    <t>From 1951 to 1971, cottages were included in the renovation series.</t>
  </si>
  <si>
    <t>Statistics Canada. Table 026-0013 - Residential construction investment, quarterly (dollars)</t>
  </si>
  <si>
    <t>http://www5.statcan.gc.ca/cansim/a26?lang=eng&amp;id=260013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</si>
  <si>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</si>
  <si>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</si>
  <si>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</si>
  <si>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</si>
  <si>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</si>
  <si>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</si>
  <si>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</si>
  <si>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</si>
  <si>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</si>
  <si>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</si>
  <si>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 xml:space="preserve">CAD dollars as reported </t>
  </si>
  <si>
    <t>2015 CAD dollars</t>
  </si>
  <si>
    <t>Population (people)</t>
  </si>
  <si>
    <t>Statistics Canada</t>
  </si>
  <si>
    <t>Population Projections for Canada, Provinces and Territories</t>
  </si>
  <si>
    <t>https://www.statcan.gc.ca/pub/91-520-x/2010001/t147-eng.htm</t>
  </si>
  <si>
    <t>Table 3-1</t>
  </si>
  <si>
    <t xml:space="preserve">Table 1 </t>
  </si>
  <si>
    <t>HVAC</t>
  </si>
  <si>
    <t xml:space="preserve">appliances </t>
  </si>
  <si>
    <t>exterior finishes, insulation, drywall, sheathing</t>
  </si>
  <si>
    <t>Housing Economics.com</t>
  </si>
  <si>
    <t>Cost of Constructing a Home</t>
  </si>
  <si>
    <t>http://www.nahbclassic.org/generic.aspx?genericContentID=248306&amp;channelID=311</t>
  </si>
  <si>
    <t xml:space="preserve">Component for model </t>
  </si>
  <si>
    <t>Categories from Table 1</t>
  </si>
  <si>
    <t>other</t>
  </si>
  <si>
    <t xml:space="preserve">% of construction price </t>
  </si>
  <si>
    <t>Population</t>
  </si>
  <si>
    <t xml:space="preserve">Population change </t>
  </si>
  <si>
    <t>We adjust 2016 dollars to 2015 dollars using the following conversion factor:</t>
  </si>
  <si>
    <t>2015 CAD dollars projection</t>
  </si>
  <si>
    <t xml:space="preserve">Split by component </t>
  </si>
  <si>
    <t xml:space="preserve">We adjust 2014 dollars to 2015 dollars using the following conversion factor: </t>
  </si>
  <si>
    <t xml:space="preserve">Calculations </t>
  </si>
  <si>
    <t xml:space="preserve">SOURCE: </t>
  </si>
  <si>
    <t>Table 026-0013</t>
  </si>
  <si>
    <t>Residential construction investment, quarterly (dollars)</t>
  </si>
  <si>
    <t xml:space="preserve">Amount Spent Residential Building Investment </t>
  </si>
  <si>
    <t xml:space="preserve">Statistics Canada </t>
  </si>
  <si>
    <t>http://www.statcan.gc.ca/daily-quotidien/130418/dq130418b-eng.htm</t>
  </si>
  <si>
    <t>Investment in non-residential building construction</t>
  </si>
  <si>
    <t>First quarter 2014-Fourth quarter 2016</t>
  </si>
  <si>
    <t xml:space="preserve">Population (for scaling) </t>
  </si>
  <si>
    <t xml:space="preserve">Building components share of price </t>
  </si>
  <si>
    <t>Population centre classification and rural area</t>
  </si>
  <si>
    <t>change in population 2011 to 2016</t>
  </si>
  <si>
    <t>count</t>
  </si>
  <si>
    <t>%</t>
  </si>
  <si>
    <t>Rural area</t>
  </si>
  <si>
    <t>Small population centre (1,000 to 29,999)</t>
  </si>
  <si>
    <t>Medium population centre (30,000 to 99,999)</t>
  </si>
  <si>
    <t>Large urban population centre (100,000 or greater)</t>
  </si>
  <si>
    <t>Total</t>
  </si>
  <si>
    <t>URBAN (2016)</t>
  </si>
  <si>
    <t>RURAL (2016)</t>
  </si>
  <si>
    <r>
      <t>Source: </t>
    </r>
    <r>
      <rPr>
        <sz val="12"/>
        <color rgb="FF000000"/>
        <rFont val="Calibri"/>
        <scheme val="minor"/>
      </rPr>
      <t>Statistics Canada, 2016 Census of Population.</t>
    </r>
  </si>
  <si>
    <t>Table 1.7</t>
  </si>
  <si>
    <t>Distribution of population by size of population centre, 2011 and 2016 censuses</t>
  </si>
  <si>
    <t>http://www12.statcan.gc.ca/census-recensement/2016/ref/dict/tab/t1_7-eng.cfm</t>
  </si>
  <si>
    <t>StatCan</t>
  </si>
  <si>
    <t>Distribution of population by size of population centre</t>
  </si>
  <si>
    <t>SOURCE</t>
  </si>
  <si>
    <t>Notes:</t>
  </si>
  <si>
    <t xml:space="preserve">Amount Spent on Non-residential Building Investment </t>
  </si>
  <si>
    <t>Q4 2017</t>
  </si>
  <si>
    <t>Should be in CANSIM table 026-0016 but was unable to access this table, so took data from PDFs</t>
  </si>
  <si>
    <t xml:space="preserve">Total investment in non-residential </t>
  </si>
  <si>
    <t>For projecting 2017-2050, we use population data to scale up 2016 investment</t>
  </si>
  <si>
    <t>The table includes an entry for "HVAC," but we need to divide it into</t>
  </si>
  <si>
    <t>heating and cooling/ventilation.  We use the energy use division for</t>
  </si>
  <si>
    <t>residential buildings in Canada between heating and cooling to</t>
  </si>
  <si>
    <t>obtain these fractions:</t>
  </si>
  <si>
    <t>Residential Secondary Energy Use (Final Demand) by Energy Source and End Use</t>
  </si>
  <si>
    <t>Total Growth  1990–2015</t>
  </si>
  <si>
    <r>
      <t>Total Energy Use (PJ)</t>
    </r>
    <r>
      <rPr>
        <b/>
        <vertAlign val="superscript"/>
        <sz val="10"/>
        <rFont val="Arial"/>
        <family val="2"/>
      </rPr>
      <t>a,b</t>
    </r>
  </si>
  <si>
    <r>
      <t>Energy Use by Energy Source (PJ)</t>
    </r>
    <r>
      <rPr>
        <b/>
        <i/>
        <vertAlign val="superscript"/>
        <sz val="10"/>
        <rFont val="Arial"/>
        <family val="2"/>
      </rPr>
      <t>a,b</t>
    </r>
  </si>
  <si>
    <t>Electricity</t>
  </si>
  <si>
    <t>Natural Gas</t>
  </si>
  <si>
    <t>Heating Oil</t>
  </si>
  <si>
    <r>
      <t>Other</t>
    </r>
    <r>
      <rPr>
        <vertAlign val="superscript"/>
        <sz val="10"/>
        <rFont val="Arial"/>
        <family val="2"/>
      </rPr>
      <t>1</t>
    </r>
  </si>
  <si>
    <t>Wood</t>
  </si>
  <si>
    <r>
      <t>Energy Use by End Use (PJ)</t>
    </r>
    <r>
      <rPr>
        <b/>
        <i/>
        <vertAlign val="superscript"/>
        <sz val="10"/>
        <rFont val="Arial"/>
        <family val="2"/>
      </rPr>
      <t>b</t>
    </r>
  </si>
  <si>
    <t>Space Heating</t>
  </si>
  <si>
    <t>Water Heating</t>
  </si>
  <si>
    <t>Appliances</t>
  </si>
  <si>
    <t>Major Appliances</t>
  </si>
  <si>
    <r>
      <t>Other Appliances</t>
    </r>
    <r>
      <rPr>
        <i/>
        <vertAlign val="superscript"/>
        <sz val="10"/>
        <rFont val="Arial"/>
        <family val="2"/>
      </rPr>
      <t>2</t>
    </r>
  </si>
  <si>
    <t>Lighting</t>
  </si>
  <si>
    <t>Space Cooling</t>
  </si>
  <si>
    <t>Activity</t>
  </si>
  <si>
    <r>
      <t>Total Floor Space (million 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b</t>
    </r>
  </si>
  <si>
    <r>
      <t>Total Households (thousands)</t>
    </r>
    <r>
      <rPr>
        <vertAlign val="superscript"/>
        <sz val="10"/>
        <color indexed="8"/>
        <rFont val="Arial"/>
        <family val="2"/>
      </rPr>
      <t>b,c</t>
    </r>
  </si>
  <si>
    <r>
      <t>Energy Intensity (GJ/m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  <r>
      <rPr>
        <b/>
        <vertAlign val="superscript"/>
        <sz val="10"/>
        <color indexed="8"/>
        <rFont val="Arial"/>
        <family val="2"/>
      </rPr>
      <t>a,b</t>
    </r>
  </si>
  <si>
    <r>
      <t>Energy Intensity (GJ/household)</t>
    </r>
    <r>
      <rPr>
        <b/>
        <vertAlign val="superscript"/>
        <sz val="10"/>
        <color indexed="8"/>
        <rFont val="Arial"/>
        <family val="2"/>
      </rPr>
      <t>a,b,c</t>
    </r>
  </si>
  <si>
    <r>
      <t>Heating Degree-Day Index</t>
    </r>
    <r>
      <rPr>
        <b/>
        <vertAlign val="superscript"/>
        <sz val="10"/>
        <rFont val="Arial"/>
        <family val="2"/>
      </rPr>
      <t>b,d</t>
    </r>
  </si>
  <si>
    <t>–</t>
  </si>
  <si>
    <r>
      <t>Cooling Degree-Day Index</t>
    </r>
    <r>
      <rPr>
        <b/>
        <vertAlign val="superscript"/>
        <sz val="10"/>
        <rFont val="Arial"/>
        <family val="2"/>
      </rPr>
      <t>b,e</t>
    </r>
  </si>
  <si>
    <t>1)   “Other” includes coal and propane.</t>
  </si>
  <si>
    <t>2)   “Other Appliances” includes small appliances such as televisions, video cassette recorders, digital video disc players, radios, computers and toasters.</t>
  </si>
  <si>
    <r>
      <t>Sources</t>
    </r>
    <r>
      <rPr>
        <b/>
        <sz val="10"/>
        <rFont val="Arial"/>
        <family val="2"/>
      </rPr>
      <t>:</t>
    </r>
  </si>
  <si>
    <r>
      <t xml:space="preserve">a)   Statistics Canada, </t>
    </r>
    <r>
      <rPr>
        <i/>
        <sz val="10"/>
        <rFont val="Arial"/>
        <family val="2"/>
      </rPr>
      <t>Report on Energy Supply and Demand in Canada, 1990–2015</t>
    </r>
    <r>
      <rPr>
        <sz val="10"/>
        <rFont val="Arial"/>
        <family val="2"/>
      </rPr>
      <t>, Ottawa, 2017 (CANSIM).</t>
    </r>
  </si>
  <si>
    <t>b)   Natural Resources Canada, Residential End-Use Model, Ottawa, 2017.</t>
  </si>
  <si>
    <r>
      <t xml:space="preserve">c)   Statistics Canada, </t>
    </r>
    <r>
      <rPr>
        <i/>
        <sz val="10"/>
        <rFont val="Arial"/>
        <family val="2"/>
      </rPr>
      <t>Survey of Household Spending, 1997–2015</t>
    </r>
    <r>
      <rPr>
        <sz val="10"/>
        <rFont val="Arial"/>
        <family val="2"/>
      </rPr>
      <t>, Ottawa, 2017.</t>
    </r>
  </si>
  <si>
    <r>
      <t xml:space="preserve">d)   Environment and Climate Change Canada, Climate Summaries, </t>
    </r>
    <r>
      <rPr>
        <i/>
        <sz val="10"/>
        <rFont val="Arial"/>
        <family val="2"/>
      </rPr>
      <t>Monthly Values of Degree-Days Below 18.0°C, 1990–2015</t>
    </r>
    <r>
      <rPr>
        <sz val="10"/>
        <rFont val="Arial"/>
        <family val="2"/>
      </rPr>
      <t>, Ottawa.</t>
    </r>
  </si>
  <si>
    <r>
      <t xml:space="preserve">e)   Environment and Climate Change Canada, Climate Summaries, </t>
    </r>
    <r>
      <rPr>
        <i/>
        <sz val="10"/>
        <rFont val="Arial"/>
        <family val="2"/>
      </rPr>
      <t>Monthly Values of Degree-Days Above 18.0°C, 1990–2015</t>
    </r>
    <r>
      <rPr>
        <sz val="10"/>
        <rFont val="Arial"/>
        <family val="2"/>
      </rPr>
      <t>, Ottawa.</t>
    </r>
  </si>
  <si>
    <t>Division of HVAC into heating and cooling by energy use</t>
  </si>
  <si>
    <t xml:space="preserve">NRCan, Office of Energy Efficiency </t>
  </si>
  <si>
    <t>http://oee.nrcan.gc.ca/corporate/statistics/neud/dpa/showTable.cfm?type=HB&amp;sector=res&amp;juris=00&amp;rn=1&amp;page=0</t>
  </si>
  <si>
    <t>Investment data by component was not available, so we used average share of construction</t>
  </si>
  <si>
    <t>cost for each component to divide up total building investment by component.</t>
  </si>
  <si>
    <t>We only have component cost breakdown for residential buildings, so we assume commercial</t>
  </si>
  <si>
    <t>buildings have the same cost shares by component.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</si>
</sst>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,##0.0"/>
    <numFmt numFmtId="166" formatCode="0.0%"/>
    <numFmt numFmtId="167" formatCode="0.0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333333"/>
      <name val="Calibri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b/>
      <sz val="12"/>
      <color rgb="FF333333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333333"/>
      <name val="Calibri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rgb="FF000000"/>
      <name val="Calibri"/>
      <family val="2"/>
    </font>
    <font>
      <b/>
      <sz val="12"/>
      <color indexed="30"/>
      <name val="Calibri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FBFB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91">
    <xf numFmtId="0" fontId="0" fillId="0" borderId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5" fillId="0" borderId="0" applyFont="0" applyFill="0" applyBorder="0" applyAlignment="0" applyProtection="0"/>
    <xf numFmtId="0" fontId="32" fillId="0" borderId="8" applyNumberFormat="0" applyFont="0" applyProtection="0">
      <alignment wrapText="1"/>
    </xf>
    <xf numFmtId="0" fontId="32" fillId="0" borderId="0" applyNumberFormat="0" applyFill="0" applyBorder="0" applyAlignment="0" applyProtection="0"/>
    <xf numFmtId="0" fontId="32" fillId="0" borderId="9" applyNumberFormat="0" applyProtection="0">
      <alignment wrapText="1"/>
    </xf>
    <xf numFmtId="0" fontId="33" fillId="0" borderId="10" applyNumberFormat="0" applyProtection="0">
      <alignment wrapText="1"/>
    </xf>
    <xf numFmtId="0" fontId="32" fillId="0" borderId="0"/>
    <xf numFmtId="0" fontId="17" fillId="0" borderId="0"/>
    <xf numFmtId="0" fontId="34" fillId="0" borderId="0" applyBorder="0"/>
    <xf numFmtId="0" fontId="33" fillId="0" borderId="11" applyNumberFormat="0" applyProtection="0">
      <alignment wrapText="1"/>
    </xf>
    <xf numFmtId="9" fontId="17" fillId="0" borderId="0" applyFont="0" applyFill="0" applyBorder="0" applyAlignment="0" applyProtection="0"/>
    <xf numFmtId="0" fontId="35" fillId="0" borderId="0" applyNumberFormat="0" applyProtection="0">
      <alignment horizontal="left"/>
    </xf>
  </cellStyleXfs>
  <cellXfs count="69">
    <xf numFmtId="0" fontId="0" fillId="0" borderId="0" xfId="0"/>
    <xf numFmtId="0" fontId="0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NumberFormat="1"/>
    <xf numFmtId="0" fontId="6" fillId="0" borderId="0" xfId="37"/>
    <xf numFmtId="0" fontId="0" fillId="0" borderId="0" xfId="0" applyFill="1" applyBorder="1"/>
    <xf numFmtId="0" fontId="2" fillId="2" borderId="0" xfId="0" applyFont="1" applyFill="1" applyAlignment="1">
      <alignment horizontal="left"/>
    </xf>
    <xf numFmtId="164" fontId="0" fillId="0" borderId="0" xfId="0" applyNumberFormat="1" applyFont="1" applyAlignment="1"/>
    <xf numFmtId="0" fontId="0" fillId="3" borderId="0" xfId="0" applyFill="1"/>
    <xf numFmtId="0" fontId="2" fillId="3" borderId="0" xfId="0" applyFont="1" applyFill="1"/>
    <xf numFmtId="0" fontId="8" fillId="0" borderId="0" xfId="0" applyFont="1"/>
    <xf numFmtId="0" fontId="2" fillId="4" borderId="0" xfId="0" applyFont="1" applyFill="1" applyAlignment="1">
      <alignment horizontal="left"/>
    </xf>
    <xf numFmtId="0" fontId="9" fillId="0" borderId="0" xfId="0" applyFont="1"/>
    <xf numFmtId="0" fontId="0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1" fillId="0" borderId="0" xfId="0" applyFont="1"/>
    <xf numFmtId="3" fontId="11" fillId="0" borderId="0" xfId="0" applyNumberFormat="1" applyFont="1"/>
    <xf numFmtId="3" fontId="10" fillId="0" borderId="0" xfId="0" applyNumberFormat="1" applyFont="1"/>
    <xf numFmtId="0" fontId="11" fillId="5" borderId="0" xfId="0" applyFont="1" applyFill="1"/>
    <xf numFmtId="3" fontId="11" fillId="5" borderId="0" xfId="0" applyNumberFormat="1" applyFont="1" applyFill="1"/>
    <xf numFmtId="0" fontId="12" fillId="0" borderId="0" xfId="0" applyFont="1"/>
    <xf numFmtId="0" fontId="13" fillId="6" borderId="0" xfId="0" applyFont="1" applyFill="1"/>
    <xf numFmtId="0" fontId="8" fillId="0" borderId="0" xfId="0" applyFont="1" applyAlignment="1">
      <alignment horizontal="left"/>
    </xf>
    <xf numFmtId="3" fontId="0" fillId="0" borderId="0" xfId="0" applyNumberFormat="1" applyFont="1"/>
    <xf numFmtId="0" fontId="14" fillId="0" borderId="0" xfId="0" applyFont="1"/>
    <xf numFmtId="11" fontId="0" fillId="0" borderId="0" xfId="0" applyNumberFormat="1" applyFont="1"/>
    <xf numFmtId="0" fontId="10" fillId="0" borderId="0" xfId="0" applyFont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8" fillId="0" borderId="5" xfId="0" applyFont="1" applyFill="1" applyBorder="1"/>
    <xf numFmtId="0" fontId="18" fillId="0" borderId="6" xfId="0" applyFont="1" applyFill="1" applyBorder="1" applyAlignment="1">
      <alignment horizontal="center" wrapText="1"/>
    </xf>
    <xf numFmtId="0" fontId="18" fillId="0" borderId="0" xfId="0" applyFont="1" applyFill="1" applyBorder="1"/>
    <xf numFmtId="165" fontId="18" fillId="0" borderId="0" xfId="0" applyNumberFormat="1" applyFont="1" applyFill="1" applyBorder="1"/>
    <xf numFmtId="166" fontId="18" fillId="0" borderId="7" xfId="80" applyNumberFormat="1" applyFont="1" applyFill="1" applyBorder="1" applyAlignment="1">
      <alignment horizontal="right" indent="2"/>
    </xf>
    <xf numFmtId="0" fontId="20" fillId="0" borderId="0" xfId="0" applyFont="1" applyFill="1" applyBorder="1" applyAlignment="1">
      <alignment horizontal="left" indent="2"/>
    </xf>
    <xf numFmtId="165" fontId="17" fillId="0" borderId="0" xfId="0" applyNumberFormat="1" applyFont="1" applyFill="1" applyBorder="1"/>
    <xf numFmtId="166" fontId="17" fillId="0" borderId="7" xfId="80" applyNumberFormat="1" applyFont="1" applyFill="1" applyBorder="1" applyAlignment="1">
      <alignment horizontal="right" indent="2"/>
    </xf>
    <xf numFmtId="0" fontId="17" fillId="0" borderId="0" xfId="0" applyFont="1" applyFill="1" applyBorder="1" applyAlignment="1">
      <alignment horizontal="left" indent="4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indent="5"/>
    </xf>
    <xf numFmtId="165" fontId="23" fillId="0" borderId="0" xfId="0" applyNumberFormat="1" applyFont="1" applyFill="1" applyBorder="1"/>
    <xf numFmtId="166" fontId="23" fillId="0" borderId="7" xfId="80" applyNumberFormat="1" applyFont="1" applyFill="1" applyBorder="1" applyAlignment="1">
      <alignment horizontal="right" indent="2"/>
    </xf>
    <xf numFmtId="167" fontId="23" fillId="0" borderId="0" xfId="0" applyNumberFormat="1" applyFont="1" applyFill="1" applyBorder="1"/>
    <xf numFmtId="0" fontId="17" fillId="0" borderId="0" xfId="0" applyFont="1" applyFill="1" applyBorder="1" applyAlignment="1">
      <alignment horizontal="left" indent="5"/>
    </xf>
    <xf numFmtId="2" fontId="25" fillId="0" borderId="0" xfId="0" applyNumberFormat="1" applyFont="1" applyFill="1" applyBorder="1"/>
    <xf numFmtId="1" fontId="26" fillId="0" borderId="0" xfId="0" applyNumberFormat="1" applyFont="1" applyFill="1" applyBorder="1" applyAlignment="1">
      <alignment horizontal="left" indent="4"/>
    </xf>
    <xf numFmtId="3" fontId="17" fillId="0" borderId="0" xfId="0" applyNumberFormat="1" applyFont="1" applyFill="1" applyBorder="1"/>
    <xf numFmtId="1" fontId="26" fillId="0" borderId="0" xfId="0" applyNumberFormat="1" applyFont="1" applyFill="1" applyBorder="1" applyAlignment="1">
      <alignment horizontal="right"/>
    </xf>
    <xf numFmtId="2" fontId="25" fillId="0" borderId="0" xfId="0" applyNumberFormat="1" applyFont="1" applyFill="1" applyBorder="1" applyAlignment="1">
      <alignment horizontal="left"/>
    </xf>
    <xf numFmtId="4" fontId="18" fillId="0" borderId="0" xfId="0" applyNumberFormat="1" applyFont="1" applyFill="1" applyBorder="1"/>
    <xf numFmtId="0" fontId="18" fillId="0" borderId="0" xfId="0" applyFont="1" applyFill="1" applyBorder="1" applyAlignment="1">
      <alignment horizontal="left"/>
    </xf>
    <xf numFmtId="2" fontId="18" fillId="0" borderId="0" xfId="0" applyNumberFormat="1" applyFont="1" applyFill="1" applyBorder="1"/>
    <xf numFmtId="166" fontId="17" fillId="0" borderId="0" xfId="80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horizontal="left"/>
    </xf>
    <xf numFmtId="0" fontId="31" fillId="0" borderId="0" xfId="0" applyFont="1" applyFill="1" applyBorder="1"/>
    <xf numFmtId="164" fontId="0" fillId="0" borderId="0" xfId="0" applyNumberFormat="1"/>
    <xf numFmtId="1" fontId="0" fillId="0" borderId="0" xfId="0" applyNumberFormat="1"/>
    <xf numFmtId="0" fontId="0" fillId="0" borderId="0" xfId="0" applyNumberFormat="1" applyFont="1"/>
    <xf numFmtId="0" fontId="36" fillId="0" borderId="0" xfId="0" applyFont="1"/>
  </cellXfs>
  <cellStyles count="91">
    <cellStyle name="Body: normal cell" xfId="4"/>
    <cellStyle name="Body: normal cell 2" xfId="8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nt: Calibri, 9pt regular" xfId="2"/>
    <cellStyle name="Font: Calibri, 9pt regular 2" xfId="82"/>
    <cellStyle name="Footnotes: top row" xfId="6"/>
    <cellStyle name="Footnotes: top row 2" xfId="83"/>
    <cellStyle name="Header: bottom row" xfId="3"/>
    <cellStyle name="Header: bottom row 2" xfId="8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  <cellStyle name="Normal 2" xfId="85"/>
    <cellStyle name="Normal 3" xfId="86"/>
    <cellStyle name="Normal 4" xfId="87"/>
    <cellStyle name="Parent row" xfId="5"/>
    <cellStyle name="Parent row 2" xfId="88"/>
    <cellStyle name="Percent" xfId="80" builtinId="5"/>
    <cellStyle name="Percent 2" xfId="89"/>
    <cellStyle name="Table title" xfId="1"/>
    <cellStyle name="Table title 2" xfId="9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15</xdr:col>
      <xdr:colOff>355600</xdr:colOff>
      <xdr:row>70</xdr:row>
      <xdr:rowOff>144485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0"/>
          <a:ext cx="8610600" cy="120570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2-canada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NRC NEUD Residential E Use"/>
      <sheetName val="CAN Main Res Heating Fuel"/>
      <sheetName val="Urban Rural Breakdown"/>
      <sheetName val="CAN Residential Assignment"/>
      <sheetName val="NEB CEF End-Use Demand"/>
      <sheetName val="Table 1.2"/>
      <sheetName val="Table 1.12"/>
      <sheetName val="Table 1.13"/>
      <sheetName val="CIEEDAC District Heating"/>
      <sheetName val="CAN Commercial Assignment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</sheetNames>
    <sheetDataSet>
      <sheetData sheetId="0">
        <row r="75">
          <cell r="A75">
            <v>947817120000</v>
          </cell>
        </row>
      </sheetData>
      <sheetData sheetId="1"/>
      <sheetData sheetId="2"/>
      <sheetData sheetId="3">
        <row r="10">
          <cell r="E10">
            <v>0.81294310766173428</v>
          </cell>
        </row>
        <row r="11">
          <cell r="E11">
            <v>0.18705689233826572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/>
  </sheetViews>
  <sheetFormatPr defaultColWidth="8.81640625" defaultRowHeight="14.5" x14ac:dyDescent="0.35"/>
  <cols>
    <col min="2" max="2" width="65.1796875" customWidth="1"/>
  </cols>
  <sheetData>
    <row r="1" spans="1:3" x14ac:dyDescent="0.35">
      <c r="A1" s="4" t="s">
        <v>1</v>
      </c>
    </row>
    <row r="3" spans="1:3" x14ac:dyDescent="0.35">
      <c r="A3" s="2" t="s">
        <v>2</v>
      </c>
      <c r="B3" s="3" t="s">
        <v>76</v>
      </c>
    </row>
    <row r="4" spans="1:3" x14ac:dyDescent="0.35">
      <c r="B4" t="s">
        <v>51</v>
      </c>
    </row>
    <row r="5" spans="1:3" x14ac:dyDescent="0.35">
      <c r="B5" t="s">
        <v>75</v>
      </c>
    </row>
    <row r="6" spans="1:3" x14ac:dyDescent="0.35">
      <c r="B6" s="5" t="s">
        <v>74</v>
      </c>
    </row>
    <row r="7" spans="1:3" x14ac:dyDescent="0.35">
      <c r="B7" s="7" t="s">
        <v>37</v>
      </c>
    </row>
    <row r="8" spans="1:3" s="7" customFormat="1" x14ac:dyDescent="0.35">
      <c r="B8" s="5">
        <v>2016</v>
      </c>
    </row>
    <row r="9" spans="1:3" s="7" customFormat="1" x14ac:dyDescent="0.35">
      <c r="B9" s="5"/>
    </row>
    <row r="10" spans="1:3" s="7" customFormat="1" x14ac:dyDescent="0.35">
      <c r="B10" s="16" t="s">
        <v>102</v>
      </c>
      <c r="C10" s="7" t="s">
        <v>104</v>
      </c>
    </row>
    <row r="11" spans="1:3" s="7" customFormat="1" x14ac:dyDescent="0.35">
      <c r="B11" s="5" t="s">
        <v>77</v>
      </c>
    </row>
    <row r="12" spans="1:3" s="7" customFormat="1" ht="15.5" x14ac:dyDescent="0.35">
      <c r="B12" s="17" t="s">
        <v>79</v>
      </c>
    </row>
    <row r="13" spans="1:3" s="7" customFormat="1" x14ac:dyDescent="0.35">
      <c r="B13" s="5" t="s">
        <v>80</v>
      </c>
    </row>
    <row r="14" spans="1:3" s="7" customFormat="1" x14ac:dyDescent="0.35">
      <c r="B14" s="5" t="s">
        <v>78</v>
      </c>
    </row>
    <row r="15" spans="1:3" s="7" customFormat="1" x14ac:dyDescent="0.35">
      <c r="B15" s="5">
        <v>2016</v>
      </c>
    </row>
    <row r="16" spans="1:3" s="7" customFormat="1" x14ac:dyDescent="0.35"/>
    <row r="17" spans="2:2" s="7" customFormat="1" x14ac:dyDescent="0.35">
      <c r="B17" s="27" t="s">
        <v>10</v>
      </c>
    </row>
    <row r="18" spans="2:2" s="7" customFormat="1" x14ac:dyDescent="0.35">
      <c r="B18" s="15" t="s">
        <v>98</v>
      </c>
    </row>
    <row r="19" spans="2:2" s="7" customFormat="1" ht="15.5" x14ac:dyDescent="0.35">
      <c r="B19" s="17" t="s">
        <v>99</v>
      </c>
    </row>
    <row r="20" spans="2:2" s="7" customFormat="1" x14ac:dyDescent="0.35">
      <c r="B20" s="15" t="s">
        <v>95</v>
      </c>
    </row>
    <row r="21" spans="2:2" s="7" customFormat="1" x14ac:dyDescent="0.35">
      <c r="B21" s="15" t="s">
        <v>97</v>
      </c>
    </row>
    <row r="22" spans="2:2" s="7" customFormat="1" x14ac:dyDescent="0.35">
      <c r="B22" s="28">
        <v>2016</v>
      </c>
    </row>
    <row r="23" spans="2:2" s="7" customFormat="1" x14ac:dyDescent="0.35"/>
    <row r="24" spans="2:2" s="7" customFormat="1" x14ac:dyDescent="0.35">
      <c r="B24" s="11" t="s">
        <v>81</v>
      </c>
    </row>
    <row r="25" spans="2:2" s="7" customFormat="1" x14ac:dyDescent="0.35">
      <c r="B25" s="5" t="s">
        <v>51</v>
      </c>
    </row>
    <row r="26" spans="2:2" s="7" customFormat="1" x14ac:dyDescent="0.35">
      <c r="B26" s="5">
        <v>2010</v>
      </c>
    </row>
    <row r="27" spans="2:2" s="7" customFormat="1" x14ac:dyDescent="0.35">
      <c r="B27" s="7" t="s">
        <v>52</v>
      </c>
    </row>
    <row r="28" spans="2:2" s="7" customFormat="1" x14ac:dyDescent="0.35">
      <c r="B28" s="5" t="s">
        <v>53</v>
      </c>
    </row>
    <row r="29" spans="2:2" s="7" customFormat="1" x14ac:dyDescent="0.35">
      <c r="B29" s="5" t="s">
        <v>54</v>
      </c>
    </row>
    <row r="30" spans="2:2" s="7" customFormat="1" x14ac:dyDescent="0.35">
      <c r="B30" s="5"/>
    </row>
    <row r="31" spans="2:2" s="7" customFormat="1" x14ac:dyDescent="0.35">
      <c r="B31" s="16" t="s">
        <v>82</v>
      </c>
    </row>
    <row r="32" spans="2:2" s="7" customFormat="1" x14ac:dyDescent="0.35">
      <c r="B32" s="1" t="s">
        <v>59</v>
      </c>
    </row>
    <row r="33" spans="1:2" s="7" customFormat="1" x14ac:dyDescent="0.35">
      <c r="B33" s="1" t="s">
        <v>60</v>
      </c>
    </row>
    <row r="34" spans="1:2" s="7" customFormat="1" x14ac:dyDescent="0.35">
      <c r="B34" s="1" t="s">
        <v>61</v>
      </c>
    </row>
    <row r="35" spans="1:2" s="7" customFormat="1" x14ac:dyDescent="0.35">
      <c r="B35" s="18" t="s">
        <v>55</v>
      </c>
    </row>
    <row r="36" spans="1:2" x14ac:dyDescent="0.35">
      <c r="B36" s="18">
        <v>2015</v>
      </c>
    </row>
    <row r="37" spans="1:2" s="7" customFormat="1" x14ac:dyDescent="0.35">
      <c r="B37" s="18"/>
    </row>
    <row r="38" spans="1:2" s="7" customFormat="1" x14ac:dyDescent="0.35">
      <c r="B38" s="11" t="s">
        <v>144</v>
      </c>
    </row>
    <row r="39" spans="1:2" s="7" customFormat="1" x14ac:dyDescent="0.35">
      <c r="B39" s="7" t="s">
        <v>145</v>
      </c>
    </row>
    <row r="40" spans="1:2" s="7" customFormat="1" x14ac:dyDescent="0.35">
      <c r="B40" s="5">
        <v>2016</v>
      </c>
    </row>
    <row r="41" spans="1:2" s="7" customFormat="1" ht="15.5" x14ac:dyDescent="0.35">
      <c r="B41" s="21" t="s">
        <v>111</v>
      </c>
    </row>
    <row r="42" spans="1:2" s="7" customFormat="1" ht="15.5" x14ac:dyDescent="0.35">
      <c r="B42" s="68" t="s">
        <v>146</v>
      </c>
    </row>
    <row r="44" spans="1:2" x14ac:dyDescent="0.35">
      <c r="A44" s="4" t="s">
        <v>101</v>
      </c>
    </row>
    <row r="46" spans="1:2" x14ac:dyDescent="0.35">
      <c r="A46" s="7" t="s">
        <v>68</v>
      </c>
    </row>
    <row r="47" spans="1:2" x14ac:dyDescent="0.35">
      <c r="A47" s="12">
        <v>0.98599999999999999</v>
      </c>
    </row>
    <row r="48" spans="1:2" x14ac:dyDescent="0.35">
      <c r="A48" t="s">
        <v>71</v>
      </c>
    </row>
    <row r="49" spans="1:1" x14ac:dyDescent="0.35">
      <c r="A49">
        <v>1.0109999999999999</v>
      </c>
    </row>
    <row r="50" spans="1:1" s="7" customFormat="1" x14ac:dyDescent="0.35">
      <c r="A50" s="7" t="s">
        <v>9</v>
      </c>
    </row>
    <row r="51" spans="1:1" s="7" customFormat="1" x14ac:dyDescent="0.35"/>
    <row r="52" spans="1:1" x14ac:dyDescent="0.35">
      <c r="A52" t="s">
        <v>106</v>
      </c>
    </row>
    <row r="54" spans="1:1" x14ac:dyDescent="0.35">
      <c r="A54" t="s">
        <v>147</v>
      </c>
    </row>
    <row r="55" spans="1:1" s="7" customFormat="1" x14ac:dyDescent="0.35">
      <c r="A55" s="7" t="s">
        <v>148</v>
      </c>
    </row>
    <row r="56" spans="1:1" x14ac:dyDescent="0.35">
      <c r="A56" t="s">
        <v>149</v>
      </c>
    </row>
    <row r="57" spans="1:1" x14ac:dyDescent="0.35">
      <c r="A57" t="s">
        <v>150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K7"/>
  <sheetViews>
    <sheetView workbookViewId="0"/>
  </sheetViews>
  <sheetFormatPr defaultColWidth="8.81640625" defaultRowHeight="14.5" x14ac:dyDescent="0.35"/>
  <cols>
    <col min="1" max="1" width="24.81640625" customWidth="1"/>
  </cols>
  <sheetData>
    <row r="1" spans="1:37" x14ac:dyDescent="0.3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7" x14ac:dyDescent="0.35">
      <c r="A2" t="s">
        <v>3</v>
      </c>
      <c r="B2" s="6">
        <f>'Canada non-residential'!D16</f>
        <v>2204141617.4680605</v>
      </c>
      <c r="C2" s="6">
        <f>'Canada non-residential'!E16</f>
        <v>2119965856.2739329</v>
      </c>
      <c r="D2" s="6">
        <f>'Canada non-residential'!F16</f>
        <v>2142860188.6690812</v>
      </c>
      <c r="E2" s="6">
        <f>'Canada non-residential'!G16</f>
        <v>2165595981.1887054</v>
      </c>
      <c r="F2" s="6">
        <f>'Canada non-residential'!H16</f>
        <v>2188132130.9021139</v>
      </c>
      <c r="G2" s="6">
        <f>'Canada non-residential'!I16</f>
        <v>2210433406.7258573</v>
      </c>
      <c r="H2" s="6">
        <f>'Canada non-residential'!J16</f>
        <v>2232775785.4802918</v>
      </c>
      <c r="I2" s="6">
        <f>'Canada non-residential'!K16</f>
        <v>2255112292.387485</v>
      </c>
      <c r="J2" s="6">
        <f>'Canada non-residential'!L16</f>
        <v>2277425311.9057117</v>
      </c>
      <c r="K2" s="6">
        <f>'Canada non-residential'!M16</f>
        <v>2299667869.2570381</v>
      </c>
      <c r="L2" s="6">
        <f>'Canada non-residential'!N16</f>
        <v>2321804733.3580151</v>
      </c>
      <c r="M2" s="6">
        <f>'Canada non-residential'!O16</f>
        <v>2343800673.1251931</v>
      </c>
      <c r="N2" s="6">
        <f>'Canada non-residential'!P16</f>
        <v>2365632201.1696053</v>
      </c>
      <c r="O2" s="6">
        <f>'Canada non-residential'!Q16</f>
        <v>2387269958.255043</v>
      </c>
      <c r="P2" s="6">
        <f>'Canada non-residential'!R16</f>
        <v>2408696328.8397822</v>
      </c>
      <c r="Q2" s="6">
        <f>'Canada non-residential'!S16</f>
        <v>2429911312.9238224</v>
      </c>
      <c r="R2" s="6">
        <f>'Canada non-residential'!T16</f>
        <v>2450909038.6599216</v>
      </c>
      <c r="S2" s="6">
        <f>'Canada non-residential'!U16</f>
        <v>2471689506.0480804</v>
      </c>
      <c r="T2" s="6">
        <f>'Canada non-residential'!V16</f>
        <v>2492282074.3245063</v>
      </c>
      <c r="U2" s="6">
        <f>'Canada non-residential'!W16</f>
        <v>2512692615.3364415</v>
      </c>
      <c r="V2" s="6">
        <f>'Canada non-residential'!X16</f>
        <v>2532956360.167336</v>
      </c>
      <c r="W2" s="6">
        <f>'Canada non-residential'!Y16</f>
        <v>2553102668.0533981</v>
      </c>
      <c r="X2" s="6">
        <f>'Canada non-residential'!Z16</f>
        <v>2573143282.6891103</v>
      </c>
      <c r="Y2" s="6">
        <f>'Canada non-residential'!AA16</f>
        <v>2593125178.852406</v>
      </c>
      <c r="Z2" s="6">
        <f>'Canada non-residential'!AB16</f>
        <v>2613054228.3905268</v>
      </c>
      <c r="AA2" s="6">
        <f>'Canada non-residential'!AC16</f>
        <v>2632965662.3869233</v>
      </c>
      <c r="AB2" s="6">
        <f>'Canada non-residential'!AD16</f>
        <v>2652877096.3833194</v>
      </c>
      <c r="AC2" s="6">
        <f>'Canada non-residential'!AE16</f>
        <v>2672794402.2269573</v>
      </c>
      <c r="AD2" s="6">
        <f>'Canada non-residential'!AF16</f>
        <v>2692741067.3068032</v>
      </c>
      <c r="AE2" s="6">
        <f>'Canada non-residential'!AG16</f>
        <v>2712717091.622858</v>
      </c>
      <c r="AF2" s="6">
        <f>'Canada non-residential'!AH16</f>
        <v>2732734218.8696036</v>
      </c>
      <c r="AG2" s="6">
        <f>'Canada non-residential'!AI16</f>
        <v>2752798320.8942819</v>
      </c>
      <c r="AH2" s="6">
        <f>'Canada non-residential'!AJ16</f>
        <v>2772921141.391377</v>
      </c>
      <c r="AI2" s="6">
        <f>'Canada non-residential'!AK16</f>
        <v>2793090936.6664057</v>
      </c>
      <c r="AJ2" s="6">
        <f>'Canada non-residential'!AL16</f>
        <v>2813337065.955575</v>
      </c>
      <c r="AK2" s="6">
        <f>'Canada non-residential'!AM16</f>
        <v>2833653657.4116445</v>
      </c>
    </row>
    <row r="3" spans="1:37" x14ac:dyDescent="0.35">
      <c r="A3" t="s">
        <v>4</v>
      </c>
      <c r="B3" s="6">
        <f>'Canada non-residential'!D17</f>
        <v>46678382.531939775</v>
      </c>
      <c r="C3" s="6">
        <f>'Canada non-residential'!E17</f>
        <v>44895743.726067476</v>
      </c>
      <c r="D3" s="6">
        <f>'Canada non-residential'!F17</f>
        <v>45380590.251755655</v>
      </c>
      <c r="E3" s="6">
        <f>'Canada non-residential'!G17</f>
        <v>45862079.286755562</v>
      </c>
      <c r="F3" s="6">
        <f>'Canada non-residential'!H17</f>
        <v>46339340.370518386</v>
      </c>
      <c r="G3" s="6">
        <f>'Canada non-residential'!I17</f>
        <v>46811627.394002296</v>
      </c>
      <c r="H3" s="6">
        <f>'Canada non-residential'!J17</f>
        <v>47284784.878035009</v>
      </c>
      <c r="I3" s="6">
        <f>'Canada non-residential'!K17</f>
        <v>47757818.010560751</v>
      </c>
      <c r="J3" s="6">
        <f>'Canada non-residential'!L17</f>
        <v>48230353.737058602</v>
      </c>
      <c r="K3" s="6">
        <f>'Canada non-residential'!M17</f>
        <v>48701397.245472766</v>
      </c>
      <c r="L3" s="6">
        <f>'Canada non-residential'!N17</f>
        <v>49170202.426761419</v>
      </c>
      <c r="M3" s="6">
        <f>'Canada non-residential'!O17</f>
        <v>49636023.171882719</v>
      </c>
      <c r="N3" s="6">
        <f>'Canada non-residential'!P17</f>
        <v>50098362.074808776</v>
      </c>
      <c r="O3" s="6">
        <f>'Canada non-residential'!Q17</f>
        <v>50556597.378004707</v>
      </c>
      <c r="P3" s="6">
        <f>'Canada non-residential'!R17</f>
        <v>51010356.026949614</v>
      </c>
      <c r="Q3" s="6">
        <f>'Canada non-residential'!S17</f>
        <v>51459638.02164349</v>
      </c>
      <c r="R3" s="6">
        <f>'Canada non-residential'!T17</f>
        <v>51904319.010579355</v>
      </c>
      <c r="S3" s="6">
        <f>'Canada non-residential'!U17</f>
        <v>52344398.993757226</v>
      </c>
      <c r="T3" s="6">
        <f>'Canada non-residential'!V17</f>
        <v>52780499.72871194</v>
      </c>
      <c r="U3" s="6">
        <f>'Canada non-residential'!W17</f>
        <v>53212745.566950493</v>
      </c>
      <c r="V3" s="6">
        <f>'Canada non-residential'!X17</f>
        <v>53641882.617514722</v>
      </c>
      <c r="W3" s="6">
        <f>'Canada non-residential'!Y17</f>
        <v>54068532.63793949</v>
      </c>
      <c r="X3" s="6">
        <f>'Canada non-residential'!Z17</f>
        <v>54492944.331238739</v>
      </c>
      <c r="Y3" s="6">
        <f>'Canada non-residential'!AA17</f>
        <v>54916112.509468257</v>
      </c>
      <c r="Z3" s="6">
        <f>'Canada non-residential'!AB17</f>
        <v>55338161.524135016</v>
      </c>
      <c r="AA3" s="6">
        <f>'Canada non-residential'!AC17</f>
        <v>55759837.484280854</v>
      </c>
      <c r="AB3" s="6">
        <f>'Canada non-residential'!AD17</f>
        <v>56181513.4444267</v>
      </c>
      <c r="AC3" s="6">
        <f>'Canada non-residential'!AE17</f>
        <v>56603313.75607951</v>
      </c>
      <c r="AD3" s="6">
        <f>'Canada non-residential'!AF17</f>
        <v>57025735.825267188</v>
      </c>
      <c r="AE3" s="6">
        <f>'Canada non-residential'!AG17</f>
        <v>57448779.651989743</v>
      </c>
      <c r="AF3" s="6">
        <f>'Canada non-residential'!AH17</f>
        <v>57872693.939261101</v>
      </c>
      <c r="AG3" s="6">
        <f>'Canada non-residential'!AI17</f>
        <v>58297603.038588233</v>
      </c>
      <c r="AH3" s="6">
        <f>'Canada non-residential'!AJ17</f>
        <v>58723755.652985111</v>
      </c>
      <c r="AI3" s="6">
        <f>'Canada non-residential'!AK17</f>
        <v>59150903.07943777</v>
      </c>
      <c r="AJ3" s="6">
        <f>'Canada non-residential'!AL17</f>
        <v>59579667.07548108</v>
      </c>
      <c r="AK3" s="6">
        <f>'Canada non-residential'!AM17</f>
        <v>60009923.289608061</v>
      </c>
    </row>
    <row r="4" spans="1:37" x14ac:dyDescent="0.35">
      <c r="A4" t="s">
        <v>5</v>
      </c>
      <c r="B4" s="6">
        <f>'Canada non-residential'!D18</f>
        <v>11100634999.999998</v>
      </c>
      <c r="C4" s="6">
        <f>'Canada non-residential'!E18</f>
        <v>10676703799.999998</v>
      </c>
      <c r="D4" s="6">
        <f>'Canada non-residential'!F18</f>
        <v>10792005659.677761</v>
      </c>
      <c r="E4" s="6">
        <f>'Canada non-residential'!G18</f>
        <v>10906509070.981247</v>
      </c>
      <c r="F4" s="6">
        <f>'Canada non-residential'!H18</f>
        <v>11020007028.776388</v>
      </c>
      <c r="G4" s="6">
        <f>'Canada non-residential'!I18</f>
        <v>11132322100.091124</v>
      </c>
      <c r="H4" s="6">
        <f>'Canada non-residential'!J18</f>
        <v>11244844176.539927</v>
      </c>
      <c r="I4" s="6">
        <f>'Canada non-residential'!K18</f>
        <v>11357336680.826721</v>
      </c>
      <c r="J4" s="6">
        <f>'Canada non-residential'!L18</f>
        <v>11469710896.465477</v>
      </c>
      <c r="K4" s="6">
        <f>'Canada non-residential'!M18</f>
        <v>11581730246.160107</v>
      </c>
      <c r="L4" s="6">
        <f>'Canada non-residential'!N18</f>
        <v>11693217296.938555</v>
      </c>
      <c r="M4" s="6">
        <f>'Canada non-residential'!O18</f>
        <v>11803994615.828756</v>
      </c>
      <c r="N4" s="6">
        <f>'Canada non-residential'!P18</f>
        <v>11913943914.182676</v>
      </c>
      <c r="O4" s="6">
        <f>'Canada non-residential'!Q18</f>
        <v>12022917331.190256</v>
      </c>
      <c r="P4" s="6">
        <f>'Canada non-residential'!R18</f>
        <v>12130826150.365469</v>
      </c>
      <c r="Q4" s="6">
        <f>'Canada non-residential'!S18</f>
        <v>12237670371.708317</v>
      </c>
      <c r="R4" s="6">
        <f>'Canada non-residential'!T18</f>
        <v>12343420423.056786</v>
      </c>
      <c r="S4" s="6">
        <f>'Canada non-residential'!U18</f>
        <v>12448076304.410877</v>
      </c>
      <c r="T4" s="6">
        <f>'Canada non-residential'!V18</f>
        <v>12551785876.580641</v>
      </c>
      <c r="U4" s="6">
        <f>'Canada non-residential'!W18</f>
        <v>12654578711.728088</v>
      </c>
      <c r="V4" s="6">
        <f>'Canada non-residential'!X18</f>
        <v>12756632242.825283</v>
      </c>
      <c r="W4" s="6">
        <f>'Canada non-residential'!Y18</f>
        <v>12858094330.682274</v>
      </c>
      <c r="X4" s="6">
        <f>'Canada non-residential'!Z18</f>
        <v>12959024119.623081</v>
      </c>
      <c r="Y4" s="6">
        <f>'Canada non-residential'!AA18</f>
        <v>13059658186.943785</v>
      </c>
      <c r="Z4" s="6">
        <f>'Canada non-residential'!AB18</f>
        <v>13160026104.806396</v>
      </c>
      <c r="AA4" s="6">
        <f>'Canada non-residential'!AC18</f>
        <v>13260305306.18298</v>
      </c>
      <c r="AB4" s="6">
        <f>'Canada non-residential'!AD18</f>
        <v>13360584507.559563</v>
      </c>
      <c r="AC4" s="6">
        <f>'Canada non-residential'!AE18</f>
        <v>13460893281.098154</v>
      </c>
      <c r="AD4" s="6">
        <f>'Canada non-residential'!AF18</f>
        <v>13561349915.446798</v>
      </c>
      <c r="AE4" s="6">
        <f>'Canada non-residential'!AG18</f>
        <v>13661954410.605495</v>
      </c>
      <c r="AF4" s="6">
        <f>'Canada non-residential'!AH18</f>
        <v>13762765910.89826</v>
      </c>
      <c r="AG4" s="6">
        <f>'Canada non-residential'!AI18</f>
        <v>13863813988.487106</v>
      </c>
      <c r="AH4" s="6">
        <f>'Canada non-residential'!AJ18</f>
        <v>13965157787.696054</v>
      </c>
      <c r="AI4" s="6">
        <f>'Canada non-residential'!AK18</f>
        <v>14066738164.201088</v>
      </c>
      <c r="AJ4" s="6">
        <f>'Canada non-residential'!AL18</f>
        <v>14168702978.81225</v>
      </c>
      <c r="AK4" s="6">
        <f>'Canada non-residential'!AM18</f>
        <v>14271022659.367537</v>
      </c>
    </row>
    <row r="5" spans="1:37" x14ac:dyDescent="0.35">
      <c r="A5" t="s">
        <v>6</v>
      </c>
      <c r="B5" s="6">
        <f>'Canada non-residential'!D19</f>
        <v>613860000</v>
      </c>
      <c r="C5" s="6">
        <f>'Canada non-residential'!E19</f>
        <v>590416800</v>
      </c>
      <c r="D5" s="6">
        <f>'Canada non-residential'!F19</f>
        <v>596792939.70568264</v>
      </c>
      <c r="E5" s="6">
        <f>'Canada non-residential'!G19</f>
        <v>603124925.58421659</v>
      </c>
      <c r="F5" s="6">
        <f>'Canada non-residential'!H19</f>
        <v>609401310.34708142</v>
      </c>
      <c r="G5" s="6">
        <f>'Canada non-residential'!I19</f>
        <v>615612282.03268898</v>
      </c>
      <c r="H5" s="6">
        <f>'Canada non-residential'!J19</f>
        <v>621834701.00681639</v>
      </c>
      <c r="I5" s="6">
        <f>'Canada non-residential'!K19</f>
        <v>628055484.65401232</v>
      </c>
      <c r="J5" s="6">
        <f>'Canada non-residential'!L19</f>
        <v>634269726.99348271</v>
      </c>
      <c r="K5" s="6">
        <f>'Canada non-residential'!M19</f>
        <v>640464345.40977561</v>
      </c>
      <c r="L5" s="6">
        <f>'Canada non-residential'!N19</f>
        <v>646629527.94130266</v>
      </c>
      <c r="M5" s="6">
        <f>'Canada non-residential'!O19</f>
        <v>652755462.6264751</v>
      </c>
      <c r="N5" s="6">
        <f>'Canada non-residential'!P19</f>
        <v>658835608.15756738</v>
      </c>
      <c r="O5" s="6">
        <f>'Canada non-residential'!Q19</f>
        <v>664861787.89992201</v>
      </c>
      <c r="P5" s="6">
        <f>'Canada non-residential'!R19</f>
        <v>670829095.87274504</v>
      </c>
      <c r="Q5" s="6">
        <f>'Canada non-residential'!S19</f>
        <v>676737532.0760361</v>
      </c>
      <c r="R5" s="6">
        <f>'Canada non-residential'!T19</f>
        <v>682585461.18286383</v>
      </c>
      <c r="S5" s="6">
        <f>'Canada non-residential'!U19</f>
        <v>688372883.19322836</v>
      </c>
      <c r="T5" s="6">
        <f>'Canada non-residential'!V19</f>
        <v>694107974.74178672</v>
      </c>
      <c r="U5" s="6">
        <f>'Canada non-residential'!W19</f>
        <v>699792371.15547049</v>
      </c>
      <c r="V5" s="6">
        <f>'Canada non-residential'!X19</f>
        <v>705435884.3958683</v>
      </c>
      <c r="W5" s="6">
        <f>'Canada non-residential'!Y19</f>
        <v>711046691.09763741</v>
      </c>
      <c r="X5" s="6">
        <f>'Canada non-residential'!Z19</f>
        <v>716628061.91464055</v>
      </c>
      <c r="Y5" s="6">
        <f>'Canada non-residential'!AA19</f>
        <v>722193079.46232927</v>
      </c>
      <c r="Z5" s="6">
        <f>'Canada non-residential'!AB19</f>
        <v>727743379.06763494</v>
      </c>
      <c r="AA5" s="6">
        <f>'Canada non-residential'!AC19</f>
        <v>733288772.69214642</v>
      </c>
      <c r="AB5" s="6">
        <f>'Canada non-residential'!AD19</f>
        <v>738834166.31665802</v>
      </c>
      <c r="AC5" s="6">
        <f>'Canada non-residential'!AE19</f>
        <v>744381195.26810086</v>
      </c>
      <c r="AD5" s="6">
        <f>'Canada non-residential'!AF19</f>
        <v>749936400.85420096</v>
      </c>
      <c r="AE5" s="6">
        <f>'Canada non-residential'!AG19</f>
        <v>755499783.07495832</v>
      </c>
      <c r="AF5" s="6">
        <f>'Canada non-residential'!AH19</f>
        <v>761074612.58423567</v>
      </c>
      <c r="AG5" s="6">
        <f>'Canada non-residential'!AI19</f>
        <v>766662524.70896447</v>
      </c>
      <c r="AH5" s="6">
        <f>'Canada non-residential'!AJ19</f>
        <v>772266790.10300779</v>
      </c>
      <c r="AI5" s="6">
        <f>'Canada non-residential'!AK19</f>
        <v>777884138.11250269</v>
      </c>
      <c r="AJ5" s="6">
        <f>'Canada non-residential'!AL19</f>
        <v>783522745.37210619</v>
      </c>
      <c r="AK5" s="6">
        <f>'Canada non-residential'!AM19</f>
        <v>789180976.55488694</v>
      </c>
    </row>
    <row r="6" spans="1:37" x14ac:dyDescent="0.35">
      <c r="A6" t="s">
        <v>7</v>
      </c>
      <c r="B6" s="6">
        <f>'Canada non-residential'!D20</f>
        <v>767325000</v>
      </c>
      <c r="C6" s="6">
        <f>'Canada non-residential'!E20</f>
        <v>738021000</v>
      </c>
      <c r="D6" s="6">
        <f>'Canada non-residential'!F20</f>
        <v>745991174.63210332</v>
      </c>
      <c r="E6" s="6">
        <f>'Canada non-residential'!G20</f>
        <v>753906156.98027062</v>
      </c>
      <c r="F6" s="6">
        <f>'Canada non-residential'!H20</f>
        <v>761751637.93385184</v>
      </c>
      <c r="G6" s="6">
        <f>'Canada non-residential'!I20</f>
        <v>769515352.54086113</v>
      </c>
      <c r="H6" s="6">
        <f>'Canada non-residential'!J20</f>
        <v>777293376.25852036</v>
      </c>
      <c r="I6" s="6">
        <f>'Canada non-residential'!K20</f>
        <v>785069355.81751537</v>
      </c>
      <c r="J6" s="6">
        <f>'Canada non-residential'!L20</f>
        <v>792837158.74185336</v>
      </c>
      <c r="K6" s="6">
        <f>'Canada non-residential'!M20</f>
        <v>800580431.76221943</v>
      </c>
      <c r="L6" s="6">
        <f>'Canada non-residential'!N20</f>
        <v>808286909.92662823</v>
      </c>
      <c r="M6" s="6">
        <f>'Canada non-residential'!O20</f>
        <v>815944328.28309393</v>
      </c>
      <c r="N6" s="6">
        <f>'Canada non-residential'!P20</f>
        <v>823544510.19695926</v>
      </c>
      <c r="O6" s="6">
        <f>'Canada non-residential'!Q20</f>
        <v>831077234.87490249</v>
      </c>
      <c r="P6" s="6">
        <f>'Canada non-residential'!R20</f>
        <v>838536369.84093118</v>
      </c>
      <c r="Q6" s="6">
        <f>'Canada non-residential'!S20</f>
        <v>845921915.09504497</v>
      </c>
      <c r="R6" s="6">
        <f>'Canada non-residential'!T20</f>
        <v>853231826.47857964</v>
      </c>
      <c r="S6" s="6">
        <f>'Canada non-residential'!U20</f>
        <v>860466103.99153543</v>
      </c>
      <c r="T6" s="6">
        <f>'Canada non-residential'!V20</f>
        <v>867634968.42723334</v>
      </c>
      <c r="U6" s="6">
        <f>'Canada non-residential'!W20</f>
        <v>874740463.94433796</v>
      </c>
      <c r="V6" s="6">
        <f>'Canada non-residential'!X20</f>
        <v>881794855.49483538</v>
      </c>
      <c r="W6" s="6">
        <f>'Canada non-residential'!Y20</f>
        <v>888808363.87204671</v>
      </c>
      <c r="X6" s="6">
        <f>'Canada non-residential'!Z20</f>
        <v>895785077.39330065</v>
      </c>
      <c r="Y6" s="6">
        <f>'Canada non-residential'!AA20</f>
        <v>902741349.3279115</v>
      </c>
      <c r="Z6" s="6">
        <f>'Canada non-residential'!AB20</f>
        <v>909679223.8345437</v>
      </c>
      <c r="AA6" s="6">
        <f>'Canada non-residential'!AC20</f>
        <v>916610965.865183</v>
      </c>
      <c r="AB6" s="6">
        <f>'Canada non-residential'!AD20</f>
        <v>923542707.89582241</v>
      </c>
      <c r="AC6" s="6">
        <f>'Canada non-residential'!AE20</f>
        <v>930476494.08512604</v>
      </c>
      <c r="AD6" s="6">
        <f>'Canada non-residential'!AF20</f>
        <v>937420501.06775117</v>
      </c>
      <c r="AE6" s="6">
        <f>'Canada non-residential'!AG20</f>
        <v>944374728.84369791</v>
      </c>
      <c r="AF6" s="6">
        <f>'Canada non-residential'!AH20</f>
        <v>951343265.73029459</v>
      </c>
      <c r="AG6" s="6">
        <f>'Canada non-residential'!AI20</f>
        <v>958328155.88620555</v>
      </c>
      <c r="AH6" s="6">
        <f>'Canada non-residential'!AJ20</f>
        <v>965333487.62875962</v>
      </c>
      <c r="AI6" s="6">
        <f>'Canada non-residential'!AK20</f>
        <v>972355172.64062822</v>
      </c>
      <c r="AJ6" s="6">
        <f>'Canada non-residential'!AL20</f>
        <v>979403431.71513259</v>
      </c>
      <c r="AK6" s="6">
        <f>'Canada non-residential'!AM20</f>
        <v>986476220.69360852</v>
      </c>
    </row>
    <row r="7" spans="1:37" x14ac:dyDescent="0.35">
      <c r="A7" t="s">
        <v>8</v>
      </c>
      <c r="B7" s="6">
        <f>'Canada non-residential'!D21</f>
        <v>0</v>
      </c>
      <c r="C7" s="6">
        <f>'Canada non-residential'!E21</f>
        <v>0</v>
      </c>
      <c r="D7" s="6">
        <f>'Canada non-residential'!F21</f>
        <v>0</v>
      </c>
      <c r="E7" s="6">
        <f>'Canada non-residential'!G21</f>
        <v>0</v>
      </c>
      <c r="F7" s="6">
        <f>'Canada non-residential'!H21</f>
        <v>0</v>
      </c>
      <c r="G7" s="6">
        <f>'Canada non-residential'!I21</f>
        <v>0</v>
      </c>
      <c r="H7" s="6">
        <f>'Canada non-residential'!J21</f>
        <v>0</v>
      </c>
      <c r="I7" s="6">
        <f>'Canada non-residential'!K21</f>
        <v>0</v>
      </c>
      <c r="J7" s="6">
        <f>'Canada non-residential'!L21</f>
        <v>0</v>
      </c>
      <c r="K7" s="6">
        <f>'Canada non-residential'!M21</f>
        <v>0</v>
      </c>
      <c r="L7" s="6">
        <f>'Canada non-residential'!N21</f>
        <v>0</v>
      </c>
      <c r="M7" s="6">
        <f>'Canada non-residential'!O21</f>
        <v>0</v>
      </c>
      <c r="N7" s="6">
        <f>'Canada non-residential'!P21</f>
        <v>0</v>
      </c>
      <c r="O7" s="6">
        <f>'Canada non-residential'!Q21</f>
        <v>0</v>
      </c>
      <c r="P7" s="6">
        <f>'Canada non-residential'!R21</f>
        <v>0</v>
      </c>
      <c r="Q7" s="6">
        <f>'Canada non-residential'!S21</f>
        <v>0</v>
      </c>
      <c r="R7" s="6">
        <f>'Canada non-residential'!T21</f>
        <v>0</v>
      </c>
      <c r="S7" s="6">
        <f>'Canada non-residential'!U21</f>
        <v>0</v>
      </c>
      <c r="T7" s="6">
        <f>'Canada non-residential'!V21</f>
        <v>0</v>
      </c>
      <c r="U7" s="6">
        <f>'Canada non-residential'!W21</f>
        <v>0</v>
      </c>
      <c r="V7" s="6">
        <f>'Canada non-residential'!X21</f>
        <v>0</v>
      </c>
      <c r="W7" s="6">
        <f>'Canada non-residential'!Y21</f>
        <v>0</v>
      </c>
      <c r="X7" s="6">
        <f>'Canada non-residential'!Z21</f>
        <v>0</v>
      </c>
      <c r="Y7" s="6">
        <f>'Canada non-residential'!AA21</f>
        <v>0</v>
      </c>
      <c r="Z7" s="6">
        <f>'Canada non-residential'!AB21</f>
        <v>0</v>
      </c>
      <c r="AA7" s="6">
        <f>'Canada non-residential'!AC21</f>
        <v>0</v>
      </c>
      <c r="AB7" s="6">
        <f>'Canada non-residential'!AD21</f>
        <v>0</v>
      </c>
      <c r="AC7" s="6">
        <f>'Canada non-residential'!AE21</f>
        <v>0</v>
      </c>
      <c r="AD7" s="6">
        <f>'Canada non-residential'!AF21</f>
        <v>0</v>
      </c>
      <c r="AE7" s="6">
        <f>'Canada non-residential'!AG21</f>
        <v>0</v>
      </c>
      <c r="AF7" s="6">
        <f>'Canada non-residential'!AH21</f>
        <v>0</v>
      </c>
      <c r="AG7" s="6">
        <f>'Canada non-residential'!AI21</f>
        <v>0</v>
      </c>
      <c r="AH7" s="6">
        <f>'Canada non-residential'!AJ21</f>
        <v>0</v>
      </c>
      <c r="AI7" s="6">
        <f>'Canada non-residential'!AK21</f>
        <v>0</v>
      </c>
      <c r="AJ7" s="6">
        <f>'Canada non-residential'!AL21</f>
        <v>0</v>
      </c>
      <c r="AK7" s="6">
        <f>'Canada non-residential'!AM21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workbookViewId="0"/>
  </sheetViews>
  <sheetFormatPr defaultColWidth="10.81640625" defaultRowHeight="14.5" x14ac:dyDescent="0.35"/>
  <cols>
    <col min="1" max="1" width="10.81640625" style="7"/>
    <col min="2" max="2" width="56.6328125" style="7" bestFit="1" customWidth="1"/>
    <col min="3" max="11" width="12.1796875" style="7" bestFit="1" customWidth="1"/>
    <col min="12" max="16384" width="10.81640625" style="7"/>
  </cols>
  <sheetData>
    <row r="1" spans="1:17" x14ac:dyDescent="0.35">
      <c r="A1" s="7" t="s">
        <v>73</v>
      </c>
      <c r="B1" s="15" t="s">
        <v>36</v>
      </c>
    </row>
    <row r="2" spans="1:17" x14ac:dyDescent="0.35">
      <c r="A2" s="7" t="s">
        <v>11</v>
      </c>
    </row>
    <row r="3" spans="1:17" x14ac:dyDescent="0.35">
      <c r="A3" s="7" t="s">
        <v>12</v>
      </c>
    </row>
    <row r="4" spans="1:17" x14ac:dyDescent="0.35">
      <c r="A4" s="7" t="s">
        <v>13</v>
      </c>
    </row>
    <row r="5" spans="1:17" x14ac:dyDescent="0.35">
      <c r="A5" s="7" t="s">
        <v>14</v>
      </c>
      <c r="B5" s="7" t="s">
        <v>15</v>
      </c>
      <c r="C5" s="7" t="s">
        <v>38</v>
      </c>
      <c r="D5" s="7" t="s">
        <v>39</v>
      </c>
      <c r="E5" s="7" t="s">
        <v>40</v>
      </c>
      <c r="F5" s="7" t="s">
        <v>41</v>
      </c>
      <c r="G5" s="7" t="s">
        <v>42</v>
      </c>
      <c r="H5" s="7" t="s">
        <v>43</v>
      </c>
      <c r="I5" s="7" t="s">
        <v>44</v>
      </c>
      <c r="J5" s="7" t="s">
        <v>45</v>
      </c>
      <c r="K5" s="7" t="s">
        <v>46</v>
      </c>
      <c r="L5" s="7" t="s">
        <v>47</v>
      </c>
      <c r="M5" s="7" t="s">
        <v>16</v>
      </c>
      <c r="N5" s="7" t="s">
        <v>17</v>
      </c>
      <c r="O5" s="7" t="s">
        <v>18</v>
      </c>
      <c r="P5" s="7" t="s">
        <v>19</v>
      </c>
      <c r="Q5" s="7" t="s">
        <v>20</v>
      </c>
    </row>
    <row r="6" spans="1:17" x14ac:dyDescent="0.35">
      <c r="A6" s="7" t="s">
        <v>21</v>
      </c>
      <c r="B6" s="7" t="s">
        <v>22</v>
      </c>
      <c r="C6" s="7">
        <v>23423912</v>
      </c>
      <c r="D6" s="7">
        <v>28456213</v>
      </c>
      <c r="E6" s="7">
        <v>30790136</v>
      </c>
      <c r="F6" s="7">
        <v>29057831</v>
      </c>
      <c r="G6" s="7">
        <v>25478736</v>
      </c>
      <c r="H6" s="7">
        <v>29576713</v>
      </c>
      <c r="I6" s="7">
        <v>31791073</v>
      </c>
      <c r="J6" s="7">
        <v>29766454</v>
      </c>
      <c r="K6" s="7">
        <v>26335222</v>
      </c>
      <c r="L6" s="7">
        <v>30980652</v>
      </c>
      <c r="M6" s="7">
        <v>32841597</v>
      </c>
      <c r="N6" s="7">
        <v>31590413</v>
      </c>
      <c r="O6" s="7">
        <v>28354361</v>
      </c>
      <c r="P6" s="7">
        <v>33441170</v>
      </c>
      <c r="Q6" s="7">
        <v>35840813</v>
      </c>
    </row>
    <row r="7" spans="1:17" x14ac:dyDescent="0.35">
      <c r="A7" s="7" t="s">
        <v>21</v>
      </c>
      <c r="B7" s="7" t="s">
        <v>23</v>
      </c>
      <c r="C7" s="7">
        <v>10204212</v>
      </c>
      <c r="D7" s="7">
        <v>11659475</v>
      </c>
      <c r="E7" s="7">
        <v>13265672</v>
      </c>
      <c r="F7" s="7">
        <v>12544217</v>
      </c>
      <c r="G7" s="7">
        <v>10639306</v>
      </c>
      <c r="H7" s="7">
        <v>12032777</v>
      </c>
      <c r="I7" s="7">
        <v>13701240</v>
      </c>
      <c r="J7" s="7">
        <v>13136158</v>
      </c>
      <c r="K7" s="7">
        <v>11438177</v>
      </c>
      <c r="L7" s="7">
        <v>13037612</v>
      </c>
      <c r="M7" s="7">
        <v>14514182</v>
      </c>
      <c r="N7" s="7">
        <v>14094897</v>
      </c>
      <c r="O7" s="7">
        <v>12429765</v>
      </c>
      <c r="P7" s="7">
        <v>14076697</v>
      </c>
      <c r="Q7" s="7">
        <v>15808807</v>
      </c>
    </row>
    <row r="8" spans="1:17" x14ac:dyDescent="0.35">
      <c r="A8" s="7" t="s">
        <v>21</v>
      </c>
      <c r="B8" s="7" t="s">
        <v>24</v>
      </c>
      <c r="C8" s="7">
        <v>5479548</v>
      </c>
      <c r="D8" s="7">
        <v>6305039</v>
      </c>
      <c r="E8" s="7">
        <v>7406733</v>
      </c>
      <c r="F8" s="7">
        <v>6858295</v>
      </c>
      <c r="G8" s="7">
        <v>5634362</v>
      </c>
      <c r="H8" s="7">
        <v>6306714</v>
      </c>
      <c r="I8" s="7">
        <v>7076211</v>
      </c>
      <c r="J8" s="7">
        <v>6579695</v>
      </c>
      <c r="K8" s="7">
        <v>5729583</v>
      </c>
      <c r="L8" s="7">
        <v>6608539</v>
      </c>
      <c r="M8" s="7">
        <v>7520714</v>
      </c>
      <c r="N8" s="7">
        <v>7352225</v>
      </c>
      <c r="O8" s="7">
        <v>6513827</v>
      </c>
      <c r="P8" s="7">
        <v>7446080</v>
      </c>
      <c r="Q8" s="7">
        <v>8350298</v>
      </c>
    </row>
    <row r="9" spans="1:17" x14ac:dyDescent="0.35">
      <c r="A9" s="7" t="s">
        <v>21</v>
      </c>
      <c r="B9" s="7" t="s">
        <v>25</v>
      </c>
      <c r="C9" s="7">
        <v>539165</v>
      </c>
      <c r="D9" s="7">
        <v>712939</v>
      </c>
      <c r="E9" s="7">
        <v>815843</v>
      </c>
      <c r="F9" s="7">
        <v>692251</v>
      </c>
      <c r="G9" s="7">
        <v>588358</v>
      </c>
      <c r="H9" s="7">
        <v>681456</v>
      </c>
      <c r="I9" s="7">
        <v>703628</v>
      </c>
      <c r="J9" s="7">
        <v>580043</v>
      </c>
      <c r="K9" s="7">
        <v>494308</v>
      </c>
      <c r="L9" s="7">
        <v>604828</v>
      </c>
      <c r="M9" s="7">
        <v>680224</v>
      </c>
      <c r="N9" s="7">
        <v>603620</v>
      </c>
      <c r="O9" s="7">
        <v>536584</v>
      </c>
      <c r="P9" s="7">
        <v>670543</v>
      </c>
      <c r="Q9" s="7">
        <v>785171</v>
      </c>
    </row>
    <row r="10" spans="1:17" x14ac:dyDescent="0.35">
      <c r="A10" s="7" t="s">
        <v>21</v>
      </c>
      <c r="B10" s="7" t="s">
        <v>26</v>
      </c>
      <c r="C10" s="7">
        <v>953068</v>
      </c>
      <c r="D10" s="7">
        <v>1110498</v>
      </c>
      <c r="E10" s="7">
        <v>1204904</v>
      </c>
      <c r="F10" s="7">
        <v>1170381</v>
      </c>
      <c r="G10" s="7">
        <v>1030995</v>
      </c>
      <c r="H10" s="7">
        <v>1164831</v>
      </c>
      <c r="I10" s="7">
        <v>1259124</v>
      </c>
      <c r="J10" s="7">
        <v>1193836</v>
      </c>
      <c r="K10" s="7">
        <v>1110837</v>
      </c>
      <c r="L10" s="7">
        <v>1285567</v>
      </c>
      <c r="M10" s="7">
        <v>1343040</v>
      </c>
      <c r="N10" s="7">
        <v>1312760</v>
      </c>
      <c r="O10" s="7">
        <v>1232359</v>
      </c>
      <c r="P10" s="7">
        <v>1427008</v>
      </c>
      <c r="Q10" s="7">
        <v>1596019</v>
      </c>
    </row>
    <row r="11" spans="1:17" x14ac:dyDescent="0.35">
      <c r="A11" s="7" t="s">
        <v>21</v>
      </c>
      <c r="B11" s="7" t="s">
        <v>27</v>
      </c>
      <c r="C11" s="7">
        <v>3232431</v>
      </c>
      <c r="D11" s="7">
        <v>3530999</v>
      </c>
      <c r="E11" s="7">
        <v>3838192</v>
      </c>
      <c r="F11" s="7">
        <v>3823290</v>
      </c>
      <c r="G11" s="7">
        <v>3385591</v>
      </c>
      <c r="H11" s="7">
        <v>3879776</v>
      </c>
      <c r="I11" s="7">
        <v>4662277</v>
      </c>
      <c r="J11" s="7">
        <v>4782584</v>
      </c>
      <c r="K11" s="7">
        <v>4103449</v>
      </c>
      <c r="L11" s="7">
        <v>4538678</v>
      </c>
      <c r="M11" s="7">
        <v>4970204</v>
      </c>
      <c r="N11" s="7">
        <v>4826292</v>
      </c>
      <c r="O11" s="7">
        <v>4146995</v>
      </c>
      <c r="P11" s="7">
        <v>4533066</v>
      </c>
      <c r="Q11" s="7">
        <v>5077319</v>
      </c>
    </row>
    <row r="12" spans="1:17" x14ac:dyDescent="0.35">
      <c r="A12" s="7" t="s">
        <v>21</v>
      </c>
      <c r="B12" s="7" t="s">
        <v>28</v>
      </c>
      <c r="C12" s="7">
        <v>163997</v>
      </c>
      <c r="D12" s="7">
        <v>259299</v>
      </c>
      <c r="E12" s="7">
        <v>217489</v>
      </c>
      <c r="F12" s="7">
        <v>253423</v>
      </c>
      <c r="G12" s="7">
        <v>177733</v>
      </c>
      <c r="H12" s="7">
        <v>238124</v>
      </c>
      <c r="I12" s="7">
        <v>386973</v>
      </c>
      <c r="J12" s="7">
        <v>256246</v>
      </c>
      <c r="K12" s="7">
        <v>310626</v>
      </c>
      <c r="L12" s="7">
        <v>253582</v>
      </c>
      <c r="M12" s="7">
        <v>300483</v>
      </c>
      <c r="N12" s="7">
        <v>293871</v>
      </c>
      <c r="O12" s="7">
        <v>270161</v>
      </c>
      <c r="P12" s="7">
        <v>338788</v>
      </c>
      <c r="Q12" s="7">
        <v>416636</v>
      </c>
    </row>
    <row r="13" spans="1:17" x14ac:dyDescent="0.35">
      <c r="A13" s="7" t="s">
        <v>21</v>
      </c>
      <c r="B13" s="7" t="s">
        <v>29</v>
      </c>
      <c r="C13" s="7">
        <v>2579127</v>
      </c>
      <c r="D13" s="7">
        <v>3123312</v>
      </c>
      <c r="E13" s="7">
        <v>3302061</v>
      </c>
      <c r="F13" s="7">
        <v>3231987</v>
      </c>
      <c r="G13" s="7">
        <v>3440410</v>
      </c>
      <c r="H13" s="7">
        <v>3331780</v>
      </c>
      <c r="I13" s="7">
        <v>3534944</v>
      </c>
      <c r="J13" s="7">
        <v>3333978</v>
      </c>
      <c r="K13" s="7">
        <v>2975530</v>
      </c>
      <c r="L13" s="7">
        <v>3318201</v>
      </c>
      <c r="M13" s="7">
        <v>3567669</v>
      </c>
      <c r="N13" s="7">
        <v>3534588</v>
      </c>
      <c r="O13" s="7">
        <v>3236130</v>
      </c>
      <c r="P13" s="7">
        <v>3594575</v>
      </c>
      <c r="Q13" s="7">
        <v>3978344</v>
      </c>
    </row>
    <row r="14" spans="1:17" x14ac:dyDescent="0.35">
      <c r="A14" s="7" t="s">
        <v>21</v>
      </c>
      <c r="B14" s="7" t="s">
        <v>30</v>
      </c>
      <c r="C14" s="7">
        <v>10435529</v>
      </c>
      <c r="D14" s="7">
        <v>13316460</v>
      </c>
      <c r="E14" s="7">
        <v>13887081</v>
      </c>
      <c r="F14" s="7">
        <v>12899282</v>
      </c>
      <c r="G14" s="7">
        <v>11192171</v>
      </c>
      <c r="H14" s="7">
        <v>13918599</v>
      </c>
      <c r="I14" s="7">
        <v>14065536</v>
      </c>
      <c r="J14" s="7">
        <v>12931694</v>
      </c>
      <c r="K14" s="7">
        <v>11573897</v>
      </c>
      <c r="L14" s="7">
        <v>14300582</v>
      </c>
      <c r="M14" s="7">
        <v>14345980</v>
      </c>
      <c r="N14" s="7">
        <v>13556541</v>
      </c>
      <c r="O14" s="7">
        <v>12372827</v>
      </c>
      <c r="P14" s="7">
        <v>15352691</v>
      </c>
      <c r="Q14" s="7">
        <v>15513183</v>
      </c>
    </row>
    <row r="15" spans="1:17" x14ac:dyDescent="0.35">
      <c r="A15" s="7" t="s">
        <v>21</v>
      </c>
      <c r="B15" s="7" t="s">
        <v>31</v>
      </c>
      <c r="C15" s="7">
        <v>2602</v>
      </c>
      <c r="D15" s="7">
        <v>4292</v>
      </c>
      <c r="E15" s="7">
        <v>8563</v>
      </c>
      <c r="F15" s="7">
        <v>6712</v>
      </c>
      <c r="G15" s="7">
        <v>1270</v>
      </c>
      <c r="H15" s="7">
        <v>4888</v>
      </c>
      <c r="I15" s="7">
        <v>9491</v>
      </c>
      <c r="J15" s="7">
        <v>7087</v>
      </c>
      <c r="K15" s="7">
        <v>2371</v>
      </c>
      <c r="L15" s="7">
        <v>8684</v>
      </c>
      <c r="M15" s="7">
        <v>9547</v>
      </c>
      <c r="N15" s="7">
        <v>6858</v>
      </c>
      <c r="O15" s="7">
        <v>1071</v>
      </c>
      <c r="P15" s="7">
        <v>5630</v>
      </c>
      <c r="Q15" s="7">
        <v>10210</v>
      </c>
    </row>
    <row r="16" spans="1:17" x14ac:dyDescent="0.35">
      <c r="A16" s="7" t="s">
        <v>21</v>
      </c>
      <c r="B16" s="7" t="s">
        <v>32</v>
      </c>
      <c r="C16" s="7">
        <v>38446</v>
      </c>
      <c r="D16" s="7">
        <v>93375</v>
      </c>
      <c r="E16" s="7">
        <v>109270</v>
      </c>
      <c r="F16" s="7">
        <v>122210</v>
      </c>
      <c r="G16" s="7">
        <v>27846</v>
      </c>
      <c r="H16" s="7">
        <v>50545</v>
      </c>
      <c r="I16" s="7">
        <v>92889</v>
      </c>
      <c r="J16" s="7">
        <v>101291</v>
      </c>
      <c r="K16" s="7">
        <v>34621</v>
      </c>
      <c r="L16" s="7">
        <v>61991</v>
      </c>
      <c r="M16" s="7">
        <v>103736</v>
      </c>
      <c r="N16" s="7">
        <v>103658</v>
      </c>
      <c r="O16" s="7">
        <v>44407</v>
      </c>
      <c r="P16" s="7">
        <v>72789</v>
      </c>
      <c r="Q16" s="7">
        <v>113633</v>
      </c>
    </row>
    <row r="17" spans="1:39" x14ac:dyDescent="0.35">
      <c r="A17" s="7" t="s">
        <v>33</v>
      </c>
    </row>
    <row r="18" spans="1:39" x14ac:dyDescent="0.35">
      <c r="A18" s="7">
        <v>1</v>
      </c>
      <c r="B18" s="7" t="s">
        <v>34</v>
      </c>
    </row>
    <row r="19" spans="1:39" x14ac:dyDescent="0.35">
      <c r="A19" s="7">
        <v>2</v>
      </c>
      <c r="B19" s="7" t="s">
        <v>35</v>
      </c>
    </row>
    <row r="23" spans="1:39" x14ac:dyDescent="0.35">
      <c r="A23" s="2" t="s">
        <v>72</v>
      </c>
    </row>
    <row r="24" spans="1:39" x14ac:dyDescent="0.35">
      <c r="C24" s="2">
        <v>2014</v>
      </c>
      <c r="D24" s="2">
        <v>2015</v>
      </c>
      <c r="E24" s="2">
        <v>2016</v>
      </c>
      <c r="F24" s="2">
        <v>2017</v>
      </c>
      <c r="G24" s="2">
        <v>2018</v>
      </c>
      <c r="H24" s="2">
        <v>2019</v>
      </c>
      <c r="I24" s="2">
        <v>2020</v>
      </c>
      <c r="J24" s="2">
        <v>2021</v>
      </c>
      <c r="K24" s="2">
        <v>2022</v>
      </c>
      <c r="L24" s="2">
        <v>2023</v>
      </c>
      <c r="M24" s="2">
        <v>2024</v>
      </c>
      <c r="N24" s="2">
        <v>2025</v>
      </c>
      <c r="O24" s="2">
        <v>2026</v>
      </c>
      <c r="P24" s="2">
        <v>2027</v>
      </c>
      <c r="Q24" s="2">
        <v>2028</v>
      </c>
      <c r="R24" s="2">
        <v>2029</v>
      </c>
      <c r="S24" s="2">
        <v>2030</v>
      </c>
      <c r="T24" s="2">
        <v>2031</v>
      </c>
      <c r="U24" s="2">
        <v>2032</v>
      </c>
      <c r="V24" s="2">
        <v>2033</v>
      </c>
      <c r="W24" s="2">
        <v>2034</v>
      </c>
      <c r="X24" s="2">
        <v>2035</v>
      </c>
      <c r="Y24" s="2">
        <v>2036</v>
      </c>
      <c r="Z24" s="2">
        <v>2037</v>
      </c>
      <c r="AA24" s="2">
        <v>2038</v>
      </c>
      <c r="AB24" s="2">
        <v>2039</v>
      </c>
      <c r="AC24" s="2">
        <v>2040</v>
      </c>
      <c r="AD24" s="2">
        <v>2041</v>
      </c>
      <c r="AE24" s="2">
        <v>2042</v>
      </c>
      <c r="AF24" s="2">
        <v>2043</v>
      </c>
      <c r="AG24" s="2">
        <v>2044</v>
      </c>
      <c r="AH24" s="2">
        <v>2045</v>
      </c>
      <c r="AI24" s="2">
        <v>2046</v>
      </c>
      <c r="AJ24" s="2">
        <v>2047</v>
      </c>
      <c r="AK24" s="2">
        <v>2048</v>
      </c>
      <c r="AL24" s="2">
        <v>2049</v>
      </c>
      <c r="AM24" s="2">
        <v>2050</v>
      </c>
    </row>
    <row r="25" spans="1:39" x14ac:dyDescent="0.35">
      <c r="B25" s="2" t="s">
        <v>48</v>
      </c>
      <c r="C25" s="7">
        <f>SUM(C6:F6)*1000</f>
        <v>111728092000</v>
      </c>
      <c r="D25" s="7">
        <f>SUM(G6:J6)*1000</f>
        <v>116612976000</v>
      </c>
      <c r="E25" s="7">
        <f>SUM(K6:N6)*1000</f>
        <v>121747884000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13" customFormat="1" x14ac:dyDescent="0.35">
      <c r="B26" s="14" t="s">
        <v>49</v>
      </c>
      <c r="C26" s="13">
        <f>C25*About!A49</f>
        <v>112957101011.99998</v>
      </c>
      <c r="D26" s="13">
        <f>D25</f>
        <v>116612976000</v>
      </c>
      <c r="E26" s="13">
        <f>E25*About!A47</f>
        <v>120043413624</v>
      </c>
    </row>
    <row r="27" spans="1:39" s="13" customFormat="1" x14ac:dyDescent="0.35">
      <c r="B27" s="14" t="s">
        <v>69</v>
      </c>
      <c r="F27" s="13">
        <f>E26*F29</f>
        <v>121339808943.39755</v>
      </c>
      <c r="G27" s="13">
        <f>F27*G29</f>
        <v>122627226916.3925</v>
      </c>
      <c r="H27" s="13">
        <f t="shared" ref="H27:AM27" si="0">G27*H29</f>
        <v>123903340082.80641</v>
      </c>
      <c r="I27" s="13">
        <f t="shared" si="0"/>
        <v>125166153476.77203</v>
      </c>
      <c r="J27" s="13">
        <f>I27*J29</f>
        <v>126431294330.91611</v>
      </c>
      <c r="K27" s="13">
        <f t="shared" si="0"/>
        <v>127696102690.74896</v>
      </c>
      <c r="L27" s="13">
        <f t="shared" si="0"/>
        <v>128959581073.33699</v>
      </c>
      <c r="M27" s="13">
        <f t="shared" si="0"/>
        <v>130219069524.19052</v>
      </c>
      <c r="N27" s="13">
        <f t="shared" si="0"/>
        <v>131472573077.44232</v>
      </c>
      <c r="O27" s="13">
        <f t="shared" si="0"/>
        <v>132718096767.22516</v>
      </c>
      <c r="P27" s="13">
        <f t="shared" si="0"/>
        <v>133954310616.29419</v>
      </c>
      <c r="Q27" s="13">
        <f t="shared" si="0"/>
        <v>135179552153.09337</v>
      </c>
      <c r="R27" s="13">
        <f t="shared" si="0"/>
        <v>136392823894.68909</v>
      </c>
      <c r="S27" s="13">
        <f t="shared" si="0"/>
        <v>137594125841.08133</v>
      </c>
      <c r="T27" s="13">
        <f t="shared" si="0"/>
        <v>138783125497.95889</v>
      </c>
      <c r="U27" s="13">
        <f t="shared" si="0"/>
        <v>139959822865.32181</v>
      </c>
      <c r="V27" s="13">
        <f t="shared" si="0"/>
        <v>141125880414.72607</v>
      </c>
      <c r="W27" s="13">
        <f t="shared" si="0"/>
        <v>142281630640.48291</v>
      </c>
      <c r="X27" s="13">
        <f t="shared" si="0"/>
        <v>143429068508.45956</v>
      </c>
      <c r="Y27" s="13">
        <f t="shared" si="0"/>
        <v>144569856490.21207</v>
      </c>
      <c r="Z27" s="13">
        <f t="shared" si="0"/>
        <v>145704659574.36282</v>
      </c>
      <c r="AA27" s="13">
        <f t="shared" si="0"/>
        <v>146836137715.40152</v>
      </c>
      <c r="AB27" s="13">
        <f t="shared" si="0"/>
        <v>147964623407.63934</v>
      </c>
      <c r="AC27" s="13">
        <f t="shared" si="0"/>
        <v>149092111616.94354</v>
      </c>
      <c r="AD27" s="13">
        <f t="shared" si="0"/>
        <v>150219599826.24777</v>
      </c>
      <c r="AE27" s="13">
        <f t="shared" si="0"/>
        <v>151347420529.86319</v>
      </c>
      <c r="AF27" s="13">
        <f t="shared" si="0"/>
        <v>152476903705.03464</v>
      </c>
      <c r="AG27" s="13">
        <f t="shared" si="0"/>
        <v>153608049351.76215</v>
      </c>
      <c r="AH27" s="13">
        <f t="shared" si="0"/>
        <v>154741522458.66809</v>
      </c>
      <c r="AI27" s="13">
        <f t="shared" si="0"/>
        <v>155877655520.06369</v>
      </c>
      <c r="AJ27" s="13">
        <f t="shared" si="0"/>
        <v>157017113524.57135</v>
      </c>
      <c r="AK27" s="13">
        <f t="shared" si="0"/>
        <v>158159231483.5687</v>
      </c>
      <c r="AL27" s="13">
        <f t="shared" si="0"/>
        <v>159305671868.61172</v>
      </c>
      <c r="AM27" s="13">
        <f t="shared" si="0"/>
        <v>160456102185.38925</v>
      </c>
    </row>
    <row r="28" spans="1:39" x14ac:dyDescent="0.35">
      <c r="B28" s="4" t="s">
        <v>66</v>
      </c>
      <c r="C28" s="7">
        <v>35317500</v>
      </c>
      <c r="D28" s="7">
        <v>35711700</v>
      </c>
      <c r="E28" s="7">
        <v>36103900</v>
      </c>
      <c r="F28" s="7">
        <v>36493800</v>
      </c>
      <c r="G28" s="7">
        <v>36881000</v>
      </c>
      <c r="H28" s="7">
        <v>37264800</v>
      </c>
      <c r="I28" s="7">
        <v>37644600</v>
      </c>
      <c r="J28" s="7">
        <v>38025100</v>
      </c>
      <c r="K28" s="7">
        <v>38405500</v>
      </c>
      <c r="L28" s="7">
        <v>38785500</v>
      </c>
      <c r="M28" s="7">
        <v>39164300</v>
      </c>
      <c r="N28" s="7">
        <v>39541300</v>
      </c>
      <c r="O28" s="7">
        <v>39915900</v>
      </c>
      <c r="P28" s="7">
        <v>40287700</v>
      </c>
      <c r="Q28" s="7">
        <v>40656200</v>
      </c>
      <c r="R28" s="7">
        <v>41021100</v>
      </c>
      <c r="S28" s="7">
        <v>41382400</v>
      </c>
      <c r="T28" s="7">
        <v>41740000</v>
      </c>
      <c r="U28" s="7">
        <v>42093900</v>
      </c>
      <c r="V28" s="7">
        <v>42444600</v>
      </c>
      <c r="W28" s="7">
        <v>42792200</v>
      </c>
      <c r="X28" s="7">
        <v>43137300</v>
      </c>
      <c r="Y28" s="7">
        <v>43480400</v>
      </c>
      <c r="Z28" s="7">
        <v>43821700</v>
      </c>
      <c r="AA28" s="7">
        <v>44162000</v>
      </c>
      <c r="AB28" s="7">
        <v>44501400</v>
      </c>
      <c r="AC28" s="7">
        <v>44840500</v>
      </c>
      <c r="AD28" s="7">
        <v>45179600</v>
      </c>
      <c r="AE28" s="7">
        <v>45518800</v>
      </c>
      <c r="AF28" s="7">
        <v>45858500</v>
      </c>
      <c r="AG28" s="7">
        <v>46198700</v>
      </c>
      <c r="AH28" s="7">
        <v>46539600</v>
      </c>
      <c r="AI28" s="7">
        <v>46881300</v>
      </c>
      <c r="AJ28" s="7">
        <v>47224000</v>
      </c>
      <c r="AK28" s="7">
        <v>47567500</v>
      </c>
      <c r="AL28" s="7">
        <v>47912300</v>
      </c>
      <c r="AM28" s="7">
        <v>48258300</v>
      </c>
    </row>
    <row r="29" spans="1:39" x14ac:dyDescent="0.35">
      <c r="B29" s="4" t="s">
        <v>67</v>
      </c>
      <c r="D29">
        <f>D28/C28</f>
        <v>1.0111616054363983</v>
      </c>
      <c r="E29">
        <f>E28/D28</f>
        <v>1.0109823951254071</v>
      </c>
      <c r="F29">
        <f>F28/E28</f>
        <v>1.010799387323807</v>
      </c>
      <c r="G29" s="7">
        <f>G28/F28</f>
        <v>1.0106100214282974</v>
      </c>
      <c r="H29" s="7">
        <f t="shared" ref="H29:AM29" si="1">H28/G28</f>
        <v>1.0104064423415851</v>
      </c>
      <c r="I29" s="7">
        <f t="shared" si="1"/>
        <v>1.0101919237457333</v>
      </c>
      <c r="J29" s="7">
        <f t="shared" si="1"/>
        <v>1.0101076914085951</v>
      </c>
      <c r="K29" s="7">
        <f t="shared" si="1"/>
        <v>1.0100039184643828</v>
      </c>
      <c r="L29" s="7">
        <f t="shared" si="1"/>
        <v>1.0098944161643515</v>
      </c>
      <c r="M29" s="7">
        <f t="shared" si="1"/>
        <v>1.009766536463369</v>
      </c>
      <c r="N29" s="7">
        <f t="shared" si="1"/>
        <v>1.0096261135779268</v>
      </c>
      <c r="O29" s="7">
        <f t="shared" si="1"/>
        <v>1.0094736389547132</v>
      </c>
      <c r="P29" s="7">
        <f t="shared" si="1"/>
        <v>1.0093145839126765</v>
      </c>
      <c r="Q29" s="7">
        <f t="shared" si="1"/>
        <v>1.0091467122719837</v>
      </c>
      <c r="R29" s="7">
        <f t="shared" si="1"/>
        <v>1.0089752608458242</v>
      </c>
      <c r="S29" s="7">
        <f t="shared" si="1"/>
        <v>1.0088076623981317</v>
      </c>
      <c r="T29" s="7">
        <f t="shared" si="1"/>
        <v>1.0086413547788431</v>
      </c>
      <c r="U29" s="7">
        <f t="shared" si="1"/>
        <v>1.0084786775275516</v>
      </c>
      <c r="V29" s="7">
        <f t="shared" si="1"/>
        <v>1.0083313734294042</v>
      </c>
      <c r="W29" s="7">
        <f t="shared" si="1"/>
        <v>1.0081894987819415</v>
      </c>
      <c r="X29" s="7">
        <f t="shared" si="1"/>
        <v>1.0080645538205562</v>
      </c>
      <c r="Y29" s="7">
        <f t="shared" si="1"/>
        <v>1.0079536735029777</v>
      </c>
      <c r="Z29" s="7">
        <f t="shared" si="1"/>
        <v>1.0078495138039207</v>
      </c>
      <c r="AA29" s="7">
        <f t="shared" si="1"/>
        <v>1.0077655590723318</v>
      </c>
      <c r="AB29" s="7">
        <f t="shared" si="1"/>
        <v>1.007685340337847</v>
      </c>
      <c r="AC29" s="7">
        <f t="shared" si="1"/>
        <v>1.0076199849892362</v>
      </c>
      <c r="AD29" s="7">
        <f t="shared" si="1"/>
        <v>1.0075623599201615</v>
      </c>
      <c r="AE29" s="7">
        <f t="shared" si="1"/>
        <v>1.0075078132608521</v>
      </c>
      <c r="AF29" s="7">
        <f t="shared" si="1"/>
        <v>1.0074628505145127</v>
      </c>
      <c r="AG29" s="7">
        <f t="shared" si="1"/>
        <v>1.0074184720389896</v>
      </c>
      <c r="AH29" s="7">
        <f t="shared" si="1"/>
        <v>1.0073789955128607</v>
      </c>
      <c r="AI29" s="7">
        <f t="shared" si="1"/>
        <v>1.0073421344403475</v>
      </c>
      <c r="AJ29" s="7">
        <f t="shared" si="1"/>
        <v>1.0073099508759356</v>
      </c>
      <c r="AK29" s="7">
        <f t="shared" si="1"/>
        <v>1.0072738438082331</v>
      </c>
      <c r="AL29" s="7">
        <f t="shared" si="1"/>
        <v>1.0072486466600095</v>
      </c>
      <c r="AM29" s="7">
        <f t="shared" si="1"/>
        <v>1.0072215276661733</v>
      </c>
    </row>
    <row r="30" spans="1:39" x14ac:dyDescent="0.35">
      <c r="B30" s="4"/>
    </row>
    <row r="31" spans="1:39" x14ac:dyDescent="0.35">
      <c r="B31" s="4" t="s">
        <v>70</v>
      </c>
      <c r="D31"/>
      <c r="E31"/>
      <c r="F31"/>
      <c r="G31"/>
      <c r="H31"/>
      <c r="I31"/>
      <c r="J31"/>
      <c r="K31"/>
    </row>
    <row r="32" spans="1:39" x14ac:dyDescent="0.35">
      <c r="B32" s="7" t="s">
        <v>3</v>
      </c>
      <c r="C32" s="7">
        <f>C$26*'Component percentages'!$C$15</f>
        <v>4867040315.298461</v>
      </c>
      <c r="D32" s="7">
        <f>D$26*'Component percentages'!$C$15</f>
        <v>5024562868.5056028</v>
      </c>
      <c r="E32" s="7">
        <f>E$26*'Component percentages'!$C$15</f>
        <v>5172371886.8456802</v>
      </c>
      <c r="F32">
        <f>F$27*'Component percentages'!$C$15</f>
        <v>5228230334.234498</v>
      </c>
      <c r="G32" s="7">
        <f>G$27*'Component percentages'!$C$15</f>
        <v>5283701970.1127996</v>
      </c>
      <c r="H32" s="7">
        <f>H$27*'Component percentages'!$C$15</f>
        <v>5338686510.0148983</v>
      </c>
      <c r="I32" s="7">
        <f>I$27*'Component percentages'!$C$15</f>
        <v>5393097995.8273449</v>
      </c>
      <c r="J32" s="7">
        <f>J$27*'Component percentages'!$C$15</f>
        <v>5447609766.1054811</v>
      </c>
      <c r="K32" s="7">
        <f>K$27*'Component percentages'!$C$15</f>
        <v>5502107210.0313749</v>
      </c>
      <c r="L32" s="7">
        <f>L$27*'Component percentages'!$C$15</f>
        <v>5556547348.5483036</v>
      </c>
      <c r="M32" s="7">
        <f>M$27*'Component percentages'!$C$15</f>
        <v>5610815570.8383369</v>
      </c>
      <c r="N32" s="7">
        <f>N$27*'Component percentages'!$C$15</f>
        <v>5664825918.7880268</v>
      </c>
      <c r="O32" s="7">
        <f>O$27*'Component percentages'!$C$15</f>
        <v>5718492434.283926</v>
      </c>
      <c r="P32" s="7">
        <f>P$27*'Component percentages'!$C$15</f>
        <v>5771757811.9170694</v>
      </c>
      <c r="Q32" s="7">
        <f>Q$27*'Component percentages'!$C$15</f>
        <v>5824550419.9262486</v>
      </c>
      <c r="R32" s="7">
        <f>R$27*'Component percentages'!$C$15</f>
        <v>5876827279.2547426</v>
      </c>
      <c r="S32" s="7">
        <f>S$27*'Component percentages'!$C$15</f>
        <v>5928588389.9025488</v>
      </c>
      <c r="T32" s="7">
        <f>T$27*'Component percentages'!$C$15</f>
        <v>5979819425.5174265</v>
      </c>
      <c r="U32" s="7">
        <f>U$27*'Component percentages'!$C$15</f>
        <v>6030520386.0993776</v>
      </c>
      <c r="V32" s="7">
        <f>V$27*'Component percentages'!$C$15</f>
        <v>6080762903.4096069</v>
      </c>
      <c r="W32" s="7">
        <f>W$27*'Component percentages'!$C$15</f>
        <v>6130561303.800355</v>
      </c>
      <c r="X32" s="7">
        <f>X$27*'Component percentages'!$C$15</f>
        <v>6180001545.3850718</v>
      </c>
      <c r="Y32" s="7">
        <f>Y$27*'Component percentages'!$C$15</f>
        <v>6229155259.924962</v>
      </c>
      <c r="Z32" s="7">
        <f>Z$27*'Component percentages'!$C$15</f>
        <v>6278051100.1245079</v>
      </c>
      <c r="AA32" s="7">
        <f>AA$27*'Component percentages'!$C$15</f>
        <v>6326803676.8016424</v>
      </c>
      <c r="AB32" s="7">
        <f>AB$27*'Component percentages'!$C$15</f>
        <v>6375427316.3086042</v>
      </c>
      <c r="AC32" s="7">
        <f>AC$27*'Component percentages'!$C$15</f>
        <v>6424007976.7588425</v>
      </c>
      <c r="AD32" s="7">
        <f>AD$27*'Component percentages'!$C$15</f>
        <v>6472588637.2090816</v>
      </c>
      <c r="AE32" s="7">
        <f>AE$27*'Component percentages'!$C$15</f>
        <v>6521183624.0115614</v>
      </c>
      <c r="AF32" s="7">
        <f>AF$27*'Component percentages'!$C$15</f>
        <v>6569850242.5752468</v>
      </c>
      <c r="AG32" s="7">
        <f>AG$27*'Component percentages'!$C$15</f>
        <v>6618588492.9001408</v>
      </c>
      <c r="AH32" s="7">
        <f>AH$27*'Component percentages'!$C$15</f>
        <v>6667427027.6907225</v>
      </c>
      <c r="AI32" s="7">
        <f>AI$27*'Component percentages'!$C$15</f>
        <v>6716380173.2992344</v>
      </c>
      <c r="AJ32" s="7">
        <f>AJ$27*'Component percentages'!$C$15</f>
        <v>6765476582.4301586</v>
      </c>
      <c r="AK32" s="7">
        <f>AK$27*'Component percentages'!$C$15</f>
        <v>6814687602.379015</v>
      </c>
      <c r="AL32" s="7">
        <f>AL$27*'Component percentages'!$C$15</f>
        <v>6864084864.9070072</v>
      </c>
      <c r="AM32" s="7">
        <f>AM$27*'Component percentages'!$C$15</f>
        <v>6913654043.6618958</v>
      </c>
    </row>
    <row r="33" spans="2:39" x14ac:dyDescent="0.35">
      <c r="B33" s="7" t="s">
        <v>4</v>
      </c>
      <c r="C33" s="66">
        <f>C$26*'Component percentages'!$C$16</f>
        <v>103072129.22953957</v>
      </c>
      <c r="D33" s="66">
        <f>D$26*'Component percentages'!$C$16</f>
        <v>106408075.49439766</v>
      </c>
      <c r="E33" s="66">
        <f>E$26*'Component percentages'!$C$16</f>
        <v>109538312.61032046</v>
      </c>
      <c r="F33" s="66">
        <f>F$27*'Component percentages'!$C$16</f>
        <v>110721259.27499557</v>
      </c>
      <c r="G33" s="66">
        <f>G$27*'Component percentages'!$C$16</f>
        <v>111896014.20847133</v>
      </c>
      <c r="H33" s="66">
        <f>H$27*'Component percentages'!$C$16</f>
        <v>113060453.62858497</v>
      </c>
      <c r="I33" s="66">
        <f>I$27*'Component percentages'!$C$16</f>
        <v>114212757.15062553</v>
      </c>
      <c r="J33" s="66">
        <f>J$27*'Component percentages'!$C$16</f>
        <v>115367184.45482887</v>
      </c>
      <c r="K33" s="66">
        <f>K$27*'Component percentages'!$C$16</f>
        <v>116521308.36158037</v>
      </c>
      <c r="L33" s="66">
        <f>L$27*'Component percentages'!$C$16</f>
        <v>117674218.67852458</v>
      </c>
      <c r="M33" s="66">
        <f>M$27*'Component percentages'!$C$16</f>
        <v>118823488.22604685</v>
      </c>
      <c r="N33" s="66">
        <f>N$27*'Component percentages'!$C$16</f>
        <v>119967296.6194362</v>
      </c>
      <c r="O33" s="66">
        <f>O$27*'Component percentages'!$C$16</f>
        <v>121103823.47398174</v>
      </c>
      <c r="P33" s="66">
        <f>P$27*'Component percentages'!$C$16</f>
        <v>122231855.1998761</v>
      </c>
      <c r="Q33" s="66">
        <f>Q$27*'Component percentages'!$C$16</f>
        <v>123349874.80986014</v>
      </c>
      <c r="R33" s="66">
        <f>R$27*'Component percentages'!$C$16</f>
        <v>124456972.1115784</v>
      </c>
      <c r="S33" s="66">
        <f>S$27*'Component percentages'!$C$16</f>
        <v>125553147.10503086</v>
      </c>
      <c r="T33" s="66">
        <f>T$27*'Component percentages'!$C$16</f>
        <v>126638096.39276572</v>
      </c>
      <c r="U33" s="66">
        <f>U$27*'Component percentages'!$C$16</f>
        <v>127711819.97478297</v>
      </c>
      <c r="V33" s="66">
        <f>V$27*'Component percentages'!$C$16</f>
        <v>128775834.83834173</v>
      </c>
      <c r="W33" s="66">
        <f>W$27*'Component percentages'!$C$16</f>
        <v>129830444.38089384</v>
      </c>
      <c r="X33" s="66">
        <f>X$27*'Component percentages'!$C$16</f>
        <v>130877468.98715028</v>
      </c>
      <c r="Y33" s="66">
        <f>Y$27*'Component percentages'!$C$16</f>
        <v>131918425.64437015</v>
      </c>
      <c r="Z33" s="66">
        <f>Z$27*'Component percentages'!$C$16</f>
        <v>132953921.14745712</v>
      </c>
      <c r="AA33" s="66">
        <f>AA$27*'Component percentages'!$C$16</f>
        <v>133986382.67602584</v>
      </c>
      <c r="AB33" s="66">
        <f>AB$27*'Component percentages'!$C$16</f>
        <v>135016113.6275281</v>
      </c>
      <c r="AC33" s="66">
        <f>AC$27*'Component percentages'!$C$16</f>
        <v>136044934.38667488</v>
      </c>
      <c r="AD33" s="66">
        <f>AD$27*'Component percentages'!$C$16</f>
        <v>137073755.14582166</v>
      </c>
      <c r="AE33" s="66">
        <f>AE$27*'Component percentages'!$C$16</f>
        <v>138102879.30242029</v>
      </c>
      <c r="AF33" s="66">
        <f>AF$27*'Component percentages'!$C$16</f>
        <v>139133520.44627804</v>
      </c>
      <c r="AG33" s="66">
        <f>AG$27*'Component percentages'!$C$16</f>
        <v>140165678.57739493</v>
      </c>
      <c r="AH33" s="66">
        <f>AH$27*'Component percentages'!$C$16</f>
        <v>141199960.49067461</v>
      </c>
      <c r="AI33" s="66">
        <f>AI$27*'Component percentages'!$C$16</f>
        <v>142236669.5835689</v>
      </c>
      <c r="AJ33" s="66">
        <f>AJ$27*'Component percentages'!$C$16</f>
        <v>143276412.65098146</v>
      </c>
      <c r="AK33" s="66">
        <f>AK$27*'Component percentages'!$C$16</f>
        <v>144318582.89800864</v>
      </c>
      <c r="AL33" s="66">
        <f>AL$27*'Component percentages'!$C$16</f>
        <v>145364697.31190959</v>
      </c>
      <c r="AM33" s="66">
        <f>AM$27*'Component percentages'!$C$16</f>
        <v>146414452.49523246</v>
      </c>
    </row>
    <row r="34" spans="2:39" x14ac:dyDescent="0.35">
      <c r="B34" s="7" t="s">
        <v>5</v>
      </c>
      <c r="C34" s="7">
        <f>C$26*'Component percentages'!$C$17</f>
        <v>24511690919.603992</v>
      </c>
      <c r="D34" s="7">
        <f>D$26*'Component percentages'!$C$17</f>
        <v>25305015791.999996</v>
      </c>
      <c r="E34" s="7">
        <f>E$26*'Component percentages'!$C$17</f>
        <v>26049420756.407997</v>
      </c>
      <c r="F34" s="7">
        <f>F$27*'Component percentages'!$C$17</f>
        <v>26330738540.717266</v>
      </c>
      <c r="G34" s="7">
        <f>G$27*'Component percentages'!$C$17</f>
        <v>26610108240.85717</v>
      </c>
      <c r="H34" s="7">
        <f>H$27*'Component percentages'!$C$17</f>
        <v>26887024797.968987</v>
      </c>
      <c r="I34" s="7">
        <f>I$27*'Component percentages'!$C$17</f>
        <v>27161055304.459526</v>
      </c>
      <c r="J34" s="7">
        <f>J$27*'Component percentages'!$C$17</f>
        <v>27435590869.808792</v>
      </c>
      <c r="K34" s="7">
        <f>K$27*'Component percentages'!$C$17</f>
        <v>27710054283.892521</v>
      </c>
      <c r="L34" s="7">
        <f>L$27*'Component percentages'!$C$17</f>
        <v>27984229092.914124</v>
      </c>
      <c r="M34" s="7">
        <f>M$27*'Component percentages'!$C$17</f>
        <v>28257538086.74934</v>
      </c>
      <c r="N34" s="7">
        <f>N$27*'Component percentages'!$C$17</f>
        <v>28529548357.804981</v>
      </c>
      <c r="O34" s="7">
        <f>O$27*'Component percentages'!$C$17</f>
        <v>28799826998.487854</v>
      </c>
      <c r="P34" s="7">
        <f>P$27*'Component percentages'!$C$17</f>
        <v>29068085403.735836</v>
      </c>
      <c r="Q34" s="7">
        <f>Q$27*'Component percentages'!$C$17</f>
        <v>29333962817.221256</v>
      </c>
      <c r="R34" s="7">
        <f>R$27*'Component percentages'!$C$17</f>
        <v>29597242785.14753</v>
      </c>
      <c r="S34" s="7">
        <f>S$27*'Component percentages'!$C$17</f>
        <v>29857925307.514645</v>
      </c>
      <c r="T34" s="7">
        <f>T$27*'Component percentages'!$C$17</f>
        <v>30115938233.057076</v>
      </c>
      <c r="U34" s="7">
        <f>U$27*'Component percentages'!$C$17</f>
        <v>30371281561.77483</v>
      </c>
      <c r="V34" s="7">
        <f>V$27*'Component percentages'!$C$17</f>
        <v>30624316049.995552</v>
      </c>
      <c r="W34" s="7">
        <f>W$27*'Component percentages'!$C$17</f>
        <v>30875113848.984787</v>
      </c>
      <c r="X34" s="7">
        <f>X$27*'Component percentages'!$C$17</f>
        <v>31124107866.33572</v>
      </c>
      <c r="Y34" s="7">
        <f>Y$27*'Component percentages'!$C$17</f>
        <v>31371658858.376015</v>
      </c>
      <c r="Z34" s="7">
        <f>Z$27*'Component percentages'!$C$17</f>
        <v>31617911127.63673</v>
      </c>
      <c r="AA34" s="7">
        <f>AA$27*'Component percentages'!$C$17</f>
        <v>31863441884.242126</v>
      </c>
      <c r="AB34" s="7">
        <f>AB$27*'Component percentages'!$C$17</f>
        <v>32108323279.457733</v>
      </c>
      <c r="AC34" s="7">
        <f>AC$27*'Component percentages'!$C$17</f>
        <v>32352988220.876743</v>
      </c>
      <c r="AD34" s="7">
        <f>AD$27*'Component percentages'!$C$17</f>
        <v>32597653162.295761</v>
      </c>
      <c r="AE34" s="7">
        <f>AE$27*'Component percentages'!$C$17</f>
        <v>32842390254.980309</v>
      </c>
      <c r="AF34" s="7">
        <f>AF$27*'Component percentages'!$C$17</f>
        <v>33087488103.992512</v>
      </c>
      <c r="AG34" s="7">
        <f>AG$27*'Component percentages'!$C$17</f>
        <v>33332946709.332382</v>
      </c>
      <c r="AH34" s="7">
        <f>AH$27*'Component percentages'!$C$17</f>
        <v>33578910373.530972</v>
      </c>
      <c r="AI34" s="7">
        <f>AI$27*'Component percentages'!$C$17</f>
        <v>33825451247.853817</v>
      </c>
      <c r="AJ34" s="7">
        <f>AJ$27*'Component percentages'!$C$17</f>
        <v>34072713634.831978</v>
      </c>
      <c r="AK34" s="7">
        <f>AK$27*'Component percentages'!$C$17</f>
        <v>34320553231.934402</v>
      </c>
      <c r="AL34" s="7">
        <f>AL$27*'Component percentages'!$C$17</f>
        <v>34569330795.488739</v>
      </c>
      <c r="AM34" s="7">
        <f>AM$27*'Component percentages'!$C$17</f>
        <v>34818974174.229462</v>
      </c>
    </row>
    <row r="35" spans="2:39" x14ac:dyDescent="0.35">
      <c r="B35" s="7" t="s">
        <v>6</v>
      </c>
      <c r="C35" s="7">
        <f>C$26*'Component percentages'!$C$18</f>
        <v>1355485212.1439998</v>
      </c>
      <c r="D35" s="7">
        <f>D$26*'Component percentages'!$C$18</f>
        <v>1399355712</v>
      </c>
      <c r="E35" s="7">
        <f>E$26*'Component percentages'!$C$18</f>
        <v>1440520963.4879999</v>
      </c>
      <c r="F35" s="7">
        <f>F$27*'Component percentages'!$C$18</f>
        <v>1456077707.3207707</v>
      </c>
      <c r="G35" s="7">
        <f>G$27*'Component percentages'!$C$18</f>
        <v>1471526722.9967101</v>
      </c>
      <c r="H35" s="7">
        <f>H$27*'Component percentages'!$C$18</f>
        <v>1486840080.9936769</v>
      </c>
      <c r="I35" s="7">
        <f>I$27*'Component percentages'!$C$18</f>
        <v>1501993841.7212644</v>
      </c>
      <c r="J35" s="7">
        <f>J$27*'Component percentages'!$C$18</f>
        <v>1517175531.9709933</v>
      </c>
      <c r="K35" s="7">
        <f>K$27*'Component percentages'!$C$18</f>
        <v>1532353232.2889876</v>
      </c>
      <c r="L35" s="7">
        <f>L$27*'Component percentages'!$C$18</f>
        <v>1547514972.880044</v>
      </c>
      <c r="M35" s="7">
        <f>M$27*'Component percentages'!$C$18</f>
        <v>1562628834.2902863</v>
      </c>
      <c r="N35" s="7">
        <f>N$27*'Component percentages'!$C$18</f>
        <v>1577670876.9293079</v>
      </c>
      <c r="O35" s="7">
        <f>O$27*'Component percentages'!$C$18</f>
        <v>1592617161.206702</v>
      </c>
      <c r="P35" s="7">
        <f>P$27*'Component percentages'!$C$18</f>
        <v>1607451727.3955302</v>
      </c>
      <c r="Q35" s="7">
        <f>Q$27*'Component percentages'!$C$18</f>
        <v>1622154625.8371205</v>
      </c>
      <c r="R35" s="7">
        <f>R$27*'Component percentages'!$C$18</f>
        <v>1636713886.736269</v>
      </c>
      <c r="S35" s="7">
        <f>S$27*'Component percentages'!$C$18</f>
        <v>1651129510.0929761</v>
      </c>
      <c r="T35" s="7">
        <f>T$27*'Component percentages'!$C$18</f>
        <v>1665397505.9755068</v>
      </c>
      <c r="U35" s="7">
        <f>U$27*'Component percentages'!$C$18</f>
        <v>1679517874.3838618</v>
      </c>
      <c r="V35" s="7">
        <f>V$27*'Component percentages'!$C$18</f>
        <v>1693510564.9767129</v>
      </c>
      <c r="W35" s="7">
        <f>W$27*'Component percentages'!$C$18</f>
        <v>1707379567.6857951</v>
      </c>
      <c r="X35" s="7">
        <f>X$27*'Component percentages'!$C$18</f>
        <v>1721148822.1015148</v>
      </c>
      <c r="Y35" s="7">
        <f>Y$27*'Component percentages'!$C$18</f>
        <v>1734838277.8825448</v>
      </c>
      <c r="Z35" s="7">
        <f>Z$27*'Component percentages'!$C$18</f>
        <v>1748455914.892354</v>
      </c>
      <c r="AA35" s="7">
        <f>AA$27*'Component percentages'!$C$18</f>
        <v>1762033652.5848184</v>
      </c>
      <c r="AB35" s="7">
        <f>AB$27*'Component percentages'!$C$18</f>
        <v>1775575480.8916721</v>
      </c>
      <c r="AC35" s="7">
        <f>AC$27*'Component percentages'!$C$18</f>
        <v>1789105339.4033225</v>
      </c>
      <c r="AD35" s="7">
        <f>AD$27*'Component percentages'!$C$18</f>
        <v>1802635197.9149733</v>
      </c>
      <c r="AE35" s="7">
        <f>AE$27*'Component percentages'!$C$18</f>
        <v>1816169046.3583584</v>
      </c>
      <c r="AF35" s="7">
        <f>AF$27*'Component percentages'!$C$18</f>
        <v>1829722844.4604156</v>
      </c>
      <c r="AG35" s="7">
        <f>AG$27*'Component percentages'!$C$18</f>
        <v>1843296592.2211459</v>
      </c>
      <c r="AH35" s="7">
        <f>AH$27*'Component percentages'!$C$18</f>
        <v>1856898269.5040171</v>
      </c>
      <c r="AI35" s="7">
        <f>AI$27*'Component percentages'!$C$18</f>
        <v>1870531866.2407644</v>
      </c>
      <c r="AJ35" s="7">
        <f>AJ$27*'Component percentages'!$C$18</f>
        <v>1884205362.2948563</v>
      </c>
      <c r="AK35" s="7">
        <f>AK$27*'Component percentages'!$C$18</f>
        <v>1897910777.8028245</v>
      </c>
      <c r="AL35" s="7">
        <f>AL$27*'Component percentages'!$C$18</f>
        <v>1911668062.4233408</v>
      </c>
      <c r="AM35" s="7">
        <f>AM$27*'Component percentages'!$C$18</f>
        <v>1925473226.2246711</v>
      </c>
    </row>
    <row r="36" spans="2:39" x14ac:dyDescent="0.35">
      <c r="B36" s="7" t="s">
        <v>7</v>
      </c>
      <c r="C36" s="7">
        <f>C$26*'Component percentages'!$C$19</f>
        <v>1694356515.1799996</v>
      </c>
      <c r="D36" s="7">
        <f>D$26*'Component percentages'!$C$19</f>
        <v>1749194640</v>
      </c>
      <c r="E36" s="7">
        <f>E$26*'Component percentages'!$C$19</f>
        <v>1800651204.3599999</v>
      </c>
      <c r="F36" s="7">
        <f>F$27*'Component percentages'!$C$19</f>
        <v>1820097134.1509633</v>
      </c>
      <c r="G36" s="7">
        <f>G$27*'Component percentages'!$C$19</f>
        <v>1839408403.7458875</v>
      </c>
      <c r="H36" s="7">
        <f>H$27*'Component percentages'!$C$19</f>
        <v>1858550101.2420962</v>
      </c>
      <c r="I36" s="7">
        <f>I$27*'Component percentages'!$C$19</f>
        <v>1877492302.1515803</v>
      </c>
      <c r="J36" s="7">
        <f>J$27*'Component percentages'!$C$19</f>
        <v>1896469414.9637415</v>
      </c>
      <c r="K36" s="7">
        <f>K$27*'Component percentages'!$C$19</f>
        <v>1915441540.3612344</v>
      </c>
      <c r="L36" s="7">
        <f>L$27*'Component percentages'!$C$19</f>
        <v>1934393716.1000547</v>
      </c>
      <c r="M36" s="7">
        <f>M$27*'Component percentages'!$C$19</f>
        <v>1953286042.8628578</v>
      </c>
      <c r="N36" s="7">
        <f>N$27*'Component percentages'!$C$19</f>
        <v>1972088596.1616347</v>
      </c>
      <c r="O36" s="7">
        <f>O$27*'Component percentages'!$C$19</f>
        <v>1990771451.5083773</v>
      </c>
      <c r="P36" s="7">
        <f>P$27*'Component percentages'!$C$19</f>
        <v>2009314659.2444127</v>
      </c>
      <c r="Q36" s="7">
        <f>Q$27*'Component percentages'!$C$19</f>
        <v>2027693282.2964005</v>
      </c>
      <c r="R36" s="7">
        <f>R$27*'Component percentages'!$C$19</f>
        <v>2045892358.4203362</v>
      </c>
      <c r="S36" s="7">
        <f>S$27*'Component percentages'!$C$19</f>
        <v>2063911887.6162198</v>
      </c>
      <c r="T36" s="7">
        <f>T$27*'Component percentages'!$C$19</f>
        <v>2081746882.4693832</v>
      </c>
      <c r="U36" s="7">
        <f>U$27*'Component percentages'!$C$19</f>
        <v>2099397342.9798269</v>
      </c>
      <c r="V36" s="7">
        <f>V$27*'Component percentages'!$C$19</f>
        <v>2116888206.220891</v>
      </c>
      <c r="W36" s="7">
        <f>W$27*'Component percentages'!$C$19</f>
        <v>2134224459.6072435</v>
      </c>
      <c r="X36" s="7">
        <f>X$27*'Component percentages'!$C$19</f>
        <v>2151436027.6268935</v>
      </c>
      <c r="Y36" s="7">
        <f>Y$27*'Component percentages'!$C$19</f>
        <v>2168547847.3531809</v>
      </c>
      <c r="Z36" s="7">
        <f>Z$27*'Component percentages'!$C$19</f>
        <v>2185569893.6154423</v>
      </c>
      <c r="AA36" s="7">
        <f>AA$27*'Component percentages'!$C$19</f>
        <v>2202542065.7310228</v>
      </c>
      <c r="AB36" s="7">
        <f>AB$27*'Component percentages'!$C$19</f>
        <v>2219469351.1145902</v>
      </c>
      <c r="AC36" s="7">
        <f>AC$27*'Component percentages'!$C$19</f>
        <v>2236381674.2541533</v>
      </c>
      <c r="AD36" s="7">
        <f>AD$27*'Component percentages'!$C$19</f>
        <v>2253293997.3937163</v>
      </c>
      <c r="AE36" s="7">
        <f>AE$27*'Component percentages'!$C$19</f>
        <v>2270211307.947948</v>
      </c>
      <c r="AF36" s="7">
        <f>AF$27*'Component percentages'!$C$19</f>
        <v>2287153555.5755196</v>
      </c>
      <c r="AG36" s="7">
        <f>AG$27*'Component percentages'!$C$19</f>
        <v>2304120740.276432</v>
      </c>
      <c r="AH36" s="7">
        <f>AH$27*'Component percentages'!$C$19</f>
        <v>2321122836.8800211</v>
      </c>
      <c r="AI36" s="7">
        <f>AI$27*'Component percentages'!$C$19</f>
        <v>2338164832.8009553</v>
      </c>
      <c r="AJ36" s="7">
        <f>AJ$27*'Component percentages'!$C$19</f>
        <v>2355256702.8685703</v>
      </c>
      <c r="AK36" s="7">
        <f>AK$27*'Component percentages'!$C$19</f>
        <v>2372388472.2535305</v>
      </c>
      <c r="AL36" s="7">
        <f>AL$27*'Component percentages'!$C$19</f>
        <v>2389585078.0291758</v>
      </c>
      <c r="AM36" s="7">
        <f>AM$27*'Component percentages'!$C$19</f>
        <v>2406841532.7808385</v>
      </c>
    </row>
    <row r="37" spans="2:39" x14ac:dyDescent="0.35">
      <c r="B37" s="7" t="s">
        <v>8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</row>
    <row r="42" spans="2:39" x14ac:dyDescent="0.35">
      <c r="B42" s="9"/>
    </row>
    <row r="43" spans="2:39" x14ac:dyDescent="0.35">
      <c r="B43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workbookViewId="0"/>
  </sheetViews>
  <sheetFormatPr defaultColWidth="10.81640625" defaultRowHeight="14.5" x14ac:dyDescent="0.35"/>
  <cols>
    <col min="1" max="1" width="10.36328125" style="1" customWidth="1"/>
    <col min="2" max="6" width="12.81640625" style="1" bestFit="1" customWidth="1"/>
    <col min="7" max="7" width="8.81640625" style="1" customWidth="1"/>
    <col min="8" max="8" width="11.453125" style="1" customWidth="1"/>
    <col min="9" max="9" width="12" style="1" customWidth="1"/>
    <col min="10" max="10" width="14" style="1" customWidth="1"/>
    <col min="11" max="11" width="10.453125" style="1" customWidth="1"/>
    <col min="12" max="12" width="10.36328125" style="1" customWidth="1"/>
    <col min="13" max="13" width="8.1796875" style="1" customWidth="1"/>
    <col min="14" max="14" width="9.1796875" style="1" customWidth="1"/>
    <col min="15" max="15" width="8.81640625" style="1" customWidth="1"/>
    <col min="16" max="16" width="8.6328125" style="1" customWidth="1"/>
    <col min="17" max="17" width="8.36328125" style="1" customWidth="1"/>
    <col min="18" max="16384" width="10.81640625" style="1"/>
  </cols>
  <sheetData>
    <row r="1" spans="1:39" x14ac:dyDescent="0.35">
      <c r="A1" s="1" t="s">
        <v>100</v>
      </c>
      <c r="B1" s="1" t="s">
        <v>77</v>
      </c>
    </row>
    <row r="2" spans="1:39" x14ac:dyDescent="0.35">
      <c r="B2" s="1" t="s">
        <v>105</v>
      </c>
    </row>
    <row r="4" spans="1:39" x14ac:dyDescent="0.35">
      <c r="B4" s="1" t="s">
        <v>38</v>
      </c>
      <c r="C4" s="1" t="s">
        <v>39</v>
      </c>
      <c r="D4" s="1" t="s">
        <v>40</v>
      </c>
      <c r="E4" s="1" t="s">
        <v>41</v>
      </c>
      <c r="F4" s="1" t="s">
        <v>42</v>
      </c>
      <c r="G4" s="1" t="s">
        <v>43</v>
      </c>
      <c r="H4" s="1" t="s">
        <v>44</v>
      </c>
      <c r="I4" s="1" t="s">
        <v>45</v>
      </c>
      <c r="J4" s="1" t="s">
        <v>46</v>
      </c>
      <c r="K4" s="1" t="s">
        <v>47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103</v>
      </c>
    </row>
    <row r="5" spans="1:39" x14ac:dyDescent="0.35">
      <c r="B5" s="67">
        <v>12858000000</v>
      </c>
      <c r="C5" s="67">
        <v>12979000000</v>
      </c>
      <c r="D5" s="67">
        <v>13131000000</v>
      </c>
      <c r="E5" s="67">
        <v>13012000000</v>
      </c>
      <c r="F5" s="67">
        <v>12855000000</v>
      </c>
      <c r="G5" s="30">
        <v>12800000000</v>
      </c>
      <c r="H5" s="30">
        <v>12900000000</v>
      </c>
      <c r="I5" s="30">
        <v>12600000000</v>
      </c>
      <c r="J5" s="30">
        <v>12500000000</v>
      </c>
      <c r="K5" s="30">
        <v>12600000000</v>
      </c>
      <c r="L5" s="30">
        <v>12500000000</v>
      </c>
      <c r="M5" s="30">
        <v>12300000000</v>
      </c>
      <c r="N5" s="30">
        <v>12300000000</v>
      </c>
      <c r="O5" s="30">
        <v>12400000000</v>
      </c>
      <c r="P5" s="30">
        <v>12900000000</v>
      </c>
      <c r="Q5" s="30">
        <v>13700000000</v>
      </c>
    </row>
    <row r="6" spans="1:39" x14ac:dyDescent="0.35">
      <c r="F6" s="29"/>
    </row>
    <row r="7" spans="1:39" x14ac:dyDescent="0.35">
      <c r="A7" s="2" t="s">
        <v>72</v>
      </c>
    </row>
    <row r="8" spans="1:39" x14ac:dyDescent="0.35">
      <c r="C8" s="2">
        <v>2014</v>
      </c>
      <c r="D8" s="2">
        <v>2015</v>
      </c>
      <c r="E8" s="2">
        <v>2016</v>
      </c>
      <c r="F8" s="2">
        <v>2017</v>
      </c>
      <c r="G8" s="2">
        <v>2018</v>
      </c>
      <c r="H8" s="2">
        <v>2019</v>
      </c>
      <c r="I8" s="2">
        <v>2020</v>
      </c>
      <c r="J8" s="2">
        <v>2021</v>
      </c>
      <c r="K8" s="2">
        <v>2022</v>
      </c>
      <c r="L8" s="2">
        <v>2023</v>
      </c>
      <c r="M8" s="2">
        <v>2024</v>
      </c>
      <c r="N8" s="2">
        <v>2025</v>
      </c>
      <c r="O8" s="2">
        <v>2026</v>
      </c>
      <c r="P8" s="2">
        <v>2027</v>
      </c>
      <c r="Q8" s="2">
        <v>2028</v>
      </c>
      <c r="R8" s="2">
        <v>2029</v>
      </c>
      <c r="S8" s="2">
        <v>2030</v>
      </c>
      <c r="T8" s="2">
        <v>2031</v>
      </c>
      <c r="U8" s="2">
        <v>2032</v>
      </c>
      <c r="V8" s="2">
        <v>2033</v>
      </c>
      <c r="W8" s="2">
        <v>2034</v>
      </c>
      <c r="X8" s="2">
        <v>2035</v>
      </c>
      <c r="Y8" s="2">
        <v>2036</v>
      </c>
      <c r="Z8" s="2">
        <v>2037</v>
      </c>
      <c r="AA8" s="2">
        <v>2038</v>
      </c>
      <c r="AB8" s="2">
        <v>2039</v>
      </c>
      <c r="AC8" s="2">
        <v>2040</v>
      </c>
      <c r="AD8" s="2">
        <v>2041</v>
      </c>
      <c r="AE8" s="2">
        <v>2042</v>
      </c>
      <c r="AF8" s="2">
        <v>2043</v>
      </c>
      <c r="AG8" s="2">
        <v>2044</v>
      </c>
      <c r="AH8" s="2">
        <v>2045</v>
      </c>
      <c r="AI8" s="2">
        <v>2046</v>
      </c>
      <c r="AJ8" s="2">
        <v>2047</v>
      </c>
      <c r="AK8" s="2">
        <v>2048</v>
      </c>
      <c r="AL8" s="2">
        <v>2049</v>
      </c>
      <c r="AM8" s="2">
        <v>2050</v>
      </c>
    </row>
    <row r="9" spans="1:39" x14ac:dyDescent="0.35">
      <c r="B9" s="2" t="s">
        <v>48</v>
      </c>
      <c r="C9" s="31">
        <f>SUM(B5:E5)</f>
        <v>51980000000</v>
      </c>
      <c r="D9" s="31">
        <f>SUM(F5:I5)</f>
        <v>51155000000</v>
      </c>
      <c r="E9" s="31">
        <f>SUM(J5:M5)</f>
        <v>49900000000</v>
      </c>
      <c r="F9" s="31"/>
    </row>
    <row r="10" spans="1:39" x14ac:dyDescent="0.35">
      <c r="B10" s="14" t="s">
        <v>49</v>
      </c>
      <c r="C10" s="31">
        <f>C9*About!A49</f>
        <v>52551779999.999992</v>
      </c>
      <c r="D10" s="31">
        <f>D9</f>
        <v>51155000000</v>
      </c>
      <c r="E10" s="31">
        <f>E9*About!A47</f>
        <v>49201400000</v>
      </c>
    </row>
    <row r="11" spans="1:39" x14ac:dyDescent="0.35">
      <c r="B11" s="14" t="s">
        <v>69</v>
      </c>
      <c r="F11" s="31">
        <f>E10*F13</f>
        <v>49732744975.473557</v>
      </c>
      <c r="G11" s="31">
        <f>F11*G13</f>
        <v>50260410465.351379</v>
      </c>
      <c r="H11" s="31">
        <f t="shared" ref="H11:AM11" si="0">G11*H13</f>
        <v>50783442528.923454</v>
      </c>
      <c r="I11" s="31">
        <f t="shared" si="0"/>
        <v>51301023502.724075</v>
      </c>
      <c r="J11" s="31">
        <f t="shared" si="0"/>
        <v>51819558417.234695</v>
      </c>
      <c r="K11" s="31">
        <f t="shared" si="0"/>
        <v>52337957054.50103</v>
      </c>
      <c r="L11" s="31">
        <f t="shared" si="0"/>
        <v>52855810582.790222</v>
      </c>
      <c r="M11" s="31">
        <f t="shared" si="0"/>
        <v>53372028784.147964</v>
      </c>
      <c r="N11" s="31">
        <f t="shared" si="0"/>
        <v>53885793995.108551</v>
      </c>
      <c r="O11" s="31">
        <f t="shared" si="0"/>
        <v>54396288552.206261</v>
      </c>
      <c r="P11" s="31">
        <f t="shared" si="0"/>
        <v>54902967346.463951</v>
      </c>
      <c r="Q11" s="31">
        <f t="shared" si="0"/>
        <v>55405148991.660172</v>
      </c>
      <c r="R11" s="31">
        <f t="shared" si="0"/>
        <v>55902424656.06208</v>
      </c>
      <c r="S11" s="31">
        <f t="shared" si="0"/>
        <v>56394794339.66967</v>
      </c>
      <c r="T11" s="31">
        <f t="shared" si="0"/>
        <v>56882121765.238647</v>
      </c>
      <c r="U11" s="31">
        <f t="shared" si="0"/>
        <v>57364406932.769028</v>
      </c>
      <c r="V11" s="31">
        <f t="shared" si="0"/>
        <v>57842331228.482224</v>
      </c>
      <c r="W11" s="31">
        <f t="shared" si="0"/>
        <v>58316030929.622536</v>
      </c>
      <c r="X11" s="31">
        <f t="shared" si="0"/>
        <v>58786323699.655693</v>
      </c>
      <c r="Y11" s="31">
        <f t="shared" si="0"/>
        <v>59253890924.803116</v>
      </c>
      <c r="Z11" s="31">
        <f t="shared" si="0"/>
        <v>59719005159.553375</v>
      </c>
      <c r="AA11" s="31">
        <f t="shared" si="0"/>
        <v>60182756621.860771</v>
      </c>
      <c r="AB11" s="31">
        <f t="shared" si="0"/>
        <v>60645281588.969582</v>
      </c>
      <c r="AC11" s="31">
        <f t="shared" si="0"/>
        <v>61107397724.345535</v>
      </c>
      <c r="AD11" s="31">
        <f t="shared" si="0"/>
        <v>61569513859.721497</v>
      </c>
      <c r="AE11" s="31">
        <f t="shared" si="0"/>
        <v>62031766272.341736</v>
      </c>
      <c r="AF11" s="31">
        <f t="shared" si="0"/>
        <v>62494700071.183411</v>
      </c>
      <c r="AG11" s="31">
        <f t="shared" si="0"/>
        <v>62958315256.246529</v>
      </c>
      <c r="AH11" s="31">
        <f t="shared" si="0"/>
        <v>63422884382.019638</v>
      </c>
      <c r="AI11" s="31">
        <f t="shared" si="0"/>
        <v>63888543725.74704</v>
      </c>
      <c r="AJ11" s="31">
        <f t="shared" si="0"/>
        <v>64355565841.917313</v>
      </c>
      <c r="AK11" s="31">
        <f t="shared" si="0"/>
        <v>64823678176.041885</v>
      </c>
      <c r="AL11" s="31">
        <f t="shared" si="0"/>
        <v>65293562114.342178</v>
      </c>
      <c r="AM11" s="31">
        <f t="shared" si="0"/>
        <v>65765081379.573906</v>
      </c>
    </row>
    <row r="12" spans="1:39" x14ac:dyDescent="0.35">
      <c r="B12" s="4" t="s">
        <v>66</v>
      </c>
      <c r="C12" s="7">
        <v>35317500</v>
      </c>
      <c r="D12" s="7">
        <v>35711700</v>
      </c>
      <c r="E12" s="7">
        <v>36103900</v>
      </c>
      <c r="F12" s="7">
        <v>36493800</v>
      </c>
      <c r="G12" s="7">
        <v>36881000</v>
      </c>
      <c r="H12" s="7">
        <v>37264800</v>
      </c>
      <c r="I12" s="7">
        <v>37644600</v>
      </c>
      <c r="J12" s="7">
        <v>38025100</v>
      </c>
      <c r="K12" s="7">
        <v>38405500</v>
      </c>
      <c r="L12" s="7">
        <v>38785500</v>
      </c>
      <c r="M12" s="7">
        <v>39164300</v>
      </c>
      <c r="N12" s="7">
        <v>39541300</v>
      </c>
      <c r="O12" s="7">
        <v>39915900</v>
      </c>
      <c r="P12" s="7">
        <v>40287700</v>
      </c>
      <c r="Q12" s="7">
        <v>40656200</v>
      </c>
      <c r="R12" s="7">
        <v>41021100</v>
      </c>
      <c r="S12" s="7">
        <v>41382400</v>
      </c>
      <c r="T12" s="7">
        <v>41740000</v>
      </c>
      <c r="U12" s="7">
        <v>42093900</v>
      </c>
      <c r="V12" s="7">
        <v>42444600</v>
      </c>
      <c r="W12" s="7">
        <v>42792200</v>
      </c>
      <c r="X12" s="7">
        <v>43137300</v>
      </c>
      <c r="Y12" s="7">
        <v>43480400</v>
      </c>
      <c r="Z12" s="7">
        <v>43821700</v>
      </c>
      <c r="AA12" s="7">
        <v>44162000</v>
      </c>
      <c r="AB12" s="7">
        <v>44501400</v>
      </c>
      <c r="AC12" s="7">
        <v>44840500</v>
      </c>
      <c r="AD12" s="7">
        <v>45179600</v>
      </c>
      <c r="AE12" s="7">
        <v>45518800</v>
      </c>
      <c r="AF12" s="7">
        <v>45858500</v>
      </c>
      <c r="AG12" s="7">
        <v>46198700</v>
      </c>
      <c r="AH12" s="7">
        <v>46539600</v>
      </c>
      <c r="AI12" s="7">
        <v>46881300</v>
      </c>
      <c r="AJ12" s="7">
        <v>47224000</v>
      </c>
      <c r="AK12" s="7">
        <v>47567500</v>
      </c>
      <c r="AL12" s="7">
        <v>47912300</v>
      </c>
      <c r="AM12" s="7">
        <v>48258300</v>
      </c>
    </row>
    <row r="13" spans="1:39" x14ac:dyDescent="0.35">
      <c r="B13" s="4" t="s">
        <v>67</v>
      </c>
      <c r="F13" s="1">
        <f>F12/E12</f>
        <v>1.010799387323807</v>
      </c>
      <c r="G13" s="1">
        <f>G12/F12</f>
        <v>1.0106100214282974</v>
      </c>
      <c r="H13" s="1">
        <f>H12/G12</f>
        <v>1.0104064423415851</v>
      </c>
      <c r="I13" s="1">
        <f t="shared" ref="I13:AM13" si="1">I12/H12</f>
        <v>1.0101919237457333</v>
      </c>
      <c r="J13" s="1">
        <f>J12/I12</f>
        <v>1.0101076914085951</v>
      </c>
      <c r="K13" s="1">
        <f t="shared" si="1"/>
        <v>1.0100039184643828</v>
      </c>
      <c r="L13" s="1">
        <f t="shared" si="1"/>
        <v>1.0098944161643515</v>
      </c>
      <c r="M13" s="1">
        <f t="shared" si="1"/>
        <v>1.009766536463369</v>
      </c>
      <c r="N13" s="1">
        <f t="shared" si="1"/>
        <v>1.0096261135779268</v>
      </c>
      <c r="O13" s="1">
        <f t="shared" si="1"/>
        <v>1.0094736389547132</v>
      </c>
      <c r="P13" s="1">
        <f t="shared" si="1"/>
        <v>1.0093145839126765</v>
      </c>
      <c r="Q13" s="1">
        <f t="shared" si="1"/>
        <v>1.0091467122719837</v>
      </c>
      <c r="R13" s="1">
        <f t="shared" si="1"/>
        <v>1.0089752608458242</v>
      </c>
      <c r="S13" s="1">
        <f t="shared" si="1"/>
        <v>1.0088076623981317</v>
      </c>
      <c r="T13" s="1">
        <f t="shared" si="1"/>
        <v>1.0086413547788431</v>
      </c>
      <c r="U13" s="1">
        <f t="shared" si="1"/>
        <v>1.0084786775275516</v>
      </c>
      <c r="V13" s="1">
        <f t="shared" si="1"/>
        <v>1.0083313734294042</v>
      </c>
      <c r="W13" s="1">
        <f t="shared" si="1"/>
        <v>1.0081894987819415</v>
      </c>
      <c r="X13" s="1">
        <f t="shared" si="1"/>
        <v>1.0080645538205562</v>
      </c>
      <c r="Y13" s="1">
        <f t="shared" si="1"/>
        <v>1.0079536735029777</v>
      </c>
      <c r="Z13" s="1">
        <f t="shared" si="1"/>
        <v>1.0078495138039207</v>
      </c>
      <c r="AA13" s="1">
        <f t="shared" si="1"/>
        <v>1.0077655590723318</v>
      </c>
      <c r="AB13" s="1">
        <f t="shared" si="1"/>
        <v>1.007685340337847</v>
      </c>
      <c r="AC13" s="1">
        <f t="shared" si="1"/>
        <v>1.0076199849892362</v>
      </c>
      <c r="AD13" s="1">
        <f t="shared" si="1"/>
        <v>1.0075623599201615</v>
      </c>
      <c r="AE13" s="1">
        <f t="shared" si="1"/>
        <v>1.0075078132608521</v>
      </c>
      <c r="AF13" s="1">
        <f t="shared" si="1"/>
        <v>1.0074628505145127</v>
      </c>
      <c r="AG13" s="1">
        <f t="shared" si="1"/>
        <v>1.0074184720389896</v>
      </c>
      <c r="AH13" s="1">
        <f t="shared" si="1"/>
        <v>1.0073789955128607</v>
      </c>
      <c r="AI13" s="1">
        <f t="shared" si="1"/>
        <v>1.0073421344403475</v>
      </c>
      <c r="AJ13" s="1">
        <f t="shared" si="1"/>
        <v>1.0073099508759356</v>
      </c>
      <c r="AK13" s="1">
        <f t="shared" si="1"/>
        <v>1.0072738438082331</v>
      </c>
      <c r="AL13" s="1">
        <f t="shared" si="1"/>
        <v>1.0072486466600095</v>
      </c>
      <c r="AM13" s="1">
        <f t="shared" si="1"/>
        <v>1.0072215276661733</v>
      </c>
    </row>
    <row r="14" spans="1:39" x14ac:dyDescent="0.35">
      <c r="B14" s="4"/>
    </row>
    <row r="15" spans="1:39" x14ac:dyDescent="0.35">
      <c r="B15" s="4" t="s">
        <v>70</v>
      </c>
    </row>
    <row r="16" spans="1:39" x14ac:dyDescent="0.35">
      <c r="B16" s="7" t="s">
        <v>3</v>
      </c>
      <c r="C16" s="31">
        <f>C$10*'Component percentages'!$C$15</f>
        <v>2264325390.8713841</v>
      </c>
      <c r="D16" s="31">
        <f>D$10*'Component percentages'!$C$15</f>
        <v>2204141617.4680605</v>
      </c>
      <c r="E16" s="31">
        <f>E$10*'Component percentages'!$C$15</f>
        <v>2119965856.2739329</v>
      </c>
      <c r="F16" s="31">
        <f>F$11*'Component percentages'!$C$15</f>
        <v>2142860188.6690812</v>
      </c>
      <c r="G16" s="31">
        <f>G$11*'Component percentages'!$C$15</f>
        <v>2165595981.1887054</v>
      </c>
      <c r="H16" s="31">
        <f>H$11*'Component percentages'!$C$15</f>
        <v>2188132130.9021139</v>
      </c>
      <c r="I16" s="31">
        <f>I$11*'Component percentages'!$C$15</f>
        <v>2210433406.7258573</v>
      </c>
      <c r="J16" s="31">
        <f>J$11*'Component percentages'!$C$15</f>
        <v>2232775785.4802918</v>
      </c>
      <c r="K16" s="31">
        <f>K$11*'Component percentages'!$C$15</f>
        <v>2255112292.387485</v>
      </c>
      <c r="L16" s="31">
        <f>L$11*'Component percentages'!$C$15</f>
        <v>2277425311.9057117</v>
      </c>
      <c r="M16" s="31">
        <f>M$11*'Component percentages'!$C$15</f>
        <v>2299667869.2570381</v>
      </c>
      <c r="N16" s="31">
        <f>N$11*'Component percentages'!$C$15</f>
        <v>2321804733.3580151</v>
      </c>
      <c r="O16" s="31">
        <f>O$11*'Component percentages'!$C$15</f>
        <v>2343800673.1251931</v>
      </c>
      <c r="P16" s="31">
        <f>P$11*'Component percentages'!$C$15</f>
        <v>2365632201.1696053</v>
      </c>
      <c r="Q16" s="31">
        <f>Q$11*'Component percentages'!$C$15</f>
        <v>2387269958.255043</v>
      </c>
      <c r="R16" s="31">
        <f>R$11*'Component percentages'!$C$15</f>
        <v>2408696328.8397822</v>
      </c>
      <c r="S16" s="31">
        <f>S$11*'Component percentages'!$C$15</f>
        <v>2429911312.9238224</v>
      </c>
      <c r="T16" s="31">
        <f>T$11*'Component percentages'!$C$15</f>
        <v>2450909038.6599216</v>
      </c>
      <c r="U16" s="31">
        <f>U$11*'Component percentages'!$C$15</f>
        <v>2471689506.0480804</v>
      </c>
      <c r="V16" s="31">
        <f>V$11*'Component percentages'!$C$15</f>
        <v>2492282074.3245063</v>
      </c>
      <c r="W16" s="31">
        <f>W$11*'Component percentages'!$C$15</f>
        <v>2512692615.3364415</v>
      </c>
      <c r="X16" s="31">
        <f>X$11*'Component percentages'!$C$15</f>
        <v>2532956360.167336</v>
      </c>
      <c r="Y16" s="31">
        <f>Y$11*'Component percentages'!$C$15</f>
        <v>2553102668.0533981</v>
      </c>
      <c r="Z16" s="31">
        <f>Z$11*'Component percentages'!$C$15</f>
        <v>2573143282.6891103</v>
      </c>
      <c r="AA16" s="31">
        <f>AA$11*'Component percentages'!$C$15</f>
        <v>2593125178.852406</v>
      </c>
      <c r="AB16" s="31">
        <f>AB$11*'Component percentages'!$C$15</f>
        <v>2613054228.3905268</v>
      </c>
      <c r="AC16" s="31">
        <f>AC$11*'Component percentages'!$C$15</f>
        <v>2632965662.3869233</v>
      </c>
      <c r="AD16" s="31">
        <f>AD$11*'Component percentages'!$C$15</f>
        <v>2652877096.3833194</v>
      </c>
      <c r="AE16" s="31">
        <f>AE$11*'Component percentages'!$C$15</f>
        <v>2672794402.2269573</v>
      </c>
      <c r="AF16" s="31">
        <f>AF$11*'Component percentages'!$C$15</f>
        <v>2692741067.3068032</v>
      </c>
      <c r="AG16" s="31">
        <f>AG$11*'Component percentages'!$C$15</f>
        <v>2712717091.622858</v>
      </c>
      <c r="AH16" s="31">
        <f>AH$11*'Component percentages'!$C$15</f>
        <v>2732734218.8696036</v>
      </c>
      <c r="AI16" s="31">
        <f>AI$11*'Component percentages'!$C$15</f>
        <v>2752798320.8942819</v>
      </c>
      <c r="AJ16" s="31">
        <f>AJ$11*'Component percentages'!$C$15</f>
        <v>2772921141.391377</v>
      </c>
      <c r="AK16" s="31">
        <f>AK$11*'Component percentages'!$C$15</f>
        <v>2793090936.6664057</v>
      </c>
      <c r="AL16" s="31">
        <f>AL$11*'Component percentages'!$C$15</f>
        <v>2813337065.955575</v>
      </c>
      <c r="AM16" s="31">
        <f>AM$11*'Component percentages'!$C$15</f>
        <v>2833653657.4116445</v>
      </c>
    </row>
    <row r="17" spans="2:39" x14ac:dyDescent="0.35">
      <c r="B17" s="7" t="s">
        <v>4</v>
      </c>
      <c r="C17" s="31">
        <f>C$10*'Component percentages'!$C$16</f>
        <v>47952929.128615811</v>
      </c>
      <c r="D17" s="31">
        <f>D$10*'Component percentages'!$C$16</f>
        <v>46678382.531939775</v>
      </c>
      <c r="E17" s="31">
        <f>E$10*'Component percentages'!$C$16</f>
        <v>44895743.726067476</v>
      </c>
      <c r="F17" s="31">
        <f>F$11*'Component percentages'!$C$16</f>
        <v>45380590.251755655</v>
      </c>
      <c r="G17" s="31">
        <f>G$11*'Component percentages'!$C$16</f>
        <v>45862079.286755562</v>
      </c>
      <c r="H17" s="31">
        <f>H$11*'Component percentages'!$C$16</f>
        <v>46339340.370518386</v>
      </c>
      <c r="I17" s="31">
        <f>I$11*'Component percentages'!$C$16</f>
        <v>46811627.394002296</v>
      </c>
      <c r="J17" s="31">
        <f>J$11*'Component percentages'!$C$16</f>
        <v>47284784.878035009</v>
      </c>
      <c r="K17" s="31">
        <f>K$11*'Component percentages'!$C$16</f>
        <v>47757818.010560751</v>
      </c>
      <c r="L17" s="31">
        <f>L$11*'Component percentages'!$C$16</f>
        <v>48230353.737058602</v>
      </c>
      <c r="M17" s="31">
        <f>M$11*'Component percentages'!$C$16</f>
        <v>48701397.245472766</v>
      </c>
      <c r="N17" s="31">
        <f>N$11*'Component percentages'!$C$16</f>
        <v>49170202.426761419</v>
      </c>
      <c r="O17" s="31">
        <f>O$11*'Component percentages'!$C$16</f>
        <v>49636023.171882719</v>
      </c>
      <c r="P17" s="31">
        <f>P$11*'Component percentages'!$C$16</f>
        <v>50098362.074808776</v>
      </c>
      <c r="Q17" s="31">
        <f>Q$11*'Component percentages'!$C$16</f>
        <v>50556597.378004707</v>
      </c>
      <c r="R17" s="31">
        <f>R$11*'Component percentages'!$C$16</f>
        <v>51010356.026949614</v>
      </c>
      <c r="S17" s="31">
        <f>S$11*'Component percentages'!$C$16</f>
        <v>51459638.02164349</v>
      </c>
      <c r="T17" s="31">
        <f>T$11*'Component percentages'!$C$16</f>
        <v>51904319.010579355</v>
      </c>
      <c r="U17" s="31">
        <f>U$11*'Component percentages'!$C$16</f>
        <v>52344398.993757226</v>
      </c>
      <c r="V17" s="31">
        <f>V$11*'Component percentages'!$C$16</f>
        <v>52780499.72871194</v>
      </c>
      <c r="W17" s="31">
        <f>W$11*'Component percentages'!$C$16</f>
        <v>53212745.566950493</v>
      </c>
      <c r="X17" s="31">
        <f>X$11*'Component percentages'!$C$16</f>
        <v>53641882.617514722</v>
      </c>
      <c r="Y17" s="31">
        <f>Y$11*'Component percentages'!$C$16</f>
        <v>54068532.63793949</v>
      </c>
      <c r="Z17" s="31">
        <f>Z$11*'Component percentages'!$C$16</f>
        <v>54492944.331238739</v>
      </c>
      <c r="AA17" s="31">
        <f>AA$11*'Component percentages'!$C$16</f>
        <v>54916112.509468257</v>
      </c>
      <c r="AB17" s="31">
        <f>AB$11*'Component percentages'!$C$16</f>
        <v>55338161.524135016</v>
      </c>
      <c r="AC17" s="31">
        <f>AC$11*'Component percentages'!$C$16</f>
        <v>55759837.484280854</v>
      </c>
      <c r="AD17" s="31">
        <f>AD$11*'Component percentages'!$C$16</f>
        <v>56181513.4444267</v>
      </c>
      <c r="AE17" s="31">
        <f>AE$11*'Component percentages'!$C$16</f>
        <v>56603313.75607951</v>
      </c>
      <c r="AF17" s="31">
        <f>AF$11*'Component percentages'!$C$16</f>
        <v>57025735.825267188</v>
      </c>
      <c r="AG17" s="31">
        <f>AG$11*'Component percentages'!$C$16</f>
        <v>57448779.651989743</v>
      </c>
      <c r="AH17" s="31">
        <f>AH$11*'Component percentages'!$C$16</f>
        <v>57872693.939261101</v>
      </c>
      <c r="AI17" s="31">
        <f>AI$11*'Component percentages'!$C$16</f>
        <v>58297603.038588233</v>
      </c>
      <c r="AJ17" s="31">
        <f>AJ$11*'Component percentages'!$C$16</f>
        <v>58723755.652985111</v>
      </c>
      <c r="AK17" s="31">
        <f>AK$11*'Component percentages'!$C$16</f>
        <v>59150903.07943777</v>
      </c>
      <c r="AL17" s="31">
        <f>AL$11*'Component percentages'!$C$16</f>
        <v>59579667.07548108</v>
      </c>
      <c r="AM17" s="31">
        <f>AM$11*'Component percentages'!$C$16</f>
        <v>60009923.289608061</v>
      </c>
    </row>
    <row r="18" spans="2:39" x14ac:dyDescent="0.35">
      <c r="B18" s="7" t="s">
        <v>5</v>
      </c>
      <c r="C18" s="31">
        <f>C$10*'Component percentages'!$C$17</f>
        <v>11403736259.999996</v>
      </c>
      <c r="D18" s="31">
        <f>D$10*'Component percentages'!$C$17</f>
        <v>11100634999.999998</v>
      </c>
      <c r="E18" s="31">
        <f>E$10*'Component percentages'!$C$17</f>
        <v>10676703799.999998</v>
      </c>
      <c r="F18" s="31">
        <f>F$11*'Component percentages'!$C$17</f>
        <v>10792005659.677761</v>
      </c>
      <c r="G18" s="31">
        <f>G$11*'Component percentages'!$C$17</f>
        <v>10906509070.981247</v>
      </c>
      <c r="H18" s="31">
        <f>H$11*'Component percentages'!$C$17</f>
        <v>11020007028.776388</v>
      </c>
      <c r="I18" s="31">
        <f>I$11*'Component percentages'!$C$17</f>
        <v>11132322100.091124</v>
      </c>
      <c r="J18" s="31">
        <f>J$11*'Component percentages'!$C$17</f>
        <v>11244844176.539927</v>
      </c>
      <c r="K18" s="31">
        <f>K$11*'Component percentages'!$C$17</f>
        <v>11357336680.826721</v>
      </c>
      <c r="L18" s="31">
        <f>L$11*'Component percentages'!$C$17</f>
        <v>11469710896.465477</v>
      </c>
      <c r="M18" s="31">
        <f>M$11*'Component percentages'!$C$17</f>
        <v>11581730246.160107</v>
      </c>
      <c r="N18" s="31">
        <f>N$11*'Component percentages'!$C$17</f>
        <v>11693217296.938555</v>
      </c>
      <c r="O18" s="31">
        <f>O$11*'Component percentages'!$C$17</f>
        <v>11803994615.828756</v>
      </c>
      <c r="P18" s="31">
        <f>P$11*'Component percentages'!$C$17</f>
        <v>11913943914.182676</v>
      </c>
      <c r="Q18" s="31">
        <f>Q$11*'Component percentages'!$C$17</f>
        <v>12022917331.190256</v>
      </c>
      <c r="R18" s="31">
        <f>R$11*'Component percentages'!$C$17</f>
        <v>12130826150.365469</v>
      </c>
      <c r="S18" s="31">
        <f>S$11*'Component percentages'!$C$17</f>
        <v>12237670371.708317</v>
      </c>
      <c r="T18" s="31">
        <f>T$11*'Component percentages'!$C$17</f>
        <v>12343420423.056786</v>
      </c>
      <c r="U18" s="31">
        <f>U$11*'Component percentages'!$C$17</f>
        <v>12448076304.410877</v>
      </c>
      <c r="V18" s="31">
        <f>V$11*'Component percentages'!$C$17</f>
        <v>12551785876.580641</v>
      </c>
      <c r="W18" s="31">
        <f>W$11*'Component percentages'!$C$17</f>
        <v>12654578711.728088</v>
      </c>
      <c r="X18" s="31">
        <f>X$11*'Component percentages'!$C$17</f>
        <v>12756632242.825283</v>
      </c>
      <c r="Y18" s="31">
        <f>Y$11*'Component percentages'!$C$17</f>
        <v>12858094330.682274</v>
      </c>
      <c r="Z18" s="31">
        <f>Z$11*'Component percentages'!$C$17</f>
        <v>12959024119.623081</v>
      </c>
      <c r="AA18" s="31">
        <f>AA$11*'Component percentages'!$C$17</f>
        <v>13059658186.943785</v>
      </c>
      <c r="AB18" s="31">
        <f>AB$11*'Component percentages'!$C$17</f>
        <v>13160026104.806396</v>
      </c>
      <c r="AC18" s="31">
        <f>AC$11*'Component percentages'!$C$17</f>
        <v>13260305306.18298</v>
      </c>
      <c r="AD18" s="31">
        <f>AD$11*'Component percentages'!$C$17</f>
        <v>13360584507.559563</v>
      </c>
      <c r="AE18" s="31">
        <f>AE$11*'Component percentages'!$C$17</f>
        <v>13460893281.098154</v>
      </c>
      <c r="AF18" s="31">
        <f>AF$11*'Component percentages'!$C$17</f>
        <v>13561349915.446798</v>
      </c>
      <c r="AG18" s="31">
        <f>AG$11*'Component percentages'!$C$17</f>
        <v>13661954410.605495</v>
      </c>
      <c r="AH18" s="31">
        <f>AH$11*'Component percentages'!$C$17</f>
        <v>13762765910.89826</v>
      </c>
      <c r="AI18" s="31">
        <f>AI$11*'Component percentages'!$C$17</f>
        <v>13863813988.487106</v>
      </c>
      <c r="AJ18" s="31">
        <f>AJ$11*'Component percentages'!$C$17</f>
        <v>13965157787.696054</v>
      </c>
      <c r="AK18" s="31">
        <f>AK$11*'Component percentages'!$C$17</f>
        <v>14066738164.201088</v>
      </c>
      <c r="AL18" s="31">
        <f>AL$11*'Component percentages'!$C$17</f>
        <v>14168702978.81225</v>
      </c>
      <c r="AM18" s="31">
        <f>AM$11*'Component percentages'!$C$17</f>
        <v>14271022659.367537</v>
      </c>
    </row>
    <row r="19" spans="2:39" x14ac:dyDescent="0.35">
      <c r="B19" s="7" t="s">
        <v>6</v>
      </c>
      <c r="C19" s="31">
        <f>C$10*'Component percentages'!$C$18</f>
        <v>630621359.99999988</v>
      </c>
      <c r="D19" s="31">
        <f>D$10*'Component percentages'!$C$18</f>
        <v>613860000</v>
      </c>
      <c r="E19" s="31">
        <f>E$10*'Component percentages'!$C$18</f>
        <v>590416800</v>
      </c>
      <c r="F19" s="31">
        <f>F$11*'Component percentages'!$C$18</f>
        <v>596792939.70568264</v>
      </c>
      <c r="G19" s="31">
        <f>G$11*'Component percentages'!$C$18</f>
        <v>603124925.58421659</v>
      </c>
      <c r="H19" s="31">
        <f>H$11*'Component percentages'!$C$18</f>
        <v>609401310.34708142</v>
      </c>
      <c r="I19" s="31">
        <f>I$11*'Component percentages'!$C$18</f>
        <v>615612282.03268898</v>
      </c>
      <c r="J19" s="31">
        <f>J$11*'Component percentages'!$C$18</f>
        <v>621834701.00681639</v>
      </c>
      <c r="K19" s="31">
        <f>K$11*'Component percentages'!$C$18</f>
        <v>628055484.65401232</v>
      </c>
      <c r="L19" s="31">
        <f>L$11*'Component percentages'!$C$18</f>
        <v>634269726.99348271</v>
      </c>
      <c r="M19" s="31">
        <f>M$11*'Component percentages'!$C$18</f>
        <v>640464345.40977561</v>
      </c>
      <c r="N19" s="31">
        <f>N$11*'Component percentages'!$C$18</f>
        <v>646629527.94130266</v>
      </c>
      <c r="O19" s="31">
        <f>O$11*'Component percentages'!$C$18</f>
        <v>652755462.6264751</v>
      </c>
      <c r="P19" s="31">
        <f>P$11*'Component percentages'!$C$18</f>
        <v>658835608.15756738</v>
      </c>
      <c r="Q19" s="31">
        <f>Q$11*'Component percentages'!$C$18</f>
        <v>664861787.89992201</v>
      </c>
      <c r="R19" s="31">
        <f>R$11*'Component percentages'!$C$18</f>
        <v>670829095.87274504</v>
      </c>
      <c r="S19" s="31">
        <f>S$11*'Component percentages'!$C$18</f>
        <v>676737532.0760361</v>
      </c>
      <c r="T19" s="31">
        <f>T$11*'Component percentages'!$C$18</f>
        <v>682585461.18286383</v>
      </c>
      <c r="U19" s="31">
        <f>U$11*'Component percentages'!$C$18</f>
        <v>688372883.19322836</v>
      </c>
      <c r="V19" s="31">
        <f>V$11*'Component percentages'!$C$18</f>
        <v>694107974.74178672</v>
      </c>
      <c r="W19" s="31">
        <f>W$11*'Component percentages'!$C$18</f>
        <v>699792371.15547049</v>
      </c>
      <c r="X19" s="31">
        <f>X$11*'Component percentages'!$C$18</f>
        <v>705435884.3958683</v>
      </c>
      <c r="Y19" s="31">
        <f>Y$11*'Component percentages'!$C$18</f>
        <v>711046691.09763741</v>
      </c>
      <c r="Z19" s="31">
        <f>Z$11*'Component percentages'!$C$18</f>
        <v>716628061.91464055</v>
      </c>
      <c r="AA19" s="31">
        <f>AA$11*'Component percentages'!$C$18</f>
        <v>722193079.46232927</v>
      </c>
      <c r="AB19" s="31">
        <f>AB$11*'Component percentages'!$C$18</f>
        <v>727743379.06763494</v>
      </c>
      <c r="AC19" s="31">
        <f>AC$11*'Component percentages'!$C$18</f>
        <v>733288772.69214642</v>
      </c>
      <c r="AD19" s="31">
        <f>AD$11*'Component percentages'!$C$18</f>
        <v>738834166.31665802</v>
      </c>
      <c r="AE19" s="31">
        <f>AE$11*'Component percentages'!$C$18</f>
        <v>744381195.26810086</v>
      </c>
      <c r="AF19" s="31">
        <f>AF$11*'Component percentages'!$C$18</f>
        <v>749936400.85420096</v>
      </c>
      <c r="AG19" s="31">
        <f>AG$11*'Component percentages'!$C$18</f>
        <v>755499783.07495832</v>
      </c>
      <c r="AH19" s="31">
        <f>AH$11*'Component percentages'!$C$18</f>
        <v>761074612.58423567</v>
      </c>
      <c r="AI19" s="31">
        <f>AI$11*'Component percentages'!$C$18</f>
        <v>766662524.70896447</v>
      </c>
      <c r="AJ19" s="31">
        <f>AJ$11*'Component percentages'!$C$18</f>
        <v>772266790.10300779</v>
      </c>
      <c r="AK19" s="31">
        <f>AK$11*'Component percentages'!$C$18</f>
        <v>777884138.11250269</v>
      </c>
      <c r="AL19" s="31">
        <f>AL$11*'Component percentages'!$C$18</f>
        <v>783522745.37210619</v>
      </c>
      <c r="AM19" s="31">
        <f>AM$11*'Component percentages'!$C$18</f>
        <v>789180976.55488694</v>
      </c>
    </row>
    <row r="20" spans="2:39" x14ac:dyDescent="0.35">
      <c r="B20" s="7" t="s">
        <v>7</v>
      </c>
      <c r="C20" s="31">
        <f>C$10*'Component percentages'!$C$19</f>
        <v>788276699.99999988</v>
      </c>
      <c r="D20" s="31">
        <f>D$10*'Component percentages'!$C$19</f>
        <v>767325000</v>
      </c>
      <c r="E20" s="31">
        <f>E$10*'Component percentages'!$C$19</f>
        <v>738021000</v>
      </c>
      <c r="F20" s="31">
        <f>F$11*'Component percentages'!$C$19</f>
        <v>745991174.63210332</v>
      </c>
      <c r="G20" s="31">
        <f>G$11*'Component percentages'!$C$19</f>
        <v>753906156.98027062</v>
      </c>
      <c r="H20" s="31">
        <f>H$11*'Component percentages'!$C$19</f>
        <v>761751637.93385184</v>
      </c>
      <c r="I20" s="31">
        <f>I$11*'Component percentages'!$C$19</f>
        <v>769515352.54086113</v>
      </c>
      <c r="J20" s="31">
        <f>J$11*'Component percentages'!$C$19</f>
        <v>777293376.25852036</v>
      </c>
      <c r="K20" s="31">
        <f>K$11*'Component percentages'!$C$19</f>
        <v>785069355.81751537</v>
      </c>
      <c r="L20" s="31">
        <f>L$11*'Component percentages'!$C$19</f>
        <v>792837158.74185336</v>
      </c>
      <c r="M20" s="31">
        <f>M$11*'Component percentages'!$C$19</f>
        <v>800580431.76221943</v>
      </c>
      <c r="N20" s="31">
        <f>N$11*'Component percentages'!$C$19</f>
        <v>808286909.92662823</v>
      </c>
      <c r="O20" s="31">
        <f>O$11*'Component percentages'!$C$19</f>
        <v>815944328.28309393</v>
      </c>
      <c r="P20" s="31">
        <f>P$11*'Component percentages'!$C$19</f>
        <v>823544510.19695926</v>
      </c>
      <c r="Q20" s="31">
        <f>Q$11*'Component percentages'!$C$19</f>
        <v>831077234.87490249</v>
      </c>
      <c r="R20" s="31">
        <f>R$11*'Component percentages'!$C$19</f>
        <v>838536369.84093118</v>
      </c>
      <c r="S20" s="31">
        <f>S$11*'Component percentages'!$C$19</f>
        <v>845921915.09504497</v>
      </c>
      <c r="T20" s="31">
        <f>T$11*'Component percentages'!$C$19</f>
        <v>853231826.47857964</v>
      </c>
      <c r="U20" s="31">
        <f>U$11*'Component percentages'!$C$19</f>
        <v>860466103.99153543</v>
      </c>
      <c r="V20" s="31">
        <f>V$11*'Component percentages'!$C$19</f>
        <v>867634968.42723334</v>
      </c>
      <c r="W20" s="31">
        <f>W$11*'Component percentages'!$C$19</f>
        <v>874740463.94433796</v>
      </c>
      <c r="X20" s="31">
        <f>X$11*'Component percentages'!$C$19</f>
        <v>881794855.49483538</v>
      </c>
      <c r="Y20" s="31">
        <f>Y$11*'Component percentages'!$C$19</f>
        <v>888808363.87204671</v>
      </c>
      <c r="Z20" s="31">
        <f>Z$11*'Component percentages'!$C$19</f>
        <v>895785077.39330065</v>
      </c>
      <c r="AA20" s="31">
        <f>AA$11*'Component percentages'!$C$19</f>
        <v>902741349.3279115</v>
      </c>
      <c r="AB20" s="31">
        <f>AB$11*'Component percentages'!$C$19</f>
        <v>909679223.8345437</v>
      </c>
      <c r="AC20" s="31">
        <f>AC$11*'Component percentages'!$C$19</f>
        <v>916610965.865183</v>
      </c>
      <c r="AD20" s="31">
        <f>AD$11*'Component percentages'!$C$19</f>
        <v>923542707.89582241</v>
      </c>
      <c r="AE20" s="31">
        <f>AE$11*'Component percentages'!$C$19</f>
        <v>930476494.08512604</v>
      </c>
      <c r="AF20" s="31">
        <f>AF$11*'Component percentages'!$C$19</f>
        <v>937420501.06775117</v>
      </c>
      <c r="AG20" s="31">
        <f>AG$11*'Component percentages'!$C$19</f>
        <v>944374728.84369791</v>
      </c>
      <c r="AH20" s="31">
        <f>AH$11*'Component percentages'!$C$19</f>
        <v>951343265.73029459</v>
      </c>
      <c r="AI20" s="31">
        <f>AI$11*'Component percentages'!$C$19</f>
        <v>958328155.88620555</v>
      </c>
      <c r="AJ20" s="31">
        <f>AJ$11*'Component percentages'!$C$19</f>
        <v>965333487.62875962</v>
      </c>
      <c r="AK20" s="31">
        <f>AK$11*'Component percentages'!$C$19</f>
        <v>972355172.64062822</v>
      </c>
      <c r="AL20" s="31">
        <f>AL$11*'Component percentages'!$C$19</f>
        <v>979403431.71513259</v>
      </c>
      <c r="AM20" s="31">
        <f>AM$11*'Component percentages'!$C$19</f>
        <v>986476220.69360852</v>
      </c>
    </row>
    <row r="21" spans="2:39" x14ac:dyDescent="0.35">
      <c r="B21" s="7" t="s">
        <v>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workbookViewId="0"/>
  </sheetViews>
  <sheetFormatPr defaultColWidth="10.90625" defaultRowHeight="14.5" x14ac:dyDescent="0.35"/>
  <cols>
    <col min="1" max="1" width="18.7265625" customWidth="1"/>
  </cols>
  <sheetData>
    <row r="1" spans="1:42" s="7" customFormat="1" x14ac:dyDescent="0.35">
      <c r="A1" s="7" t="s">
        <v>100</v>
      </c>
      <c r="B1" s="5" t="s">
        <v>51</v>
      </c>
      <c r="C1" s="5" t="s">
        <v>53</v>
      </c>
    </row>
    <row r="2" spans="1:42" s="7" customFormat="1" x14ac:dyDescent="0.35">
      <c r="A2" s="2" t="s">
        <v>0</v>
      </c>
      <c r="B2" s="8">
        <v>2010</v>
      </c>
      <c r="C2" s="8">
        <v>2011</v>
      </c>
      <c r="D2" s="8">
        <v>2012</v>
      </c>
      <c r="E2" s="8">
        <v>2013</v>
      </c>
      <c r="F2" s="8">
        <v>2014</v>
      </c>
      <c r="G2" s="8">
        <v>2015</v>
      </c>
      <c r="H2" s="8">
        <v>2016</v>
      </c>
      <c r="I2" s="8">
        <v>2017</v>
      </c>
      <c r="J2" s="8">
        <v>2018</v>
      </c>
      <c r="K2" s="8">
        <v>2019</v>
      </c>
      <c r="L2" s="8">
        <v>2020</v>
      </c>
      <c r="M2" s="8">
        <v>2021</v>
      </c>
      <c r="N2" s="8">
        <v>2022</v>
      </c>
      <c r="O2" s="8">
        <v>2023</v>
      </c>
      <c r="P2" s="8">
        <v>2024</v>
      </c>
      <c r="Q2" s="8">
        <v>2025</v>
      </c>
      <c r="R2" s="8">
        <v>2026</v>
      </c>
      <c r="S2" s="8">
        <v>2027</v>
      </c>
      <c r="T2" s="8">
        <v>2028</v>
      </c>
      <c r="U2" s="8">
        <v>2029</v>
      </c>
      <c r="V2" s="8">
        <v>2030</v>
      </c>
      <c r="W2" s="8">
        <v>2031</v>
      </c>
      <c r="X2" s="8">
        <v>2032</v>
      </c>
      <c r="Y2" s="8">
        <v>2033</v>
      </c>
      <c r="Z2" s="8">
        <v>2034</v>
      </c>
      <c r="AA2" s="8">
        <v>2035</v>
      </c>
      <c r="AB2" s="8">
        <v>2036</v>
      </c>
      <c r="AC2" s="8">
        <v>2037</v>
      </c>
      <c r="AD2" s="8">
        <v>2038</v>
      </c>
      <c r="AE2" s="8">
        <v>2039</v>
      </c>
      <c r="AF2" s="8">
        <v>2040</v>
      </c>
      <c r="AG2" s="8">
        <v>2041</v>
      </c>
      <c r="AH2" s="8">
        <v>2042</v>
      </c>
      <c r="AI2" s="8">
        <v>2043</v>
      </c>
      <c r="AJ2" s="8">
        <v>2044</v>
      </c>
      <c r="AK2" s="8">
        <v>2045</v>
      </c>
      <c r="AL2" s="8">
        <v>2046</v>
      </c>
      <c r="AM2" s="8">
        <v>2047</v>
      </c>
      <c r="AN2" s="8">
        <v>2048</v>
      </c>
      <c r="AO2" s="8">
        <v>2049</v>
      </c>
      <c r="AP2" s="8">
        <v>2050</v>
      </c>
    </row>
    <row r="3" spans="1:42" s="7" customFormat="1" x14ac:dyDescent="0.35">
      <c r="A3" s="2" t="s">
        <v>50</v>
      </c>
      <c r="B3" s="7">
        <v>33739900</v>
      </c>
      <c r="C3" s="7">
        <v>34138200</v>
      </c>
      <c r="D3" s="7">
        <v>34532200</v>
      </c>
      <c r="E3" s="7">
        <v>34921900</v>
      </c>
      <c r="F3" s="7">
        <v>35317500</v>
      </c>
      <c r="G3" s="7">
        <v>35711700</v>
      </c>
      <c r="H3" s="7">
        <v>36103900</v>
      </c>
      <c r="I3" s="7">
        <v>36493800</v>
      </c>
      <c r="J3" s="7">
        <v>36881000</v>
      </c>
      <c r="K3" s="7">
        <v>37264800</v>
      </c>
      <c r="L3" s="7">
        <v>37644600</v>
      </c>
      <c r="M3" s="7">
        <v>38025100</v>
      </c>
      <c r="N3" s="7">
        <v>38405500</v>
      </c>
      <c r="O3" s="7">
        <v>38785500</v>
      </c>
      <c r="P3" s="7">
        <v>39164300</v>
      </c>
      <c r="Q3" s="7">
        <v>39541300</v>
      </c>
      <c r="R3" s="7">
        <v>39915900</v>
      </c>
      <c r="S3" s="7">
        <v>40287700</v>
      </c>
      <c r="T3" s="7">
        <v>40656200</v>
      </c>
      <c r="U3" s="7">
        <v>41021100</v>
      </c>
      <c r="V3" s="7">
        <v>41382400</v>
      </c>
      <c r="W3" s="7">
        <v>41740000</v>
      </c>
      <c r="X3" s="7">
        <v>42093900</v>
      </c>
      <c r="Y3" s="7">
        <v>42444600</v>
      </c>
      <c r="Z3" s="7">
        <v>42792200</v>
      </c>
      <c r="AA3" s="7">
        <v>43137300</v>
      </c>
      <c r="AB3" s="7">
        <v>43480400</v>
      </c>
      <c r="AC3" s="7">
        <v>43821700</v>
      </c>
      <c r="AD3" s="7">
        <v>44162000</v>
      </c>
      <c r="AE3" s="7">
        <v>44501400</v>
      </c>
      <c r="AF3" s="7">
        <v>44840500</v>
      </c>
      <c r="AG3" s="7">
        <v>45179600</v>
      </c>
      <c r="AH3" s="7">
        <v>45518800</v>
      </c>
      <c r="AI3" s="7">
        <v>45858500</v>
      </c>
      <c r="AJ3" s="7">
        <v>46198700</v>
      </c>
      <c r="AK3" s="7">
        <v>46539600</v>
      </c>
      <c r="AL3" s="7">
        <v>46881300</v>
      </c>
      <c r="AM3" s="7">
        <v>47224000</v>
      </c>
      <c r="AN3" s="7">
        <v>47567500</v>
      </c>
      <c r="AO3" s="7">
        <v>47912300</v>
      </c>
      <c r="AP3" s="7">
        <v>48258300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/>
  </sheetViews>
  <sheetFormatPr defaultColWidth="10.90625" defaultRowHeight="14.5" x14ac:dyDescent="0.35"/>
  <cols>
    <col min="1" max="1" width="21.36328125" customWidth="1"/>
    <col min="2" max="2" width="21" customWidth="1"/>
  </cols>
  <sheetData>
    <row r="1" spans="1:3" s="7" customFormat="1" x14ac:dyDescent="0.35">
      <c r="A1" s="7" t="s">
        <v>100</v>
      </c>
      <c r="B1" s="1" t="s">
        <v>59</v>
      </c>
    </row>
    <row r="2" spans="1:3" s="7" customFormat="1" x14ac:dyDescent="0.35">
      <c r="B2" s="1" t="s">
        <v>60</v>
      </c>
    </row>
    <row r="3" spans="1:3" s="7" customFormat="1" x14ac:dyDescent="0.35">
      <c r="B3" s="1" t="s">
        <v>61</v>
      </c>
    </row>
    <row r="4" spans="1:3" s="7" customFormat="1" x14ac:dyDescent="0.35">
      <c r="B4" s="18" t="s">
        <v>55</v>
      </c>
    </row>
    <row r="5" spans="1:3" s="7" customFormat="1" x14ac:dyDescent="0.35">
      <c r="B5" s="18">
        <v>2015</v>
      </c>
    </row>
    <row r="6" spans="1:3" s="7" customFormat="1" x14ac:dyDescent="0.35"/>
    <row r="7" spans="1:3" s="7" customFormat="1" x14ac:dyDescent="0.35">
      <c r="A7" s="7" t="s">
        <v>107</v>
      </c>
    </row>
    <row r="8" spans="1:3" s="7" customFormat="1" x14ac:dyDescent="0.35">
      <c r="A8" s="7" t="s">
        <v>108</v>
      </c>
    </row>
    <row r="9" spans="1:3" s="7" customFormat="1" x14ac:dyDescent="0.35">
      <c r="A9" s="7" t="s">
        <v>109</v>
      </c>
    </row>
    <row r="10" spans="1:3" s="7" customFormat="1" x14ac:dyDescent="0.35">
      <c r="A10" s="7" t="s">
        <v>110</v>
      </c>
    </row>
    <row r="11" spans="1:3" s="7" customFormat="1" x14ac:dyDescent="0.35">
      <c r="A11" s="7" t="s">
        <v>3</v>
      </c>
      <c r="B11" s="65">
        <f>'NRC NEUD Residential E Use'!AB13/SUM('NRC NEUD Residential E Use'!AB13,'NRC NEUD Residential E Use'!AB19)</f>
        <v>0.9792616101989764</v>
      </c>
    </row>
    <row r="12" spans="1:3" s="7" customFormat="1" x14ac:dyDescent="0.35">
      <c r="A12" s="7" t="s">
        <v>4</v>
      </c>
      <c r="B12" s="65">
        <f>'NRC NEUD Residential E Use'!AB19/SUM('NRC NEUD Residential E Use'!AB19,'NRC NEUD Residential E Use'!AB13)</f>
        <v>2.0738389801023525E-2</v>
      </c>
    </row>
    <row r="13" spans="1:3" s="7" customFormat="1" x14ac:dyDescent="0.35"/>
    <row r="14" spans="1:3" s="7" customFormat="1" x14ac:dyDescent="0.35">
      <c r="A14" s="2" t="s">
        <v>62</v>
      </c>
      <c r="B14" s="2" t="s">
        <v>63</v>
      </c>
      <c r="C14" s="2" t="s">
        <v>65</v>
      </c>
    </row>
    <row r="15" spans="1:3" s="7" customFormat="1" x14ac:dyDescent="0.35">
      <c r="A15" s="7" t="s">
        <v>3</v>
      </c>
      <c r="B15" s="7" t="s">
        <v>56</v>
      </c>
      <c r="C15" s="65">
        <f>4.4*B11/100</f>
        <v>4.3087510848754972E-2</v>
      </c>
    </row>
    <row r="16" spans="1:3" s="7" customFormat="1" x14ac:dyDescent="0.35">
      <c r="A16" s="7" t="s">
        <v>4</v>
      </c>
      <c r="B16" s="7" t="s">
        <v>56</v>
      </c>
      <c r="C16" s="65">
        <f>4.4*B12/100</f>
        <v>9.1248915124503521E-4</v>
      </c>
    </row>
    <row r="17" spans="1:4" s="7" customFormat="1" x14ac:dyDescent="0.35">
      <c r="A17" s="7" t="s">
        <v>5</v>
      </c>
      <c r="B17" s="7" t="s">
        <v>58</v>
      </c>
      <c r="C17" s="7">
        <f>(15+2.2+4.1+0.4)/100</f>
        <v>0.21699999999999997</v>
      </c>
    </row>
    <row r="18" spans="1:4" s="7" customFormat="1" x14ac:dyDescent="0.35">
      <c r="A18" s="7" t="s">
        <v>6</v>
      </c>
      <c r="B18" s="7" t="s">
        <v>6</v>
      </c>
      <c r="C18" s="7">
        <f>1.2/100</f>
        <v>1.2E-2</v>
      </c>
    </row>
    <row r="19" spans="1:4" s="7" customFormat="1" x14ac:dyDescent="0.35">
      <c r="A19" s="7" t="s">
        <v>7</v>
      </c>
      <c r="B19" s="7" t="s">
        <v>57</v>
      </c>
      <c r="C19" s="7">
        <f>1.5/100</f>
        <v>1.4999999999999999E-2</v>
      </c>
    </row>
    <row r="20" spans="1:4" s="7" customFormat="1" x14ac:dyDescent="0.35">
      <c r="A20" s="7" t="s">
        <v>64</v>
      </c>
    </row>
    <row r="21" spans="1:4" s="7" customFormat="1" x14ac:dyDescent="0.35">
      <c r="A21"/>
      <c r="B21"/>
      <c r="C21"/>
      <c r="D21"/>
    </row>
    <row r="22" spans="1:4" s="7" customFormat="1" x14ac:dyDescent="0.35">
      <c r="A22"/>
      <c r="B22"/>
      <c r="C22"/>
      <c r="D22"/>
    </row>
    <row r="23" spans="1:4" s="7" customFormat="1" x14ac:dyDescent="0.35">
      <c r="A23"/>
      <c r="B23"/>
      <c r="C23"/>
      <c r="D23"/>
    </row>
    <row r="24" spans="1:4" s="7" customFormat="1" x14ac:dyDescent="0.35">
      <c r="A24"/>
      <c r="B24"/>
      <c r="C24"/>
      <c r="D24"/>
    </row>
    <row r="25" spans="1:4" s="7" customFormat="1" x14ac:dyDescent="0.35">
      <c r="A25"/>
      <c r="B25"/>
      <c r="C25"/>
      <c r="D25"/>
    </row>
    <row r="26" spans="1:4" s="7" customFormat="1" x14ac:dyDescent="0.35">
      <c r="A26"/>
      <c r="B26"/>
      <c r="C26"/>
      <c r="D26"/>
    </row>
    <row r="27" spans="1:4" s="7" customFormat="1" x14ac:dyDescent="0.35">
      <c r="A27"/>
      <c r="B27"/>
      <c r="C27"/>
      <c r="D27"/>
    </row>
    <row r="28" spans="1:4" s="7" customFormat="1" x14ac:dyDescent="0.35">
      <c r="A28"/>
      <c r="B28"/>
      <c r="C28"/>
      <c r="D28"/>
    </row>
    <row r="29" spans="1:4" s="7" customFormat="1" x14ac:dyDescent="0.35">
      <c r="A29"/>
      <c r="B29"/>
      <c r="C29"/>
      <c r="D29"/>
    </row>
    <row r="30" spans="1:4" s="7" customFormat="1" x14ac:dyDescent="0.35">
      <c r="A30"/>
      <c r="B30"/>
      <c r="C30"/>
      <c r="D30"/>
    </row>
    <row r="31" spans="1:4" s="7" customFormat="1" x14ac:dyDescent="0.35">
      <c r="A31"/>
      <c r="B31"/>
      <c r="C31"/>
      <c r="D31"/>
    </row>
    <row r="32" spans="1:4" s="7" customFormat="1" x14ac:dyDescent="0.35">
      <c r="A32"/>
      <c r="B32"/>
      <c r="C32"/>
      <c r="D32"/>
    </row>
    <row r="33" spans="1:4" s="7" customFormat="1" x14ac:dyDescent="0.35">
      <c r="A33"/>
      <c r="B33"/>
      <c r="C33"/>
      <c r="D3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ColWidth="10.81640625" defaultRowHeight="15.5" x14ac:dyDescent="0.35"/>
  <cols>
    <col min="1" max="1" width="61.81640625" style="21" bestFit="1" customWidth="1"/>
    <col min="2" max="2" width="21.36328125" style="21" customWidth="1"/>
    <col min="3" max="3" width="12" style="21" bestFit="1" customWidth="1"/>
    <col min="4" max="4" width="17.81640625" style="21" customWidth="1"/>
    <col min="5" max="5" width="10.81640625" style="21"/>
    <col min="6" max="6" width="17.36328125" style="21" customWidth="1"/>
    <col min="7" max="16384" width="10.81640625" style="21"/>
  </cols>
  <sheetData>
    <row r="1" spans="1:6" x14ac:dyDescent="0.35">
      <c r="A1" s="19" t="s">
        <v>83</v>
      </c>
      <c r="B1" s="19" t="s">
        <v>66</v>
      </c>
      <c r="C1" s="20"/>
      <c r="D1" s="20"/>
      <c r="E1" s="20"/>
      <c r="F1" s="20"/>
    </row>
    <row r="2" spans="1:6" x14ac:dyDescent="0.35">
      <c r="A2" s="20"/>
      <c r="B2" s="32">
        <v>2011</v>
      </c>
      <c r="C2" s="32"/>
      <c r="D2" s="32">
        <v>2016</v>
      </c>
      <c r="E2" s="32"/>
      <c r="F2" s="19" t="s">
        <v>84</v>
      </c>
    </row>
    <row r="3" spans="1:6" x14ac:dyDescent="0.35">
      <c r="A3" s="20"/>
      <c r="B3" s="20" t="s">
        <v>85</v>
      </c>
      <c r="C3" s="20" t="s">
        <v>86</v>
      </c>
      <c r="D3" s="20" t="s">
        <v>85</v>
      </c>
      <c r="E3" s="20" t="s">
        <v>86</v>
      </c>
      <c r="F3" s="20"/>
    </row>
    <row r="4" spans="1:6" x14ac:dyDescent="0.35">
      <c r="A4" s="20" t="s">
        <v>87</v>
      </c>
      <c r="B4" s="22">
        <v>6329414</v>
      </c>
      <c r="C4" s="20">
        <v>18.899999999999999</v>
      </c>
      <c r="D4" s="22">
        <v>6575373</v>
      </c>
      <c r="E4" s="20">
        <v>18.7</v>
      </c>
      <c r="F4" s="22">
        <v>245959</v>
      </c>
    </row>
    <row r="5" spans="1:6" x14ac:dyDescent="0.35">
      <c r="A5" s="20" t="s">
        <v>88</v>
      </c>
      <c r="B5" s="22">
        <v>4144723</v>
      </c>
      <c r="C5" s="20">
        <v>12.4</v>
      </c>
      <c r="D5" s="22">
        <v>4458766</v>
      </c>
      <c r="E5" s="20">
        <v>12.7</v>
      </c>
      <c r="F5" s="22">
        <v>314043</v>
      </c>
    </row>
    <row r="6" spans="1:6" x14ac:dyDescent="0.35">
      <c r="A6" s="20" t="s">
        <v>89</v>
      </c>
      <c r="B6" s="22">
        <v>2926734</v>
      </c>
      <c r="C6" s="20">
        <v>8.6999999999999993</v>
      </c>
      <c r="D6" s="22">
        <v>3179294</v>
      </c>
      <c r="E6" s="20">
        <v>9</v>
      </c>
      <c r="F6" s="22">
        <v>252560</v>
      </c>
    </row>
    <row r="7" spans="1:6" x14ac:dyDescent="0.35">
      <c r="A7" s="20" t="s">
        <v>90</v>
      </c>
      <c r="B7" s="22">
        <v>20075817</v>
      </c>
      <c r="C7" s="20">
        <v>60</v>
      </c>
      <c r="D7" s="22">
        <v>20938295</v>
      </c>
      <c r="E7" s="20">
        <v>59.6</v>
      </c>
      <c r="F7" s="22">
        <v>862478</v>
      </c>
    </row>
    <row r="8" spans="1:6" x14ac:dyDescent="0.35">
      <c r="A8" s="19" t="s">
        <v>91</v>
      </c>
      <c r="B8" s="23">
        <v>33476688</v>
      </c>
      <c r="C8" s="19">
        <v>100</v>
      </c>
      <c r="D8" s="23">
        <v>35151728</v>
      </c>
      <c r="E8" s="19">
        <v>100</v>
      </c>
      <c r="F8" s="23">
        <v>1675040</v>
      </c>
    </row>
    <row r="9" spans="1:6" x14ac:dyDescent="0.35">
      <c r="A9" s="20"/>
      <c r="B9" s="20"/>
      <c r="C9" s="20"/>
      <c r="D9" s="20"/>
      <c r="E9" s="20"/>
      <c r="F9" s="20"/>
    </row>
    <row r="10" spans="1:6" x14ac:dyDescent="0.35">
      <c r="A10" s="20"/>
      <c r="B10" s="20"/>
      <c r="C10" s="24" t="s">
        <v>92</v>
      </c>
      <c r="D10" s="25">
        <f>SUM(D5:D7)</f>
        <v>28576355</v>
      </c>
      <c r="E10" s="24">
        <f>D10/D8</f>
        <v>0.81294310766173428</v>
      </c>
      <c r="F10" s="20"/>
    </row>
    <row r="11" spans="1:6" x14ac:dyDescent="0.35">
      <c r="A11" s="20"/>
      <c r="B11" s="20"/>
      <c r="C11" s="24" t="s">
        <v>93</v>
      </c>
      <c r="D11" s="25"/>
      <c r="E11" s="24">
        <f>1-E10</f>
        <v>0.18705689233826572</v>
      </c>
      <c r="F11" s="20"/>
    </row>
    <row r="12" spans="1:6" x14ac:dyDescent="0.35">
      <c r="A12" s="20"/>
      <c r="B12" s="20"/>
      <c r="C12" s="20"/>
      <c r="D12" s="20"/>
      <c r="E12" s="20"/>
      <c r="F12" s="20"/>
    </row>
    <row r="13" spans="1:6" x14ac:dyDescent="0.35">
      <c r="A13" s="19" t="s">
        <v>94</v>
      </c>
      <c r="B13" s="20"/>
      <c r="C13" s="20"/>
      <c r="D13" s="20"/>
      <c r="E13" s="20"/>
      <c r="F13" s="20"/>
    </row>
    <row r="14" spans="1:6" x14ac:dyDescent="0.35">
      <c r="A14" s="26" t="s">
        <v>95</v>
      </c>
    </row>
    <row r="15" spans="1:6" x14ac:dyDescent="0.35">
      <c r="A15" s="26" t="s">
        <v>96</v>
      </c>
    </row>
    <row r="16" spans="1:6" x14ac:dyDescent="0.35">
      <c r="A16" s="20" t="s">
        <v>97</v>
      </c>
    </row>
  </sheetData>
  <mergeCells count="2">
    <mergeCell ref="B2:C2"/>
    <mergeCell ref="D2:E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9"/>
  <sheetViews>
    <sheetView zoomScaleNormal="100" workbookViewId="0"/>
  </sheetViews>
  <sheetFormatPr defaultRowHeight="14.5" x14ac:dyDescent="0.35"/>
  <cols>
    <col min="1" max="1" width="2.26953125" style="34" customWidth="1"/>
    <col min="2" max="2" width="42" style="34" customWidth="1"/>
    <col min="3" max="12" width="11.54296875" style="34" customWidth="1"/>
    <col min="13" max="26" width="9.81640625" style="34" customWidth="1"/>
    <col min="27" max="28" width="9.1796875" style="34" customWidth="1"/>
    <col min="29" max="29" width="14" style="36" customWidth="1"/>
    <col min="30" max="16384" width="8.7265625" style="7"/>
  </cols>
  <sheetData>
    <row r="1" spans="1:29" ht="15.5" x14ac:dyDescent="0.35">
      <c r="A1" s="33" t="s">
        <v>111</v>
      </c>
      <c r="K1" s="35"/>
      <c r="L1" s="35"/>
      <c r="M1" s="35"/>
      <c r="N1" s="35"/>
      <c r="O1" s="35"/>
      <c r="P1" s="35"/>
      <c r="Q1" s="35"/>
      <c r="R1" s="35"/>
      <c r="S1" s="35"/>
      <c r="T1" s="36"/>
      <c r="U1" s="36"/>
      <c r="V1" s="36"/>
      <c r="W1" s="36"/>
      <c r="X1" s="36"/>
      <c r="Y1" s="36"/>
      <c r="Z1" s="36"/>
      <c r="AC1" s="34"/>
    </row>
    <row r="2" spans="1:29" x14ac:dyDescent="0.35"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C2" s="34"/>
    </row>
    <row r="3" spans="1:29" x14ac:dyDescent="0.35"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9" ht="45" customHeight="1" thickBot="1" x14ac:dyDescent="0.4">
      <c r="C4" s="38">
        <v>1990</v>
      </c>
      <c r="D4" s="38">
        <v>1991</v>
      </c>
      <c r="E4" s="38">
        <v>1992</v>
      </c>
      <c r="F4" s="38">
        <v>1993</v>
      </c>
      <c r="G4" s="38">
        <v>1994</v>
      </c>
      <c r="H4" s="38">
        <v>1995</v>
      </c>
      <c r="I4" s="38">
        <v>1996</v>
      </c>
      <c r="J4" s="38">
        <v>1997</v>
      </c>
      <c r="K4" s="38">
        <v>1998</v>
      </c>
      <c r="L4" s="38">
        <v>1999</v>
      </c>
      <c r="M4" s="38">
        <v>2000</v>
      </c>
      <c r="N4" s="38">
        <v>2001</v>
      </c>
      <c r="O4" s="38">
        <v>2002</v>
      </c>
      <c r="P4" s="38">
        <v>2003</v>
      </c>
      <c r="Q4" s="38">
        <v>2004</v>
      </c>
      <c r="R4" s="38">
        <v>2005</v>
      </c>
      <c r="S4" s="38">
        <v>2006</v>
      </c>
      <c r="T4" s="38">
        <v>2007</v>
      </c>
      <c r="U4" s="38">
        <v>2008</v>
      </c>
      <c r="V4" s="38">
        <v>2009</v>
      </c>
      <c r="W4" s="38">
        <v>2010</v>
      </c>
      <c r="X4" s="38">
        <v>2011</v>
      </c>
      <c r="Y4" s="38">
        <v>2012</v>
      </c>
      <c r="Z4" s="38">
        <v>2013</v>
      </c>
      <c r="AA4" s="38">
        <v>2014</v>
      </c>
      <c r="AB4" s="38">
        <v>2015</v>
      </c>
      <c r="AC4" s="39" t="s">
        <v>112</v>
      </c>
    </row>
    <row r="5" spans="1:29" ht="16" thickTop="1" x14ac:dyDescent="0.35">
      <c r="B5" s="40" t="s">
        <v>113</v>
      </c>
      <c r="C5" s="41">
        <v>1424.546</v>
      </c>
      <c r="D5" s="41">
        <v>1400.54</v>
      </c>
      <c r="E5" s="41">
        <v>1424.357</v>
      </c>
      <c r="F5" s="41">
        <v>1474.367</v>
      </c>
      <c r="G5" s="41">
        <v>1508.51</v>
      </c>
      <c r="H5" s="41">
        <v>1468.316</v>
      </c>
      <c r="I5" s="41">
        <v>1546.05</v>
      </c>
      <c r="J5" s="41">
        <v>1493.4079999999999</v>
      </c>
      <c r="K5" s="41">
        <v>1393.921</v>
      </c>
      <c r="L5" s="41">
        <v>1435.204</v>
      </c>
      <c r="M5" s="41">
        <v>1491.1179999999999</v>
      </c>
      <c r="N5" s="41">
        <v>1432.9010000000001</v>
      </c>
      <c r="O5" s="41">
        <v>1504.2439999999999</v>
      </c>
      <c r="P5" s="41">
        <v>1514.53</v>
      </c>
      <c r="Q5" s="41">
        <v>1514.954</v>
      </c>
      <c r="R5" s="41">
        <v>1495.2439999999999</v>
      </c>
      <c r="S5" s="41">
        <v>1442.3689999999999</v>
      </c>
      <c r="T5" s="41">
        <v>1561.5160000000001</v>
      </c>
      <c r="U5" s="41">
        <v>1565.826</v>
      </c>
      <c r="V5" s="41">
        <v>1528.8510000000001</v>
      </c>
      <c r="W5" s="41">
        <v>1487.0239999999999</v>
      </c>
      <c r="X5" s="41">
        <v>1574.0239999999999</v>
      </c>
      <c r="Y5" s="41">
        <v>1508.1759999999999</v>
      </c>
      <c r="Z5" s="41">
        <v>1571.9559999999999</v>
      </c>
      <c r="AA5" s="41">
        <v>1608.6590000000001</v>
      </c>
      <c r="AB5" s="41">
        <v>1543.9860000000001</v>
      </c>
      <c r="AC5" s="42">
        <v>8.3844256345530388E-2</v>
      </c>
    </row>
    <row r="6" spans="1:29" ht="15.5" x14ac:dyDescent="0.35">
      <c r="B6" s="43" t="s">
        <v>114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</row>
    <row r="7" spans="1:29" x14ac:dyDescent="0.35">
      <c r="B7" s="46" t="s">
        <v>115</v>
      </c>
      <c r="C7" s="44">
        <v>467.392</v>
      </c>
      <c r="D7" s="44">
        <v>465.78399999999999</v>
      </c>
      <c r="E7" s="44">
        <v>476.04300000000001</v>
      </c>
      <c r="F7" s="44">
        <v>476.67200000000003</v>
      </c>
      <c r="G7" s="44">
        <v>478.375</v>
      </c>
      <c r="H7" s="44">
        <v>473.798</v>
      </c>
      <c r="I7" s="44">
        <v>486.88099999999997</v>
      </c>
      <c r="J7" s="44">
        <v>484.137</v>
      </c>
      <c r="K7" s="44">
        <v>465.52300000000002</v>
      </c>
      <c r="L7" s="44">
        <v>479.77699999999999</v>
      </c>
      <c r="M7" s="44">
        <v>497.577</v>
      </c>
      <c r="N7" s="44">
        <v>504.786</v>
      </c>
      <c r="O7" s="44">
        <v>517.428</v>
      </c>
      <c r="P7" s="44">
        <v>532.76</v>
      </c>
      <c r="Q7" s="44">
        <v>543.52700000000004</v>
      </c>
      <c r="R7" s="44">
        <v>543.55200000000002</v>
      </c>
      <c r="S7" s="44">
        <v>530.35299999999995</v>
      </c>
      <c r="T7" s="44">
        <v>568.23599999999999</v>
      </c>
      <c r="U7" s="44">
        <v>576.16800000000001</v>
      </c>
      <c r="V7" s="44">
        <v>580.70000000000005</v>
      </c>
      <c r="W7" s="44">
        <v>578.35</v>
      </c>
      <c r="X7" s="44">
        <v>598.67899999999997</v>
      </c>
      <c r="Y7" s="44">
        <v>593.89400000000001</v>
      </c>
      <c r="Z7" s="44">
        <v>620.00800000000004</v>
      </c>
      <c r="AA7" s="44">
        <v>632.077</v>
      </c>
      <c r="AB7" s="44">
        <v>608.45799999999997</v>
      </c>
      <c r="AC7" s="45">
        <v>0.30181517869368757</v>
      </c>
    </row>
    <row r="8" spans="1:29" x14ac:dyDescent="0.35">
      <c r="B8" s="46" t="s">
        <v>116</v>
      </c>
      <c r="C8" s="44">
        <v>528.41200000000003</v>
      </c>
      <c r="D8" s="44">
        <v>531.85</v>
      </c>
      <c r="E8" s="44">
        <v>553.31799999999998</v>
      </c>
      <c r="F8" s="44">
        <v>593.48599999999999</v>
      </c>
      <c r="G8" s="44">
        <v>631.47400000000005</v>
      </c>
      <c r="H8" s="44">
        <v>630.48400000000004</v>
      </c>
      <c r="I8" s="44">
        <v>677.69600000000003</v>
      </c>
      <c r="J8" s="44">
        <v>648.05999999999995</v>
      </c>
      <c r="K8" s="44">
        <v>576.11400000000003</v>
      </c>
      <c r="L8" s="44">
        <v>608.13599999999997</v>
      </c>
      <c r="M8" s="44">
        <v>646.00599999999997</v>
      </c>
      <c r="N8" s="44">
        <v>600.49599999999998</v>
      </c>
      <c r="O8" s="44">
        <v>640.20699999999999</v>
      </c>
      <c r="P8" s="44">
        <v>670.18</v>
      </c>
      <c r="Q8" s="44">
        <v>651.07899999999995</v>
      </c>
      <c r="R8" s="44">
        <v>646.60199999999998</v>
      </c>
      <c r="S8" s="44">
        <v>618.72900000000004</v>
      </c>
      <c r="T8" s="44">
        <v>686.08500000000004</v>
      </c>
      <c r="U8" s="44">
        <v>691.74900000000002</v>
      </c>
      <c r="V8" s="44">
        <v>660.38499999999999</v>
      </c>
      <c r="W8" s="44">
        <v>615.18299999999999</v>
      </c>
      <c r="X8" s="44">
        <v>682.21100000000001</v>
      </c>
      <c r="Y8" s="44">
        <v>632.14300000000003</v>
      </c>
      <c r="Z8" s="44">
        <v>685.60299999999995</v>
      </c>
      <c r="AA8" s="44">
        <v>732.27200000000005</v>
      </c>
      <c r="AB8" s="44">
        <v>689.77099999999996</v>
      </c>
      <c r="AC8" s="45">
        <v>0.30536588873833281</v>
      </c>
    </row>
    <row r="9" spans="1:29" x14ac:dyDescent="0.35">
      <c r="B9" s="46" t="s">
        <v>117</v>
      </c>
      <c r="C9" s="44">
        <v>186.364</v>
      </c>
      <c r="D9" s="44">
        <v>162.251</v>
      </c>
      <c r="E9" s="44">
        <v>166.54499999999999</v>
      </c>
      <c r="F9" s="44">
        <v>172.53</v>
      </c>
      <c r="G9" s="44">
        <v>163.02500000000001</v>
      </c>
      <c r="H9" s="44">
        <v>137.53399999999999</v>
      </c>
      <c r="I9" s="44">
        <v>157.49700000000001</v>
      </c>
      <c r="J9" s="44">
        <v>145.81800000000001</v>
      </c>
      <c r="K9" s="44">
        <v>124.905</v>
      </c>
      <c r="L9" s="44">
        <v>130.57</v>
      </c>
      <c r="M9" s="44">
        <v>135.72</v>
      </c>
      <c r="N9" s="44">
        <v>128.77699999999999</v>
      </c>
      <c r="O9" s="44">
        <v>131.017</v>
      </c>
      <c r="P9" s="44">
        <v>122.79</v>
      </c>
      <c r="Q9" s="44">
        <v>135.03299999999999</v>
      </c>
      <c r="R9" s="44">
        <v>125.83499999999999</v>
      </c>
      <c r="S9" s="44">
        <v>116.801</v>
      </c>
      <c r="T9" s="44">
        <v>128.089</v>
      </c>
      <c r="U9" s="44">
        <v>114.74</v>
      </c>
      <c r="V9" s="44">
        <v>111.446</v>
      </c>
      <c r="W9" s="44">
        <v>104.91500000000001</v>
      </c>
      <c r="X9" s="44">
        <v>101.233</v>
      </c>
      <c r="Y9" s="44">
        <v>85.972999999999999</v>
      </c>
      <c r="Z9" s="44">
        <v>75.988</v>
      </c>
      <c r="AA9" s="44">
        <v>72.510999999999996</v>
      </c>
      <c r="AB9" s="44">
        <v>69.447999999999993</v>
      </c>
      <c r="AC9" s="45">
        <v>-0.62735292223820061</v>
      </c>
    </row>
    <row r="10" spans="1:29" ht="15.5" x14ac:dyDescent="0.35">
      <c r="B10" s="46" t="s">
        <v>118</v>
      </c>
      <c r="C10" s="44">
        <v>21.878</v>
      </c>
      <c r="D10" s="44">
        <v>23.254999999999999</v>
      </c>
      <c r="E10" s="44">
        <v>20.350999999999999</v>
      </c>
      <c r="F10" s="44">
        <v>13.978999999999999</v>
      </c>
      <c r="G10" s="44">
        <v>13.836</v>
      </c>
      <c r="H10" s="44">
        <v>14.9</v>
      </c>
      <c r="I10" s="44">
        <v>14.676</v>
      </c>
      <c r="J10" s="44">
        <v>14.493</v>
      </c>
      <c r="K10" s="44">
        <v>13.079000000000001</v>
      </c>
      <c r="L10" s="44">
        <v>11.321</v>
      </c>
      <c r="M10" s="44">
        <v>12.015000000000001</v>
      </c>
      <c r="N10" s="44">
        <v>12.842000000000001</v>
      </c>
      <c r="O10" s="44">
        <v>12.391999999999999</v>
      </c>
      <c r="P10" s="44">
        <v>12.4</v>
      </c>
      <c r="Q10" s="44">
        <v>12.015000000000001</v>
      </c>
      <c r="R10" s="44">
        <v>14.355</v>
      </c>
      <c r="S10" s="44">
        <v>14.986000000000001</v>
      </c>
      <c r="T10" s="44">
        <v>16.905999999999999</v>
      </c>
      <c r="U10" s="44">
        <v>18.068999999999999</v>
      </c>
      <c r="V10" s="44">
        <v>16.32</v>
      </c>
      <c r="W10" s="44">
        <v>17.475999999999999</v>
      </c>
      <c r="X10" s="44">
        <v>18.701000000000001</v>
      </c>
      <c r="Y10" s="44">
        <v>20.765999999999998</v>
      </c>
      <c r="Z10" s="44">
        <v>16.356999999999999</v>
      </c>
      <c r="AA10" s="44">
        <v>14.699</v>
      </c>
      <c r="AB10" s="44">
        <v>14.308999999999999</v>
      </c>
      <c r="AC10" s="45">
        <v>-0.34596398208245727</v>
      </c>
    </row>
    <row r="11" spans="1:29" x14ac:dyDescent="0.35">
      <c r="B11" s="46" t="s">
        <v>119</v>
      </c>
      <c r="C11" s="44">
        <v>220.5</v>
      </c>
      <c r="D11" s="44">
        <v>217.4</v>
      </c>
      <c r="E11" s="44">
        <v>208.1</v>
      </c>
      <c r="F11" s="44">
        <v>217.7</v>
      </c>
      <c r="G11" s="44">
        <v>221.8</v>
      </c>
      <c r="H11" s="44">
        <v>211.6</v>
      </c>
      <c r="I11" s="44">
        <v>209.3</v>
      </c>
      <c r="J11" s="44">
        <v>200.9</v>
      </c>
      <c r="K11" s="44">
        <v>214.3</v>
      </c>
      <c r="L11" s="44">
        <v>205.4</v>
      </c>
      <c r="M11" s="44">
        <v>199.8</v>
      </c>
      <c r="N11" s="44">
        <v>186</v>
      </c>
      <c r="O11" s="44">
        <v>203.2</v>
      </c>
      <c r="P11" s="44">
        <v>176.4</v>
      </c>
      <c r="Q11" s="44">
        <v>173.3</v>
      </c>
      <c r="R11" s="44">
        <v>164.9</v>
      </c>
      <c r="S11" s="44">
        <v>161.5</v>
      </c>
      <c r="T11" s="44">
        <v>162.19999999999999</v>
      </c>
      <c r="U11" s="44">
        <v>165.1</v>
      </c>
      <c r="V11" s="44">
        <v>160</v>
      </c>
      <c r="W11" s="44">
        <v>171.1</v>
      </c>
      <c r="X11" s="44">
        <v>173.2</v>
      </c>
      <c r="Y11" s="44">
        <v>175.4</v>
      </c>
      <c r="Z11" s="44">
        <v>174</v>
      </c>
      <c r="AA11" s="44">
        <v>157.1</v>
      </c>
      <c r="AB11" s="44">
        <v>162</v>
      </c>
      <c r="AC11" s="45">
        <v>-0.26530612244897955</v>
      </c>
    </row>
    <row r="12" spans="1:29" ht="15.5" x14ac:dyDescent="0.35">
      <c r="B12" s="43" t="s">
        <v>120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5"/>
    </row>
    <row r="13" spans="1:29" x14ac:dyDescent="0.35">
      <c r="B13" s="46" t="s">
        <v>121</v>
      </c>
      <c r="C13" s="44">
        <v>957.47161500000004</v>
      </c>
      <c r="D13" s="44">
        <v>937.93178699999999</v>
      </c>
      <c r="E13" s="44">
        <v>967.23219099999994</v>
      </c>
      <c r="F13" s="44">
        <v>1010.600104</v>
      </c>
      <c r="G13" s="44">
        <v>1028.860565</v>
      </c>
      <c r="H13" s="44">
        <v>989.38037499999996</v>
      </c>
      <c r="I13" s="44">
        <v>1067.0687559999999</v>
      </c>
      <c r="J13" s="44">
        <v>1006.629351</v>
      </c>
      <c r="K13" s="44">
        <v>898.858656</v>
      </c>
      <c r="L13" s="44">
        <v>930.02023099999997</v>
      </c>
      <c r="M13" s="44">
        <v>985.91706999999997</v>
      </c>
      <c r="N13" s="44">
        <v>909.04166399999997</v>
      </c>
      <c r="O13" s="44">
        <v>979.59511199999997</v>
      </c>
      <c r="P13" s="44">
        <v>983.90819299999998</v>
      </c>
      <c r="Q13" s="44">
        <v>976.62381600000003</v>
      </c>
      <c r="R13" s="44">
        <v>938.61619599999995</v>
      </c>
      <c r="S13" s="44">
        <v>881.60786599999994</v>
      </c>
      <c r="T13" s="44">
        <v>970.03763000000004</v>
      </c>
      <c r="U13" s="44">
        <v>974.37163299999997</v>
      </c>
      <c r="V13" s="44">
        <v>955.47727599999996</v>
      </c>
      <c r="W13" s="44">
        <v>905.91951200000005</v>
      </c>
      <c r="X13" s="44">
        <v>965.79406500000005</v>
      </c>
      <c r="Y13" s="44">
        <v>965.90394600000002</v>
      </c>
      <c r="Z13" s="44">
        <v>1058.6143629999999</v>
      </c>
      <c r="AA13" s="44">
        <v>1101.8604459999999</v>
      </c>
      <c r="AB13" s="44">
        <v>1046.7996049999999</v>
      </c>
      <c r="AC13" s="45">
        <v>9.3295705690449982E-2</v>
      </c>
    </row>
    <row r="14" spans="1:29" x14ac:dyDescent="0.35">
      <c r="B14" s="46" t="s">
        <v>122</v>
      </c>
      <c r="C14" s="44">
        <v>230.77636799999999</v>
      </c>
      <c r="D14" s="44">
        <v>226.47645399999999</v>
      </c>
      <c r="E14" s="44">
        <v>228.244573</v>
      </c>
      <c r="F14" s="44">
        <v>234.11921799999999</v>
      </c>
      <c r="G14" s="44">
        <v>247.38117199999999</v>
      </c>
      <c r="H14" s="44">
        <v>245.044749</v>
      </c>
      <c r="I14" s="44">
        <v>246.45484400000001</v>
      </c>
      <c r="J14" s="44">
        <v>252.621869</v>
      </c>
      <c r="K14" s="44">
        <v>253.748333</v>
      </c>
      <c r="L14" s="44">
        <v>259.23315400000001</v>
      </c>
      <c r="M14" s="44">
        <v>261.09022599999997</v>
      </c>
      <c r="N14" s="44">
        <v>264.44429400000001</v>
      </c>
      <c r="O14" s="44">
        <v>282.54614800000002</v>
      </c>
      <c r="P14" s="44">
        <v>301.987572</v>
      </c>
      <c r="Q14" s="44">
        <v>314.979782</v>
      </c>
      <c r="R14" s="44">
        <v>328.85930300000001</v>
      </c>
      <c r="S14" s="44">
        <v>339.90496899999999</v>
      </c>
      <c r="T14" s="44">
        <v>368.33934799999997</v>
      </c>
      <c r="U14" s="44">
        <v>375.010829</v>
      </c>
      <c r="V14" s="44">
        <v>358.25056699999999</v>
      </c>
      <c r="W14" s="44">
        <v>352.30563899999999</v>
      </c>
      <c r="X14" s="44">
        <v>376.88279199999999</v>
      </c>
      <c r="Y14" s="44">
        <v>327.14853399999998</v>
      </c>
      <c r="Z14" s="44">
        <v>315.83987200000001</v>
      </c>
      <c r="AA14" s="44">
        <v>315.04138799999998</v>
      </c>
      <c r="AB14" s="44">
        <v>304.646345</v>
      </c>
      <c r="AC14" s="45">
        <v>0.32009333382003824</v>
      </c>
    </row>
    <row r="15" spans="1:29" x14ac:dyDescent="0.35">
      <c r="B15" s="46" t="s">
        <v>123</v>
      </c>
      <c r="C15" s="44">
        <v>176.79410100000001</v>
      </c>
      <c r="D15" s="44">
        <v>173.290762</v>
      </c>
      <c r="E15" s="44">
        <v>174.99113600000001</v>
      </c>
      <c r="F15" s="44">
        <v>171.37789100000001</v>
      </c>
      <c r="G15" s="44">
        <v>172.89914300000001</v>
      </c>
      <c r="H15" s="44">
        <v>170.99280200000001</v>
      </c>
      <c r="I15" s="44">
        <v>171.74400600000001</v>
      </c>
      <c r="J15" s="44">
        <v>172.159076</v>
      </c>
      <c r="K15" s="44">
        <v>172.24861799999999</v>
      </c>
      <c r="L15" s="44">
        <v>172.84220400000001</v>
      </c>
      <c r="M15" s="44">
        <v>175.90840600000001</v>
      </c>
      <c r="N15" s="44">
        <v>180.40856199999999</v>
      </c>
      <c r="O15" s="44">
        <v>165.902804</v>
      </c>
      <c r="P15" s="44">
        <v>160.40568999999999</v>
      </c>
      <c r="Q15" s="44">
        <v>160.23369400000001</v>
      </c>
      <c r="R15" s="44">
        <v>155.14941999999999</v>
      </c>
      <c r="S15" s="44">
        <v>155.026374</v>
      </c>
      <c r="T15" s="44">
        <v>158.072487</v>
      </c>
      <c r="U15" s="44">
        <v>156.70811399999999</v>
      </c>
      <c r="V15" s="44">
        <v>157.559178</v>
      </c>
      <c r="W15" s="44">
        <v>159.30040399999999</v>
      </c>
      <c r="X15" s="44">
        <v>161.704521</v>
      </c>
      <c r="Y15" s="44">
        <v>146.96454700000001</v>
      </c>
      <c r="Z15" s="44">
        <v>140.40627599999999</v>
      </c>
      <c r="AA15" s="44">
        <v>137.814155</v>
      </c>
      <c r="AB15" s="44">
        <v>133.868359</v>
      </c>
      <c r="AC15" s="45">
        <v>-0.24280075951176683</v>
      </c>
    </row>
    <row r="16" spans="1:29" x14ac:dyDescent="0.35">
      <c r="A16" s="47"/>
      <c r="B16" s="48" t="s">
        <v>124</v>
      </c>
      <c r="C16" s="49">
        <v>148.51024699999999</v>
      </c>
      <c r="D16" s="49">
        <v>144.14330000000001</v>
      </c>
      <c r="E16" s="49">
        <v>144.33723800000001</v>
      </c>
      <c r="F16" s="49">
        <v>140.32492300000001</v>
      </c>
      <c r="G16" s="49">
        <v>140.161473</v>
      </c>
      <c r="H16" s="49">
        <v>136.95940200000001</v>
      </c>
      <c r="I16" s="49">
        <v>136.090091</v>
      </c>
      <c r="J16" s="49">
        <v>133.942834</v>
      </c>
      <c r="K16" s="49">
        <v>132.25843599999999</v>
      </c>
      <c r="L16" s="49">
        <v>131.02200400000001</v>
      </c>
      <c r="M16" s="49">
        <v>131.32546400000001</v>
      </c>
      <c r="N16" s="49">
        <v>132.58945200000002</v>
      </c>
      <c r="O16" s="49">
        <v>119.79000299999998</v>
      </c>
      <c r="P16" s="49">
        <v>114.112931</v>
      </c>
      <c r="Q16" s="49">
        <v>112.088712</v>
      </c>
      <c r="R16" s="49">
        <v>107.21856700000001</v>
      </c>
      <c r="S16" s="49">
        <v>105.44021499999999</v>
      </c>
      <c r="T16" s="49">
        <v>106.024823</v>
      </c>
      <c r="U16" s="49">
        <v>103.091902</v>
      </c>
      <c r="V16" s="49">
        <v>101.414725</v>
      </c>
      <c r="W16" s="49">
        <v>99.690170999999992</v>
      </c>
      <c r="X16" s="49">
        <v>99.322428000000016</v>
      </c>
      <c r="Y16" s="49">
        <v>88.187496999999993</v>
      </c>
      <c r="Z16" s="49">
        <v>83.14618200000001</v>
      </c>
      <c r="AA16" s="49">
        <v>80.057198</v>
      </c>
      <c r="AB16" s="49">
        <v>76.831663999999989</v>
      </c>
      <c r="AC16" s="50">
        <v>-0.48265075607880448</v>
      </c>
    </row>
    <row r="17" spans="1:29" ht="15.5" x14ac:dyDescent="0.35">
      <c r="A17" s="47"/>
      <c r="B17" s="48" t="s">
        <v>125</v>
      </c>
      <c r="C17" s="51">
        <v>28.283854000000002</v>
      </c>
      <c r="D17" s="51">
        <v>29.147462999999998</v>
      </c>
      <c r="E17" s="51">
        <v>30.653898999999999</v>
      </c>
      <c r="F17" s="51">
        <v>31.052969999999998</v>
      </c>
      <c r="G17" s="51">
        <v>32.737667000000002</v>
      </c>
      <c r="H17" s="51">
        <v>34.033397999999998</v>
      </c>
      <c r="I17" s="51">
        <v>35.653913000000003</v>
      </c>
      <c r="J17" s="51">
        <v>38.216245000000001</v>
      </c>
      <c r="K17" s="51">
        <v>39.990183000000002</v>
      </c>
      <c r="L17" s="51">
        <v>41.8202</v>
      </c>
      <c r="M17" s="51">
        <v>44.582946</v>
      </c>
      <c r="N17" s="51">
        <v>47.819108999999997</v>
      </c>
      <c r="O17" s="51">
        <v>46.1128</v>
      </c>
      <c r="P17" s="51">
        <v>46.292760000000001</v>
      </c>
      <c r="Q17" s="51">
        <v>48.144981000000001</v>
      </c>
      <c r="R17" s="51">
        <v>47.930850999999997</v>
      </c>
      <c r="S17" s="51">
        <v>49.586157999999998</v>
      </c>
      <c r="T17" s="51">
        <v>52.047663999999997</v>
      </c>
      <c r="U17" s="51">
        <v>53.616211</v>
      </c>
      <c r="V17" s="51">
        <v>56.144457000000003</v>
      </c>
      <c r="W17" s="51">
        <v>59.610233000000001</v>
      </c>
      <c r="X17" s="51">
        <v>62.382097999999999</v>
      </c>
      <c r="Y17" s="51">
        <v>58.777053000000002</v>
      </c>
      <c r="Z17" s="51">
        <v>57.260092</v>
      </c>
      <c r="AA17" s="51">
        <v>57.756959000000002</v>
      </c>
      <c r="AB17" s="51">
        <v>57.036693</v>
      </c>
      <c r="AC17" s="50">
        <v>1.016581368295848</v>
      </c>
    </row>
    <row r="18" spans="1:29" x14ac:dyDescent="0.35">
      <c r="B18" s="46" t="s">
        <v>126</v>
      </c>
      <c r="C18" s="44">
        <v>49.534745999999998</v>
      </c>
      <c r="D18" s="44">
        <v>48.495793999999997</v>
      </c>
      <c r="E18" s="44">
        <v>49.198559000000003</v>
      </c>
      <c r="F18" s="44">
        <v>48.662399000000001</v>
      </c>
      <c r="G18" s="44">
        <v>49.679948000000003</v>
      </c>
      <c r="H18" s="44">
        <v>49.584781999999997</v>
      </c>
      <c r="I18" s="44">
        <v>50.560597000000001</v>
      </c>
      <c r="J18" s="44">
        <v>51.050915000000003</v>
      </c>
      <c r="K18" s="44">
        <v>52.086551</v>
      </c>
      <c r="L18" s="44">
        <v>53.250469000000002</v>
      </c>
      <c r="M18" s="44">
        <v>55.018783999999997</v>
      </c>
      <c r="N18" s="44">
        <v>57.228914000000003</v>
      </c>
      <c r="O18" s="44">
        <v>52.297961000000001</v>
      </c>
      <c r="P18" s="44">
        <v>51.035986000000001</v>
      </c>
      <c r="Q18" s="44">
        <v>50.265427000000003</v>
      </c>
      <c r="R18" s="44">
        <v>47.538702999999998</v>
      </c>
      <c r="S18" s="44">
        <v>46.402361999999997</v>
      </c>
      <c r="T18" s="44">
        <v>46.232588</v>
      </c>
      <c r="U18" s="44">
        <v>45.234456000000002</v>
      </c>
      <c r="V18" s="44">
        <v>45.293193000000002</v>
      </c>
      <c r="W18" s="44">
        <v>46.027459</v>
      </c>
      <c r="X18" s="44">
        <v>45.810949999999998</v>
      </c>
      <c r="Y18" s="44">
        <v>40.834338000000002</v>
      </c>
      <c r="Z18" s="44">
        <v>38.330396999999998</v>
      </c>
      <c r="AA18" s="44">
        <v>36.670189999999998</v>
      </c>
      <c r="AB18" s="44">
        <v>36.503010000000003</v>
      </c>
      <c r="AC18" s="45">
        <v>-0.26308272581028269</v>
      </c>
    </row>
    <row r="19" spans="1:29" x14ac:dyDescent="0.35">
      <c r="B19" s="46" t="s">
        <v>127</v>
      </c>
      <c r="C19" s="44">
        <v>9.9691709999999993</v>
      </c>
      <c r="D19" s="44">
        <v>14.345203</v>
      </c>
      <c r="E19" s="44">
        <v>4.6905409999999996</v>
      </c>
      <c r="F19" s="44">
        <v>9.6073880000000003</v>
      </c>
      <c r="G19" s="44">
        <v>9.6891730000000003</v>
      </c>
      <c r="H19" s="44">
        <v>13.313293</v>
      </c>
      <c r="I19" s="44">
        <v>10.221798</v>
      </c>
      <c r="J19" s="44">
        <v>10.946789000000001</v>
      </c>
      <c r="K19" s="44">
        <v>16.978843000000001</v>
      </c>
      <c r="L19" s="44">
        <v>19.857942000000001</v>
      </c>
      <c r="M19" s="44">
        <v>13.183514000000001</v>
      </c>
      <c r="N19" s="44">
        <v>21.777566</v>
      </c>
      <c r="O19" s="44">
        <v>23.901975</v>
      </c>
      <c r="P19" s="44">
        <v>17.192557999999998</v>
      </c>
      <c r="Q19" s="44">
        <v>12.851281</v>
      </c>
      <c r="R19" s="44">
        <v>25.080378</v>
      </c>
      <c r="S19" s="44">
        <v>19.427430000000001</v>
      </c>
      <c r="T19" s="44">
        <v>18.833946999999998</v>
      </c>
      <c r="U19" s="44">
        <v>14.500968</v>
      </c>
      <c r="V19" s="44">
        <v>12.270785999999999</v>
      </c>
      <c r="W19" s="44">
        <v>23.470986</v>
      </c>
      <c r="X19" s="44">
        <v>23.831672000000001</v>
      </c>
      <c r="Y19" s="44">
        <v>27.324635000000001</v>
      </c>
      <c r="Z19" s="44">
        <v>18.765091999999999</v>
      </c>
      <c r="AA19" s="44">
        <v>17.272821</v>
      </c>
      <c r="AB19" s="44">
        <v>22.168680999999999</v>
      </c>
      <c r="AC19" s="45">
        <v>1.2237236175405157</v>
      </c>
    </row>
    <row r="20" spans="1:29" x14ac:dyDescent="0.35">
      <c r="B20" s="52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5"/>
    </row>
    <row r="21" spans="1:29" x14ac:dyDescent="0.35">
      <c r="B21" s="53" t="s">
        <v>128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5"/>
    </row>
    <row r="22" spans="1:29" ht="15.5" x14ac:dyDescent="0.35">
      <c r="B22" s="54" t="s">
        <v>129</v>
      </c>
      <c r="C22" s="55">
        <v>1208.0340000000001</v>
      </c>
      <c r="D22" s="55">
        <v>1251.5</v>
      </c>
      <c r="E22" s="55">
        <v>1286.261</v>
      </c>
      <c r="F22" s="55">
        <v>1319.55</v>
      </c>
      <c r="G22" s="55">
        <v>1348.5409999999999</v>
      </c>
      <c r="H22" s="55">
        <v>1379.298</v>
      </c>
      <c r="I22" s="55">
        <v>1405.527</v>
      </c>
      <c r="J22" s="55">
        <v>1427.7760000000001</v>
      </c>
      <c r="K22" s="55">
        <v>1451.6659999999999</v>
      </c>
      <c r="L22" s="55">
        <v>1475.7629999999999</v>
      </c>
      <c r="M22" s="55">
        <v>1502.5609999999999</v>
      </c>
      <c r="N22" s="55">
        <v>1529.931</v>
      </c>
      <c r="O22" s="55">
        <v>1562.0229999999999</v>
      </c>
      <c r="P22" s="55">
        <v>1596.501</v>
      </c>
      <c r="Q22" s="55">
        <v>1633.3820000000001</v>
      </c>
      <c r="R22" s="55">
        <v>1669.4290000000001</v>
      </c>
      <c r="S22" s="55">
        <v>1707.5930000000001</v>
      </c>
      <c r="T22" s="55">
        <v>1745.3610000000001</v>
      </c>
      <c r="U22" s="55">
        <v>1782.2170000000001</v>
      </c>
      <c r="V22" s="55">
        <v>1816.037</v>
      </c>
      <c r="W22" s="55">
        <v>1847.9480000000001</v>
      </c>
      <c r="X22" s="55">
        <v>1880.5509999999999</v>
      </c>
      <c r="Y22" s="55">
        <v>1909.6179999999999</v>
      </c>
      <c r="Z22" s="55">
        <v>1967.306</v>
      </c>
      <c r="AA22" s="55">
        <v>1997.1020000000001</v>
      </c>
      <c r="AB22" s="55">
        <v>2026.2550000000001</v>
      </c>
      <c r="AC22" s="45">
        <v>0.67731620136519322</v>
      </c>
    </row>
    <row r="23" spans="1:29" ht="15.5" x14ac:dyDescent="0.35">
      <c r="A23" s="40"/>
      <c r="B23" s="54" t="s">
        <v>130</v>
      </c>
      <c r="C23" s="55">
        <v>9895.1980000000003</v>
      </c>
      <c r="D23" s="55">
        <v>10182.736999999999</v>
      </c>
      <c r="E23" s="55">
        <v>10362.958000000001</v>
      </c>
      <c r="F23" s="55">
        <v>10557.811</v>
      </c>
      <c r="G23" s="55">
        <v>10716.39</v>
      </c>
      <c r="H23" s="55">
        <v>10899.866</v>
      </c>
      <c r="I23" s="55">
        <v>11068.782999999999</v>
      </c>
      <c r="J23" s="55">
        <v>11179.55</v>
      </c>
      <c r="K23" s="55">
        <v>11320.55</v>
      </c>
      <c r="L23" s="55">
        <v>11474.81</v>
      </c>
      <c r="M23" s="55">
        <v>11651.62</v>
      </c>
      <c r="N23" s="55">
        <v>11837.12</v>
      </c>
      <c r="O23" s="55">
        <v>12013.655000000001</v>
      </c>
      <c r="P23" s="55">
        <v>12189.29</v>
      </c>
      <c r="Q23" s="55">
        <v>12375.32</v>
      </c>
      <c r="R23" s="55">
        <v>12586.78</v>
      </c>
      <c r="S23" s="55">
        <v>12755.57</v>
      </c>
      <c r="T23" s="55">
        <v>12985.12</v>
      </c>
      <c r="U23" s="55">
        <v>13164.37</v>
      </c>
      <c r="V23" s="55">
        <v>13416.99</v>
      </c>
      <c r="W23" s="55">
        <v>13377.540999999999</v>
      </c>
      <c r="X23" s="55">
        <v>13551.484</v>
      </c>
      <c r="Y23" s="55">
        <v>13706.148999999999</v>
      </c>
      <c r="Z23" s="55">
        <v>13857.835999999999</v>
      </c>
      <c r="AA23" s="55">
        <v>13988.535</v>
      </c>
      <c r="AB23" s="55">
        <v>14136.508</v>
      </c>
      <c r="AC23" s="45">
        <v>0.42862305534462264</v>
      </c>
    </row>
    <row r="24" spans="1:29" x14ac:dyDescent="0.35">
      <c r="A24" s="40"/>
      <c r="B24" s="56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5"/>
    </row>
    <row r="25" spans="1:29" ht="15.5" x14ac:dyDescent="0.35">
      <c r="B25" s="57" t="s">
        <v>131</v>
      </c>
      <c r="C25" s="58">
        <v>1.179227</v>
      </c>
      <c r="D25" s="58">
        <v>1.119089</v>
      </c>
      <c r="E25" s="58">
        <v>1.107362</v>
      </c>
      <c r="F25" s="58">
        <v>1.117326</v>
      </c>
      <c r="G25" s="58">
        <v>1.1186229999999999</v>
      </c>
      <c r="H25" s="58">
        <v>1.064538</v>
      </c>
      <c r="I25" s="58">
        <v>1.099979</v>
      </c>
      <c r="J25" s="58">
        <v>1.045968</v>
      </c>
      <c r="K25" s="58">
        <v>0.96022099999999999</v>
      </c>
      <c r="L25" s="58">
        <v>0.97251600000000005</v>
      </c>
      <c r="M25" s="58">
        <v>0.99238400000000004</v>
      </c>
      <c r="N25" s="58">
        <v>0.93657900000000005</v>
      </c>
      <c r="O25" s="58">
        <v>0.96301000000000003</v>
      </c>
      <c r="P25" s="58">
        <v>0.94865600000000005</v>
      </c>
      <c r="Q25" s="58">
        <v>0.92749499999999996</v>
      </c>
      <c r="R25" s="58">
        <v>0.89566199999999996</v>
      </c>
      <c r="S25" s="58">
        <v>0.84467999999999999</v>
      </c>
      <c r="T25" s="58">
        <v>0.89466699999999999</v>
      </c>
      <c r="U25" s="58">
        <v>0.878583</v>
      </c>
      <c r="V25" s="58">
        <v>0.84186099999999997</v>
      </c>
      <c r="W25" s="58">
        <v>0.80468899999999999</v>
      </c>
      <c r="X25" s="58">
        <v>0.83700200000000002</v>
      </c>
      <c r="Y25" s="58">
        <v>0.78977900000000001</v>
      </c>
      <c r="Z25" s="58">
        <v>0.79903999999999997</v>
      </c>
      <c r="AA25" s="58">
        <v>0.80549700000000002</v>
      </c>
      <c r="AB25" s="58">
        <v>0.76198999999999995</v>
      </c>
      <c r="AC25" s="42">
        <v>-0.35382246166344566</v>
      </c>
    </row>
    <row r="26" spans="1:29" ht="15.5" x14ac:dyDescent="0.35">
      <c r="B26" s="57" t="s">
        <v>132</v>
      </c>
      <c r="C26" s="41">
        <v>143.96336500000001</v>
      </c>
      <c r="D26" s="41">
        <v>137.540626</v>
      </c>
      <c r="E26" s="41">
        <v>137.44695200000001</v>
      </c>
      <c r="F26" s="41">
        <v>139.64704</v>
      </c>
      <c r="G26" s="41">
        <v>140.766616</v>
      </c>
      <c r="H26" s="41">
        <v>134.709551</v>
      </c>
      <c r="I26" s="41">
        <v>139.676602</v>
      </c>
      <c r="J26" s="41">
        <v>133.58391</v>
      </c>
      <c r="K26" s="41">
        <v>123.13191500000001</v>
      </c>
      <c r="L26" s="41">
        <v>125.074315</v>
      </c>
      <c r="M26" s="41">
        <v>127.975166</v>
      </c>
      <c r="N26" s="41">
        <v>121.051489</v>
      </c>
      <c r="O26" s="41">
        <v>125.211187</v>
      </c>
      <c r="P26" s="41">
        <v>124.250879</v>
      </c>
      <c r="Q26" s="41">
        <v>122.41736</v>
      </c>
      <c r="R26" s="41">
        <v>118.794799</v>
      </c>
      <c r="S26" s="41">
        <v>113.077581</v>
      </c>
      <c r="T26" s="41">
        <v>120.25426</v>
      </c>
      <c r="U26" s="41">
        <v>118.94424100000001</v>
      </c>
      <c r="V26" s="41">
        <v>113.948881</v>
      </c>
      <c r="W26" s="41">
        <v>111.15824600000001</v>
      </c>
      <c r="X26" s="41">
        <v>116.15141199999999</v>
      </c>
      <c r="Y26" s="41">
        <v>110.036452</v>
      </c>
      <c r="Z26" s="41">
        <v>113.43445</v>
      </c>
      <c r="AA26" s="41">
        <v>114.99839</v>
      </c>
      <c r="AB26" s="41">
        <v>109.219759</v>
      </c>
      <c r="AC26" s="42">
        <v>-0.2413364400033301</v>
      </c>
    </row>
    <row r="27" spans="1:29" x14ac:dyDescent="0.35">
      <c r="B27" s="40"/>
      <c r="AC27" s="45"/>
    </row>
    <row r="28" spans="1:29" ht="15.5" x14ac:dyDescent="0.35">
      <c r="B28" s="59" t="s">
        <v>133</v>
      </c>
      <c r="C28" s="60">
        <v>0.91815599999999997</v>
      </c>
      <c r="D28" s="60">
        <v>0.92743600000000004</v>
      </c>
      <c r="E28" s="60">
        <v>0.98507999999999996</v>
      </c>
      <c r="F28" s="60">
        <v>1.006111</v>
      </c>
      <c r="G28" s="60">
        <v>0.98334600000000005</v>
      </c>
      <c r="H28" s="60">
        <v>0.98384099999999997</v>
      </c>
      <c r="I28" s="60">
        <v>1.0361039999999999</v>
      </c>
      <c r="J28" s="60">
        <v>0.979271</v>
      </c>
      <c r="K28" s="60">
        <v>0.83733900000000006</v>
      </c>
      <c r="L28" s="60">
        <v>0.87946199999999997</v>
      </c>
      <c r="M28" s="60">
        <v>0.95839799999999997</v>
      </c>
      <c r="N28" s="60">
        <v>0.87725799999999998</v>
      </c>
      <c r="O28" s="60">
        <v>0.93399600000000005</v>
      </c>
      <c r="P28" s="60">
        <v>0.96205700000000005</v>
      </c>
      <c r="Q28" s="60">
        <v>0.94619900000000001</v>
      </c>
      <c r="R28" s="60">
        <v>0.91654199999999997</v>
      </c>
      <c r="S28" s="60">
        <v>0.85424199999999995</v>
      </c>
      <c r="T28" s="60">
        <v>0.93201299999999998</v>
      </c>
      <c r="U28" s="60">
        <v>0.94995700000000005</v>
      </c>
      <c r="V28" s="60">
        <v>0.96110700000000004</v>
      </c>
      <c r="W28" s="60">
        <v>0.86625099999999999</v>
      </c>
      <c r="X28" s="60">
        <v>0.90264500000000003</v>
      </c>
      <c r="Y28" s="60">
        <v>0.84199400000000002</v>
      </c>
      <c r="Z28" s="60">
        <v>0.930751</v>
      </c>
      <c r="AA28" s="60">
        <v>0.98091499999999998</v>
      </c>
      <c r="AB28" s="60">
        <v>0.91595199999999999</v>
      </c>
      <c r="AC28" s="42" t="s">
        <v>134</v>
      </c>
    </row>
    <row r="29" spans="1:29" ht="15.5" x14ac:dyDescent="0.35">
      <c r="B29" s="59" t="s">
        <v>135</v>
      </c>
      <c r="C29" s="60">
        <v>1.048443</v>
      </c>
      <c r="D29" s="60">
        <v>1.3633379999999999</v>
      </c>
      <c r="E29" s="60">
        <v>0.53538300000000005</v>
      </c>
      <c r="F29" s="60">
        <v>0.99930699999999995</v>
      </c>
      <c r="G29" s="60">
        <v>0.98805299999999996</v>
      </c>
      <c r="H29" s="60">
        <v>1.184863</v>
      </c>
      <c r="I29" s="60">
        <v>0.94162500000000005</v>
      </c>
      <c r="J29" s="60">
        <v>0.92748699999999995</v>
      </c>
      <c r="K29" s="60">
        <v>1.3057049999999999</v>
      </c>
      <c r="L29" s="60">
        <v>1.5418620000000001</v>
      </c>
      <c r="M29" s="60">
        <v>0.90646199999999999</v>
      </c>
      <c r="N29" s="60">
        <v>1.4322699999999999</v>
      </c>
      <c r="O29" s="60">
        <v>1.7330159999999999</v>
      </c>
      <c r="P29" s="60">
        <v>1.315766</v>
      </c>
      <c r="Q29" s="60">
        <v>0.94718100000000005</v>
      </c>
      <c r="R29" s="60">
        <v>1.786475</v>
      </c>
      <c r="S29" s="60">
        <v>1.381327</v>
      </c>
      <c r="T29" s="60">
        <v>1.4463490000000001</v>
      </c>
      <c r="U29" s="60">
        <v>1.081699</v>
      </c>
      <c r="V29" s="60">
        <v>0.92686000000000002</v>
      </c>
      <c r="W29" s="60">
        <v>1.585504</v>
      </c>
      <c r="X29" s="60">
        <v>1.505811</v>
      </c>
      <c r="Y29" s="60">
        <v>1.701878</v>
      </c>
      <c r="Z29" s="60">
        <v>1.1820600000000001</v>
      </c>
      <c r="AA29" s="60">
        <v>1.1096969999999999</v>
      </c>
      <c r="AB29" s="60">
        <v>1.372398</v>
      </c>
      <c r="AC29" s="42" t="s">
        <v>134</v>
      </c>
    </row>
    <row r="30" spans="1:29" x14ac:dyDescent="0.35">
      <c r="B30" s="59"/>
      <c r="AC30" s="61"/>
    </row>
    <row r="31" spans="1:29" x14ac:dyDescent="0.35">
      <c r="A31" s="62" t="s">
        <v>136</v>
      </c>
      <c r="T31" s="61"/>
      <c r="U31" s="61"/>
      <c r="V31" s="61"/>
      <c r="W31" s="61"/>
      <c r="X31" s="61"/>
      <c r="Y31" s="61"/>
      <c r="Z31" s="61"/>
      <c r="AC31" s="34"/>
    </row>
    <row r="32" spans="1:29" x14ac:dyDescent="0.35">
      <c r="A32" s="63" t="s">
        <v>137</v>
      </c>
      <c r="T32" s="61"/>
      <c r="U32" s="61"/>
      <c r="V32" s="61"/>
      <c r="W32" s="61"/>
      <c r="X32" s="61"/>
      <c r="Y32" s="61"/>
      <c r="Z32" s="61"/>
      <c r="AC32" s="34"/>
    </row>
    <row r="33" spans="1:29" x14ac:dyDescent="0.35">
      <c r="A33" s="62"/>
      <c r="T33" s="61"/>
      <c r="U33" s="61"/>
      <c r="V33" s="61"/>
      <c r="W33" s="61"/>
      <c r="X33" s="61"/>
      <c r="Y33" s="61"/>
      <c r="Z33" s="61"/>
      <c r="AC33" s="34"/>
    </row>
    <row r="34" spans="1:29" x14ac:dyDescent="0.35">
      <c r="A34" s="64" t="s">
        <v>138</v>
      </c>
      <c r="T34" s="36"/>
      <c r="U34" s="36"/>
      <c r="V34" s="36"/>
      <c r="W34" s="36"/>
      <c r="X34" s="36"/>
      <c r="Y34" s="36"/>
      <c r="Z34" s="36"/>
      <c r="AC34" s="34"/>
    </row>
    <row r="35" spans="1:29" x14ac:dyDescent="0.35">
      <c r="A35" s="63" t="s">
        <v>139</v>
      </c>
      <c r="AC35" s="34"/>
    </row>
    <row r="36" spans="1:29" x14ac:dyDescent="0.35">
      <c r="A36" s="63" t="s">
        <v>140</v>
      </c>
      <c r="T36" s="36"/>
      <c r="U36" s="36"/>
      <c r="V36" s="36"/>
      <c r="W36" s="36"/>
      <c r="X36" s="36"/>
      <c r="Y36" s="36"/>
      <c r="Z36" s="36"/>
      <c r="AC36" s="34"/>
    </row>
    <row r="37" spans="1:29" x14ac:dyDescent="0.35">
      <c r="A37" s="34" t="s">
        <v>141</v>
      </c>
      <c r="T37" s="36"/>
      <c r="U37" s="36"/>
      <c r="V37" s="36"/>
      <c r="W37" s="36"/>
      <c r="X37" s="36"/>
      <c r="Y37" s="36"/>
      <c r="Z37" s="36"/>
      <c r="AC37" s="34"/>
    </row>
    <row r="38" spans="1:29" x14ac:dyDescent="0.35">
      <c r="A38" s="34" t="s">
        <v>142</v>
      </c>
      <c r="T38" s="36"/>
      <c r="U38" s="36"/>
      <c r="V38" s="36"/>
      <c r="W38" s="36"/>
      <c r="X38" s="36"/>
      <c r="Y38" s="36"/>
      <c r="Z38" s="36"/>
      <c r="AC38" s="34"/>
    </row>
    <row r="39" spans="1:29" x14ac:dyDescent="0.35">
      <c r="A39" s="34" t="s">
        <v>143</v>
      </c>
      <c r="T39" s="36"/>
      <c r="U39" s="36"/>
      <c r="V39" s="36"/>
      <c r="W39" s="36"/>
      <c r="X39" s="36"/>
      <c r="Y39" s="36"/>
      <c r="Z39" s="36"/>
      <c r="AC39" s="34"/>
    </row>
  </sheetData>
  <pageMargins left="0.7" right="0.7" top="0.75" bottom="0.75" header="0.3" footer="0.3"/>
  <pageSetup paperSize="5" scale="47" fitToHeight="10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K7"/>
  <sheetViews>
    <sheetView workbookViewId="0"/>
  </sheetViews>
  <sheetFormatPr defaultColWidth="8.81640625" defaultRowHeight="14.5" x14ac:dyDescent="0.35"/>
  <cols>
    <col min="1" max="1" width="24.81640625" customWidth="1"/>
  </cols>
  <sheetData>
    <row r="1" spans="1:37" x14ac:dyDescent="0.3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7" x14ac:dyDescent="0.35">
      <c r="A2" t="s">
        <v>3</v>
      </c>
      <c r="B2" s="6">
        <f>'Canada residential'!D32*Urbanrural!$E$10</f>
        <v>4084683752.9647026</v>
      </c>
      <c r="C2" s="6">
        <f>'Canada residential'!E32*Urbanrural!$E$10</f>
        <v>4204844075.6745157</v>
      </c>
      <c r="D2" s="6">
        <f>'Canada residential'!F32*Urbanrural!$E$10</f>
        <v>4250253815.4839406</v>
      </c>
      <c r="E2" s="6">
        <f>'Canada residential'!G32*Urbanrural!$E$10</f>
        <v>4295349099.5419273</v>
      </c>
      <c r="F2" s="6">
        <f>'Canada residential'!H32*Urbanrural!$E$10</f>
        <v>4340048402.2832899</v>
      </c>
      <c r="G2" s="6">
        <f>'Canada residential'!I32*Urbanrural!$E$10</f>
        <v>4384281844.652153</v>
      </c>
      <c r="H2" s="6">
        <f>'Canada residential'!J32*Urbanrural!$E$10</f>
        <v>4428596812.5862036</v>
      </c>
      <c r="I2" s="6">
        <f>'Canada residential'!K32*Urbanrural!$E$10</f>
        <v>4472900134.0109406</v>
      </c>
      <c r="J2" s="6">
        <f>'Canada residential'!L32*Urbanrural!$E$10</f>
        <v>4517156869.398428</v>
      </c>
      <c r="K2" s="6">
        <f>'Canada residential'!M32*Urbanrural!$E$10</f>
        <v>4561273846.6741648</v>
      </c>
      <c r="L2" s="6">
        <f>'Canada residential'!N32*Urbanrural!$E$10</f>
        <v>4605181186.7822781</v>
      </c>
      <c r="M2" s="6">
        <f>'Canada residential'!O32*Urbanrural!$E$10</f>
        <v>4648809010.6668901</v>
      </c>
      <c r="N2" s="6">
        <f>'Canada residential'!P32*Urbanrural!$E$10</f>
        <v>4692110732.2907543</v>
      </c>
      <c r="O2" s="6">
        <f>'Canada residential'!Q32*Urbanrural!$E$10</f>
        <v>4735028119.1073036</v>
      </c>
      <c r="P2" s="6">
        <f>'Canada residential'!R32*Urbanrural!$E$10</f>
        <v>4777526231.5886049</v>
      </c>
      <c r="Q2" s="6">
        <f>'Canada residential'!S32*Urbanrural!$E$10</f>
        <v>4819605069.7346554</v>
      </c>
      <c r="R2" s="6">
        <f>'Canada residential'!T32*Urbanrural!$E$10</f>
        <v>4861252987.0361433</v>
      </c>
      <c r="S2" s="6">
        <f>'Canada residential'!U32*Urbanrural!$E$10</f>
        <v>4902469983.4930696</v>
      </c>
      <c r="T2" s="6">
        <f>'Canada residential'!V32*Urbanrural!$E$10</f>
        <v>4943314291.6519957</v>
      </c>
      <c r="U2" s="6">
        <f>'Canada residential'!W32*Urbanrural!$E$10</f>
        <v>4983797558.022234</v>
      </c>
      <c r="V2" s="6">
        <f>'Canada residential'!X32*Urbanrural!$E$10</f>
        <v>5023989661.6596603</v>
      </c>
      <c r="W2" s="6">
        <f>'Canada residential'!Y32*Urbanrural!$E$10</f>
        <v>5063948835.110837</v>
      </c>
      <c r="X2" s="6">
        <f>'Canada residential'!Z32*Urbanrural!$E$10</f>
        <v>5103698371.3943872</v>
      </c>
      <c r="Y2" s="6">
        <f>'Canada residential'!AA32*Urbanrural!$E$10</f>
        <v>5143331442.5848141</v>
      </c>
      <c r="Z2" s="6">
        <f>'Canada residential'!AB32*Urbanrural!$E$10</f>
        <v>5182859695.1914272</v>
      </c>
      <c r="AA2" s="6">
        <f>'Canada residential'!AC32*Urbanrural!$E$10</f>
        <v>5222353008.2701035</v>
      </c>
      <c r="AB2" s="6">
        <f>'Canada residential'!AD32*Urbanrural!$E$10</f>
        <v>5261846321.3487806</v>
      </c>
      <c r="AC2" s="6">
        <f>'Canada residential'!AE32*Urbanrural!$E$10</f>
        <v>5301351280.9367695</v>
      </c>
      <c r="AD2" s="6">
        <f>'Canada residential'!AF32*Urbanrural!$E$10</f>
        <v>5340914473.0713196</v>
      </c>
      <c r="AE2" s="6">
        <f>'Canada residential'!AG32*Urbanrural!$E$10</f>
        <v>5380535897.7524347</v>
      </c>
      <c r="AF2" s="6">
        <f>'Canada residential'!AH32*Urbanrural!$E$10</f>
        <v>5420238847.9987364</v>
      </c>
      <c r="AG2" s="6">
        <f>'Canada residential'!AI32*Urbanrural!$E$10</f>
        <v>5460034970.3195372</v>
      </c>
      <c r="AH2" s="6">
        <f>'Canada residential'!AJ32*Urbanrural!$E$10</f>
        <v>5499947557.7334623</v>
      </c>
      <c r="AI2" s="6">
        <f>'Canada residential'!AK32*Urbanrural!$E$10</f>
        <v>5539953317.2218895</v>
      </c>
      <c r="AJ2" s="6">
        <f>'Canada residential'!AL32*Urbanrural!$E$10</f>
        <v>5580110481.331378</v>
      </c>
      <c r="AK2" s="6">
        <f>'Canada residential'!AM32*Urbanrural!$E$10</f>
        <v>5620407403.5526171</v>
      </c>
    </row>
    <row r="3" spans="1:37" x14ac:dyDescent="0.35">
      <c r="A3" t="s">
        <v>4</v>
      </c>
      <c r="B3" s="6">
        <f>'Canada residential'!D33*Urbanrural!$E$10</f>
        <v>86503711.572720066</v>
      </c>
      <c r="C3" s="6">
        <f>'Canada residential'!E33*Urbanrural!$E$10</f>
        <v>89048416.26145646</v>
      </c>
      <c r="D3" s="6">
        <f>'Canada residential'!F33*Urbanrural!$E$10</f>
        <v>90010084.59923552</v>
      </c>
      <c r="E3" s="6">
        <f>'Canada residential'!G33*Urbanrural!$E$10</f>
        <v>90965093.525596261</v>
      </c>
      <c r="F3" s="6">
        <f>'Canada residential'!H33*Urbanrural!$E$10</f>
        <v>91911716.526467264</v>
      </c>
      <c r="G3" s="6">
        <f>'Canada residential'!I33*Urbanrural!$E$10</f>
        <v>92848473.732644483</v>
      </c>
      <c r="H3" s="6">
        <f>'Canada residential'!J33*Urbanrural!$E$10</f>
        <v>93786957.452893108</v>
      </c>
      <c r="I3" s="6">
        <f>'Canada residential'!K33*Urbanrural!$E$10</f>
        <v>94725194.528274372</v>
      </c>
      <c r="J3" s="6">
        <f>'Canada residential'!L33*Urbanrural!$E$10</f>
        <v>95662445.024186268</v>
      </c>
      <c r="K3" s="6">
        <f>'Canada residential'!M33*Urbanrural!$E$10</f>
        <v>96596735.781690016</v>
      </c>
      <c r="L3" s="6">
        <f>'Canada residential'!N33*Urbanrural!$E$10</f>
        <v>97526586.931581542</v>
      </c>
      <c r="M3" s="6">
        <f>'Canada residential'!O33*Urbanrural!$E$10</f>
        <v>98450518.604656801</v>
      </c>
      <c r="N3" s="6">
        <f>'Canada residential'!P33*Urbanrural!$E$10</f>
        <v>99367544.221446395</v>
      </c>
      <c r="O3" s="6">
        <f>'Canada residential'!Q33*Urbanrural!$E$10</f>
        <v>100276430.55761358</v>
      </c>
      <c r="P3" s="6">
        <f>'Canada residential'!R33*Urbanrural!$E$10</f>
        <v>101176437.67855634</v>
      </c>
      <c r="Q3" s="6">
        <f>'Canada residential'!S33*Urbanrural!$E$10</f>
        <v>102067565.58427466</v>
      </c>
      <c r="R3" s="6">
        <f>'Canada residential'!T33*Urbanrural!$E$10</f>
        <v>102949567.62990122</v>
      </c>
      <c r="S3" s="6">
        <f>'Canada residential'!U33*Urbanrural!$E$10</f>
        <v>103822443.81543602</v>
      </c>
      <c r="T3" s="6">
        <f>'Canada residential'!V33*Urbanrural!$E$10</f>
        <v>104687427.36521575</v>
      </c>
      <c r="U3" s="6">
        <f>'Canada residential'!W33*Urbanrural!$E$10</f>
        <v>105544764.92410779</v>
      </c>
      <c r="V3" s="6">
        <f>'Canada residential'!X33*Urbanrural!$E$10</f>
        <v>106395936.3613162</v>
      </c>
      <c r="W3" s="6">
        <f>'Canada residential'!Y33*Urbanrural!$E$10</f>
        <v>107242174.90117769</v>
      </c>
      <c r="X3" s="6">
        <f>'Canada residential'!Z33*Urbanrural!$E$10</f>
        <v>108083973.83342697</v>
      </c>
      <c r="Y3" s="6">
        <f>'Canada residential'!AA33*Urbanrural!$E$10</f>
        <v>108923306.3170028</v>
      </c>
      <c r="Z3" s="6">
        <f>'Canada residential'!AB33*Urbanrural!$E$10</f>
        <v>109760418.99677253</v>
      </c>
      <c r="AA3" s="6">
        <f>'Canada residential'!AC33*Urbanrural!$E$10</f>
        <v>110596791.74194022</v>
      </c>
      <c r="AB3" s="6">
        <f>'Canada residential'!AD33*Urbanrural!$E$10</f>
        <v>111433164.4871079</v>
      </c>
      <c r="AC3" s="6">
        <f>'Canada residential'!AE33*Urbanrural!$E$10</f>
        <v>112269783.87714295</v>
      </c>
      <c r="AD3" s="6">
        <f>'Canada residential'!AF33*Urbanrural!$E$10</f>
        <v>113107636.49151471</v>
      </c>
      <c r="AE3" s="6">
        <f>'Canada residential'!AG33*Urbanrural!$E$10</f>
        <v>113946722.33022322</v>
      </c>
      <c r="AF3" s="6">
        <f>'Canada residential'!AH33*Urbanrural!$E$10</f>
        <v>114787534.68300311</v>
      </c>
      <c r="AG3" s="6">
        <f>'Canada residential'!AI33*Urbanrural!$E$10</f>
        <v>115630320.19472177</v>
      </c>
      <c r="AH3" s="6">
        <f>'Canada residential'!AJ33*Urbanrural!$E$10</f>
        <v>116475572.15511389</v>
      </c>
      <c r="AI3" s="6">
        <f>'Canada residential'!AK33*Urbanrural!$E$10</f>
        <v>117322797.27444476</v>
      </c>
      <c r="AJ3" s="6">
        <f>'Canada residential'!AL33*Urbanrural!$E$10</f>
        <v>118173228.77705114</v>
      </c>
      <c r="AK3" s="6">
        <f>'Canada residential'!AM33*Urbanrural!$E$10</f>
        <v>119026620.01806565</v>
      </c>
    </row>
    <row r="4" spans="1:37" x14ac:dyDescent="0.35">
      <c r="A4" t="s">
        <v>5</v>
      </c>
      <c r="B4" s="6">
        <f>'Canada residential'!D34*Urbanrural!$E$10</f>
        <v>20571538177.377739</v>
      </c>
      <c r="C4" s="6">
        <f>'Canada residential'!E34*Urbanrural!$E$10</f>
        <v>21176697062.502403</v>
      </c>
      <c r="D4" s="6">
        <f>'Canada residential'!F34*Urbanrural!$E$10</f>
        <v>21405392416.319294</v>
      </c>
      <c r="E4" s="6">
        <f>'Canada residential'!G34*Urbanrural!$E$10</f>
        <v>21632504088.537552</v>
      </c>
      <c r="F4" s="6">
        <f>'Canada residential'!H34*Urbanrural!$E$10</f>
        <v>21857621495.039021</v>
      </c>
      <c r="G4" s="6">
        <f>'Canada residential'!I34*Urbanrural!$E$10</f>
        <v>22080392706.579559</v>
      </c>
      <c r="H4" s="6">
        <f>'Canada residential'!J34*Urbanrural!$E$10</f>
        <v>22303574502.238262</v>
      </c>
      <c r="I4" s="6">
        <f>'Canada residential'!K34*Urbanrural!$E$10</f>
        <v>22526697643.022938</v>
      </c>
      <c r="J4" s="6">
        <f>'Canada residential'!L34*Urbanrural!$E$10</f>
        <v>22749586164.311523</v>
      </c>
      <c r="K4" s="6">
        <f>'Canada residential'!M34*Urbanrural!$E$10</f>
        <v>22971770827.111824</v>
      </c>
      <c r="L4" s="6">
        <f>'Canada residential'!N34*Urbanrural!$E$10</f>
        <v>23192899702.17971</v>
      </c>
      <c r="M4" s="6">
        <f>'Canada residential'!O34*Urbanrural!$E$10</f>
        <v>23412620860.271034</v>
      </c>
      <c r="N4" s="6">
        <f>'Canada residential'!P34*Urbanrural!$E$10</f>
        <v>23630699681.889709</v>
      </c>
      <c r="O4" s="6">
        <f>'Canada residential'!Q34*Urbanrural!$E$10</f>
        <v>23846842892.665611</v>
      </c>
      <c r="P4" s="6">
        <f>'Canada residential'!R34*Urbanrural!$E$10</f>
        <v>24060874527.976677</v>
      </c>
      <c r="Q4" s="6">
        <f>'Canada residential'!S34*Urbanrural!$E$10</f>
        <v>24272794587.822899</v>
      </c>
      <c r="R4" s="6">
        <f>'Canada residential'!T34*Urbanrural!$E$10</f>
        <v>24482544417.330257</v>
      </c>
      <c r="S4" s="6">
        <f>'Canada residential'!U34*Urbanrural!$E$10</f>
        <v>24690124016.49876</v>
      </c>
      <c r="T4" s="6">
        <f>'Canada residential'!V34*Urbanrural!$E$10</f>
        <v>24895826659.698509</v>
      </c>
      <c r="U4" s="6">
        <f>'Canada residential'!W34*Urbanrural!$E$10</f>
        <v>25099711001.803543</v>
      </c>
      <c r="V4" s="6">
        <f>'Canada residential'!X34*Urbanrural!$E$10</f>
        <v>25302128972.057991</v>
      </c>
      <c r="W4" s="6">
        <f>'Canada residential'!Y34*Urbanrural!$E$10</f>
        <v>25503373844.831974</v>
      </c>
      <c r="X4" s="6">
        <f>'Canada residential'!Z34*Urbanrural!$E$10</f>
        <v>25703562929.873531</v>
      </c>
      <c r="Y4" s="6">
        <f>'Canada residential'!AA34*Urbanrural!$E$10</f>
        <v>25903165466.174862</v>
      </c>
      <c r="Z4" s="6">
        <f>'Canada residential'!AB34*Urbanrural!$E$10</f>
        <v>26102240108.609978</v>
      </c>
      <c r="AA4" s="6">
        <f>'Canada residential'!AC34*Urbanrural!$E$10</f>
        <v>26301138786.423023</v>
      </c>
      <c r="AB4" s="6">
        <f>'Canada residential'!AD34*Urbanrural!$E$10</f>
        <v>26500037464.236076</v>
      </c>
      <c r="AC4" s="6">
        <f>'Canada residential'!AE34*Urbanrural!$E$10</f>
        <v>26698994796.923149</v>
      </c>
      <c r="AD4" s="6">
        <f>'Canada residential'!AF34*Urbanrural!$E$10</f>
        <v>26898245403.980335</v>
      </c>
      <c r="AE4" s="6">
        <f>'Canada residential'!AG34*Urbanrural!$E$10</f>
        <v>27097789285.407646</v>
      </c>
      <c r="AF4" s="6">
        <f>'Canada residential'!AH34*Urbanrural!$E$10</f>
        <v>27297743750.953114</v>
      </c>
      <c r="AG4" s="6">
        <f>'Canada residential'!AI34*Urbanrural!$E$10</f>
        <v>27498167455.490768</v>
      </c>
      <c r="AH4" s="6">
        <f>'Canada residential'!AJ34*Urbanrural!$E$10</f>
        <v>27699177708.768654</v>
      </c>
      <c r="AI4" s="6">
        <f>'Canada residential'!AK34*Urbanrural!$E$10</f>
        <v>27900657201.038731</v>
      </c>
      <c r="AJ4" s="6">
        <f>'Canada residential'!AL34*Urbanrural!$E$10</f>
        <v>28102899206.671108</v>
      </c>
      <c r="AK4" s="6">
        <f>'Canada residential'!AM34*Urbanrural!$E$10</f>
        <v>28305845070.791767</v>
      </c>
    </row>
    <row r="5" spans="1:37" x14ac:dyDescent="0.35">
      <c r="A5" t="s">
        <v>6</v>
      </c>
      <c r="B5" s="6">
        <f>'Canada residential'!D35*Urbanrural!$E$10</f>
        <v>1137596581.2374787</v>
      </c>
      <c r="C5" s="6">
        <f>'Canada residential'!E35*Urbanrural!$E$10</f>
        <v>1171061588.7098103</v>
      </c>
      <c r="D5" s="6">
        <f>'Canada residential'!F35*Urbanrural!$E$10</f>
        <v>1183708336.3863206</v>
      </c>
      <c r="E5" s="6">
        <f>'Canada residential'!G35*Urbanrural!$E$10</f>
        <v>1196267507.2002335</v>
      </c>
      <c r="F5" s="6">
        <f>'Canada residential'!H35*Urbanrural!$E$10</f>
        <v>1208716396.0390244</v>
      </c>
      <c r="G5" s="6">
        <f>'Canada residential'!I35*Urbanrural!$E$10</f>
        <v>1221035541.3776717</v>
      </c>
      <c r="H5" s="6">
        <f>'Canada residential'!J35*Urbanrural!$E$10</f>
        <v>1233377391.8288441</v>
      </c>
      <c r="I5" s="6">
        <f>'Canada residential'!K35*Urbanrural!$E$10</f>
        <v>1245715998.692513</v>
      </c>
      <c r="J5" s="6">
        <f>'Canada residential'!L35*Urbanrural!$E$10</f>
        <v>1258041631.2061675</v>
      </c>
      <c r="K5" s="6">
        <f>'Canada residential'!M35*Urbanrural!$E$10</f>
        <v>1270328340.6697786</v>
      </c>
      <c r="L5" s="6">
        <f>'Canada residential'!N35*Urbanrural!$E$10</f>
        <v>1282556665.5583251</v>
      </c>
      <c r="M5" s="6">
        <f>'Canada residential'!O35*Urbanrural!$E$10</f>
        <v>1294707144.3467855</v>
      </c>
      <c r="N5" s="6">
        <f>'Canada residential'!P35*Urbanrural!$E$10</f>
        <v>1306766802.6851454</v>
      </c>
      <c r="O5" s="6">
        <f>'Canada residential'!Q35*Urbanrural!$E$10</f>
        <v>1318719422.6358867</v>
      </c>
      <c r="P5" s="6">
        <f>'Canada residential'!R35*Urbanrural!$E$10</f>
        <v>1330555273.4364984</v>
      </c>
      <c r="Q5" s="6">
        <f>'Canada residential'!S35*Urbanrural!$E$10</f>
        <v>1342274355.0869808</v>
      </c>
      <c r="R5" s="6">
        <f>'Canada residential'!T35*Urbanrural!$E$10</f>
        <v>1353873423.9998302</v>
      </c>
      <c r="S5" s="6">
        <f>'Canada residential'!U35*Urbanrural!$E$10</f>
        <v>1365352480.1750469</v>
      </c>
      <c r="T5" s="6">
        <f>'Canada residential'!V35*Urbanrural!$E$10</f>
        <v>1376727741.5501485</v>
      </c>
      <c r="U5" s="6">
        <f>'Canada residential'!W35*Urbanrural!$E$10</f>
        <v>1388002451.7126386</v>
      </c>
      <c r="V5" s="6">
        <f>'Canada residential'!X35*Urbanrural!$E$10</f>
        <v>1399196072.1875389</v>
      </c>
      <c r="W5" s="6">
        <f>'Canada residential'!Y35*Urbanrural!$E$10</f>
        <v>1410324820.9123673</v>
      </c>
      <c r="X5" s="6">
        <f>'Canada residential'!Z35*Urbanrural!$E$10</f>
        <v>1421395185.0621312</v>
      </c>
      <c r="Y5" s="6">
        <f>'Canada residential'!AA35*Urbanrural!$E$10</f>
        <v>1432433113.336859</v>
      </c>
      <c r="Z5" s="6">
        <f>'Canada residential'!AB35*Urbanrural!$E$10</f>
        <v>1443441849.3240542</v>
      </c>
      <c r="AA5" s="6">
        <f>'Canada residential'!AC35*Urbanrural!$E$10</f>
        <v>1454440854.5487387</v>
      </c>
      <c r="AB5" s="6">
        <f>'Canada residential'!AD35*Urbanrural!$E$10</f>
        <v>1465439859.7734237</v>
      </c>
      <c r="AC5" s="6">
        <f>'Canada residential'!AE35*Urbanrural!$E$10</f>
        <v>1476442108.5856123</v>
      </c>
      <c r="AD5" s="6">
        <f>'Canada residential'!AF35*Urbanrural!$E$10</f>
        <v>1487460575.3353183</v>
      </c>
      <c r="AE5" s="6">
        <f>'Canada residential'!AG35*Urbanrural!$E$10</f>
        <v>1498495260.022543</v>
      </c>
      <c r="AF5" s="6">
        <f>'Canada residential'!AH35*Urbanrural!$E$10</f>
        <v>1509552649.8222923</v>
      </c>
      <c r="AG5" s="6">
        <f>'Canada residential'!AI35*Urbanrural!$E$10</f>
        <v>1520635988.3220704</v>
      </c>
      <c r="AH5" s="6">
        <f>'Canada residential'!AJ35*Urbanrural!$E$10</f>
        <v>1531751762.6968844</v>
      </c>
      <c r="AI5" s="6">
        <f>'Canada residential'!AK35*Urbanrural!$E$10</f>
        <v>1542893485.7717273</v>
      </c>
      <c r="AJ5" s="6">
        <f>'Canada residential'!AL35*Urbanrural!$E$10</f>
        <v>1554077375.4841168</v>
      </c>
      <c r="AK5" s="6">
        <f>'Canada residential'!AM35*Urbanrural!$E$10</f>
        <v>1565300188.2465496</v>
      </c>
    </row>
    <row r="6" spans="1:37" x14ac:dyDescent="0.35">
      <c r="A6" t="s">
        <v>7</v>
      </c>
      <c r="B6" s="6">
        <f>'Canada residential'!D36*Urbanrural!$E$10</f>
        <v>1421995726.5468485</v>
      </c>
      <c r="C6" s="6">
        <f>'Canada residential'!E36*Urbanrural!$E$10</f>
        <v>1463826985.8872628</v>
      </c>
      <c r="D6" s="6">
        <f>'Canada residential'!F36*Urbanrural!$E$10</f>
        <v>1479635420.4829006</v>
      </c>
      <c r="E6" s="6">
        <f>'Canada residential'!G36*Urbanrural!$E$10</f>
        <v>1495334384.0002918</v>
      </c>
      <c r="F6" s="6">
        <f>'Canada residential'!H36*Urbanrural!$E$10</f>
        <v>1510895495.0487804</v>
      </c>
      <c r="G6" s="6">
        <f>'Canada residential'!I36*Urbanrural!$E$10</f>
        <v>1526294426.7220895</v>
      </c>
      <c r="H6" s="6">
        <f>'Canada residential'!J36*Urbanrural!$E$10</f>
        <v>1541721739.7860551</v>
      </c>
      <c r="I6" s="6">
        <f>'Canada residential'!K36*Urbanrural!$E$10</f>
        <v>1557144998.3656411</v>
      </c>
      <c r="J6" s="6">
        <f>'Canada residential'!L36*Urbanrural!$E$10</f>
        <v>1572552039.007709</v>
      </c>
      <c r="K6" s="6">
        <f>'Canada residential'!M36*Urbanrural!$E$10</f>
        <v>1587910425.8372231</v>
      </c>
      <c r="L6" s="6">
        <f>'Canada residential'!N36*Urbanrural!$E$10</f>
        <v>1603195831.9479063</v>
      </c>
      <c r="M6" s="6">
        <f>'Canada residential'!O36*Urbanrural!$E$10</f>
        <v>1618383930.4334817</v>
      </c>
      <c r="N6" s="6">
        <f>'Canada residential'!P36*Urbanrural!$E$10</f>
        <v>1633458503.3564315</v>
      </c>
      <c r="O6" s="6">
        <f>'Canada residential'!Q36*Urbanrural!$E$10</f>
        <v>1648399278.2948582</v>
      </c>
      <c r="P6" s="6">
        <f>'Canada residential'!R36*Urbanrural!$E$10</f>
        <v>1663194091.7956228</v>
      </c>
      <c r="Q6" s="6">
        <f>'Canada residential'!S36*Urbanrural!$E$10</f>
        <v>1677842943.8587258</v>
      </c>
      <c r="R6" s="6">
        <f>'Canada residential'!T36*Urbanrural!$E$10</f>
        <v>1692341779.9997876</v>
      </c>
      <c r="S6" s="6">
        <f>'Canada residential'!U36*Urbanrural!$E$10</f>
        <v>1706690600.2188084</v>
      </c>
      <c r="T6" s="6">
        <f>'Canada residential'!V36*Urbanrural!$E$10</f>
        <v>1720909676.9376853</v>
      </c>
      <c r="U6" s="6">
        <f>'Canada residential'!W36*Urbanrural!$E$10</f>
        <v>1735003064.6407981</v>
      </c>
      <c r="V6" s="6">
        <f>'Canada residential'!X36*Urbanrural!$E$10</f>
        <v>1748995090.2344236</v>
      </c>
      <c r="W6" s="6">
        <f>'Canada residential'!Y36*Urbanrural!$E$10</f>
        <v>1762906026.1404591</v>
      </c>
      <c r="X6" s="6">
        <f>'Canada residential'!Z36*Urbanrural!$E$10</f>
        <v>1776743981.3276637</v>
      </c>
      <c r="Y6" s="6">
        <f>'Canada residential'!AA36*Urbanrural!$E$10</f>
        <v>1790541391.6710734</v>
      </c>
      <c r="Z6" s="6">
        <f>'Canada residential'!AB36*Urbanrural!$E$10</f>
        <v>1804302311.6550677</v>
      </c>
      <c r="AA6" s="6">
        <f>'Canada residential'!AC36*Urbanrural!$E$10</f>
        <v>1818051068.1859236</v>
      </c>
      <c r="AB6" s="6">
        <f>'Canada residential'!AD36*Urbanrural!$E$10</f>
        <v>1831799824.7167795</v>
      </c>
      <c r="AC6" s="6">
        <f>'Canada residential'!AE36*Urbanrural!$E$10</f>
        <v>1845552635.7320154</v>
      </c>
      <c r="AD6" s="6">
        <f>'Canada residential'!AF36*Urbanrural!$E$10</f>
        <v>1859325719.169148</v>
      </c>
      <c r="AE6" s="6">
        <f>'Canada residential'!AG36*Urbanrural!$E$10</f>
        <v>1873119075.0281785</v>
      </c>
      <c r="AF6" s="6">
        <f>'Canada residential'!AH36*Urbanrural!$E$10</f>
        <v>1886940812.2778652</v>
      </c>
      <c r="AG6" s="6">
        <f>'Canada residential'!AI36*Urbanrural!$E$10</f>
        <v>1900794985.4025879</v>
      </c>
      <c r="AH6" s="6">
        <f>'Canada residential'!AJ36*Urbanrural!$E$10</f>
        <v>1914689703.3711054</v>
      </c>
      <c r="AI6" s="6">
        <f>'Canada residential'!AK36*Urbanrural!$E$10</f>
        <v>1928616857.2146592</v>
      </c>
      <c r="AJ6" s="6">
        <f>'Canada residential'!AL36*Urbanrural!$E$10</f>
        <v>1942596719.3551459</v>
      </c>
      <c r="AK6" s="6">
        <f>'Canada residential'!AM36*Urbanrural!$E$10</f>
        <v>1956625235.3081868</v>
      </c>
    </row>
    <row r="7" spans="1:37" x14ac:dyDescent="0.35">
      <c r="A7" t="s">
        <v>8</v>
      </c>
      <c r="B7" s="6">
        <f>'Canada residential'!D37*Urbanrural!$E$10</f>
        <v>0</v>
      </c>
      <c r="C7" s="6">
        <f>'Canada residential'!E37*Urbanrural!$E$10</f>
        <v>0</v>
      </c>
      <c r="D7" s="6">
        <f>'Canada residential'!F37*Urbanrural!$E$10</f>
        <v>0</v>
      </c>
      <c r="E7" s="6">
        <f>'Canada residential'!G37*Urbanrural!$E$10</f>
        <v>0</v>
      </c>
      <c r="F7" s="6">
        <f>'Canada residential'!H37*Urbanrural!$E$10</f>
        <v>0</v>
      </c>
      <c r="G7" s="6">
        <f>'Canada residential'!I37*Urbanrural!$E$10</f>
        <v>0</v>
      </c>
      <c r="H7" s="6">
        <f>'Canada residential'!J37*Urbanrural!$E$10</f>
        <v>0</v>
      </c>
      <c r="I7" s="6">
        <f>'Canada residential'!K37*Urbanrural!$E$10</f>
        <v>0</v>
      </c>
      <c r="J7" s="6">
        <f>'Canada residential'!L37*Urbanrural!$E$10</f>
        <v>0</v>
      </c>
      <c r="K7" s="6">
        <f>'Canada residential'!M37*Urbanrural!$E$10</f>
        <v>0</v>
      </c>
      <c r="L7" s="6">
        <f>'Canada residential'!N37*Urbanrural!$E$10</f>
        <v>0</v>
      </c>
      <c r="M7" s="6">
        <f>'Canada residential'!O37*Urbanrural!$E$10</f>
        <v>0</v>
      </c>
      <c r="N7" s="6">
        <f>'Canada residential'!P37*Urbanrural!$E$10</f>
        <v>0</v>
      </c>
      <c r="O7" s="6">
        <f>'Canada residential'!Q37*Urbanrural!$E$10</f>
        <v>0</v>
      </c>
      <c r="P7" s="6">
        <f>'Canada residential'!R37*Urbanrural!$E$10</f>
        <v>0</v>
      </c>
      <c r="Q7" s="6">
        <f>'Canada residential'!S37*Urbanrural!$E$10</f>
        <v>0</v>
      </c>
      <c r="R7" s="6">
        <f>'Canada residential'!T37*Urbanrural!$E$10</f>
        <v>0</v>
      </c>
      <c r="S7" s="6">
        <f>'Canada residential'!U37*Urbanrural!$E$10</f>
        <v>0</v>
      </c>
      <c r="T7" s="6">
        <f>'Canada residential'!V37*Urbanrural!$E$10</f>
        <v>0</v>
      </c>
      <c r="U7" s="6">
        <f>'Canada residential'!W37*Urbanrural!$E$10</f>
        <v>0</v>
      </c>
      <c r="V7" s="6">
        <f>'Canada residential'!X37*Urbanrural!$E$10</f>
        <v>0</v>
      </c>
      <c r="W7" s="6">
        <f>'Canada residential'!Y37*Urbanrural!$E$10</f>
        <v>0</v>
      </c>
      <c r="X7" s="6">
        <f>'Canada residential'!Z37*Urbanrural!$E$10</f>
        <v>0</v>
      </c>
      <c r="Y7" s="6">
        <f>'Canada residential'!AA37*Urbanrural!$E$10</f>
        <v>0</v>
      </c>
      <c r="Z7" s="6">
        <f>'Canada residential'!AB37*Urbanrural!$E$10</f>
        <v>0</v>
      </c>
      <c r="AA7" s="6">
        <f>'Canada residential'!AC37*Urbanrural!$E$10</f>
        <v>0</v>
      </c>
      <c r="AB7" s="6">
        <f>'Canada residential'!AD37*Urbanrural!$E$10</f>
        <v>0</v>
      </c>
      <c r="AC7" s="6">
        <f>'Canada residential'!AE37*Urbanrural!$E$10</f>
        <v>0</v>
      </c>
      <c r="AD7" s="6">
        <f>'Canada residential'!AF37*Urbanrural!$E$10</f>
        <v>0</v>
      </c>
      <c r="AE7" s="6">
        <f>'Canada residential'!AG37*Urbanrural!$E$10</f>
        <v>0</v>
      </c>
      <c r="AF7" s="6">
        <f>'Canada residential'!AH37*Urbanrural!$E$10</f>
        <v>0</v>
      </c>
      <c r="AG7" s="6">
        <f>'Canada residential'!AI37*Urbanrural!$E$10</f>
        <v>0</v>
      </c>
      <c r="AH7" s="6">
        <f>'Canada residential'!AJ37*Urbanrural!$E$10</f>
        <v>0</v>
      </c>
      <c r="AI7" s="6">
        <f>'Canada residential'!AK37*Urbanrural!$E$10</f>
        <v>0</v>
      </c>
      <c r="AJ7" s="6">
        <f>'Canada residential'!AL37*Urbanrural!$E$10</f>
        <v>0</v>
      </c>
      <c r="AK7" s="6">
        <f>'Canada residential'!AM37*Urbanrural!$E$10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K7"/>
  <sheetViews>
    <sheetView workbookViewId="0"/>
  </sheetViews>
  <sheetFormatPr defaultColWidth="9.1796875" defaultRowHeight="14.5" x14ac:dyDescent="0.35"/>
  <cols>
    <col min="1" max="1" width="24.81640625" style="7" customWidth="1"/>
    <col min="2" max="16384" width="9.1796875" style="7"/>
  </cols>
  <sheetData>
    <row r="1" spans="1:37" x14ac:dyDescent="0.35"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7" x14ac:dyDescent="0.35">
      <c r="A2" s="7" t="s">
        <v>3</v>
      </c>
      <c r="B2" s="6">
        <f>'Canada residential'!D32*Urbanrural!$E$11</f>
        <v>939879115.54090011</v>
      </c>
      <c r="C2" s="6">
        <f>'Canada residential'!E32*Urbanrural!$E$11</f>
        <v>967527811.17116475</v>
      </c>
      <c r="D2" s="6">
        <f>'Canada residential'!F32*Urbanrural!$E$11</f>
        <v>977976518.75055754</v>
      </c>
      <c r="E2" s="6">
        <f>'Canada residential'!G32*Urbanrural!$E$11</f>
        <v>988352870.57087243</v>
      </c>
      <c r="F2" s="6">
        <f>'Canada residential'!H32*Urbanrural!$E$11</f>
        <v>998638107.73160839</v>
      </c>
      <c r="G2" s="6">
        <f>'Canada residential'!I32*Urbanrural!$E$11</f>
        <v>1008816151.1751924</v>
      </c>
      <c r="H2" s="6">
        <f>'Canada residential'!J32*Urbanrural!$E$11</f>
        <v>1019012953.5192779</v>
      </c>
      <c r="I2" s="6">
        <f>'Canada residential'!K32*Urbanrural!$E$11</f>
        <v>1029207076.0204345</v>
      </c>
      <c r="J2" s="6">
        <f>'Canada residential'!L32*Urbanrural!$E$11</f>
        <v>1039390479.1498759</v>
      </c>
      <c r="K2" s="6">
        <f>'Canada residential'!M32*Urbanrural!$E$11</f>
        <v>1049541724.1641717</v>
      </c>
      <c r="L2" s="6">
        <f>'Canada residential'!N32*Urbanrural!$E$11</f>
        <v>1059644732.0057491</v>
      </c>
      <c r="M2" s="6">
        <f>'Canada residential'!O32*Urbanrural!$E$11</f>
        <v>1069683423.6170354</v>
      </c>
      <c r="N2" s="6">
        <f>'Canada residential'!P32*Urbanrural!$E$11</f>
        <v>1079647079.6263154</v>
      </c>
      <c r="O2" s="6">
        <f>'Canada residential'!Q32*Urbanrural!$E$11</f>
        <v>1089522300.8189447</v>
      </c>
      <c r="P2" s="6">
        <f>'Canada residential'!R32*Urbanrural!$E$11</f>
        <v>1099301047.6661375</v>
      </c>
      <c r="Q2" s="6">
        <f>'Canada residential'!S32*Urbanrural!$E$11</f>
        <v>1108983320.1678932</v>
      </c>
      <c r="R2" s="6">
        <f>'Canada residential'!T32*Urbanrural!$E$11</f>
        <v>1118566438.4812832</v>
      </c>
      <c r="S2" s="6">
        <f>'Canada residential'!U32*Urbanrural!$E$11</f>
        <v>1128050402.606308</v>
      </c>
      <c r="T2" s="6">
        <f>'Canada residential'!V32*Urbanrural!$E$11</f>
        <v>1137448611.757611</v>
      </c>
      <c r="U2" s="6">
        <f>'Canada residential'!W32*Urbanrural!$E$11</f>
        <v>1146763745.778121</v>
      </c>
      <c r="V2" s="6">
        <f>'Canada residential'!X32*Urbanrural!$E$11</f>
        <v>1156011883.7254112</v>
      </c>
      <c r="W2" s="6">
        <f>'Canada residential'!Y32*Urbanrural!$E$11</f>
        <v>1165206424.8141253</v>
      </c>
      <c r="X2" s="6">
        <f>'Canada residential'!Z32*Urbanrural!$E$11</f>
        <v>1174352728.7301207</v>
      </c>
      <c r="Y2" s="6">
        <f>'Canada residential'!AA32*Urbanrural!$E$11</f>
        <v>1183472234.2168286</v>
      </c>
      <c r="Z2" s="6">
        <f>'Canada residential'!AB32*Urbanrural!$E$11</f>
        <v>1192567621.117177</v>
      </c>
      <c r="AA2" s="6">
        <f>'Canada residential'!AC32*Urbanrural!$E$11</f>
        <v>1201654968.488739</v>
      </c>
      <c r="AB2" s="6">
        <f>'Canada residential'!AD32*Urbanrural!$E$11</f>
        <v>1210742315.8603013</v>
      </c>
      <c r="AC2" s="6">
        <f>'Canada residential'!AE32*Urbanrural!$E$11</f>
        <v>1219832343.0747921</v>
      </c>
      <c r="AD2" s="6">
        <f>'Canada residential'!AF32*Urbanrural!$E$11</f>
        <v>1228935769.503927</v>
      </c>
      <c r="AE2" s="6">
        <f>'Canada residential'!AG32*Urbanrural!$E$11</f>
        <v>1238052595.147706</v>
      </c>
      <c r="AF2" s="6">
        <f>'Canada residential'!AH32*Urbanrural!$E$11</f>
        <v>1247188179.6919866</v>
      </c>
      <c r="AG2" s="6">
        <f>'Canada residential'!AI32*Urbanrural!$E$11</f>
        <v>1256345202.9796975</v>
      </c>
      <c r="AH2" s="6">
        <f>'Canada residential'!AJ32*Urbanrural!$E$11</f>
        <v>1265529024.696696</v>
      </c>
      <c r="AI2" s="6">
        <f>'Canada residential'!AK32*Urbanrural!$E$11</f>
        <v>1274734285.1571255</v>
      </c>
      <c r="AJ2" s="6">
        <f>'Canada residential'!AL32*Urbanrural!$E$11</f>
        <v>1283974383.5756292</v>
      </c>
      <c r="AK2" s="6">
        <f>'Canada residential'!AM32*Urbanrural!$E$11</f>
        <v>1293246640.1092787</v>
      </c>
    </row>
    <row r="3" spans="1:37" x14ac:dyDescent="0.35">
      <c r="A3" s="7" t="s">
        <v>4</v>
      </c>
      <c r="B3" s="6">
        <f>'Canada residential'!D33*Urbanrural!$E$11</f>
        <v>19904363.921677593</v>
      </c>
      <c r="C3" s="6">
        <f>'Canada residential'!E33*Urbanrural!$E$11</f>
        <v>20489896.348864011</v>
      </c>
      <c r="D3" s="6">
        <f>'Canada residential'!F33*Urbanrural!$E$11</f>
        <v>20711174.675760049</v>
      </c>
      <c r="E3" s="6">
        <f>'Canada residential'!G33*Urbanrural!$E$11</f>
        <v>20930920.682875074</v>
      </c>
      <c r="F3" s="6">
        <f>'Canada residential'!H33*Urbanrural!$E$11</f>
        <v>21148737.102117702</v>
      </c>
      <c r="G3" s="6">
        <f>'Canada residential'!I33*Urbanrural!$E$11</f>
        <v>21364283.417981047</v>
      </c>
      <c r="H3" s="6">
        <f>'Canada residential'!J33*Urbanrural!$E$11</f>
        <v>21580227.001935769</v>
      </c>
      <c r="I3" s="6">
        <f>'Canada residential'!K33*Urbanrural!$E$11</f>
        <v>21796113.833306</v>
      </c>
      <c r="J3" s="6">
        <f>'Canada residential'!L33*Urbanrural!$E$11</f>
        <v>22011773.654338311</v>
      </c>
      <c r="K3" s="6">
        <f>'Canada residential'!M33*Urbanrural!$E$11</f>
        <v>22226752.444356829</v>
      </c>
      <c r="L3" s="6">
        <f>'Canada residential'!N33*Urbanrural!$E$11</f>
        <v>22440709.687854666</v>
      </c>
      <c r="M3" s="6">
        <f>'Canada residential'!O33*Urbanrural!$E$11</f>
        <v>22653304.869324937</v>
      </c>
      <c r="N3" s="6">
        <f>'Canada residential'!P33*Urbanrural!$E$11</f>
        <v>22864310.978429709</v>
      </c>
      <c r="O3" s="6">
        <f>'Canada residential'!Q33*Urbanrural!$E$11</f>
        <v>23073444.252246562</v>
      </c>
      <c r="P3" s="6">
        <f>'Canada residential'!R33*Urbanrural!$E$11</f>
        <v>23280534.43302206</v>
      </c>
      <c r="Q3" s="6">
        <f>'Canada residential'!S33*Urbanrural!$E$11</f>
        <v>23485581.520756196</v>
      </c>
      <c r="R3" s="6">
        <f>'Canada residential'!T33*Urbanrural!$E$11</f>
        <v>23688528.762864493</v>
      </c>
      <c r="S3" s="6">
        <f>'Canada residential'!U33*Urbanrural!$E$11</f>
        <v>23889376.159346953</v>
      </c>
      <c r="T3" s="6">
        <f>'Canada residential'!V33*Urbanrural!$E$11</f>
        <v>24088407.473125976</v>
      </c>
      <c r="U3" s="6">
        <f>'Canada residential'!W33*Urbanrural!$E$11</f>
        <v>24285679.456786055</v>
      </c>
      <c r="V3" s="6">
        <f>'Canada residential'!X33*Urbanrural!$E$11</f>
        <v>24481532.625834081</v>
      </c>
      <c r="W3" s="6">
        <f>'Canada residential'!Y33*Urbanrural!$E$11</f>
        <v>24676250.74319246</v>
      </c>
      <c r="X3" s="6">
        <f>'Canada residential'!Z33*Urbanrural!$E$11</f>
        <v>24869947.314030159</v>
      </c>
      <c r="Y3" s="6">
        <f>'Canada residential'!AA33*Urbanrural!$E$11</f>
        <v>25063076.359023038</v>
      </c>
      <c r="Z3" s="6">
        <f>'Canada residential'!AB33*Urbanrural!$E$11</f>
        <v>25255694.630755577</v>
      </c>
      <c r="AA3" s="6">
        <f>'Canada residential'!AC33*Urbanrural!$E$11</f>
        <v>25448142.644734666</v>
      </c>
      <c r="AB3" s="6">
        <f>'Canada residential'!AD33*Urbanrural!$E$11</f>
        <v>25640590.658713758</v>
      </c>
      <c r="AC3" s="6">
        <f>'Canada residential'!AE33*Urbanrural!$E$11</f>
        <v>25833095.425277337</v>
      </c>
      <c r="AD3" s="6">
        <f>'Canada residential'!AF33*Urbanrural!$E$11</f>
        <v>26025883.954763323</v>
      </c>
      <c r="AE3" s="6">
        <f>'Canada residential'!AG33*Urbanrural!$E$11</f>
        <v>26218956.247171722</v>
      </c>
      <c r="AF3" s="6">
        <f>'Canada residential'!AH33*Urbanrural!$E$11</f>
        <v>26412425.807671495</v>
      </c>
      <c r="AG3" s="6">
        <f>'Canada residential'!AI33*Urbanrural!$E$11</f>
        <v>26606349.388847124</v>
      </c>
      <c r="AH3" s="6">
        <f>'Canada residential'!AJ33*Urbanrural!$E$11</f>
        <v>26800840.495867573</v>
      </c>
      <c r="AI3" s="6">
        <f>'Canada residential'!AK33*Urbanrural!$E$11</f>
        <v>26995785.623563878</v>
      </c>
      <c r="AJ3" s="6">
        <f>'Canada residential'!AL33*Urbanrural!$E$11</f>
        <v>27191468.534858458</v>
      </c>
      <c r="AK3" s="6">
        <f>'Canada residential'!AM33*Urbanrural!$E$11</f>
        <v>27387832.47716682</v>
      </c>
    </row>
    <row r="4" spans="1:37" x14ac:dyDescent="0.35">
      <c r="A4" s="7" t="s">
        <v>5</v>
      </c>
      <c r="B4" s="6">
        <f>'Canada residential'!D34*Urbanrural!$E$11</f>
        <v>4733477614.6222572</v>
      </c>
      <c r="C4" s="6">
        <f>'Canada residential'!E34*Urbanrural!$E$11</f>
        <v>4872723693.9055948</v>
      </c>
      <c r="D4" s="6">
        <f>'Canada residential'!F34*Urbanrural!$E$11</f>
        <v>4925346124.397974</v>
      </c>
      <c r="E4" s="6">
        <f>'Canada residential'!G34*Urbanrural!$E$11</f>
        <v>4977604152.3196173</v>
      </c>
      <c r="F4" s="6">
        <f>'Canada residential'!H34*Urbanrural!$E$11</f>
        <v>5029403302.929965</v>
      </c>
      <c r="G4" s="6">
        <f>'Canada residential'!I34*Urbanrural!$E$11</f>
        <v>5080662597.8799667</v>
      </c>
      <c r="H4" s="6">
        <f>'Canada residential'!J34*Urbanrural!$E$11</f>
        <v>5132016367.570529</v>
      </c>
      <c r="I4" s="6">
        <f>'Canada residential'!K34*Urbanrural!$E$11</f>
        <v>5183356640.8695822</v>
      </c>
      <c r="J4" s="6">
        <f>'Canada residential'!L34*Urbanrural!$E$11</f>
        <v>5234642928.6026011</v>
      </c>
      <c r="K4" s="6">
        <f>'Canada residential'!M34*Urbanrural!$E$11</f>
        <v>5285767259.6375141</v>
      </c>
      <c r="L4" s="6">
        <f>'Canada residential'!N34*Urbanrural!$E$11</f>
        <v>5336648655.6252718</v>
      </c>
      <c r="M4" s="6">
        <f>'Canada residential'!O34*Urbanrural!$E$11</f>
        <v>5387206138.2168207</v>
      </c>
      <c r="N4" s="6">
        <f>'Canada residential'!P34*Urbanrural!$E$11</f>
        <v>5437385721.8461275</v>
      </c>
      <c r="O4" s="6">
        <f>'Canada residential'!Q34*Urbanrural!$E$11</f>
        <v>5487119924.5556469</v>
      </c>
      <c r="P4" s="6">
        <f>'Canada residential'!R34*Urbanrural!$E$11</f>
        <v>5536368257.1708536</v>
      </c>
      <c r="Q4" s="6">
        <f>'Canada residential'!S34*Urbanrural!$E$11</f>
        <v>5585130719.6917467</v>
      </c>
      <c r="R4" s="6">
        <f>'Canada residential'!T34*Urbanrural!$E$11</f>
        <v>5633393815.7268181</v>
      </c>
      <c r="S4" s="6">
        <f>'Canada residential'!U34*Urbanrural!$E$11</f>
        <v>5681157545.2760696</v>
      </c>
      <c r="T4" s="6">
        <f>'Canada residential'!V34*Urbanrural!$E$11</f>
        <v>5728489390.2970409</v>
      </c>
      <c r="U4" s="6">
        <f>'Canada residential'!W34*Urbanrural!$E$11</f>
        <v>5775402847.1812439</v>
      </c>
      <c r="V4" s="6">
        <f>'Canada residential'!X34*Urbanrural!$E$11</f>
        <v>5821978894.27773</v>
      </c>
      <c r="W4" s="6">
        <f>'Canada residential'!Y34*Urbanrural!$E$11</f>
        <v>5868285013.5440426</v>
      </c>
      <c r="X4" s="6">
        <f>'Canada residential'!Z34*Urbanrural!$E$11</f>
        <v>5914348197.7631979</v>
      </c>
      <c r="Y4" s="6">
        <f>'Canada residential'!AA34*Urbanrural!$E$11</f>
        <v>5960276418.0672665</v>
      </c>
      <c r="Z4" s="6">
        <f>'Canada residential'!AB34*Urbanrural!$E$11</f>
        <v>6006083170.8477564</v>
      </c>
      <c r="AA4" s="6">
        <f>'Canada residential'!AC34*Urbanrural!$E$11</f>
        <v>6051849434.4537201</v>
      </c>
      <c r="AB4" s="6">
        <f>'Canada residential'!AD34*Urbanrural!$E$11</f>
        <v>6097615698.0596857</v>
      </c>
      <c r="AC4" s="6">
        <f>'Canada residential'!AE34*Urbanrural!$E$11</f>
        <v>6143395458.0571585</v>
      </c>
      <c r="AD4" s="6">
        <f>'Canada residential'!AF34*Urbanrural!$E$11</f>
        <v>6189242700.0121756</v>
      </c>
      <c r="AE4" s="6">
        <f>'Canada residential'!AG34*Urbanrural!$E$11</f>
        <v>6235157423.924736</v>
      </c>
      <c r="AF4" s="6">
        <f>'Canada residential'!AH34*Urbanrural!$E$11</f>
        <v>6281166622.577857</v>
      </c>
      <c r="AG4" s="6">
        <f>'Canada residential'!AI34*Urbanrural!$E$11</f>
        <v>6327283792.3630476</v>
      </c>
      <c r="AH4" s="6">
        <f>'Canada residential'!AJ34*Urbanrural!$E$11</f>
        <v>6373535926.063324</v>
      </c>
      <c r="AI4" s="6">
        <f>'Canada residential'!AK34*Urbanrural!$E$11</f>
        <v>6419896030.8956709</v>
      </c>
      <c r="AJ4" s="6">
        <f>'Canada residential'!AL34*Urbanrural!$E$11</f>
        <v>6466431588.8176308</v>
      </c>
      <c r="AK4" s="6">
        <f>'Canada residential'!AM34*Urbanrural!$E$11</f>
        <v>6513129103.4376955</v>
      </c>
    </row>
    <row r="5" spans="1:37" x14ac:dyDescent="0.35">
      <c r="A5" s="7" t="s">
        <v>6</v>
      </c>
      <c r="B5" s="6">
        <f>'Canada residential'!D35*Urbanrural!$E$11</f>
        <v>261759130.76252118</v>
      </c>
      <c r="C5" s="6">
        <f>'Canada residential'!E35*Urbanrural!$E$11</f>
        <v>269459374.7781896</v>
      </c>
      <c r="D5" s="6">
        <f>'Canada residential'!F35*Urbanrural!$E$11</f>
        <v>272369370.93445021</v>
      </c>
      <c r="E5" s="6">
        <f>'Canada residential'!G35*Urbanrural!$E$11</f>
        <v>275259215.79647654</v>
      </c>
      <c r="F5" s="6">
        <f>'Canada residential'!H35*Urbanrural!$E$11</f>
        <v>278123684.95465249</v>
      </c>
      <c r="G5" s="6">
        <f>'Canada residential'!I35*Urbanrural!$E$11</f>
        <v>280958300.3435927</v>
      </c>
      <c r="H5" s="6">
        <f>'Canada residential'!J35*Urbanrural!$E$11</f>
        <v>283798140.14214909</v>
      </c>
      <c r="I5" s="6">
        <f>'Canada residential'!K35*Urbanrural!$E$11</f>
        <v>286637233.59647465</v>
      </c>
      <c r="J5" s="6">
        <f>'Canada residential'!L35*Urbanrural!$E$11</f>
        <v>289473341.67387658</v>
      </c>
      <c r="K5" s="6">
        <f>'Canada residential'!M35*Urbanrural!$E$11</f>
        <v>292300493.62050778</v>
      </c>
      <c r="L5" s="6">
        <f>'Canada residential'!N35*Urbanrural!$E$11</f>
        <v>295114211.37098283</v>
      </c>
      <c r="M5" s="6">
        <f>'Canada residential'!O35*Urbanrural!$E$11</f>
        <v>297910016.85991645</v>
      </c>
      <c r="N5" s="6">
        <f>'Canada residential'!P35*Urbanrural!$E$11</f>
        <v>300684924.71038496</v>
      </c>
      <c r="O5" s="6">
        <f>'Canada residential'!Q35*Urbanrural!$E$11</f>
        <v>303435203.20123398</v>
      </c>
      <c r="P5" s="6">
        <f>'Canada residential'!R35*Urbanrural!$E$11</f>
        <v>306158613.29977071</v>
      </c>
      <c r="Q5" s="6">
        <f>'Canada residential'!S35*Urbanrural!$E$11</f>
        <v>308855155.00599527</v>
      </c>
      <c r="R5" s="6">
        <f>'Canada residential'!T35*Urbanrural!$E$11</f>
        <v>311524081.9756766</v>
      </c>
      <c r="S5" s="6">
        <f>'Canada residential'!U35*Urbanrural!$E$11</f>
        <v>314165394.20881492</v>
      </c>
      <c r="T5" s="6">
        <f>'Canada residential'!V35*Urbanrural!$E$11</f>
        <v>316782823.42656457</v>
      </c>
      <c r="U5" s="6">
        <f>'Canada residential'!W35*Urbanrural!$E$11</f>
        <v>319377115.97315645</v>
      </c>
      <c r="V5" s="6">
        <f>'Canada residential'!X35*Urbanrural!$E$11</f>
        <v>321952749.91397589</v>
      </c>
      <c r="W5" s="6">
        <f>'Canada residential'!Y35*Urbanrural!$E$11</f>
        <v>324513456.97017747</v>
      </c>
      <c r="X5" s="6">
        <f>'Canada residential'!Z35*Urbanrural!$E$11</f>
        <v>327060729.83022296</v>
      </c>
      <c r="Y5" s="6">
        <f>'Canada residential'!AA35*Urbanrural!$E$11</f>
        <v>329600539.24795949</v>
      </c>
      <c r="Z5" s="6">
        <f>'Canada residential'!AB35*Urbanrural!$E$11</f>
        <v>332133631.56761789</v>
      </c>
      <c r="AA5" s="6">
        <f>'Canada residential'!AC35*Urbanrural!$E$11</f>
        <v>334664484.85458362</v>
      </c>
      <c r="AB5" s="6">
        <f>'Canada residential'!AD35*Urbanrural!$E$11</f>
        <v>337195338.14154947</v>
      </c>
      <c r="AC5" s="6">
        <f>'Canada residential'!AE35*Urbanrural!$E$11</f>
        <v>339726937.77274615</v>
      </c>
      <c r="AD5" s="6">
        <f>'Canada residential'!AF35*Urbanrural!$E$11</f>
        <v>342262269.12509727</v>
      </c>
      <c r="AE5" s="6">
        <f>'Canada residential'!AG35*Urbanrural!$E$11</f>
        <v>344801332.19860297</v>
      </c>
      <c r="AF5" s="6">
        <f>'Canada residential'!AH35*Urbanrural!$E$11</f>
        <v>347345619.68172485</v>
      </c>
      <c r="AG5" s="6">
        <f>'Canada residential'!AI35*Urbanrural!$E$11</f>
        <v>349895877.9186939</v>
      </c>
      <c r="AH5" s="6">
        <f>'Canada residential'!AJ35*Urbanrural!$E$11</f>
        <v>352453599.59797192</v>
      </c>
      <c r="AI5" s="6">
        <f>'Canada residential'!AK35*Urbanrural!$E$11</f>
        <v>355017292.03109711</v>
      </c>
      <c r="AJ5" s="6">
        <f>'Canada residential'!AL35*Urbanrural!$E$11</f>
        <v>357590686.93922389</v>
      </c>
      <c r="AK5" s="6">
        <f>'Canada residential'!AM35*Urbanrural!$E$11</f>
        <v>360173037.97812146</v>
      </c>
    </row>
    <row r="6" spans="1:37" x14ac:dyDescent="0.35">
      <c r="A6" s="7" t="s">
        <v>7</v>
      </c>
      <c r="B6" s="6">
        <f>'Canada residential'!D36*Urbanrural!$E$11</f>
        <v>327198913.45315146</v>
      </c>
      <c r="C6" s="6">
        <f>'Canada residential'!E36*Urbanrural!$E$11</f>
        <v>336824218.47273701</v>
      </c>
      <c r="D6" s="6">
        <f>'Canada residential'!F36*Urbanrural!$E$11</f>
        <v>340461713.66806275</v>
      </c>
      <c r="E6" s="6">
        <f>'Canada residential'!G36*Urbanrural!$E$11</f>
        <v>344074019.74559569</v>
      </c>
      <c r="F6" s="6">
        <f>'Canada residential'!H36*Urbanrural!$E$11</f>
        <v>347654606.19331563</v>
      </c>
      <c r="G6" s="6">
        <f>'Canada residential'!I36*Urbanrural!$E$11</f>
        <v>351197875.4294908</v>
      </c>
      <c r="H6" s="6">
        <f>'Canada residential'!J36*Urbanrural!$E$11</f>
        <v>354747675.17768639</v>
      </c>
      <c r="I6" s="6">
        <f>'Canada residential'!K36*Urbanrural!$E$11</f>
        <v>358296541.99559331</v>
      </c>
      <c r="J6" s="6">
        <f>'Canada residential'!L36*Urbanrural!$E$11</f>
        <v>361841677.09234571</v>
      </c>
      <c r="K6" s="6">
        <f>'Canada residential'!M36*Urbanrural!$E$11</f>
        <v>365375617.02563471</v>
      </c>
      <c r="L6" s="6">
        <f>'Canada residential'!N36*Urbanrural!$E$11</f>
        <v>368892764.21372849</v>
      </c>
      <c r="M6" s="6">
        <f>'Canada residential'!O36*Urbanrural!$E$11</f>
        <v>372387521.0748955</v>
      </c>
      <c r="N6" s="6">
        <f>'Canada residential'!P36*Urbanrural!$E$11</f>
        <v>375856155.88798118</v>
      </c>
      <c r="O6" s="6">
        <f>'Canada residential'!Q36*Urbanrural!$E$11</f>
        <v>379294004.00154245</v>
      </c>
      <c r="P6" s="6">
        <f>'Canada residential'!R36*Urbanrural!$E$11</f>
        <v>382698266.62471336</v>
      </c>
      <c r="Q6" s="6">
        <f>'Canada residential'!S36*Urbanrural!$E$11</f>
        <v>386068943.75749403</v>
      </c>
      <c r="R6" s="6">
        <f>'Canada residential'!T36*Urbanrural!$E$11</f>
        <v>389405102.46959573</v>
      </c>
      <c r="S6" s="6">
        <f>'Canada residential'!U36*Urbanrural!$E$11</f>
        <v>392706742.76101863</v>
      </c>
      <c r="T6" s="6">
        <f>'Canada residential'!V36*Urbanrural!$E$11</f>
        <v>395978529.28320563</v>
      </c>
      <c r="U6" s="6">
        <f>'Canada residential'!W36*Urbanrural!$E$11</f>
        <v>399221394.96644551</v>
      </c>
      <c r="V6" s="6">
        <f>'Canada residential'!X36*Urbanrural!$E$11</f>
        <v>402440937.39246988</v>
      </c>
      <c r="W6" s="6">
        <f>'Canada residential'!Y36*Urbanrural!$E$11</f>
        <v>405641821.21272182</v>
      </c>
      <c r="X6" s="6">
        <f>'Canada residential'!Z36*Urbanrural!$E$11</f>
        <v>408825912.28777868</v>
      </c>
      <c r="Y6" s="6">
        <f>'Canada residential'!AA36*Urbanrural!$E$11</f>
        <v>412000674.05994934</v>
      </c>
      <c r="Z6" s="6">
        <f>'Canada residential'!AB36*Urbanrural!$E$11</f>
        <v>415167039.45952237</v>
      </c>
      <c r="AA6" s="6">
        <f>'Canada residential'!AC36*Urbanrural!$E$11</f>
        <v>418330606.06822962</v>
      </c>
      <c r="AB6" s="6">
        <f>'Canada residential'!AD36*Urbanrural!$E$11</f>
        <v>421494172.67693681</v>
      </c>
      <c r="AC6" s="6">
        <f>'Canada residential'!AE36*Urbanrural!$E$11</f>
        <v>424658672.21593273</v>
      </c>
      <c r="AD6" s="6">
        <f>'Canada residential'!AF36*Urbanrural!$E$11</f>
        <v>427827836.40637159</v>
      </c>
      <c r="AE6" s="6">
        <f>'Canada residential'!AG36*Urbanrural!$E$11</f>
        <v>431001665.24825364</v>
      </c>
      <c r="AF6" s="6">
        <f>'Canada residential'!AH36*Urbanrural!$E$11</f>
        <v>434182024.60215604</v>
      </c>
      <c r="AG6" s="6">
        <f>'Canada residential'!AI36*Urbanrural!$E$11</f>
        <v>437369847.39836735</v>
      </c>
      <c r="AH6" s="6">
        <f>'Canada residential'!AJ36*Urbanrural!$E$11</f>
        <v>440566999.49746484</v>
      </c>
      <c r="AI6" s="6">
        <f>'Canada residential'!AK36*Urbanrural!$E$11</f>
        <v>443771615.03887135</v>
      </c>
      <c r="AJ6" s="6">
        <f>'Canada residential'!AL36*Urbanrural!$E$11</f>
        <v>446988358.67402983</v>
      </c>
      <c r="AK6" s="6">
        <f>'Canada residential'!AM36*Urbanrural!$E$11</f>
        <v>450216297.47265178</v>
      </c>
    </row>
    <row r="7" spans="1:37" x14ac:dyDescent="0.35">
      <c r="A7" s="7" t="s">
        <v>8</v>
      </c>
      <c r="B7" s="6">
        <f>'Canada residential'!D37*Urbanrural!$E$11</f>
        <v>0</v>
      </c>
      <c r="C7" s="6">
        <f>'Canada residential'!E37*Urbanrural!$E$11</f>
        <v>0</v>
      </c>
      <c r="D7" s="6">
        <f>'Canada residential'!F37*Urbanrural!$E$11</f>
        <v>0</v>
      </c>
      <c r="E7" s="6">
        <f>'Canada residential'!G37*Urbanrural!$E$11</f>
        <v>0</v>
      </c>
      <c r="F7" s="6">
        <f>'Canada residential'!H37*Urbanrural!$E$11</f>
        <v>0</v>
      </c>
      <c r="G7" s="6">
        <f>'Canada residential'!I37*Urbanrural!$E$11</f>
        <v>0</v>
      </c>
      <c r="H7" s="6">
        <f>'Canada residential'!J37*Urbanrural!$E$11</f>
        <v>0</v>
      </c>
      <c r="I7" s="6">
        <f>'Canada residential'!K37*Urbanrural!$E$11</f>
        <v>0</v>
      </c>
      <c r="J7" s="6">
        <f>'Canada residential'!L37*Urbanrural!$E$11</f>
        <v>0</v>
      </c>
      <c r="K7" s="6">
        <f>'Canada residential'!M37*Urbanrural!$E$11</f>
        <v>0</v>
      </c>
      <c r="L7" s="6">
        <f>'Canada residential'!N37*Urbanrural!$E$11</f>
        <v>0</v>
      </c>
      <c r="M7" s="6">
        <f>'Canada residential'!O37*Urbanrural!$E$11</f>
        <v>0</v>
      </c>
      <c r="N7" s="6">
        <f>'Canada residential'!P37*Urbanrural!$E$11</f>
        <v>0</v>
      </c>
      <c r="O7" s="6">
        <f>'Canada residential'!Q37*Urbanrural!$E$11</f>
        <v>0</v>
      </c>
      <c r="P7" s="6">
        <f>'Canada residential'!R37*Urbanrural!$E$11</f>
        <v>0</v>
      </c>
      <c r="Q7" s="6">
        <f>'Canada residential'!S37*Urbanrural!$E$11</f>
        <v>0</v>
      </c>
      <c r="R7" s="6">
        <f>'Canada residential'!T37*Urbanrural!$E$11</f>
        <v>0</v>
      </c>
      <c r="S7" s="6">
        <f>'Canada residential'!U37*Urbanrural!$E$11</f>
        <v>0</v>
      </c>
      <c r="T7" s="6">
        <f>'Canada residential'!V37*Urbanrural!$E$11</f>
        <v>0</v>
      </c>
      <c r="U7" s="6">
        <f>'Canada residential'!W37*Urbanrural!$E$11</f>
        <v>0</v>
      </c>
      <c r="V7" s="6">
        <f>'Canada residential'!X37*Urbanrural!$E$11</f>
        <v>0</v>
      </c>
      <c r="W7" s="6">
        <f>'Canada residential'!Y37*Urbanrural!$E$11</f>
        <v>0</v>
      </c>
      <c r="X7" s="6">
        <f>'Canada residential'!Z37*Urbanrural!$E$11</f>
        <v>0</v>
      </c>
      <c r="Y7" s="6">
        <f>'Canada residential'!AA37*Urbanrural!$E$11</f>
        <v>0</v>
      </c>
      <c r="Z7" s="6">
        <f>'Canada residential'!AB37*Urbanrural!$E$11</f>
        <v>0</v>
      </c>
      <c r="AA7" s="6">
        <f>'Canada residential'!AC37*Urbanrural!$E$11</f>
        <v>0</v>
      </c>
      <c r="AB7" s="6">
        <f>'Canada residential'!AD37*Urbanrural!$E$11</f>
        <v>0</v>
      </c>
      <c r="AC7" s="6">
        <f>'Canada residential'!AE37*Urbanrural!$E$11</f>
        <v>0</v>
      </c>
      <c r="AD7" s="6">
        <f>'Canada residential'!AF37*Urbanrural!$E$11</f>
        <v>0</v>
      </c>
      <c r="AE7" s="6">
        <f>'Canada residential'!AG37*Urbanrural!$E$11</f>
        <v>0</v>
      </c>
      <c r="AF7" s="6">
        <f>'Canada residential'!AH37*Urbanrural!$E$11</f>
        <v>0</v>
      </c>
      <c r="AG7" s="6">
        <f>'Canada residential'!AI37*Urbanrural!$E$11</f>
        <v>0</v>
      </c>
      <c r="AH7" s="6">
        <f>'Canada residential'!AJ37*Urbanrural!$E$11</f>
        <v>0</v>
      </c>
      <c r="AI7" s="6">
        <f>'Canada residential'!AK37*Urbanrural!$E$11</f>
        <v>0</v>
      </c>
      <c r="AJ7" s="6">
        <f>'Canada residential'!AL37*Urbanrural!$E$11</f>
        <v>0</v>
      </c>
      <c r="AK7" s="6">
        <f>'Canada residential'!AM37*Urbanrural!$E$11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Canada residential</vt:lpstr>
      <vt:lpstr>Canada non-residential</vt:lpstr>
      <vt:lpstr>Population for scaling</vt:lpstr>
      <vt:lpstr>Component percentages</vt:lpstr>
      <vt:lpstr>Urbanrural</vt:lpstr>
      <vt:lpstr>NRC NEUD Residential E Use</vt:lpstr>
      <vt:lpstr>BASoBC-urban-residential</vt:lpstr>
      <vt:lpstr>BASoBC-rural-residential</vt:lpstr>
      <vt:lpstr>BASoBC-commercial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Jarzomski</dc:creator>
  <cp:lastModifiedBy>Jeffrey Rissman</cp:lastModifiedBy>
  <dcterms:created xsi:type="dcterms:W3CDTF">2015-06-22T19:19:55Z</dcterms:created>
  <dcterms:modified xsi:type="dcterms:W3CDTF">2018-01-23T16:54:18Z</dcterms:modified>
</cp:coreProperties>
</file>