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Ben/Dropbox/EI EPS/Canada InputData/elec/BCpUC/"/>
    </mc:Choice>
  </mc:AlternateContent>
  <bookViews>
    <workbookView xWindow="0" yWindow="460" windowWidth="24120" windowHeight="14480"/>
  </bookViews>
  <sheets>
    <sheet name="About" sheetId="2" r:id="rId1"/>
    <sheet name="Conversions" sheetId="4" r:id="rId2"/>
    <sheet name="Calculations" sheetId="1" r:id="rId3"/>
    <sheet name="BCpUC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76" i="1"/>
  <c r="C77" i="1"/>
  <c r="C76" i="1"/>
  <c r="B12" i="1"/>
  <c r="B116" i="1"/>
  <c r="B51" i="1"/>
  <c r="B115" i="1"/>
  <c r="B114" i="1"/>
  <c r="B49" i="1"/>
  <c r="B113" i="1"/>
  <c r="B112" i="1"/>
  <c r="B47" i="1"/>
  <c r="B111" i="1"/>
  <c r="B110" i="1"/>
  <c r="B45" i="1"/>
  <c r="B109" i="1"/>
  <c r="B108" i="1"/>
  <c r="B43" i="1"/>
  <c r="B107" i="1"/>
  <c r="B106" i="1"/>
  <c r="B41" i="1"/>
  <c r="B105" i="1"/>
  <c r="B104" i="1"/>
  <c r="B39" i="1"/>
  <c r="B103" i="1"/>
  <c r="B102" i="1"/>
  <c r="B37" i="1"/>
  <c r="B101" i="1"/>
  <c r="B100" i="1"/>
  <c r="B35" i="1"/>
  <c r="B99" i="1"/>
  <c r="B98" i="1"/>
  <c r="B33" i="1"/>
  <c r="B97" i="1"/>
  <c r="B96" i="1"/>
  <c r="B31" i="1"/>
  <c r="B95" i="1"/>
  <c r="B94" i="1"/>
  <c r="B29" i="1"/>
  <c r="B93" i="1"/>
  <c r="B92" i="1"/>
  <c r="B27" i="1"/>
  <c r="B91" i="1"/>
  <c r="B90" i="1"/>
  <c r="B25" i="1"/>
  <c r="B89" i="1"/>
  <c r="B88" i="1"/>
  <c r="B23" i="1"/>
  <c r="B87" i="1"/>
  <c r="B86" i="1"/>
  <c r="B21" i="1"/>
  <c r="B85" i="1"/>
  <c r="B84" i="1"/>
  <c r="B19" i="1"/>
  <c r="B83" i="1"/>
  <c r="B18" i="1"/>
  <c r="B82" i="1"/>
  <c r="B17" i="1"/>
  <c r="B81" i="1"/>
  <c r="B16" i="1"/>
  <c r="B80" i="1"/>
  <c r="B15" i="1"/>
  <c r="B79" i="1"/>
  <c r="B14" i="1"/>
  <c r="B78" i="1"/>
  <c r="B13" i="1"/>
  <c r="B77" i="1"/>
  <c r="B76" i="1"/>
  <c r="C60" i="1"/>
  <c r="C61" i="1"/>
  <c r="C62" i="1"/>
  <c r="C63" i="1"/>
  <c r="C64" i="1"/>
  <c r="C65" i="1"/>
  <c r="C100" i="1"/>
  <c r="C104" i="1"/>
  <c r="C108" i="1"/>
  <c r="C112" i="1"/>
  <c r="C114" i="1"/>
  <c r="C116" i="1"/>
  <c r="A33" i="3"/>
  <c r="A34" i="3"/>
  <c r="A35" i="3"/>
  <c r="A36" i="3"/>
  <c r="A37" i="3"/>
  <c r="A3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C97" i="1"/>
  <c r="C115" i="1"/>
  <c r="C111" i="1"/>
  <c r="C107" i="1"/>
  <c r="C103" i="1"/>
  <c r="C99" i="1"/>
  <c r="C110" i="1"/>
  <c r="C106" i="1"/>
  <c r="C102" i="1"/>
  <c r="C98" i="1"/>
  <c r="C113" i="1"/>
  <c r="C109" i="1"/>
  <c r="C105" i="1"/>
  <c r="C101" i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C78" i="1"/>
  <c r="C94" i="1"/>
  <c r="C86" i="1"/>
  <c r="C84" i="1"/>
  <c r="C88" i="1"/>
  <c r="C92" i="1"/>
  <c r="C96" i="1"/>
  <c r="C81" i="1"/>
  <c r="C89" i="1"/>
  <c r="C82" i="1"/>
  <c r="C90" i="1"/>
  <c r="C87" i="1"/>
  <c r="C80" i="1"/>
  <c r="C95" i="1"/>
  <c r="C85" i="1"/>
  <c r="C83" i="1"/>
  <c r="C79" i="1"/>
  <c r="C93" i="1"/>
  <c r="C91" i="1"/>
</calcChain>
</file>

<file path=xl/sharedStrings.xml><?xml version="1.0" encoding="utf-8"?>
<sst xmlns="http://schemas.openxmlformats.org/spreadsheetml/2006/main" count="63" uniqueCount="58">
  <si>
    <t>$/kW</t>
  </si>
  <si>
    <t>Year</t>
  </si>
  <si>
    <t>$2012/kW</t>
  </si>
  <si>
    <t>$/kWh</t>
  </si>
  <si>
    <t>Frequency Regulation and Renewables Integration Grid Scale Lithium Ion Battery Storage Capacity Cost</t>
  </si>
  <si>
    <t>Cost Curve for Grid-Scale Lithium Ion Storage</t>
  </si>
  <si>
    <t>Li-Ion Battery Capital Cost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</si>
  <si>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</si>
  <si>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</si>
  <si>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</si>
  <si>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</si>
  <si>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</si>
  <si>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</si>
  <si>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</si>
  <si>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</si>
  <si>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</si>
  <si>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</si>
  <si>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</si>
  <si>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First, we start with projections from RMI of battery costs.  (RMI has themselves averaged projections</t>
  </si>
  <si>
    <t>from the EIA, Bloomberg New Energy Finance, and Navigant Consulting to obtain their estimates.)</t>
  </si>
  <si>
    <t>These estimates are reported in dollars per kWh, but we need it per unit capacity (per kW).</t>
  </si>
  <si>
    <t>We ignore results from 2014 and 2016 (because they are influenced by tax credits, whose effects we</t>
  </si>
  <si>
    <t>Next, we need to convert the values from $/kWh to $/kW.  We use a Sandia National Laboratory report</t>
  </si>
  <si>
    <t>that provides some dollar values for batteries in 2010 in $/kW.  We average their data points, then</t>
  </si>
  <si>
    <t>correct for inflation to obtain the costs in 2012 dollars.</t>
  </si>
  <si>
    <t>Finally, we apply the difference in 2010 between batteries per kWh and per kW to obtain per kW values</t>
  </si>
  <si>
    <t>for all years.  This involves an assumption that the difference is constant, which might not be true, if future</t>
  </si>
  <si>
    <t>batteries deliver more services (more kWh) for the same capacity (same kW).  However, batteries</t>
  </si>
  <si>
    <t>already can be used a large percentage of the time, so there may be limited scope for further improvements</t>
  </si>
  <si>
    <t>AVERAGE</t>
  </si>
  <si>
    <t>Li-Ion Battery Capital Cost ($/kWh)</t>
  </si>
  <si>
    <t>Battery Cost ($/MW)</t>
  </si>
  <si>
    <t>Note:</t>
  </si>
  <si>
    <t>See "cpi.xlsx" in the InputData folder for source information.</t>
  </si>
  <si>
    <t>We adjust 2010 dollars to 2012 dollars using the following conversion factor:</t>
  </si>
  <si>
    <t>BCpUC Battery Cost per Unit Capacity</t>
  </si>
  <si>
    <t>Polynomial (2nd Order) Fit for 2018-2030 data</t>
  </si>
  <si>
    <r>
      <t>y = 0.4759523810x</t>
    </r>
    <r>
      <rPr>
        <b/>
        <vertAlign val="superscript"/>
        <sz val="9"/>
        <rFont val="Calibri"/>
        <family val="2"/>
        <scheme val="minor"/>
      </rPr>
      <t>2</t>
    </r>
    <r>
      <rPr>
        <b/>
        <sz val="9"/>
        <rFont val="Calibri"/>
        <family val="2"/>
        <scheme val="minor"/>
      </rPr>
      <t xml:space="preserve"> - 1,937.6138095236x + 1,972,141.5814283900</t>
    </r>
  </si>
  <si>
    <t>do not wish to capture).then curve fit the remaining years to get values for 2010 through 2050.</t>
  </si>
  <si>
    <t>We curve fit the 2018-2030 data, which nicely matches a second-order polynomial, and use this</t>
  </si>
  <si>
    <t>equation to fill in data for missing years before 2030.  After 2030, the data is linear, so we</t>
  </si>
  <si>
    <t>linearly interpolate to find missing values.</t>
  </si>
  <si>
    <t>in maximum battery usage rate.</t>
  </si>
  <si>
    <t>From currency</t>
  </si>
  <si>
    <t>From value</t>
  </si>
  <si>
    <t>To value</t>
  </si>
  <si>
    <t>To currency</t>
  </si>
  <si>
    <t>2012USD</t>
  </si>
  <si>
    <t>2015USD</t>
  </si>
  <si>
    <t>2015CAD</t>
  </si>
  <si>
    <t>Source</t>
  </si>
  <si>
    <t>http://www.bankofcanada.ca/rates/exchange/legacy-noon-and-closing-rates/?page_moved=1</t>
  </si>
  <si>
    <t>Comment</t>
  </si>
  <si>
    <t>Annual average value</t>
  </si>
  <si>
    <t>Additional steps for Canadian model</t>
  </si>
  <si>
    <t>Converted 2015USD to 2015CAD (Ben)</t>
  </si>
  <si>
    <t>Converted from 2012USD to 2015USD (Ben)</t>
  </si>
  <si>
    <t>Updated values in 2015CAD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</si>
</sst>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vertAlign val="superscript"/>
      <sz val="9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readingOrder="1"/>
    </xf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1"/>
    <xf numFmtId="0" fontId="0" fillId="0" borderId="0" xfId="0" applyAlignment="1">
      <alignment horizontal="left"/>
    </xf>
    <xf numFmtId="0" fontId="0" fillId="0" borderId="0" xfId="0" applyFont="1"/>
    <xf numFmtId="1" fontId="0" fillId="0" borderId="0" xfId="0" applyNumberFormat="1"/>
    <xf numFmtId="164" fontId="0" fillId="3" borderId="0" xfId="0" applyNumberFormat="1" applyFill="1"/>
    <xf numFmtId="164" fontId="0" fillId="0" borderId="0" xfId="0" applyNumberFormat="1"/>
    <xf numFmtId="164" fontId="3" fillId="0" borderId="0" xfId="0" applyNumberFormat="1" applyFont="1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8" fillId="0" borderId="0" xfId="0" applyFont="1" applyAlignment="1">
      <alignment horizontal="left" vertical="center" readingOrder="1"/>
    </xf>
    <xf numFmtId="164" fontId="0" fillId="0" borderId="0" xfId="0" applyNumberFormat="1" applyFont="1"/>
    <xf numFmtId="0" fontId="10" fillId="4" borderId="0" xfId="0" applyFont="1" applyFill="1" applyAlignment="1">
      <alignment horizontal="center" vertical="center"/>
    </xf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Calculations!$B$11</c:f>
              <c:strCache>
                <c:ptCount val="1"/>
                <c:pt idx="0">
                  <c:v>Li-Ion Battery Capital Cost ($/kWh)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alculations!$A$16,Calculations!$A$18,Calculations!$A$20,Calculations!$A$22,Calculations!$A$24,Calculations!$A$26,Calculations!$A$28,Calculations!$A$30,Calculations!$A$32,Calculations!$A$34,Calculations!$A$36,Calculations!$A$38,Calculations!$A$40,Calculations!$A$42,Calculations!$A$44,Calculations!$A$46,Calculations!$A$48,Calculations!$A$50,Calculations!$A$52)</c:f>
              <c:numCache>
                <c:formatCode>General</c:formatCode>
                <c:ptCount val="19"/>
                <c:pt idx="0">
                  <c:v>2014.0</c:v>
                </c:pt>
                <c:pt idx="1">
                  <c:v>2016.0</c:v>
                </c:pt>
                <c:pt idx="2">
                  <c:v>2018.0</c:v>
                </c:pt>
                <c:pt idx="3">
                  <c:v>2020.0</c:v>
                </c:pt>
                <c:pt idx="4">
                  <c:v>2022.0</c:v>
                </c:pt>
                <c:pt idx="5">
                  <c:v>2024.0</c:v>
                </c:pt>
                <c:pt idx="6">
                  <c:v>2026.0</c:v>
                </c:pt>
                <c:pt idx="7">
                  <c:v>2028.0</c:v>
                </c:pt>
                <c:pt idx="8">
                  <c:v>2030.0</c:v>
                </c:pt>
                <c:pt idx="9">
                  <c:v>2032.0</c:v>
                </c:pt>
                <c:pt idx="10">
                  <c:v>2034.0</c:v>
                </c:pt>
                <c:pt idx="11">
                  <c:v>2036.0</c:v>
                </c:pt>
                <c:pt idx="12">
                  <c:v>2038.0</c:v>
                </c:pt>
                <c:pt idx="13">
                  <c:v>2040.0</c:v>
                </c:pt>
                <c:pt idx="14">
                  <c:v>2042.0</c:v>
                </c:pt>
                <c:pt idx="15">
                  <c:v>2044.0</c:v>
                </c:pt>
                <c:pt idx="16">
                  <c:v>2046.0</c:v>
                </c:pt>
                <c:pt idx="17">
                  <c:v>2048.0</c:v>
                </c:pt>
                <c:pt idx="18">
                  <c:v>2050.0</c:v>
                </c:pt>
              </c:numCache>
            </c:numRef>
          </c:xVal>
          <c:yVal>
            <c:numRef>
              <c:f>(Calculations!$B$16,Calculations!$B$18,Calculations!$B$20,Calculations!$B$22,Calculations!$B$24,Calculations!$B$26,Calculations!$B$28,Calculations!$B$30,Calculations!$B$32,Calculations!$B$34,Calculations!$B$36,Calculations!$B$38,Calculations!$B$40,Calculations!$B$42,Calculations!$B$44,Calculations!$B$46,Calculations!$B$48,Calculations!$B$50,Calculations!$B$52)</c:f>
              <c:numCache>
                <c:formatCode>"$"#,##0.00</c:formatCode>
                <c:ptCount val="19"/>
                <c:pt idx="0">
                  <c:v>343.5130505356938</c:v>
                </c:pt>
                <c:pt idx="1">
                  <c:v>304.4616223482881</c:v>
                </c:pt>
                <c:pt idx="2">
                  <c:v>269.83</c:v>
                </c:pt>
                <c:pt idx="3">
                  <c:v>236.56</c:v>
                </c:pt>
                <c:pt idx="4">
                  <c:v>210.4</c:v>
                </c:pt>
                <c:pt idx="5">
                  <c:v>186.83</c:v>
                </c:pt>
                <c:pt idx="6">
                  <c:v>166.37</c:v>
                </c:pt>
                <c:pt idx="7">
                  <c:v>149.96</c:v>
                </c:pt>
                <c:pt idx="8">
                  <c:v>137.68</c:v>
                </c:pt>
                <c:pt idx="9">
                  <c:v>133.45</c:v>
                </c:pt>
                <c:pt idx="10">
                  <c:v>130.39</c:v>
                </c:pt>
                <c:pt idx="11">
                  <c:v>127.93</c:v>
                </c:pt>
                <c:pt idx="12">
                  <c:v>125.78</c:v>
                </c:pt>
                <c:pt idx="13">
                  <c:v>123.76</c:v>
                </c:pt>
                <c:pt idx="14">
                  <c:v>121.6</c:v>
                </c:pt>
                <c:pt idx="15">
                  <c:v>119.5</c:v>
                </c:pt>
                <c:pt idx="16">
                  <c:v>117.48</c:v>
                </c:pt>
                <c:pt idx="17">
                  <c:v>115.51</c:v>
                </c:pt>
                <c:pt idx="18">
                  <c:v>113.61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076032"/>
        <c:axId val="-2130543296"/>
      </c:scatterChart>
      <c:valAx>
        <c:axId val="-209207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543296"/>
        <c:crosses val="autoZero"/>
        <c:crossBetween val="midCat"/>
      </c:valAx>
      <c:valAx>
        <c:axId val="-21305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7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395286</xdr:colOff>
      <xdr:row>11</xdr:row>
      <xdr:rowOff>47625</xdr:rowOff>
    </xdr:from>
    <xdr:to>
      <xdr:col>13</xdr:col>
      <xdr:colOff>295275</xdr:colOff>
      <xdr:row>29</xdr:row>
      <xdr:rowOff>123826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mi.org/electricity_grid_defection" TargetMode="External"/><Relationship Id="rId2" Type="http://schemas.openxmlformats.org/officeDocument/2006/relationships/hyperlink" Target="http://www.sandia.gov/ess/publications/SAND2013-5131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A24" sqref="A24"/>
    </sheetView>
  </sheetViews>
  <sheetFormatPr baseColWidth="10" defaultColWidth="8.83203125" defaultRowHeight="15" x14ac:dyDescent="0.2"/>
  <cols>
    <col min="2" max="2" width="67.1640625" customWidth="1"/>
  </cols>
  <sheetData>
    <row r="1" spans="1:2" x14ac:dyDescent="0.2">
      <c r="A1" s="1" t="s">
        <v>35</v>
      </c>
    </row>
    <row r="3" spans="1:2" x14ac:dyDescent="0.2">
      <c r="A3" s="1" t="s">
        <v>7</v>
      </c>
      <c r="B3" s="5" t="s">
        <v>8</v>
      </c>
    </row>
    <row r="4" spans="1:2" x14ac:dyDescent="0.2">
      <c r="B4" t="s">
        <v>9</v>
      </c>
    </row>
    <row r="5" spans="1:2" x14ac:dyDescent="0.2">
      <c r="B5" s="7">
        <v>2014</v>
      </c>
    </row>
    <row r="6" spans="1:2" x14ac:dyDescent="0.2">
      <c r="B6" t="s">
        <v>10</v>
      </c>
    </row>
    <row r="7" spans="1:2" x14ac:dyDescent="0.2">
      <c r="B7" s="6" t="s">
        <v>12</v>
      </c>
    </row>
    <row r="8" spans="1:2" x14ac:dyDescent="0.2">
      <c r="B8" t="s">
        <v>11</v>
      </c>
    </row>
    <row r="10" spans="1:2" x14ac:dyDescent="0.2">
      <c r="B10" s="5" t="s">
        <v>13</v>
      </c>
    </row>
    <row r="11" spans="1:2" x14ac:dyDescent="0.2">
      <c r="B11" t="s">
        <v>14</v>
      </c>
    </row>
    <row r="12" spans="1:2" x14ac:dyDescent="0.2">
      <c r="B12" s="7">
        <v>2013</v>
      </c>
    </row>
    <row r="13" spans="1:2" x14ac:dyDescent="0.2">
      <c r="B13" t="s">
        <v>15</v>
      </c>
    </row>
    <row r="14" spans="1:2" x14ac:dyDescent="0.2">
      <c r="B14" s="6" t="s">
        <v>16</v>
      </c>
    </row>
    <row r="15" spans="1:2" x14ac:dyDescent="0.2">
      <c r="B15" t="s">
        <v>17</v>
      </c>
    </row>
    <row r="17" spans="1:1" x14ac:dyDescent="0.2">
      <c r="A17" s="16" t="s">
        <v>32</v>
      </c>
    </row>
    <row r="18" spans="1:1" x14ac:dyDescent="0.2">
      <c r="A18" s="15" t="s">
        <v>34</v>
      </c>
    </row>
    <row r="19" spans="1:1" x14ac:dyDescent="0.2">
      <c r="A19" s="15">
        <v>1.0549999999999999</v>
      </c>
    </row>
    <row r="20" spans="1:1" x14ac:dyDescent="0.2">
      <c r="A20" s="15" t="s">
        <v>33</v>
      </c>
    </row>
    <row r="22" spans="1:1" x14ac:dyDescent="0.2">
      <c r="A22" s="16" t="s">
        <v>54</v>
      </c>
    </row>
    <row r="23" spans="1:1" x14ac:dyDescent="0.2">
      <c r="A23" t="s">
        <v>56</v>
      </c>
    </row>
    <row r="24" spans="1:1" x14ac:dyDescent="0.2">
      <c r="A24" t="s">
        <v>55</v>
      </c>
    </row>
  </sheetData>
  <hyperlinks>
    <hyperlink ref="B7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"/>
  <sheetViews>
    <sheetView workbookViewId="0">
      <selection activeCell="C4" sqref="C4"/>
    </sheetView>
  </sheetViews>
  <sheetFormatPr baseColWidth="10" defaultRowHeight="15" x14ac:dyDescent="0.2"/>
  <cols>
    <col min="5" max="5" width="10.83203125" style="15"/>
  </cols>
  <sheetData>
    <row r="3" spans="1:6" x14ac:dyDescent="0.2">
      <c r="A3" s="20" t="s">
        <v>44</v>
      </c>
      <c r="B3" s="20" t="s">
        <v>43</v>
      </c>
      <c r="C3" s="20" t="s">
        <v>45</v>
      </c>
      <c r="D3" s="20" t="s">
        <v>46</v>
      </c>
      <c r="E3" s="20" t="s">
        <v>52</v>
      </c>
      <c r="F3" s="20" t="s">
        <v>50</v>
      </c>
    </row>
    <row r="4" spans="1:6" x14ac:dyDescent="0.2">
      <c r="A4">
        <v>1</v>
      </c>
      <c r="B4" t="s">
        <v>47</v>
      </c>
      <c r="C4">
        <v>1.03233</v>
      </c>
      <c r="D4" t="s">
        <v>48</v>
      </c>
    </row>
    <row r="5" spans="1:6" x14ac:dyDescent="0.2">
      <c r="A5">
        <v>1</v>
      </c>
      <c r="B5" t="s">
        <v>48</v>
      </c>
      <c r="C5" s="15">
        <v>1.2787108</v>
      </c>
      <c r="D5" t="s">
        <v>49</v>
      </c>
      <c r="E5" s="15" t="s">
        <v>53</v>
      </c>
      <c r="F5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opLeftCell="A71" workbookViewId="0">
      <selection activeCell="D81" sqref="D81"/>
    </sheetView>
  </sheetViews>
  <sheetFormatPr baseColWidth="10" defaultColWidth="8.83203125" defaultRowHeight="15" x14ac:dyDescent="0.2"/>
  <cols>
    <col min="1" max="1" width="13.83203125" customWidth="1"/>
    <col min="3" max="3" width="9.6640625" bestFit="1" customWidth="1"/>
  </cols>
  <sheetData>
    <row r="1" spans="1:4" x14ac:dyDescent="0.2">
      <c r="A1" t="s">
        <v>18</v>
      </c>
    </row>
    <row r="2" spans="1:4" x14ac:dyDescent="0.2">
      <c r="A2" t="s">
        <v>19</v>
      </c>
    </row>
    <row r="3" spans="1:4" x14ac:dyDescent="0.2">
      <c r="A3" t="s">
        <v>20</v>
      </c>
    </row>
    <row r="4" spans="1:4" x14ac:dyDescent="0.2">
      <c r="A4" t="s">
        <v>21</v>
      </c>
    </row>
    <row r="5" spans="1:4" x14ac:dyDescent="0.2">
      <c r="A5" s="8" t="s">
        <v>38</v>
      </c>
    </row>
    <row r="6" spans="1:4" s="15" customFormat="1" x14ac:dyDescent="0.2">
      <c r="A6" s="8" t="s">
        <v>39</v>
      </c>
    </row>
    <row r="7" spans="1:4" s="15" customFormat="1" x14ac:dyDescent="0.2">
      <c r="A7" s="8" t="s">
        <v>40</v>
      </c>
    </row>
    <row r="8" spans="1:4" s="15" customFormat="1" x14ac:dyDescent="0.2">
      <c r="A8" s="8" t="s">
        <v>41</v>
      </c>
    </row>
    <row r="9" spans="1:4" x14ac:dyDescent="0.2">
      <c r="A9" s="8"/>
    </row>
    <row r="10" spans="1:4" x14ac:dyDescent="0.2">
      <c r="A10" s="5" t="s">
        <v>5</v>
      </c>
      <c r="B10" s="4"/>
      <c r="C10" s="4"/>
      <c r="D10" s="4"/>
    </row>
    <row r="11" spans="1:4" x14ac:dyDescent="0.2">
      <c r="B11" t="s">
        <v>30</v>
      </c>
    </row>
    <row r="12" spans="1:4" x14ac:dyDescent="0.2">
      <c r="A12" s="3">
        <v>2010</v>
      </c>
      <c r="B12" s="12">
        <f>0.475952381*A12^2-1937.6138095236*A12+1972141.58142839</f>
        <v>433.0387640541885</v>
      </c>
    </row>
    <row r="13" spans="1:4" x14ac:dyDescent="0.2">
      <c r="A13" s="3">
        <v>2011</v>
      </c>
      <c r="B13" s="12">
        <f t="shared" ref="B12:B14" si="0">0.475952381*A13^2-1937.6138095236*A13+1972141.58142839</f>
        <v>409.22947853151709</v>
      </c>
      <c r="C13" s="11"/>
    </row>
    <row r="14" spans="1:4" x14ac:dyDescent="0.2">
      <c r="A14" s="3">
        <v>2012</v>
      </c>
      <c r="B14" s="12">
        <f t="shared" si="0"/>
        <v>386.3720977709163</v>
      </c>
      <c r="C14" s="11"/>
    </row>
    <row r="15" spans="1:4" x14ac:dyDescent="0.2">
      <c r="A15" s="3">
        <v>2013</v>
      </c>
      <c r="B15" s="12">
        <f>0.475952381*A15^2-1937.6138095236*A15+1972141.58142839</f>
        <v>364.4666217721533</v>
      </c>
      <c r="C15" s="11"/>
    </row>
    <row r="16" spans="1:4" x14ac:dyDescent="0.2">
      <c r="A16" s="3">
        <v>2014</v>
      </c>
      <c r="B16" s="12">
        <f t="shared" ref="B16:B31" si="1">0.475952381*A16^2-1937.6138095236*A16+1972141.58142839</f>
        <v>343.51305053569376</v>
      </c>
      <c r="C16" s="11"/>
    </row>
    <row r="17" spans="1:3" x14ac:dyDescent="0.2">
      <c r="A17" s="3">
        <v>2015</v>
      </c>
      <c r="B17" s="12">
        <f t="shared" si="1"/>
        <v>323.51138406107202</v>
      </c>
      <c r="C17" s="11"/>
    </row>
    <row r="18" spans="1:3" x14ac:dyDescent="0.2">
      <c r="A18" s="3">
        <v>2016</v>
      </c>
      <c r="B18" s="12">
        <f t="shared" si="1"/>
        <v>304.46162234828807</v>
      </c>
      <c r="C18" s="11"/>
    </row>
    <row r="19" spans="1:3" x14ac:dyDescent="0.2">
      <c r="A19" s="3">
        <v>2017</v>
      </c>
      <c r="B19" s="12">
        <f t="shared" si="1"/>
        <v>286.36376539757475</v>
      </c>
      <c r="C19" s="11"/>
    </row>
    <row r="20" spans="1:3" x14ac:dyDescent="0.2">
      <c r="A20">
        <v>2018</v>
      </c>
      <c r="B20" s="10">
        <v>269.83</v>
      </c>
      <c r="C20" s="11"/>
    </row>
    <row r="21" spans="1:3" x14ac:dyDescent="0.2">
      <c r="A21" s="3">
        <v>2019</v>
      </c>
      <c r="B21" s="12">
        <f t="shared" si="1"/>
        <v>253.02376578282565</v>
      </c>
      <c r="C21" s="11"/>
    </row>
    <row r="22" spans="1:3" x14ac:dyDescent="0.2">
      <c r="A22">
        <v>2020</v>
      </c>
      <c r="B22" s="10">
        <v>236.56</v>
      </c>
      <c r="C22" s="11"/>
    </row>
    <row r="23" spans="1:3" x14ac:dyDescent="0.2">
      <c r="A23" s="3">
        <v>2021</v>
      </c>
      <c r="B23" s="12">
        <f t="shared" si="1"/>
        <v>223.49138521566056</v>
      </c>
      <c r="C23" s="11"/>
    </row>
    <row r="24" spans="1:3" x14ac:dyDescent="0.2">
      <c r="A24">
        <v>2022</v>
      </c>
      <c r="B24" s="10">
        <v>210.4</v>
      </c>
      <c r="C24" s="11"/>
    </row>
    <row r="25" spans="1:3" x14ac:dyDescent="0.2">
      <c r="A25" s="3">
        <v>2023</v>
      </c>
      <c r="B25" s="12">
        <f t="shared" si="1"/>
        <v>197.76662369631231</v>
      </c>
      <c r="C25" s="11"/>
    </row>
    <row r="26" spans="1:3" x14ac:dyDescent="0.2">
      <c r="A26">
        <v>2024</v>
      </c>
      <c r="B26" s="10">
        <v>186.83</v>
      </c>
      <c r="C26" s="11"/>
    </row>
    <row r="27" spans="1:3" x14ac:dyDescent="0.2">
      <c r="A27" s="3">
        <v>2025</v>
      </c>
      <c r="B27" s="12">
        <f t="shared" si="1"/>
        <v>175.84948122501373</v>
      </c>
      <c r="C27" s="11"/>
    </row>
    <row r="28" spans="1:3" x14ac:dyDescent="0.2">
      <c r="A28">
        <v>2026</v>
      </c>
      <c r="B28" s="10">
        <v>166.37</v>
      </c>
      <c r="C28" s="11"/>
    </row>
    <row r="29" spans="1:3" x14ac:dyDescent="0.2">
      <c r="A29" s="3">
        <v>2027</v>
      </c>
      <c r="B29" s="12">
        <f t="shared" si="1"/>
        <v>157.73995780176483</v>
      </c>
      <c r="C29" s="11"/>
    </row>
    <row r="30" spans="1:3" x14ac:dyDescent="0.2">
      <c r="A30">
        <v>2028</v>
      </c>
      <c r="B30" s="10">
        <v>149.96</v>
      </c>
      <c r="C30" s="11"/>
    </row>
    <row r="31" spans="1:3" x14ac:dyDescent="0.2">
      <c r="A31" s="3">
        <v>2029</v>
      </c>
      <c r="B31" s="12">
        <f t="shared" si="1"/>
        <v>143.4380534265656</v>
      </c>
      <c r="C31" s="11"/>
    </row>
    <row r="32" spans="1:3" x14ac:dyDescent="0.2">
      <c r="A32">
        <v>2030</v>
      </c>
      <c r="B32" s="10">
        <v>137.68</v>
      </c>
      <c r="C32" s="11"/>
    </row>
    <row r="33" spans="1:6" s="15" customFormat="1" x14ac:dyDescent="0.2">
      <c r="A33" s="15">
        <v>2031</v>
      </c>
      <c r="B33" s="12">
        <f>AVERAGE(B32,B34)</f>
        <v>135.565</v>
      </c>
      <c r="C33" s="11"/>
      <c r="F33" s="16" t="s">
        <v>36</v>
      </c>
    </row>
    <row r="34" spans="1:6" s="15" customFormat="1" x14ac:dyDescent="0.2">
      <c r="A34" s="3">
        <v>2032</v>
      </c>
      <c r="B34" s="10">
        <v>133.44999999999999</v>
      </c>
      <c r="C34" s="11"/>
      <c r="F34" s="18" t="s">
        <v>37</v>
      </c>
    </row>
    <row r="35" spans="1:6" s="15" customFormat="1" x14ac:dyDescent="0.2">
      <c r="A35" s="15">
        <v>2033</v>
      </c>
      <c r="B35" s="12">
        <f>AVERAGE(B34,B36)</f>
        <v>131.91999999999999</v>
      </c>
      <c r="C35" s="11"/>
    </row>
    <row r="36" spans="1:6" s="15" customFormat="1" x14ac:dyDescent="0.2">
      <c r="A36" s="3">
        <v>2034</v>
      </c>
      <c r="B36" s="10">
        <v>130.38999999999999</v>
      </c>
      <c r="C36" s="11"/>
    </row>
    <row r="37" spans="1:6" s="15" customFormat="1" x14ac:dyDescent="0.2">
      <c r="A37" s="15">
        <v>2035</v>
      </c>
      <c r="B37" s="12">
        <f>AVERAGE(B36,B38)</f>
        <v>129.16</v>
      </c>
      <c r="C37" s="11"/>
    </row>
    <row r="38" spans="1:6" s="15" customFormat="1" x14ac:dyDescent="0.2">
      <c r="A38" s="3">
        <v>2036</v>
      </c>
      <c r="B38" s="10">
        <v>127.93</v>
      </c>
      <c r="C38" s="11"/>
    </row>
    <row r="39" spans="1:6" s="15" customFormat="1" x14ac:dyDescent="0.2">
      <c r="A39" s="15">
        <v>2037</v>
      </c>
      <c r="B39" s="12">
        <f>AVERAGE(B38,B40)</f>
        <v>126.855</v>
      </c>
      <c r="C39" s="11"/>
    </row>
    <row r="40" spans="1:6" s="15" customFormat="1" x14ac:dyDescent="0.2">
      <c r="A40" s="15">
        <v>2038</v>
      </c>
      <c r="B40" s="10">
        <v>125.78</v>
      </c>
      <c r="C40" s="11"/>
    </row>
    <row r="41" spans="1:6" s="15" customFormat="1" x14ac:dyDescent="0.2">
      <c r="A41" s="3">
        <v>2039</v>
      </c>
      <c r="B41" s="12">
        <f>AVERAGE(B40,B42)</f>
        <v>124.77000000000001</v>
      </c>
      <c r="C41" s="11"/>
    </row>
    <row r="42" spans="1:6" s="15" customFormat="1" x14ac:dyDescent="0.2">
      <c r="A42" s="15">
        <v>2040</v>
      </c>
      <c r="B42" s="10">
        <v>123.76</v>
      </c>
      <c r="C42" s="11"/>
    </row>
    <row r="43" spans="1:6" s="15" customFormat="1" x14ac:dyDescent="0.2">
      <c r="A43" s="3">
        <v>2041</v>
      </c>
      <c r="B43" s="12">
        <f>AVERAGE(B42,B44)</f>
        <v>122.68</v>
      </c>
      <c r="C43" s="11"/>
    </row>
    <row r="44" spans="1:6" s="15" customFormat="1" x14ac:dyDescent="0.2">
      <c r="A44" s="15">
        <v>2042</v>
      </c>
      <c r="B44" s="10">
        <v>121.6</v>
      </c>
      <c r="C44" s="11"/>
    </row>
    <row r="45" spans="1:6" s="15" customFormat="1" x14ac:dyDescent="0.2">
      <c r="A45" s="3">
        <v>2043</v>
      </c>
      <c r="B45" s="12">
        <f>AVERAGE(B44,B46)</f>
        <v>120.55</v>
      </c>
      <c r="C45" s="11"/>
    </row>
    <row r="46" spans="1:6" s="15" customFormat="1" x14ac:dyDescent="0.2">
      <c r="A46" s="15">
        <v>2044</v>
      </c>
      <c r="B46" s="10">
        <v>119.5</v>
      </c>
      <c r="C46" s="11"/>
    </row>
    <row r="47" spans="1:6" s="15" customFormat="1" x14ac:dyDescent="0.2">
      <c r="A47" s="15">
        <v>2045</v>
      </c>
      <c r="B47" s="12">
        <f>AVERAGE(B46,B48)</f>
        <v>118.49000000000001</v>
      </c>
      <c r="C47" s="11"/>
    </row>
    <row r="48" spans="1:6" s="15" customFormat="1" x14ac:dyDescent="0.2">
      <c r="A48" s="3">
        <v>2046</v>
      </c>
      <c r="B48" s="10">
        <v>117.48</v>
      </c>
      <c r="C48" s="11"/>
    </row>
    <row r="49" spans="1:10" s="15" customFormat="1" x14ac:dyDescent="0.2">
      <c r="A49" s="15">
        <v>2047</v>
      </c>
      <c r="B49" s="12">
        <f>AVERAGE(B48,B50)</f>
        <v>116.495</v>
      </c>
      <c r="C49" s="11"/>
    </row>
    <row r="50" spans="1:10" s="15" customFormat="1" x14ac:dyDescent="0.2">
      <c r="A50" s="3">
        <v>2048</v>
      </c>
      <c r="B50" s="10">
        <v>115.51</v>
      </c>
      <c r="C50" s="11"/>
    </row>
    <row r="51" spans="1:10" s="15" customFormat="1" x14ac:dyDescent="0.2">
      <c r="A51" s="15">
        <v>2049</v>
      </c>
      <c r="B51" s="12">
        <f>AVERAGE(B50,B52)</f>
        <v>114.56</v>
      </c>
      <c r="C51" s="11"/>
    </row>
    <row r="52" spans="1:10" x14ac:dyDescent="0.2">
      <c r="A52" s="3">
        <v>2050</v>
      </c>
      <c r="B52" s="10">
        <v>113.61</v>
      </c>
      <c r="C52" s="11"/>
    </row>
    <row r="53" spans="1:10" x14ac:dyDescent="0.2">
      <c r="B53" s="2"/>
    </row>
    <row r="54" spans="1:10" x14ac:dyDescent="0.2">
      <c r="A54" t="s">
        <v>22</v>
      </c>
      <c r="B54" s="2"/>
    </row>
    <row r="55" spans="1:10" x14ac:dyDescent="0.2">
      <c r="A55" t="s">
        <v>23</v>
      </c>
      <c r="B55" s="2"/>
    </row>
    <row r="56" spans="1:10" x14ac:dyDescent="0.2">
      <c r="A56" t="s">
        <v>24</v>
      </c>
      <c r="B56" s="2"/>
    </row>
    <row r="58" spans="1:10" x14ac:dyDescent="0.2">
      <c r="A58" s="5" t="s">
        <v>4</v>
      </c>
      <c r="B58" s="4"/>
      <c r="C58" s="4"/>
      <c r="D58" s="4"/>
      <c r="E58" s="4"/>
      <c r="F58" s="4"/>
      <c r="G58" s="4"/>
      <c r="H58" s="4"/>
      <c r="I58" s="4"/>
      <c r="J58" s="4"/>
    </row>
    <row r="59" spans="1:10" x14ac:dyDescent="0.2">
      <c r="A59" t="s">
        <v>0</v>
      </c>
      <c r="B59" t="s">
        <v>1</v>
      </c>
      <c r="C59" t="s">
        <v>2</v>
      </c>
    </row>
    <row r="60" spans="1:10" x14ac:dyDescent="0.2">
      <c r="A60">
        <v>603</v>
      </c>
      <c r="B60">
        <v>2010</v>
      </c>
      <c r="C60" s="14">
        <f>A60*About!$A$19</f>
        <v>636.16499999999996</v>
      </c>
    </row>
    <row r="61" spans="1:10" x14ac:dyDescent="0.2">
      <c r="A61">
        <v>779</v>
      </c>
      <c r="B61">
        <v>2010</v>
      </c>
      <c r="C61" s="14">
        <f>A61*About!$A$19</f>
        <v>821.84499999999991</v>
      </c>
    </row>
    <row r="62" spans="1:10" x14ac:dyDescent="0.2">
      <c r="A62">
        <v>711</v>
      </c>
      <c r="B62">
        <v>2010</v>
      </c>
      <c r="C62" s="14">
        <f>A62*About!$A$19</f>
        <v>750.1049999999999</v>
      </c>
    </row>
    <row r="63" spans="1:10" x14ac:dyDescent="0.2">
      <c r="A63">
        <v>707</v>
      </c>
      <c r="B63">
        <v>2010</v>
      </c>
      <c r="C63" s="14">
        <f>A63*About!$A$19</f>
        <v>745.88499999999999</v>
      </c>
    </row>
    <row r="64" spans="1:10" x14ac:dyDescent="0.2">
      <c r="A64">
        <v>637</v>
      </c>
      <c r="B64">
        <v>2010</v>
      </c>
      <c r="C64" s="14">
        <f>A64*About!$A$19</f>
        <v>672.03499999999997</v>
      </c>
    </row>
    <row r="65" spans="1:4" x14ac:dyDescent="0.2">
      <c r="C65" s="17">
        <f>AVERAGE(C60:C64)</f>
        <v>725.20699999999999</v>
      </c>
      <c r="D65" s="1" t="s">
        <v>29</v>
      </c>
    </row>
    <row r="67" spans="1:4" x14ac:dyDescent="0.2">
      <c r="A67" t="s">
        <v>25</v>
      </c>
    </row>
    <row r="68" spans="1:4" x14ac:dyDescent="0.2">
      <c r="A68" t="s">
        <v>26</v>
      </c>
    </row>
    <row r="69" spans="1:4" x14ac:dyDescent="0.2">
      <c r="A69" t="s">
        <v>27</v>
      </c>
    </row>
    <row r="70" spans="1:4" x14ac:dyDescent="0.2">
      <c r="A70" t="s">
        <v>28</v>
      </c>
    </row>
    <row r="71" spans="1:4" x14ac:dyDescent="0.2">
      <c r="A71" t="s">
        <v>42</v>
      </c>
    </row>
    <row r="73" spans="1:4" x14ac:dyDescent="0.2">
      <c r="A73" s="5" t="s">
        <v>5</v>
      </c>
      <c r="B73" s="4"/>
      <c r="C73" s="4"/>
      <c r="D73" s="4"/>
    </row>
    <row r="74" spans="1:4" x14ac:dyDescent="0.2">
      <c r="B74" t="s">
        <v>6</v>
      </c>
      <c r="D74" t="s">
        <v>57</v>
      </c>
    </row>
    <row r="75" spans="1:4" x14ac:dyDescent="0.2">
      <c r="A75" s="2"/>
      <c r="B75" t="s">
        <v>3</v>
      </c>
      <c r="C75" t="s">
        <v>0</v>
      </c>
      <c r="D75" s="15" t="s">
        <v>0</v>
      </c>
    </row>
    <row r="76" spans="1:4" x14ac:dyDescent="0.2">
      <c r="A76" s="8">
        <v>2010</v>
      </c>
      <c r="B76" s="19">
        <f>B12</f>
        <v>433.0387640541885</v>
      </c>
      <c r="C76" s="10">
        <f>C65</f>
        <v>725.20699999999999</v>
      </c>
      <c r="D76" s="11">
        <f>C76*Conversions!$C$4*Conversions!$C$5</f>
        <v>957.31060278357393</v>
      </c>
    </row>
    <row r="77" spans="1:4" x14ac:dyDescent="0.2">
      <c r="A77" s="8">
        <v>2011</v>
      </c>
      <c r="B77" s="19">
        <f t="shared" ref="B77:B116" si="2">B13</f>
        <v>409.22947853151709</v>
      </c>
      <c r="C77" s="11">
        <f>B77+(C$76-B$76)</f>
        <v>701.39771447732858</v>
      </c>
      <c r="D77" s="11">
        <f>C77*Conversions!$C$4*Conversions!$C$5</f>
        <v>925.8811192353528</v>
      </c>
    </row>
    <row r="78" spans="1:4" x14ac:dyDescent="0.2">
      <c r="A78" s="8">
        <v>2012</v>
      </c>
      <c r="B78" s="19">
        <f t="shared" si="2"/>
        <v>386.3720977709163</v>
      </c>
      <c r="C78" s="11">
        <f t="shared" ref="C78:C116" si="3">B78+(C$76-B$76)</f>
        <v>678.54033371672779</v>
      </c>
      <c r="D78" s="11">
        <f>C78*Conversions!$C$4*Conversions!$C$5</f>
        <v>895.70819901535435</v>
      </c>
    </row>
    <row r="79" spans="1:4" x14ac:dyDescent="0.2">
      <c r="A79" s="8">
        <v>2013</v>
      </c>
      <c r="B79" s="19">
        <f t="shared" si="2"/>
        <v>364.4666217721533</v>
      </c>
      <c r="C79" s="11">
        <f t="shared" si="3"/>
        <v>656.63485771796479</v>
      </c>
      <c r="D79" s="11">
        <f>C79*Conversions!$C$4*Conversions!$C$5</f>
        <v>866.79184212327129</v>
      </c>
    </row>
    <row r="80" spans="1:4" x14ac:dyDescent="0.2">
      <c r="A80" s="8">
        <v>2014</v>
      </c>
      <c r="B80" s="19">
        <f t="shared" si="2"/>
        <v>343.51305053569376</v>
      </c>
      <c r="C80" s="11">
        <f t="shared" si="3"/>
        <v>635.68128648150525</v>
      </c>
      <c r="D80" s="11">
        <f>C80*Conversions!$C$4*Conversions!$C$5</f>
        <v>839.13204855971821</v>
      </c>
    </row>
    <row r="81" spans="1:4" x14ac:dyDescent="0.2">
      <c r="A81" s="8">
        <v>2015</v>
      </c>
      <c r="B81" s="19">
        <f t="shared" si="2"/>
        <v>323.51138406107202</v>
      </c>
      <c r="C81" s="11">
        <f t="shared" si="3"/>
        <v>615.67962000688351</v>
      </c>
      <c r="D81" s="11">
        <f>C81*Conversions!$C$4*Conversions!$C$5</f>
        <v>812.72881832408041</v>
      </c>
    </row>
    <row r="82" spans="1:4" x14ac:dyDescent="0.2">
      <c r="A82" s="8">
        <v>2016</v>
      </c>
      <c r="B82" s="19">
        <f t="shared" si="2"/>
        <v>304.46162234828807</v>
      </c>
      <c r="C82" s="11">
        <f t="shared" si="3"/>
        <v>596.62985829409956</v>
      </c>
      <c r="D82" s="11">
        <f>C82*Conversions!$C$4*Conversions!$C$5</f>
        <v>787.58215141635799</v>
      </c>
    </row>
    <row r="83" spans="1:4" x14ac:dyDescent="0.2">
      <c r="A83" s="8">
        <v>2017</v>
      </c>
      <c r="B83" s="19">
        <f t="shared" si="2"/>
        <v>286.36376539757475</v>
      </c>
      <c r="C83" s="11">
        <f t="shared" si="3"/>
        <v>578.53200134338624</v>
      </c>
      <c r="D83" s="11">
        <f>C83*Conversions!$C$4*Conversions!$C$5</f>
        <v>763.69204783685825</v>
      </c>
    </row>
    <row r="84" spans="1:4" x14ac:dyDescent="0.2">
      <c r="A84" s="8">
        <v>2018</v>
      </c>
      <c r="B84" s="19">
        <f t="shared" si="2"/>
        <v>269.83</v>
      </c>
      <c r="C84" s="11">
        <f t="shared" si="3"/>
        <v>561.99823594581153</v>
      </c>
      <c r="D84" s="11">
        <f>C84*Conversions!$C$4*Conversions!$C$5</f>
        <v>741.86662568975487</v>
      </c>
    </row>
    <row r="85" spans="1:4" x14ac:dyDescent="0.2">
      <c r="A85" s="8">
        <v>2019</v>
      </c>
      <c r="B85" s="19">
        <f t="shared" si="2"/>
        <v>253.02376578282565</v>
      </c>
      <c r="C85" s="11">
        <f t="shared" si="3"/>
        <v>545.19200172863714</v>
      </c>
      <c r="D85" s="11">
        <f>C85*Conversions!$C$4*Conversions!$C$5</f>
        <v>719.68153066314164</v>
      </c>
    </row>
    <row r="86" spans="1:4" x14ac:dyDescent="0.2">
      <c r="A86" s="8">
        <v>2020</v>
      </c>
      <c r="B86" s="19">
        <f t="shared" si="2"/>
        <v>236.56</v>
      </c>
      <c r="C86" s="11">
        <f t="shared" si="3"/>
        <v>528.72823594581155</v>
      </c>
      <c r="D86" s="11">
        <f>C86*Conversions!$C$4*Conversions!$C$5</f>
        <v>697.94851161389863</v>
      </c>
    </row>
    <row r="87" spans="1:4" x14ac:dyDescent="0.2">
      <c r="A87" s="8">
        <v>2021</v>
      </c>
      <c r="B87" s="19">
        <f t="shared" si="2"/>
        <v>223.49138521566056</v>
      </c>
      <c r="C87" s="11">
        <f t="shared" si="3"/>
        <v>515.65962116147205</v>
      </c>
      <c r="D87" s="11">
        <f>C87*Conversions!$C$4*Conversions!$C$5</f>
        <v>680.69726680139354</v>
      </c>
    </row>
    <row r="88" spans="1:4" x14ac:dyDescent="0.2">
      <c r="A88" s="8">
        <v>2022</v>
      </c>
      <c r="B88" s="19">
        <f t="shared" si="2"/>
        <v>210.4</v>
      </c>
      <c r="C88" s="11">
        <f t="shared" si="3"/>
        <v>502.56823594581147</v>
      </c>
      <c r="D88" s="11">
        <f>C88*Conversions!$C$4*Conversions!$C$5</f>
        <v>663.4159638464082</v>
      </c>
    </row>
    <row r="89" spans="1:4" x14ac:dyDescent="0.2">
      <c r="A89" s="8">
        <v>2023</v>
      </c>
      <c r="B89" s="19">
        <f t="shared" si="2"/>
        <v>197.76662369631231</v>
      </c>
      <c r="C89" s="11">
        <f t="shared" si="3"/>
        <v>489.9348596421238</v>
      </c>
      <c r="D89" s="11">
        <f>C89*Conversions!$C$4*Conversions!$C$5</f>
        <v>646.73925625192146</v>
      </c>
    </row>
    <row r="90" spans="1:4" x14ac:dyDescent="0.2">
      <c r="A90" s="8">
        <v>2024</v>
      </c>
      <c r="B90" s="19">
        <f t="shared" si="2"/>
        <v>186.83</v>
      </c>
      <c r="C90" s="11">
        <f t="shared" si="3"/>
        <v>478.99823594581153</v>
      </c>
      <c r="D90" s="11">
        <f>C90*Conversions!$C$4*Conversions!$C$5</f>
        <v>632.30234951614284</v>
      </c>
    </row>
    <row r="91" spans="1:4" x14ac:dyDescent="0.2">
      <c r="A91" s="8">
        <v>2025</v>
      </c>
      <c r="B91" s="19">
        <f t="shared" si="2"/>
        <v>175.84948122501373</v>
      </c>
      <c r="C91" s="11">
        <f t="shared" si="3"/>
        <v>468.01771717082522</v>
      </c>
      <c r="D91" s="11">
        <f>C91*Conversions!$C$4*Conversions!$C$5</f>
        <v>617.80749901503282</v>
      </c>
    </row>
    <row r="92" spans="1:4" x14ac:dyDescent="0.2">
      <c r="A92" s="8">
        <v>2026</v>
      </c>
      <c r="B92" s="19">
        <f t="shared" si="2"/>
        <v>166.37</v>
      </c>
      <c r="C92" s="11">
        <f t="shared" si="3"/>
        <v>458.53823594581149</v>
      </c>
      <c r="D92" s="11">
        <f>C92*Conversions!$C$4*Conversions!$C$5</f>
        <v>605.29409541358734</v>
      </c>
    </row>
    <row r="93" spans="1:4" x14ac:dyDescent="0.2">
      <c r="A93" s="8">
        <v>2027</v>
      </c>
      <c r="B93" s="19">
        <f t="shared" si="2"/>
        <v>157.73995780176483</v>
      </c>
      <c r="C93" s="11">
        <f t="shared" si="3"/>
        <v>449.90819374757632</v>
      </c>
      <c r="D93" s="11">
        <f>C93*Conversions!$C$4*Conversions!$C$5</f>
        <v>593.9019950907275</v>
      </c>
    </row>
    <row r="94" spans="1:4" x14ac:dyDescent="0.2">
      <c r="A94" s="8">
        <v>2028</v>
      </c>
      <c r="B94" s="19">
        <f t="shared" si="2"/>
        <v>149.96</v>
      </c>
      <c r="C94" s="11">
        <f t="shared" si="3"/>
        <v>442.12823594581153</v>
      </c>
      <c r="D94" s="11">
        <f>C94*Conversions!$C$4*Conversions!$C$5</f>
        <v>583.63204996769616</v>
      </c>
    </row>
    <row r="95" spans="1:4" x14ac:dyDescent="0.2">
      <c r="A95" s="8">
        <v>2029</v>
      </c>
      <c r="B95" s="19">
        <f t="shared" si="2"/>
        <v>143.4380534265656</v>
      </c>
      <c r="C95" s="11">
        <f t="shared" si="3"/>
        <v>435.60628937237709</v>
      </c>
      <c r="D95" s="11">
        <f>C95*Conversions!$C$4*Conversions!$C$5</f>
        <v>575.02274447900572</v>
      </c>
    </row>
    <row r="96" spans="1:4" x14ac:dyDescent="0.2">
      <c r="A96" s="8">
        <v>2030</v>
      </c>
      <c r="B96" s="19">
        <f t="shared" si="2"/>
        <v>137.68</v>
      </c>
      <c r="C96" s="11">
        <f t="shared" si="3"/>
        <v>429.8482359458115</v>
      </c>
      <c r="D96" s="11">
        <f>C96*Conversions!$C$4*Conversions!$C$5</f>
        <v>567.42181730008224</v>
      </c>
    </row>
    <row r="97" spans="1:4" x14ac:dyDescent="0.2">
      <c r="A97" s="8">
        <v>2031</v>
      </c>
      <c r="B97" s="19">
        <f>B33</f>
        <v>135.565</v>
      </c>
      <c r="C97" s="11">
        <f t="shared" si="3"/>
        <v>427.73323594581149</v>
      </c>
      <c r="D97" s="11">
        <f>C97*Conversions!$C$4*Conversions!$C$5</f>
        <v>564.62990833493529</v>
      </c>
    </row>
    <row r="98" spans="1:4" x14ac:dyDescent="0.2">
      <c r="A98" s="8">
        <v>2032</v>
      </c>
      <c r="B98" s="19">
        <f t="shared" si="2"/>
        <v>133.44999999999999</v>
      </c>
      <c r="C98" s="11">
        <f t="shared" si="3"/>
        <v>425.61823594581148</v>
      </c>
      <c r="D98" s="11">
        <f>C98*Conversions!$C$4*Conversions!$C$5</f>
        <v>561.83799936978846</v>
      </c>
    </row>
    <row r="99" spans="1:4" x14ac:dyDescent="0.2">
      <c r="A99" s="8">
        <v>2033</v>
      </c>
      <c r="B99" s="19">
        <f t="shared" si="2"/>
        <v>131.91999999999999</v>
      </c>
      <c r="C99" s="11">
        <f t="shared" si="3"/>
        <v>424.08823594581145</v>
      </c>
      <c r="D99" s="11">
        <f>C99*Conversions!$C$4*Conversions!$C$5</f>
        <v>559.81832054393749</v>
      </c>
    </row>
    <row r="100" spans="1:4" x14ac:dyDescent="0.2">
      <c r="A100" s="8">
        <v>2034</v>
      </c>
      <c r="B100" s="19">
        <f t="shared" si="2"/>
        <v>130.38999999999999</v>
      </c>
      <c r="C100" s="11">
        <f t="shared" si="3"/>
        <v>422.55823594581148</v>
      </c>
      <c r="D100" s="11">
        <f>C100*Conversions!$C$4*Conversions!$C$5</f>
        <v>557.79864171808663</v>
      </c>
    </row>
    <row r="101" spans="1:4" x14ac:dyDescent="0.2">
      <c r="A101" s="8">
        <v>2035</v>
      </c>
      <c r="B101" s="19">
        <f t="shared" si="2"/>
        <v>129.16</v>
      </c>
      <c r="C101" s="11">
        <f t="shared" si="3"/>
        <v>421.32823594581146</v>
      </c>
      <c r="D101" s="11">
        <f>C101*Conversions!$C$4*Conversions!$C$5</f>
        <v>556.17497834828487</v>
      </c>
    </row>
    <row r="102" spans="1:4" x14ac:dyDescent="0.2">
      <c r="A102" s="8">
        <v>2036</v>
      </c>
      <c r="B102" s="19">
        <f t="shared" si="2"/>
        <v>127.93</v>
      </c>
      <c r="C102" s="11">
        <f t="shared" si="3"/>
        <v>420.0982359458115</v>
      </c>
      <c r="D102" s="11">
        <f>C102*Conversions!$C$4*Conversions!$C$5</f>
        <v>554.55131497848322</v>
      </c>
    </row>
    <row r="103" spans="1:4" x14ac:dyDescent="0.2">
      <c r="A103" s="8">
        <v>2037</v>
      </c>
      <c r="B103" s="19">
        <f t="shared" si="2"/>
        <v>126.855</v>
      </c>
      <c r="C103" s="11">
        <f t="shared" si="3"/>
        <v>419.02323594581151</v>
      </c>
      <c r="D103" s="11">
        <f>C103*Conversions!$C$4*Conversions!$C$5</f>
        <v>553.1322595943069</v>
      </c>
    </row>
    <row r="104" spans="1:4" x14ac:dyDescent="0.2">
      <c r="A104" s="8">
        <v>2038</v>
      </c>
      <c r="B104" s="19">
        <f t="shared" si="2"/>
        <v>125.78</v>
      </c>
      <c r="C104" s="11">
        <f t="shared" si="3"/>
        <v>417.94823594581146</v>
      </c>
      <c r="D104" s="11">
        <f>C104*Conversions!$C$4*Conversions!$C$5</f>
        <v>551.71320421013058</v>
      </c>
    </row>
    <row r="105" spans="1:4" x14ac:dyDescent="0.2">
      <c r="A105" s="8">
        <v>2039</v>
      </c>
      <c r="B105" s="19">
        <f t="shared" si="2"/>
        <v>124.77000000000001</v>
      </c>
      <c r="C105" s="11">
        <f t="shared" si="3"/>
        <v>416.93823594581147</v>
      </c>
      <c r="D105" s="11">
        <f>C105*Conversions!$C$4*Conversions!$C$5</f>
        <v>550.37995217476498</v>
      </c>
    </row>
    <row r="106" spans="1:4" x14ac:dyDescent="0.2">
      <c r="A106" s="8">
        <v>2040</v>
      </c>
      <c r="B106" s="19">
        <f t="shared" si="2"/>
        <v>123.76</v>
      </c>
      <c r="C106" s="11">
        <f t="shared" si="3"/>
        <v>415.92823594581148</v>
      </c>
      <c r="D106" s="11">
        <f>C106*Conversions!$C$4*Conversions!$C$5</f>
        <v>549.04670013939938</v>
      </c>
    </row>
    <row r="107" spans="1:4" x14ac:dyDescent="0.2">
      <c r="A107" s="8">
        <v>2041</v>
      </c>
      <c r="B107" s="19">
        <f t="shared" si="2"/>
        <v>122.68</v>
      </c>
      <c r="C107" s="11">
        <f t="shared" si="3"/>
        <v>414.8482359458115</v>
      </c>
      <c r="D107" s="11">
        <f>C107*Conversions!$C$4*Conversions!$C$5</f>
        <v>547.62104449762217</v>
      </c>
    </row>
    <row r="108" spans="1:4" x14ac:dyDescent="0.2">
      <c r="A108" s="8">
        <v>2042</v>
      </c>
      <c r="B108" s="19">
        <f t="shared" si="2"/>
        <v>121.6</v>
      </c>
      <c r="C108" s="11">
        <f t="shared" si="3"/>
        <v>413.76823594581151</v>
      </c>
      <c r="D108" s="11">
        <f>C108*Conversions!$C$4*Conversions!$C$5</f>
        <v>546.19538885584507</v>
      </c>
    </row>
    <row r="109" spans="1:4" x14ac:dyDescent="0.2">
      <c r="A109" s="8">
        <v>2043</v>
      </c>
      <c r="B109" s="19">
        <f t="shared" si="2"/>
        <v>120.55</v>
      </c>
      <c r="C109" s="11">
        <f t="shared" si="3"/>
        <v>412.7182359458115</v>
      </c>
      <c r="D109" s="11">
        <f>C109*Conversions!$C$4*Conversions!$C$5</f>
        <v>544.80933475967288</v>
      </c>
    </row>
    <row r="110" spans="1:4" x14ac:dyDescent="0.2">
      <c r="A110" s="8">
        <v>2044</v>
      </c>
      <c r="B110" s="19">
        <f t="shared" si="2"/>
        <v>119.5</v>
      </c>
      <c r="C110" s="11">
        <f t="shared" si="3"/>
        <v>411.66823594581149</v>
      </c>
      <c r="D110" s="11">
        <f>C110*Conversions!$C$4*Conversions!$C$5</f>
        <v>543.42328066350069</v>
      </c>
    </row>
    <row r="111" spans="1:4" x14ac:dyDescent="0.2">
      <c r="A111" s="8">
        <v>2045</v>
      </c>
      <c r="B111" s="19">
        <f t="shared" si="2"/>
        <v>118.49000000000001</v>
      </c>
      <c r="C111" s="11">
        <f t="shared" si="3"/>
        <v>410.6582359458115</v>
      </c>
      <c r="D111" s="11">
        <f>C111*Conversions!$C$4*Conversions!$C$5</f>
        <v>542.09002862813509</v>
      </c>
    </row>
    <row r="112" spans="1:4" x14ac:dyDescent="0.2">
      <c r="A112" s="8">
        <v>2046</v>
      </c>
      <c r="B112" s="19">
        <f t="shared" si="2"/>
        <v>117.48</v>
      </c>
      <c r="C112" s="11">
        <f t="shared" si="3"/>
        <v>409.64823594581151</v>
      </c>
      <c r="D112" s="11">
        <f>C112*Conversions!$C$4*Conversions!$C$5</f>
        <v>540.75677659276937</v>
      </c>
    </row>
    <row r="113" spans="1:4" x14ac:dyDescent="0.2">
      <c r="A113" s="8">
        <v>2047</v>
      </c>
      <c r="B113" s="19">
        <f t="shared" si="2"/>
        <v>116.495</v>
      </c>
      <c r="C113" s="11">
        <f t="shared" si="3"/>
        <v>408.66323594581149</v>
      </c>
      <c r="D113" s="11">
        <f>C113*Conversions!$C$4*Conversions!$C$5</f>
        <v>539.4565258454079</v>
      </c>
    </row>
    <row r="114" spans="1:4" x14ac:dyDescent="0.2">
      <c r="A114" s="8">
        <v>2048</v>
      </c>
      <c r="B114" s="19">
        <f t="shared" si="2"/>
        <v>115.51</v>
      </c>
      <c r="C114" s="11">
        <f t="shared" si="3"/>
        <v>407.67823594581148</v>
      </c>
      <c r="D114" s="11">
        <f>C114*Conversions!$C$4*Conversions!$C$5</f>
        <v>538.15627509804631</v>
      </c>
    </row>
    <row r="115" spans="1:4" x14ac:dyDescent="0.2">
      <c r="A115" s="8">
        <v>2049</v>
      </c>
      <c r="B115" s="19">
        <f t="shared" si="2"/>
        <v>114.56</v>
      </c>
      <c r="C115" s="11">
        <f t="shared" si="3"/>
        <v>406.72823594581149</v>
      </c>
      <c r="D115" s="11">
        <f>C115*Conversions!$C$4*Conversions!$C$5</f>
        <v>536.90222615389052</v>
      </c>
    </row>
    <row r="116" spans="1:4" x14ac:dyDescent="0.2">
      <c r="A116" s="8">
        <v>2050</v>
      </c>
      <c r="B116" s="19">
        <f t="shared" si="2"/>
        <v>113.61</v>
      </c>
      <c r="C116" s="11">
        <f t="shared" si="3"/>
        <v>405.7782359458115</v>
      </c>
      <c r="D116" s="11">
        <f>C116*Conversions!$C$4*Conversions!$C$5</f>
        <v>535.64817720973474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3399"/>
  </sheetPr>
  <dimension ref="A1:B38"/>
  <sheetViews>
    <sheetView workbookViewId="0">
      <selection activeCell="B2" sqref="B2:B38"/>
    </sheetView>
  </sheetViews>
  <sheetFormatPr baseColWidth="10" defaultColWidth="8.83203125" defaultRowHeight="15" x14ac:dyDescent="0.2"/>
  <cols>
    <col min="1" max="1" width="11.1640625" customWidth="1"/>
    <col min="2" max="2" width="21.33203125" customWidth="1"/>
  </cols>
  <sheetData>
    <row r="1" spans="1:2" x14ac:dyDescent="0.2">
      <c r="A1" s="13" t="s">
        <v>1</v>
      </c>
      <c r="B1" s="13" t="s">
        <v>31</v>
      </c>
    </row>
    <row r="2" spans="1:2" x14ac:dyDescent="0.2">
      <c r="A2">
        <f>Calculations!A80</f>
        <v>2014</v>
      </c>
      <c r="B2" s="9">
        <f>Calculations!D80*1000</f>
        <v>839132.04855971818</v>
      </c>
    </row>
    <row r="3" spans="1:2" x14ac:dyDescent="0.2">
      <c r="A3">
        <f>Calculations!A81</f>
        <v>2015</v>
      </c>
      <c r="B3" s="9">
        <f>Calculations!D81*1000</f>
        <v>812728.81832408044</v>
      </c>
    </row>
    <row r="4" spans="1:2" x14ac:dyDescent="0.2">
      <c r="A4">
        <f>Calculations!A82</f>
        <v>2016</v>
      </c>
      <c r="B4" s="9">
        <f>Calculations!D82*1000</f>
        <v>787582.15141635796</v>
      </c>
    </row>
    <row r="5" spans="1:2" x14ac:dyDescent="0.2">
      <c r="A5">
        <f>Calculations!A83</f>
        <v>2017</v>
      </c>
      <c r="B5" s="9">
        <f>Calculations!D83*1000</f>
        <v>763692.0478368582</v>
      </c>
    </row>
    <row r="6" spans="1:2" x14ac:dyDescent="0.2">
      <c r="A6">
        <f>Calculations!A84</f>
        <v>2018</v>
      </c>
      <c r="B6" s="9">
        <f>Calculations!D84*1000</f>
        <v>741866.62568975484</v>
      </c>
    </row>
    <row r="7" spans="1:2" x14ac:dyDescent="0.2">
      <c r="A7">
        <f>Calculations!A85</f>
        <v>2019</v>
      </c>
      <c r="B7" s="9">
        <f>Calculations!D85*1000</f>
        <v>719681.53066314163</v>
      </c>
    </row>
    <row r="8" spans="1:2" x14ac:dyDescent="0.2">
      <c r="A8">
        <f>Calculations!A86</f>
        <v>2020</v>
      </c>
      <c r="B8" s="9">
        <f>Calculations!D86*1000</f>
        <v>697948.51161389868</v>
      </c>
    </row>
    <row r="9" spans="1:2" x14ac:dyDescent="0.2">
      <c r="A9">
        <f>Calculations!A87</f>
        <v>2021</v>
      </c>
      <c r="B9" s="9">
        <f>Calculations!D87*1000</f>
        <v>680697.26680139359</v>
      </c>
    </row>
    <row r="10" spans="1:2" x14ac:dyDescent="0.2">
      <c r="A10">
        <f>Calculations!A88</f>
        <v>2022</v>
      </c>
      <c r="B10" s="9">
        <f>Calculations!D88*1000</f>
        <v>663415.96384640818</v>
      </c>
    </row>
    <row r="11" spans="1:2" x14ac:dyDescent="0.2">
      <c r="A11">
        <f>Calculations!A89</f>
        <v>2023</v>
      </c>
      <c r="B11" s="9">
        <f>Calculations!D89*1000</f>
        <v>646739.25625192141</v>
      </c>
    </row>
    <row r="12" spans="1:2" x14ac:dyDescent="0.2">
      <c r="A12">
        <f>Calculations!A90</f>
        <v>2024</v>
      </c>
      <c r="B12" s="9">
        <f>Calculations!D90*1000</f>
        <v>632302.34951614286</v>
      </c>
    </row>
    <row r="13" spans="1:2" x14ac:dyDescent="0.2">
      <c r="A13">
        <f>Calculations!A91</f>
        <v>2025</v>
      </c>
      <c r="B13" s="9">
        <f>Calculations!D91*1000</f>
        <v>617807.49901503278</v>
      </c>
    </row>
    <row r="14" spans="1:2" x14ac:dyDescent="0.2">
      <c r="A14">
        <f>Calculations!A92</f>
        <v>2026</v>
      </c>
      <c r="B14" s="9">
        <f>Calculations!D92*1000</f>
        <v>605294.09541358729</v>
      </c>
    </row>
    <row r="15" spans="1:2" x14ac:dyDescent="0.2">
      <c r="A15">
        <f>Calculations!A93</f>
        <v>2027</v>
      </c>
      <c r="B15" s="9">
        <f>Calculations!D93*1000</f>
        <v>593901.99509072746</v>
      </c>
    </row>
    <row r="16" spans="1:2" x14ac:dyDescent="0.2">
      <c r="A16">
        <f>Calculations!A94</f>
        <v>2028</v>
      </c>
      <c r="B16" s="9">
        <f>Calculations!D94*1000</f>
        <v>583632.04996769619</v>
      </c>
    </row>
    <row r="17" spans="1:2" x14ac:dyDescent="0.2">
      <c r="A17">
        <f>Calculations!A95</f>
        <v>2029</v>
      </c>
      <c r="B17" s="9">
        <f>Calculations!D95*1000</f>
        <v>575022.74447900569</v>
      </c>
    </row>
    <row r="18" spans="1:2" x14ac:dyDescent="0.2">
      <c r="A18">
        <f>Calculations!A96</f>
        <v>2030</v>
      </c>
      <c r="B18" s="9">
        <f>Calculations!D96*1000</f>
        <v>567421.81730008218</v>
      </c>
    </row>
    <row r="19" spans="1:2" x14ac:dyDescent="0.2">
      <c r="A19" s="15">
        <f>Calculations!A97</f>
        <v>2031</v>
      </c>
      <c r="B19" s="9">
        <f>Calculations!D97*1000</f>
        <v>564629.90833493532</v>
      </c>
    </row>
    <row r="20" spans="1:2" x14ac:dyDescent="0.2">
      <c r="A20" s="15">
        <f>Calculations!A98</f>
        <v>2032</v>
      </c>
      <c r="B20" s="9">
        <f>Calculations!D98*1000</f>
        <v>561837.99936978845</v>
      </c>
    </row>
    <row r="21" spans="1:2" x14ac:dyDescent="0.2">
      <c r="A21" s="15">
        <f>Calculations!A99</f>
        <v>2033</v>
      </c>
      <c r="B21" s="9">
        <f>Calculations!D99*1000</f>
        <v>559818.3205439375</v>
      </c>
    </row>
    <row r="22" spans="1:2" x14ac:dyDescent="0.2">
      <c r="A22" s="15">
        <f>Calculations!A100</f>
        <v>2034</v>
      </c>
      <c r="B22" s="9">
        <f>Calculations!D100*1000</f>
        <v>557798.64171808667</v>
      </c>
    </row>
    <row r="23" spans="1:2" x14ac:dyDescent="0.2">
      <c r="A23" s="15">
        <f>Calculations!A101</f>
        <v>2035</v>
      </c>
      <c r="B23" s="9">
        <f>Calculations!D101*1000</f>
        <v>556174.97834828484</v>
      </c>
    </row>
    <row r="24" spans="1:2" x14ac:dyDescent="0.2">
      <c r="A24" s="15">
        <f>Calculations!A102</f>
        <v>2036</v>
      </c>
      <c r="B24" s="9">
        <f>Calculations!D102*1000</f>
        <v>554551.31497848325</v>
      </c>
    </row>
    <row r="25" spans="1:2" x14ac:dyDescent="0.2">
      <c r="A25" s="15">
        <f>Calculations!A103</f>
        <v>2037</v>
      </c>
      <c r="B25" s="9">
        <f>Calculations!D103*1000</f>
        <v>553132.25959430693</v>
      </c>
    </row>
    <row r="26" spans="1:2" x14ac:dyDescent="0.2">
      <c r="A26" s="15">
        <f>Calculations!A104</f>
        <v>2038</v>
      </c>
      <c r="B26" s="9">
        <f>Calculations!D104*1000</f>
        <v>551713.20421013061</v>
      </c>
    </row>
    <row r="27" spans="1:2" x14ac:dyDescent="0.2">
      <c r="A27" s="15">
        <f>Calculations!A105</f>
        <v>2039</v>
      </c>
      <c r="B27" s="9">
        <f>Calculations!D105*1000</f>
        <v>550379.95217476494</v>
      </c>
    </row>
    <row r="28" spans="1:2" x14ac:dyDescent="0.2">
      <c r="A28" s="15">
        <f>Calculations!A106</f>
        <v>2040</v>
      </c>
      <c r="B28" s="9">
        <f>Calculations!D106*1000</f>
        <v>549046.70013939939</v>
      </c>
    </row>
    <row r="29" spans="1:2" x14ac:dyDescent="0.2">
      <c r="A29" s="15">
        <f>Calculations!A107</f>
        <v>2041</v>
      </c>
      <c r="B29" s="9">
        <f>Calculations!D107*1000</f>
        <v>547621.04449762218</v>
      </c>
    </row>
    <row r="30" spans="1:2" x14ac:dyDescent="0.2">
      <c r="A30" s="15">
        <f>Calculations!A108</f>
        <v>2042</v>
      </c>
      <c r="B30" s="9">
        <f>Calculations!D108*1000</f>
        <v>546195.38885584509</v>
      </c>
    </row>
    <row r="31" spans="1:2" x14ac:dyDescent="0.2">
      <c r="A31" s="15">
        <f>Calculations!A109</f>
        <v>2043</v>
      </c>
      <c r="B31" s="9">
        <f>Calculations!D109*1000</f>
        <v>544809.33475967287</v>
      </c>
    </row>
    <row r="32" spans="1:2" x14ac:dyDescent="0.2">
      <c r="A32" s="15">
        <f>Calculations!A110</f>
        <v>2044</v>
      </c>
      <c r="B32" s="9">
        <f>Calculations!D110*1000</f>
        <v>543423.28066350066</v>
      </c>
    </row>
    <row r="33" spans="1:2" x14ac:dyDescent="0.2">
      <c r="A33" s="15">
        <f>Calculations!A111</f>
        <v>2045</v>
      </c>
      <c r="B33" s="9">
        <f>Calculations!D111*1000</f>
        <v>542090.0286281351</v>
      </c>
    </row>
    <row r="34" spans="1:2" x14ac:dyDescent="0.2">
      <c r="A34" s="15">
        <f>Calculations!A112</f>
        <v>2046</v>
      </c>
      <c r="B34" s="9">
        <f>Calculations!D112*1000</f>
        <v>540756.77659276943</v>
      </c>
    </row>
    <row r="35" spans="1:2" x14ac:dyDescent="0.2">
      <c r="A35" s="15">
        <f>Calculations!A113</f>
        <v>2047</v>
      </c>
      <c r="B35" s="9">
        <f>Calculations!D113*1000</f>
        <v>539456.52584540786</v>
      </c>
    </row>
    <row r="36" spans="1:2" x14ac:dyDescent="0.2">
      <c r="A36" s="15">
        <f>Calculations!A114</f>
        <v>2048</v>
      </c>
      <c r="B36" s="9">
        <f>Calculations!D114*1000</f>
        <v>538156.27509804629</v>
      </c>
    </row>
    <row r="37" spans="1:2" x14ac:dyDescent="0.2">
      <c r="A37" s="15">
        <f>Calculations!A115</f>
        <v>2049</v>
      </c>
      <c r="B37" s="9">
        <f>Calculations!D115*1000</f>
        <v>536902.22615389049</v>
      </c>
    </row>
    <row r="38" spans="1:2" x14ac:dyDescent="0.2">
      <c r="A38" s="15">
        <f>Calculations!A116</f>
        <v>2050</v>
      </c>
      <c r="B38" s="9">
        <f>Calculations!D116*1000</f>
        <v>535648.17720973468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Conversions</vt:lpstr>
      <vt:lpstr>Calculations</vt:lpstr>
      <vt:lpstr>BCpUC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Benjamin Israel</cp:lastModifiedBy>
  <dcterms:created xsi:type="dcterms:W3CDTF">2015-05-01T22:00:45Z</dcterms:created>
  <dcterms:modified xsi:type="dcterms:W3CDTF">2018-01-22T20:58:24Z</dcterms:modified>
</cp:coreProperties>
</file>