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bbie\Dropbox (Energy Innovation)\EI EPS\Canada InputData Processed by Jeff\elec\BTC\"/>
    </mc:Choice>
  </mc:AlternateContent>
  <bookViews>
    <workbookView xWindow="200" yWindow="460" windowWidth="22440" windowHeight="13480"/>
  </bookViews>
  <sheets>
    <sheet name="About" sheetId="1" r:id="rId1"/>
    <sheet name="CDN data" sheetId="4" r:id="rId2"/>
    <sheet name="BTC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3" l="1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L2" i="3"/>
  <c r="C2" i="3"/>
  <c r="D2" i="3"/>
  <c r="E2" i="3"/>
  <c r="F2" i="3"/>
  <c r="G2" i="3"/>
  <c r="H2" i="3"/>
  <c r="I2" i="3"/>
  <c r="J2" i="3"/>
  <c r="K2" i="3"/>
  <c r="B2" i="3"/>
  <c r="E5" i="4"/>
  <c r="E6" i="4"/>
  <c r="E7" i="4"/>
  <c r="E8" i="4"/>
  <c r="E9" i="4"/>
  <c r="E10" i="4"/>
  <c r="E11" i="4"/>
  <c r="E12" i="4"/>
  <c r="E13" i="4"/>
  <c r="E14" i="4"/>
  <c r="B18" i="4"/>
  <c r="C26" i="4"/>
  <c r="C28" i="4"/>
</calcChain>
</file>

<file path=xl/sharedStrings.xml><?xml version="1.0" encoding="utf-8"?>
<sst xmlns="http://schemas.openxmlformats.org/spreadsheetml/2006/main" count="76" uniqueCount="58">
  <si>
    <t>BTC BAU Transmission Capacity</t>
  </si>
  <si>
    <t>Interconnection</t>
  </si>
  <si>
    <t>Between</t>
  </si>
  <si>
    <t>And</t>
  </si>
  <si>
    <t>Interconnection capability (MW)</t>
  </si>
  <si>
    <t>Reception</t>
  </si>
  <si>
    <t>Delivery</t>
  </si>
  <si>
    <t>NFLD</t>
  </si>
  <si>
    <t>ON</t>
  </si>
  <si>
    <t>NB</t>
  </si>
  <si>
    <t>Source</t>
  </si>
  <si>
    <t>QC</t>
  </si>
  <si>
    <t>AB</t>
  </si>
  <si>
    <t>BC</t>
  </si>
  <si>
    <t>SK</t>
  </si>
  <si>
    <t>Average</t>
  </si>
  <si>
    <t>http://www.hydroquebec.com/data/transenergie/pdf/hqt-plan-directeur-2020.pdf</t>
  </si>
  <si>
    <t>http://www.auc.ab.ca/regulatory_documents/ProceedingDocuments/2013/2013-025.pdf</t>
  </si>
  <si>
    <t>MB</t>
  </si>
  <si>
    <t>NS</t>
  </si>
  <si>
    <t>PEI</t>
  </si>
  <si>
    <t>http://normandmousseau.com/documents/Locke-2.pdf</t>
  </si>
  <si>
    <t>http://www.pubmanitoba.ca/v1/nfat/pdf/hydro_application/nfat_business_case_chapter_05_the_manitoba_hydro_system_interconnection_and_export_markets.pdf</t>
  </si>
  <si>
    <t>Interprovincial interties</t>
  </si>
  <si>
    <t>Length of transmission lines</t>
  </si>
  <si>
    <t>Length (km)</t>
  </si>
  <si>
    <t>Source: https://www.ace-eco.org/vol8/iss2/art7/table1.html</t>
  </si>
  <si>
    <t>Length (mi)</t>
  </si>
  <si>
    <t>Growth of the grid by 2050</t>
  </si>
  <si>
    <t>New transmission line built (km)</t>
  </si>
  <si>
    <t>New transmission line built (mi)</t>
  </si>
  <si>
    <t>Source: http://dialogue-can.ca/points-de-mire-our-focus/sujets-dinteret-issues/pan-canadian-power-grid/</t>
  </si>
  <si>
    <t>Note: scaled from Quebec (QC grid is 11,400km, according to PAN-CDN POWER GRID document)</t>
  </si>
  <si>
    <t>Assumed interconnection capability (MW)</t>
  </si>
  <si>
    <t>Assumption that the PAN-CANADIAN POWER GRID is being built by 2050, starting 2020</t>
  </si>
  <si>
    <t>Sources:</t>
  </si>
  <si>
    <t>Quebec to Newfoundland/Ontario/New Brunswick</t>
  </si>
  <si>
    <t>Hydro Quebec</t>
  </si>
  <si>
    <t>n.d.</t>
  </si>
  <si>
    <t>Plan directeur 2020</t>
  </si>
  <si>
    <t>Alberta to BC/Saskatchewan</t>
  </si>
  <si>
    <t>Alberta Utilities Commission</t>
  </si>
  <si>
    <t>Objections to ISO rules Section 203.6 Available Transfer Capability and Transfer Path Management</t>
  </si>
  <si>
    <t>Manitoba Hydro</t>
  </si>
  <si>
    <t>Needs For and Alternatives To Chapter 5 –The Manitoba Hydro System, Interconnections and Export Markets</t>
  </si>
  <si>
    <t>Manitoba to Ontario/Saskatchewan</t>
  </si>
  <si>
    <t>New Brunswick Department of Energy</t>
  </si>
  <si>
    <t>The New Brunswick Energy Blueprint</t>
  </si>
  <si>
    <t>Transmission Line Distance</t>
  </si>
  <si>
    <t>Avian Conservation and Ecology</t>
  </si>
  <si>
    <r>
      <t>Table 1</t>
    </r>
    <r>
      <rPr>
        <sz val="11"/>
        <color theme="1"/>
        <rFont val="Calibri"/>
        <family val="2"/>
        <scheme val="minor"/>
      </rPr>
      <t>. Length of transmission lines in Quebec and Canada.</t>
    </r>
  </si>
  <si>
    <t>Growth of Transmission Grid through 2050</t>
  </si>
  <si>
    <t>http://dialogue-can.ca/points-de-mire-our-focus/sujets-dinteret-issues/pan-canadian-power-grid/</t>
  </si>
  <si>
    <t>Dialogue Canada</t>
  </si>
  <si>
    <t>Pan-Canadian Power Grid</t>
  </si>
  <si>
    <t>https://www.ace-eco.org/vol8/iss2/art7/table1.html</t>
  </si>
  <si>
    <t>Althought we have data for MW*km, we just use km due to the data available for the transmission costs per unit distance.</t>
  </si>
  <si>
    <t>BAU Transmission Capacity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</si>
</sst>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E+00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4" fillId="3" borderId="0" xfId="0" applyFont="1" applyFill="1" applyAlignment="1">
      <alignment horizontal="center"/>
    </xf>
    <xf numFmtId="165" fontId="0" fillId="0" borderId="0" xfId="2" applyNumberFormat="1" applyFont="1"/>
    <xf numFmtId="165" fontId="1" fillId="0" borderId="0" xfId="2" applyNumberFormat="1" applyFont="1"/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165" fontId="0" fillId="0" borderId="0" xfId="0" applyNumberFormat="1"/>
    <xf numFmtId="0" fontId="1" fillId="5" borderId="0" xfId="0" applyFont="1" applyFill="1"/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4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4">
    <cellStyle name="Comma" xfId="2" builtinId="3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ubmanitoba.ca/v1/nfat/pdf/hydro_application/nfat_business_case_chapter_05_the_manitoba_hydro_system_interconnection_and_export_markets.pdf" TargetMode="External"/><Relationship Id="rId2" Type="http://schemas.openxmlformats.org/officeDocument/2006/relationships/hyperlink" Target="http://www.auc.ab.ca/regulatory_documents/ProceedingDocuments/2013/2013-025.pdf" TargetMode="External"/><Relationship Id="rId1" Type="http://schemas.openxmlformats.org/officeDocument/2006/relationships/hyperlink" Target="http://www.hydroquebec.com/data/transenergie/pdf/hqt-plan-directeur-2020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A22" sqref="A22"/>
    </sheetView>
  </sheetViews>
  <sheetFormatPr defaultColWidth="8.81640625" defaultRowHeight="14.5" x14ac:dyDescent="0.35"/>
  <cols>
    <col min="2" max="2" width="45.453125" customWidth="1"/>
    <col min="4" max="4" width="49.54296875" customWidth="1"/>
  </cols>
  <sheetData>
    <row r="1" spans="1:4" x14ac:dyDescent="0.35">
      <c r="A1" s="1" t="s">
        <v>0</v>
      </c>
    </row>
    <row r="3" spans="1:4" x14ac:dyDescent="0.35">
      <c r="A3" s="1" t="s">
        <v>35</v>
      </c>
      <c r="B3" s="12" t="s">
        <v>40</v>
      </c>
      <c r="D3" s="12" t="s">
        <v>45</v>
      </c>
    </row>
    <row r="4" spans="1:4" x14ac:dyDescent="0.35">
      <c r="B4" t="s">
        <v>41</v>
      </c>
      <c r="D4" t="s">
        <v>43</v>
      </c>
    </row>
    <row r="5" spans="1:4" x14ac:dyDescent="0.35">
      <c r="B5" s="2">
        <v>2013</v>
      </c>
      <c r="D5" s="2">
        <v>2013</v>
      </c>
    </row>
    <row r="6" spans="1:4" ht="29" x14ac:dyDescent="0.35">
      <c r="B6" s="13" t="s">
        <v>42</v>
      </c>
      <c r="D6" s="13" t="s">
        <v>44</v>
      </c>
    </row>
    <row r="7" spans="1:4" ht="43.5" x14ac:dyDescent="0.35">
      <c r="B7" s="14" t="s">
        <v>17</v>
      </c>
      <c r="D7" s="14" t="s">
        <v>22</v>
      </c>
    </row>
    <row r="9" spans="1:4" x14ac:dyDescent="0.35">
      <c r="B9" s="12" t="s">
        <v>36</v>
      </c>
      <c r="D9" s="12" t="s">
        <v>45</v>
      </c>
    </row>
    <row r="10" spans="1:4" x14ac:dyDescent="0.35">
      <c r="B10" t="s">
        <v>37</v>
      </c>
      <c r="D10" t="s">
        <v>46</v>
      </c>
    </row>
    <row r="11" spans="1:4" x14ac:dyDescent="0.35">
      <c r="B11" t="s">
        <v>38</v>
      </c>
      <c r="D11" s="2">
        <v>2011</v>
      </c>
    </row>
    <row r="12" spans="1:4" x14ac:dyDescent="0.35">
      <c r="B12" t="s">
        <v>39</v>
      </c>
      <c r="D12" t="s">
        <v>47</v>
      </c>
    </row>
    <row r="13" spans="1:4" ht="29" x14ac:dyDescent="0.35">
      <c r="B13" s="14" t="s">
        <v>16</v>
      </c>
      <c r="D13" s="14" t="s">
        <v>21</v>
      </c>
    </row>
    <row r="15" spans="1:4" x14ac:dyDescent="0.35">
      <c r="B15" s="12" t="s">
        <v>48</v>
      </c>
      <c r="D15" s="12" t="s">
        <v>51</v>
      </c>
    </row>
    <row r="16" spans="1:4" x14ac:dyDescent="0.35">
      <c r="B16" t="s">
        <v>49</v>
      </c>
      <c r="D16" t="s">
        <v>53</v>
      </c>
    </row>
    <row r="17" spans="1:4" x14ac:dyDescent="0.35">
      <c r="B17" s="2">
        <v>2011</v>
      </c>
      <c r="D17" s="2">
        <v>2018</v>
      </c>
    </row>
    <row r="18" spans="1:4" x14ac:dyDescent="0.35">
      <c r="B18" t="s">
        <v>50</v>
      </c>
      <c r="D18" t="s">
        <v>54</v>
      </c>
    </row>
    <row r="19" spans="1:4" ht="29" x14ac:dyDescent="0.35">
      <c r="B19" s="14" t="s">
        <v>55</v>
      </c>
      <c r="D19" s="14" t="s">
        <v>52</v>
      </c>
    </row>
    <row r="22" spans="1:4" x14ac:dyDescent="0.35">
      <c r="A22" t="s">
        <v>56</v>
      </c>
    </row>
    <row r="29" spans="1:4" x14ac:dyDescent="0.35">
      <c r="A29" s="2"/>
    </row>
    <row r="31" spans="1:4" x14ac:dyDescent="0.35">
      <c r="A31" s="3"/>
    </row>
  </sheetData>
  <hyperlinks>
    <hyperlink ref="B13" r:id="rId1"/>
    <hyperlink ref="B7" r:id="rId2"/>
    <hyperlink ref="D7" r:id="rId3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workbookViewId="0">
      <selection activeCell="C26" sqref="C26"/>
    </sheetView>
  </sheetViews>
  <sheetFormatPr defaultColWidth="10.90625" defaultRowHeight="14.5" x14ac:dyDescent="0.35"/>
  <cols>
    <col min="1" max="1" width="15.6328125" customWidth="1"/>
    <col min="2" max="2" width="12.36328125" bestFit="1" customWidth="1"/>
    <col min="3" max="3" width="11.453125" bestFit="1" customWidth="1"/>
    <col min="5" max="5" width="14.453125" customWidth="1"/>
  </cols>
  <sheetData>
    <row r="2" spans="1:7" ht="18.5" x14ac:dyDescent="0.45">
      <c r="A2" s="8" t="s">
        <v>23</v>
      </c>
    </row>
    <row r="3" spans="1:7" x14ac:dyDescent="0.35">
      <c r="A3" s="15" t="s">
        <v>1</v>
      </c>
      <c r="B3" s="15"/>
      <c r="C3" s="15" t="s">
        <v>4</v>
      </c>
      <c r="D3" s="15"/>
      <c r="E3" s="16"/>
      <c r="F3" s="15" t="s">
        <v>10</v>
      </c>
      <c r="G3" s="16"/>
    </row>
    <row r="4" spans="1:7" x14ac:dyDescent="0.35">
      <c r="A4" s="5" t="s">
        <v>2</v>
      </c>
      <c r="B4" s="5" t="s">
        <v>3</v>
      </c>
      <c r="C4" s="5" t="s">
        <v>5</v>
      </c>
      <c r="D4" s="5" t="s">
        <v>6</v>
      </c>
      <c r="E4" s="5" t="s">
        <v>15</v>
      </c>
    </row>
    <row r="5" spans="1:7" x14ac:dyDescent="0.35">
      <c r="A5" t="s">
        <v>11</v>
      </c>
      <c r="B5" t="s">
        <v>7</v>
      </c>
      <c r="C5">
        <v>5428</v>
      </c>
      <c r="D5">
        <v>0</v>
      </c>
      <c r="E5">
        <f>AVERAGE(C5,D5)</f>
        <v>2714</v>
      </c>
      <c r="F5" t="s">
        <v>16</v>
      </c>
    </row>
    <row r="6" spans="1:7" x14ac:dyDescent="0.35">
      <c r="A6" t="s">
        <v>11</v>
      </c>
      <c r="B6" t="s">
        <v>8</v>
      </c>
      <c r="C6">
        <v>1970</v>
      </c>
      <c r="D6">
        <v>2705</v>
      </c>
      <c r="E6">
        <f t="shared" ref="E6:E13" si="0">AVERAGE(C6,D6)</f>
        <v>2337.5</v>
      </c>
      <c r="F6" t="s">
        <v>16</v>
      </c>
    </row>
    <row r="7" spans="1:7" x14ac:dyDescent="0.35">
      <c r="A7" t="s">
        <v>11</v>
      </c>
      <c r="B7" t="s">
        <v>9</v>
      </c>
      <c r="C7">
        <v>785</v>
      </c>
      <c r="D7">
        <v>1029</v>
      </c>
      <c r="E7">
        <f t="shared" si="0"/>
        <v>907</v>
      </c>
      <c r="F7" t="s">
        <v>16</v>
      </c>
    </row>
    <row r="8" spans="1:7" x14ac:dyDescent="0.35">
      <c r="A8" t="s">
        <v>12</v>
      </c>
      <c r="B8" t="s">
        <v>13</v>
      </c>
      <c r="C8">
        <v>1200</v>
      </c>
      <c r="D8">
        <v>1000</v>
      </c>
      <c r="E8">
        <f t="shared" si="0"/>
        <v>1100</v>
      </c>
      <c r="F8" t="s">
        <v>17</v>
      </c>
    </row>
    <row r="9" spans="1:7" x14ac:dyDescent="0.35">
      <c r="A9" t="s">
        <v>12</v>
      </c>
      <c r="B9" t="s">
        <v>14</v>
      </c>
      <c r="C9">
        <v>150</v>
      </c>
      <c r="D9">
        <v>150</v>
      </c>
      <c r="E9">
        <f t="shared" si="0"/>
        <v>150</v>
      </c>
      <c r="F9" t="s">
        <v>17</v>
      </c>
    </row>
    <row r="10" spans="1:7" x14ac:dyDescent="0.35">
      <c r="A10" t="s">
        <v>18</v>
      </c>
      <c r="B10" t="s">
        <v>8</v>
      </c>
      <c r="C10">
        <v>0</v>
      </c>
      <c r="D10">
        <v>200</v>
      </c>
      <c r="E10">
        <f t="shared" si="0"/>
        <v>100</v>
      </c>
      <c r="F10" t="s">
        <v>22</v>
      </c>
    </row>
    <row r="11" spans="1:7" x14ac:dyDescent="0.35">
      <c r="A11" t="s">
        <v>18</v>
      </c>
      <c r="B11" t="s">
        <v>14</v>
      </c>
      <c r="C11">
        <v>0</v>
      </c>
      <c r="D11">
        <v>150</v>
      </c>
      <c r="E11">
        <f t="shared" si="0"/>
        <v>75</v>
      </c>
      <c r="F11" t="s">
        <v>22</v>
      </c>
    </row>
    <row r="12" spans="1:7" x14ac:dyDescent="0.35">
      <c r="A12" t="s">
        <v>9</v>
      </c>
      <c r="B12" t="s">
        <v>19</v>
      </c>
      <c r="C12">
        <v>350</v>
      </c>
      <c r="D12">
        <v>300</v>
      </c>
      <c r="E12">
        <f t="shared" si="0"/>
        <v>325</v>
      </c>
      <c r="F12" t="s">
        <v>21</v>
      </c>
    </row>
    <row r="13" spans="1:7" x14ac:dyDescent="0.35">
      <c r="A13" t="s">
        <v>9</v>
      </c>
      <c r="B13" t="s">
        <v>20</v>
      </c>
      <c r="C13">
        <v>124</v>
      </c>
      <c r="D13">
        <v>222</v>
      </c>
      <c r="E13">
        <f t="shared" si="0"/>
        <v>173</v>
      </c>
      <c r="F13" t="s">
        <v>21</v>
      </c>
    </row>
    <row r="14" spans="1:7" x14ac:dyDescent="0.35">
      <c r="E14" s="7">
        <f>SUM(E5:E13)</f>
        <v>7881.5</v>
      </c>
    </row>
    <row r="16" spans="1:7" ht="18.5" x14ac:dyDescent="0.45">
      <c r="A16" s="8" t="s">
        <v>24</v>
      </c>
    </row>
    <row r="17" spans="1:4" x14ac:dyDescent="0.35">
      <c r="A17" t="s">
        <v>25</v>
      </c>
      <c r="B17" s="6">
        <v>231966</v>
      </c>
      <c r="C17" t="s">
        <v>26</v>
      </c>
    </row>
    <row r="18" spans="1:4" x14ac:dyDescent="0.35">
      <c r="A18" t="s">
        <v>27</v>
      </c>
      <c r="B18" s="6">
        <f>B17*0.621371</f>
        <v>144136.94538600001</v>
      </c>
    </row>
    <row r="21" spans="1:4" ht="18.5" x14ac:dyDescent="0.45">
      <c r="A21" s="8" t="s">
        <v>28</v>
      </c>
    </row>
    <row r="22" spans="1:4" x14ac:dyDescent="0.35">
      <c r="A22" t="s">
        <v>34</v>
      </c>
    </row>
    <row r="23" spans="1:4" x14ac:dyDescent="0.35">
      <c r="A23" t="s">
        <v>31</v>
      </c>
    </row>
    <row r="25" spans="1:4" x14ac:dyDescent="0.35">
      <c r="B25" s="9" t="s">
        <v>29</v>
      </c>
      <c r="C25" s="6">
        <v>15000</v>
      </c>
    </row>
    <row r="26" spans="1:4" x14ac:dyDescent="0.35">
      <c r="B26" s="9" t="s">
        <v>30</v>
      </c>
      <c r="C26" s="6">
        <f>C25*0.621371</f>
        <v>9320.5650000000005</v>
      </c>
    </row>
    <row r="28" spans="1:4" x14ac:dyDescent="0.35">
      <c r="B28" s="10" t="s">
        <v>33</v>
      </c>
      <c r="C28" s="11">
        <f>C25/11400*SUM(E5:E7)</f>
        <v>7840.1315789473692</v>
      </c>
      <c r="D28" t="s">
        <v>32</v>
      </c>
    </row>
  </sheetData>
  <mergeCells count="3">
    <mergeCell ref="C3:E3"/>
    <mergeCell ref="A3:B3"/>
    <mergeCell ref="F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P2"/>
  <sheetViews>
    <sheetView workbookViewId="0">
      <selection activeCell="A33" sqref="A33"/>
    </sheetView>
  </sheetViews>
  <sheetFormatPr defaultColWidth="8.81640625" defaultRowHeight="14.5" x14ac:dyDescent="0.35"/>
  <cols>
    <col min="1" max="1" width="34.81640625" customWidth="1"/>
    <col min="2" max="41" width="9.453125" bestFit="1" customWidth="1"/>
    <col min="42" max="42" width="11.1796875" bestFit="1" customWidth="1"/>
  </cols>
  <sheetData>
    <row r="1" spans="1:42" x14ac:dyDescent="0.35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  <c r="AD1">
        <v>2038</v>
      </c>
      <c r="AE1">
        <v>2039</v>
      </c>
      <c r="AF1">
        <v>2040</v>
      </c>
      <c r="AG1">
        <v>2041</v>
      </c>
      <c r="AH1">
        <v>2042</v>
      </c>
      <c r="AI1">
        <v>2043</v>
      </c>
      <c r="AJ1">
        <v>2044</v>
      </c>
      <c r="AK1">
        <v>2045</v>
      </c>
      <c r="AL1">
        <v>2046</v>
      </c>
      <c r="AM1">
        <v>2047</v>
      </c>
      <c r="AN1">
        <v>2048</v>
      </c>
      <c r="AO1">
        <v>2049</v>
      </c>
      <c r="AP1">
        <v>2050</v>
      </c>
    </row>
    <row r="2" spans="1:42" x14ac:dyDescent="0.35">
      <c r="A2" t="s">
        <v>57</v>
      </c>
      <c r="B2" s="4">
        <f>'CDN data'!$B$17</f>
        <v>231966</v>
      </c>
      <c r="C2" s="4">
        <f>'CDN data'!$B$17</f>
        <v>231966</v>
      </c>
      <c r="D2" s="4">
        <f>'CDN data'!$B$17</f>
        <v>231966</v>
      </c>
      <c r="E2" s="4">
        <f>'CDN data'!$B$17</f>
        <v>231966</v>
      </c>
      <c r="F2" s="4">
        <f>'CDN data'!$B$17</f>
        <v>231966</v>
      </c>
      <c r="G2" s="4">
        <f>'CDN data'!$B$17</f>
        <v>231966</v>
      </c>
      <c r="H2" s="4">
        <f>'CDN data'!$B$17</f>
        <v>231966</v>
      </c>
      <c r="I2" s="4">
        <f>'CDN data'!$B$17</f>
        <v>231966</v>
      </c>
      <c r="J2" s="4">
        <f>'CDN data'!$B$17</f>
        <v>231966</v>
      </c>
      <c r="K2" s="4">
        <f>'CDN data'!$B$17</f>
        <v>231966</v>
      </c>
      <c r="L2" s="4">
        <f>'CDN data'!$B$17+('CDN data'!$C$25*(BTC!L1-BTC!$L$1)/(BTC!$AP$1-BTC!$L$1))</f>
        <v>231966</v>
      </c>
      <c r="M2" s="4">
        <f>'CDN data'!$B$17+('CDN data'!$C$25*(BTC!M1-BTC!$L$1)/(BTC!$AP$1-BTC!$L$1))</f>
        <v>232466</v>
      </c>
      <c r="N2" s="4">
        <f>'CDN data'!$B$17+('CDN data'!$C$25*(BTC!N1-BTC!$L$1)/(BTC!$AP$1-BTC!$L$1))</f>
        <v>232966</v>
      </c>
      <c r="O2" s="4">
        <f>'CDN data'!$B$17+('CDN data'!$C$25*(BTC!O1-BTC!$L$1)/(BTC!$AP$1-BTC!$L$1))</f>
        <v>233466</v>
      </c>
      <c r="P2" s="4">
        <f>'CDN data'!$B$17+('CDN data'!$C$25*(BTC!P1-BTC!$L$1)/(BTC!$AP$1-BTC!$L$1))</f>
        <v>233966</v>
      </c>
      <c r="Q2" s="4">
        <f>'CDN data'!$B$17+('CDN data'!$C$25*(BTC!Q1-BTC!$L$1)/(BTC!$AP$1-BTC!$L$1))</f>
        <v>234466</v>
      </c>
      <c r="R2" s="4">
        <f>'CDN data'!$B$17+('CDN data'!$C$25*(BTC!R1-BTC!$L$1)/(BTC!$AP$1-BTC!$L$1))</f>
        <v>234966</v>
      </c>
      <c r="S2" s="4">
        <f>'CDN data'!$B$17+('CDN data'!$C$25*(BTC!S1-BTC!$L$1)/(BTC!$AP$1-BTC!$L$1))</f>
        <v>235466</v>
      </c>
      <c r="T2" s="4">
        <f>'CDN data'!$B$17+('CDN data'!$C$25*(BTC!T1-BTC!$L$1)/(BTC!$AP$1-BTC!$L$1))</f>
        <v>235966</v>
      </c>
      <c r="U2" s="4">
        <f>'CDN data'!$B$17+('CDN data'!$C$25*(BTC!U1-BTC!$L$1)/(BTC!$AP$1-BTC!$L$1))</f>
        <v>236466</v>
      </c>
      <c r="V2" s="4">
        <f>'CDN data'!$B$17+('CDN data'!$C$25*(BTC!V1-BTC!$L$1)/(BTC!$AP$1-BTC!$L$1))</f>
        <v>236966</v>
      </c>
      <c r="W2" s="4">
        <f>'CDN data'!$B$17+('CDN data'!$C$25*(BTC!W1-BTC!$L$1)/(BTC!$AP$1-BTC!$L$1))</f>
        <v>237466</v>
      </c>
      <c r="X2" s="4">
        <f>'CDN data'!$B$17+('CDN data'!$C$25*(BTC!X1-BTC!$L$1)/(BTC!$AP$1-BTC!$L$1))</f>
        <v>237966</v>
      </c>
      <c r="Y2" s="4">
        <f>'CDN data'!$B$17+('CDN data'!$C$25*(BTC!Y1-BTC!$L$1)/(BTC!$AP$1-BTC!$L$1))</f>
        <v>238466</v>
      </c>
      <c r="Z2" s="4">
        <f>'CDN data'!$B$17+('CDN data'!$C$25*(BTC!Z1-BTC!$L$1)/(BTC!$AP$1-BTC!$L$1))</f>
        <v>238966</v>
      </c>
      <c r="AA2" s="4">
        <f>'CDN data'!$B$17+('CDN data'!$C$25*(BTC!AA1-BTC!$L$1)/(BTC!$AP$1-BTC!$L$1))</f>
        <v>239466</v>
      </c>
      <c r="AB2" s="4">
        <f>'CDN data'!$B$17+('CDN data'!$C$25*(BTC!AB1-BTC!$L$1)/(BTC!$AP$1-BTC!$L$1))</f>
        <v>239966</v>
      </c>
      <c r="AC2" s="4">
        <f>'CDN data'!$B$17+('CDN data'!$C$25*(BTC!AC1-BTC!$L$1)/(BTC!$AP$1-BTC!$L$1))</f>
        <v>240466</v>
      </c>
      <c r="AD2" s="4">
        <f>'CDN data'!$B$17+('CDN data'!$C$25*(BTC!AD1-BTC!$L$1)/(BTC!$AP$1-BTC!$L$1))</f>
        <v>240966</v>
      </c>
      <c r="AE2" s="4">
        <f>'CDN data'!$B$17+('CDN data'!$C$25*(BTC!AE1-BTC!$L$1)/(BTC!$AP$1-BTC!$L$1))</f>
        <v>241466</v>
      </c>
      <c r="AF2" s="4">
        <f>'CDN data'!$B$17+('CDN data'!$C$25*(BTC!AF1-BTC!$L$1)/(BTC!$AP$1-BTC!$L$1))</f>
        <v>241966</v>
      </c>
      <c r="AG2" s="4">
        <f>'CDN data'!$B$17+('CDN data'!$C$25*(BTC!AG1-BTC!$L$1)/(BTC!$AP$1-BTC!$L$1))</f>
        <v>242466</v>
      </c>
      <c r="AH2" s="4">
        <f>'CDN data'!$B$17+('CDN data'!$C$25*(BTC!AH1-BTC!$L$1)/(BTC!$AP$1-BTC!$L$1))</f>
        <v>242966</v>
      </c>
      <c r="AI2" s="4">
        <f>'CDN data'!$B$17+('CDN data'!$C$25*(BTC!AI1-BTC!$L$1)/(BTC!$AP$1-BTC!$L$1))</f>
        <v>243466</v>
      </c>
      <c r="AJ2" s="4">
        <f>'CDN data'!$B$17+('CDN data'!$C$25*(BTC!AJ1-BTC!$L$1)/(BTC!$AP$1-BTC!$L$1))</f>
        <v>243966</v>
      </c>
      <c r="AK2" s="4">
        <f>'CDN data'!$B$17+('CDN data'!$C$25*(BTC!AK1-BTC!$L$1)/(BTC!$AP$1-BTC!$L$1))</f>
        <v>244466</v>
      </c>
      <c r="AL2" s="4">
        <f>'CDN data'!$B$17+('CDN data'!$C$25*(BTC!AL1-BTC!$L$1)/(BTC!$AP$1-BTC!$L$1))</f>
        <v>244966</v>
      </c>
      <c r="AM2" s="4">
        <f>'CDN data'!$B$17+('CDN data'!$C$25*(BTC!AM1-BTC!$L$1)/(BTC!$AP$1-BTC!$L$1))</f>
        <v>245466</v>
      </c>
      <c r="AN2" s="4">
        <f>'CDN data'!$B$17+('CDN data'!$C$25*(BTC!AN1-BTC!$L$1)/(BTC!$AP$1-BTC!$L$1))</f>
        <v>245966</v>
      </c>
      <c r="AO2" s="4">
        <f>'CDN data'!$B$17+('CDN data'!$C$25*(BTC!AO1-BTC!$L$1)/(BTC!$AP$1-BTC!$L$1))</f>
        <v>246466</v>
      </c>
      <c r="AP2" s="4">
        <f>'CDN data'!$B$17+('CDN data'!$C$25*(BTC!AP1-BTC!$L$1)/(BTC!$AP$1-BTC!$L$1))</f>
        <v>246966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CDN data</vt:lpstr>
      <vt:lpstr>BTC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2015-07-06T20:49:06Z</dcterms:created>
  <dcterms:modified xsi:type="dcterms:W3CDTF">2018-01-24T15:39:45Z</dcterms:modified>
</cp:coreProperties>
</file>