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Robbie\Dropbox (Energy Innovation)\EI EPS\Canada InputData Processed by Jeff\elec\MPCbS\"/>
    </mc:Choice>
  </mc:AlternateContent>
  <bookViews>
    <workbookView xWindow="-36200" yWindow="860" windowWidth="19440" windowHeight="6150" activeTab="3"/>
  </bookViews>
  <sheets>
    <sheet name="About" sheetId="1" r:id="rId1"/>
    <sheet name="CDN data" sheetId="4" r:id="rId2"/>
    <sheet name="Geothermal" sheetId="5" r:id="rId3"/>
    <sheet name="MPCbS" sheetId="3" r:id="rId4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0" i="5" l="1"/>
  <c r="B30" i="5"/>
  <c r="A33" i="5"/>
  <c r="B10" i="3"/>
  <c r="D29" i="5"/>
  <c r="D28" i="5"/>
  <c r="C10" i="4"/>
  <c r="D10" i="4"/>
  <c r="B8" i="3"/>
  <c r="C3" i="4"/>
  <c r="D3" i="4"/>
  <c r="B14" i="3"/>
  <c r="C2" i="4"/>
  <c r="D2" i="4"/>
  <c r="B6" i="3"/>
  <c r="D4" i="4"/>
  <c r="B5" i="3"/>
  <c r="D5" i="4"/>
  <c r="D6" i="4"/>
  <c r="B7" i="3"/>
  <c r="D7" i="4"/>
  <c r="B9" i="3"/>
  <c r="D8" i="4"/>
  <c r="D9" i="4"/>
  <c r="B2" i="3"/>
  <c r="B12" i="3"/>
  <c r="B11" i="3"/>
  <c r="B4" i="3"/>
  <c r="B3" i="3"/>
</calcChain>
</file>

<file path=xl/sharedStrings.xml><?xml version="1.0" encoding="utf-8"?>
<sst xmlns="http://schemas.openxmlformats.org/spreadsheetml/2006/main" count="83" uniqueCount="78">
  <si>
    <t>Source:</t>
  </si>
  <si>
    <t>Onshore wind</t>
  </si>
  <si>
    <t>Offshore wind</t>
  </si>
  <si>
    <t>Hydro</t>
  </si>
  <si>
    <t>hydro</t>
  </si>
  <si>
    <t>biomass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</si>
  <si>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</si>
  <si>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</si>
  <si>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</si>
  <si>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</si>
  <si>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</si>
  <si>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</si>
  <si>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natural gas nonpeaker</t>
  </si>
  <si>
    <t>geothermal</t>
  </si>
  <si>
    <t>petroleum</t>
  </si>
  <si>
    <t>natural gas peaker</t>
  </si>
  <si>
    <t>hard coal</t>
  </si>
  <si>
    <t>onshore wind</t>
  </si>
  <si>
    <t>offshore wind</t>
  </si>
  <si>
    <t>http://wellbeing.ihsp.mcgill.ca/publications/Barrington-Leigh-Ouliaris-IAEE2016.pdf</t>
  </si>
  <si>
    <t>Solar farming</t>
  </si>
  <si>
    <t>Solar PV (Rural)</t>
  </si>
  <si>
    <t>Biomass</t>
  </si>
  <si>
    <t>Wave</t>
  </si>
  <si>
    <t>Tidal</t>
  </si>
  <si>
    <t>Technology type</t>
  </si>
  <si>
    <t>RE potential (TWh/year)</t>
  </si>
  <si>
    <t>Capacity factor (%)</t>
  </si>
  <si>
    <t>Capacity (MW)</t>
  </si>
  <si>
    <t>Note: unless indicated otherwise, capacity factors are those used in the report.</t>
  </si>
  <si>
    <t>https://www.lazard.com/media/450337/lazard-levelized-cost-of-energy-version-110.pdf</t>
  </si>
  <si>
    <t>Capacity factors for onshore and offshore wind sourced from Lazard LCOE 11.0</t>
  </si>
  <si>
    <t>The renewable energy landscape in Canada: A spatial analysis</t>
  </si>
  <si>
    <t>Wind capacity factors</t>
  </si>
  <si>
    <t>Christopher Barrington-Leigh, Mark Ouliaris</t>
  </si>
  <si>
    <t>https://www.sciencedirect.com/science/article/pii/S1364032116308358</t>
  </si>
  <si>
    <t>Lazard LCOE 11.0</t>
  </si>
  <si>
    <t>Solar thermal (rural)</t>
  </si>
  <si>
    <t>Geothermal</t>
  </si>
  <si>
    <t>All sources and capacity factors (exc. wind and geothermal)</t>
  </si>
  <si>
    <t>CanGEA Canadian Geothermal Energy Association</t>
  </si>
  <si>
    <t>Canadian National Geothermal Database and Territorial Resource Estimate Maps</t>
  </si>
  <si>
    <t>BC: https://www.cangea.ca/bc-geothermal-resource-estimate-maps.html</t>
  </si>
  <si>
    <t>AB: https://www.cangea.ca/alberta-geothermal-favourability-maps.html</t>
  </si>
  <si>
    <t>YT: https://www.cangea.ca/yukon-geothermal-resource-estimate-maps.html</t>
  </si>
  <si>
    <t>It appears that most geothermal potential in Canada is found in</t>
  </si>
  <si>
    <t>British Columbia, Alberta, and Yukon.  Estimates of potential are</t>
  </si>
  <si>
    <t>only available for these three provinces/territories.</t>
  </si>
  <si>
    <t>Estimates are available for either technically recoverable resources</t>
  </si>
  <si>
    <t>and "theoretical" power generation potential.  Even the technically</t>
  </si>
  <si>
    <t>recoverable resources are large, so we use them, as the more</t>
  </si>
  <si>
    <t>conservative metric.</t>
  </si>
  <si>
    <t>resources."  Indicated resources have been demonstrated to exist through</t>
  </si>
  <si>
    <t>direct measurement.  Inferred resources are based on extrapolation</t>
  </si>
  <si>
    <t>of temperature profiles, rock properties, and heat flow from limited</t>
  </si>
  <si>
    <t>In BC and YT (but not in AB),</t>
  </si>
  <si>
    <t>measurements.  (In AB, only the sum of indicated and inferred resources</t>
  </si>
  <si>
    <t>estimates are subdivided into "indicated resources" and "inferred</t>
  </si>
  <si>
    <t>is available.)  For conservatism, we use only indicated resources, and we</t>
  </si>
  <si>
    <t>estimate the share of AB's total that consists of indicated resources</t>
  </si>
  <si>
    <t>Potential estimates are also provided at different recovery rates (5%,</t>
  </si>
  <si>
    <t>14%, and 20%) and depths (from 1,500 m to 5,500 m).  We use the 20%</t>
  </si>
  <si>
    <t>recovery rate and the total across all depths, to capture all of the</t>
  </si>
  <si>
    <t>available, indicated resource.</t>
  </si>
  <si>
    <t>Province</t>
  </si>
  <si>
    <t>Indicated Resource</t>
  </si>
  <si>
    <t>Inferred Resource</t>
  </si>
  <si>
    <t>Total</t>
  </si>
  <si>
    <t>Unit</t>
  </si>
  <si>
    <t>MW</t>
  </si>
  <si>
    <t>BC</t>
  </si>
  <si>
    <t>AB</t>
  </si>
  <si>
    <t>YT</t>
  </si>
  <si>
    <t>Technical Potential</t>
  </si>
  <si>
    <t>using the shares from BC (since AB is located next to BC and not YT,</t>
  </si>
  <si>
    <t>so its underground properties may be more similar to those of BC).</t>
  </si>
  <si>
    <t>Total technical potential of indicated resources</t>
  </si>
  <si>
    <t>coal to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</si>
</sst>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0" fontId="0" fillId="0" borderId="0" xfId="0" applyFill="1"/>
    <xf numFmtId="1" fontId="0" fillId="0" borderId="0" xfId="0" applyNumberFormat="1"/>
    <xf numFmtId="0" fontId="6" fillId="0" borderId="0" xfId="0" applyFont="1"/>
    <xf numFmtId="0" fontId="7" fillId="3" borderId="0" xfId="0" applyFont="1" applyFill="1" applyAlignment="1">
      <alignment horizontal="center" vertical="center" wrapText="1"/>
    </xf>
    <xf numFmtId="9" fontId="0" fillId="0" borderId="0" xfId="1" applyFont="1"/>
    <xf numFmtId="164" fontId="0" fillId="0" borderId="0" xfId="3" applyNumberFormat="1" applyFont="1"/>
    <xf numFmtId="164" fontId="0" fillId="0" borderId="0" xfId="0" applyNumberFormat="1"/>
    <xf numFmtId="0" fontId="2" fillId="0" borderId="0" xfId="0" applyFont="1" applyAlignment="1">
      <alignment horizontal="right"/>
    </xf>
    <xf numFmtId="0" fontId="0" fillId="0" borderId="0" xfId="0" applyAlignment="1">
      <alignment wrapText="1"/>
    </xf>
    <xf numFmtId="0" fontId="2" fillId="2" borderId="0" xfId="0" applyFont="1" applyFill="1" applyAlignment="1">
      <alignment wrapText="1"/>
    </xf>
    <xf numFmtId="0" fontId="2" fillId="4" borderId="0" xfId="0" applyFont="1" applyFill="1"/>
    <xf numFmtId="0" fontId="0" fillId="4" borderId="0" xfId="0" applyFill="1"/>
    <xf numFmtId="1" fontId="0" fillId="5" borderId="0" xfId="0" applyNumberFormat="1" applyFill="1"/>
    <xf numFmtId="1" fontId="0" fillId="6" borderId="0" xfId="0" applyNumberFormat="1" applyFill="1"/>
  </cellXfs>
  <cellStyles count="5">
    <cellStyle name="Comma" xfId="3" builtinId="3"/>
    <cellStyle name="Followed Hyperlink" xfId="4" builtinId="9" hidden="1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12700</xdr:rowOff>
    </xdr:from>
    <xdr:to>
      <xdr:col>8</xdr:col>
      <xdr:colOff>180606</xdr:colOff>
      <xdr:row>38</xdr:row>
      <xdr:rowOff>12700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060700"/>
          <a:ext cx="7029081" cy="438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/>
  </sheetViews>
  <sheetFormatPr defaultColWidth="8.81640625" defaultRowHeight="14.5" x14ac:dyDescent="0.35"/>
  <cols>
    <col min="2" max="2" width="60.81640625" customWidth="1"/>
  </cols>
  <sheetData>
    <row r="1" spans="1:2" x14ac:dyDescent="0.35">
      <c r="A1" s="1" t="s">
        <v>8</v>
      </c>
    </row>
    <row r="3" spans="1:2" x14ac:dyDescent="0.35">
      <c r="A3" s="1" t="s">
        <v>0</v>
      </c>
      <c r="B3" s="2" t="s">
        <v>39</v>
      </c>
    </row>
    <row r="4" spans="1:2" x14ac:dyDescent="0.35">
      <c r="B4" t="s">
        <v>32</v>
      </c>
    </row>
    <row r="5" spans="1:2" x14ac:dyDescent="0.35">
      <c r="B5" s="4">
        <v>2016</v>
      </c>
    </row>
    <row r="6" spans="1:2" x14ac:dyDescent="0.35">
      <c r="B6" s="4" t="s">
        <v>34</v>
      </c>
    </row>
    <row r="7" spans="1:2" x14ac:dyDescent="0.35">
      <c r="B7" t="s">
        <v>19</v>
      </c>
    </row>
    <row r="8" spans="1:2" x14ac:dyDescent="0.35">
      <c r="B8" s="5" t="s">
        <v>35</v>
      </c>
    </row>
    <row r="10" spans="1:2" x14ac:dyDescent="0.35">
      <c r="B10" s="3" t="s">
        <v>33</v>
      </c>
    </row>
    <row r="11" spans="1:2" x14ac:dyDescent="0.35">
      <c r="B11" t="s">
        <v>36</v>
      </c>
    </row>
    <row r="12" spans="1:2" x14ac:dyDescent="0.35">
      <c r="B12" s="4">
        <v>2017</v>
      </c>
    </row>
    <row r="13" spans="1:2" x14ac:dyDescent="0.35">
      <c r="B13" t="s">
        <v>30</v>
      </c>
    </row>
    <row r="15" spans="1:2" x14ac:dyDescent="0.35">
      <c r="B15" s="3" t="s">
        <v>38</v>
      </c>
    </row>
    <row r="16" spans="1:2" x14ac:dyDescent="0.35">
      <c r="B16" t="s">
        <v>40</v>
      </c>
    </row>
    <row r="17" spans="2:2" x14ac:dyDescent="0.35">
      <c r="B17" s="4">
        <v>2016</v>
      </c>
    </row>
    <row r="18" spans="2:2" x14ac:dyDescent="0.35">
      <c r="B18" t="s">
        <v>41</v>
      </c>
    </row>
    <row r="19" spans="2:2" x14ac:dyDescent="0.35">
      <c r="B19" t="s">
        <v>42</v>
      </c>
    </row>
    <row r="20" spans="2:2" x14ac:dyDescent="0.35">
      <c r="B20" t="s">
        <v>43</v>
      </c>
    </row>
    <row r="21" spans="2:2" x14ac:dyDescent="0.35">
      <c r="B21" t="s">
        <v>44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/>
  </sheetViews>
  <sheetFormatPr defaultColWidth="11.453125" defaultRowHeight="14.5" x14ac:dyDescent="0.35"/>
  <cols>
    <col min="1" max="1" width="20.453125" customWidth="1"/>
    <col min="4" max="4" width="12.26953125" bestFit="1" customWidth="1"/>
    <col min="5" max="5" width="12.81640625" bestFit="1" customWidth="1"/>
  </cols>
  <sheetData>
    <row r="1" spans="1:5" ht="29" x14ac:dyDescent="0.35">
      <c r="A1" s="9" t="s">
        <v>25</v>
      </c>
      <c r="B1" s="9" t="s">
        <v>26</v>
      </c>
      <c r="C1" s="9" t="s">
        <v>27</v>
      </c>
      <c r="D1" s="9" t="s">
        <v>28</v>
      </c>
    </row>
    <row r="2" spans="1:5" x14ac:dyDescent="0.35">
      <c r="A2" t="s">
        <v>1</v>
      </c>
      <c r="B2">
        <v>1380</v>
      </c>
      <c r="C2" s="10">
        <f>AVERAGE(0.38,0.55)</f>
        <v>0.46500000000000002</v>
      </c>
      <c r="D2" s="11">
        <f>B2/C2/365/24*1000*1000</f>
        <v>338783.32596847846</v>
      </c>
      <c r="E2" s="12"/>
    </row>
    <row r="3" spans="1:5" x14ac:dyDescent="0.35">
      <c r="A3" s="8" t="s">
        <v>2</v>
      </c>
      <c r="B3">
        <v>522</v>
      </c>
      <c r="C3" s="10">
        <f>AVERAGE(0.4,0.5)</f>
        <v>0.45</v>
      </c>
      <c r="D3" s="11">
        <f t="shared" ref="D3:D9" si="0">B3/C3/365/24*1000*1000</f>
        <v>132420.09132420091</v>
      </c>
    </row>
    <row r="4" spans="1:5" x14ac:dyDescent="0.35">
      <c r="A4" s="8" t="s">
        <v>3</v>
      </c>
      <c r="B4">
        <v>1020</v>
      </c>
      <c r="C4" s="10">
        <v>0.6</v>
      </c>
      <c r="D4" s="11">
        <f t="shared" si="0"/>
        <v>194063.92694063924</v>
      </c>
    </row>
    <row r="5" spans="1:5" x14ac:dyDescent="0.35">
      <c r="A5" s="8" t="s">
        <v>20</v>
      </c>
      <c r="B5">
        <v>308</v>
      </c>
      <c r="C5" s="10">
        <v>0.15</v>
      </c>
      <c r="D5" s="11">
        <f t="shared" si="0"/>
        <v>234398.78234398784</v>
      </c>
    </row>
    <row r="6" spans="1:5" x14ac:dyDescent="0.35">
      <c r="A6" s="8" t="s">
        <v>21</v>
      </c>
      <c r="B6">
        <v>21</v>
      </c>
      <c r="C6" s="10">
        <v>0.2</v>
      </c>
      <c r="D6" s="11">
        <f t="shared" si="0"/>
        <v>11986.301369863013</v>
      </c>
    </row>
    <row r="7" spans="1:5" x14ac:dyDescent="0.35">
      <c r="A7" s="8" t="s">
        <v>22</v>
      </c>
      <c r="B7">
        <v>262</v>
      </c>
      <c r="C7" s="10">
        <v>0.31</v>
      </c>
      <c r="D7" s="11">
        <f t="shared" si="0"/>
        <v>96479.599351892757</v>
      </c>
    </row>
    <row r="8" spans="1:5" x14ac:dyDescent="0.35">
      <c r="A8" s="8" t="s">
        <v>23</v>
      </c>
      <c r="B8">
        <v>73</v>
      </c>
      <c r="C8" s="10">
        <v>0.1</v>
      </c>
      <c r="D8" s="11">
        <f t="shared" si="0"/>
        <v>83333.333333333328</v>
      </c>
    </row>
    <row r="9" spans="1:5" x14ac:dyDescent="0.35">
      <c r="A9" s="8" t="s">
        <v>24</v>
      </c>
      <c r="B9">
        <v>16</v>
      </c>
      <c r="C9" s="10">
        <v>0.15</v>
      </c>
      <c r="D9" s="11">
        <f t="shared" si="0"/>
        <v>12176.560121765602</v>
      </c>
    </row>
    <row r="10" spans="1:5" x14ac:dyDescent="0.35">
      <c r="A10" s="8" t="s">
        <v>37</v>
      </c>
      <c r="B10">
        <v>52</v>
      </c>
      <c r="C10" s="10">
        <f>AVERAGE(0.4,0.5)</f>
        <v>0.45</v>
      </c>
      <c r="D10" s="11">
        <f t="shared" ref="D10" si="1">B10/C10/365/24*1000*1000</f>
        <v>13191.273465246066</v>
      </c>
    </row>
    <row r="11" spans="1:5" x14ac:dyDescent="0.35">
      <c r="A11" s="8"/>
      <c r="C11" s="10"/>
      <c r="D11" s="11"/>
    </row>
    <row r="12" spans="1:5" x14ac:dyDescent="0.35">
      <c r="A12" s="8" t="s">
        <v>29</v>
      </c>
    </row>
    <row r="13" spans="1:5" x14ac:dyDescent="0.35">
      <c r="A13" s="8" t="s">
        <v>31</v>
      </c>
    </row>
    <row r="14" spans="1:5" x14ac:dyDescent="0.35">
      <c r="A14" s="8" t="s">
        <v>30</v>
      </c>
    </row>
    <row r="15" spans="1:5" x14ac:dyDescent="0.35">
      <c r="A15" s="8"/>
    </row>
    <row r="39" spans="1:1" x14ac:dyDescent="0.35">
      <c r="A39" t="s">
        <v>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/>
  </sheetViews>
  <sheetFormatPr defaultRowHeight="14.5" x14ac:dyDescent="0.35"/>
  <cols>
    <col min="2" max="2" width="12.453125" customWidth="1"/>
    <col min="3" max="3" width="12.26953125" customWidth="1"/>
    <col min="4" max="4" width="10.7265625" customWidth="1"/>
  </cols>
  <sheetData>
    <row r="1" spans="1:1" x14ac:dyDescent="0.35">
      <c r="A1" t="s">
        <v>45</v>
      </c>
    </row>
    <row r="2" spans="1:1" x14ac:dyDescent="0.35">
      <c r="A2" t="s">
        <v>46</v>
      </c>
    </row>
    <row r="3" spans="1:1" x14ac:dyDescent="0.35">
      <c r="A3" t="s">
        <v>47</v>
      </c>
    </row>
    <row r="5" spans="1:1" x14ac:dyDescent="0.35">
      <c r="A5" t="s">
        <v>48</v>
      </c>
    </row>
    <row r="6" spans="1:1" x14ac:dyDescent="0.35">
      <c r="A6" t="s">
        <v>49</v>
      </c>
    </row>
    <row r="7" spans="1:1" x14ac:dyDescent="0.35">
      <c r="A7" t="s">
        <v>50</v>
      </c>
    </row>
    <row r="8" spans="1:1" x14ac:dyDescent="0.35">
      <c r="A8" t="s">
        <v>51</v>
      </c>
    </row>
    <row r="10" spans="1:1" x14ac:dyDescent="0.35">
      <c r="A10" t="s">
        <v>55</v>
      </c>
    </row>
    <row r="11" spans="1:1" x14ac:dyDescent="0.35">
      <c r="A11" t="s">
        <v>57</v>
      </c>
    </row>
    <row r="12" spans="1:1" x14ac:dyDescent="0.35">
      <c r="A12" t="s">
        <v>52</v>
      </c>
    </row>
    <row r="13" spans="1:1" x14ac:dyDescent="0.35">
      <c r="A13" t="s">
        <v>53</v>
      </c>
    </row>
    <row r="14" spans="1:1" x14ac:dyDescent="0.35">
      <c r="A14" t="s">
        <v>54</v>
      </c>
    </row>
    <row r="15" spans="1:1" x14ac:dyDescent="0.35">
      <c r="A15" t="s">
        <v>56</v>
      </c>
    </row>
    <row r="16" spans="1:1" x14ac:dyDescent="0.35">
      <c r="A16" t="s">
        <v>58</v>
      </c>
    </row>
    <row r="17" spans="1:5" x14ac:dyDescent="0.35">
      <c r="A17" t="s">
        <v>59</v>
      </c>
    </row>
    <row r="18" spans="1:5" x14ac:dyDescent="0.35">
      <c r="A18" t="s">
        <v>74</v>
      </c>
    </row>
    <row r="19" spans="1:5" x14ac:dyDescent="0.35">
      <c r="A19" t="s">
        <v>75</v>
      </c>
    </row>
    <row r="21" spans="1:5" x14ac:dyDescent="0.35">
      <c r="A21" t="s">
        <v>60</v>
      </c>
    </row>
    <row r="22" spans="1:5" x14ac:dyDescent="0.35">
      <c r="A22" t="s">
        <v>61</v>
      </c>
    </row>
    <row r="23" spans="1:5" x14ac:dyDescent="0.35">
      <c r="A23" t="s">
        <v>62</v>
      </c>
    </row>
    <row r="24" spans="1:5" x14ac:dyDescent="0.35">
      <c r="A24" t="s">
        <v>63</v>
      </c>
    </row>
    <row r="26" spans="1:5" x14ac:dyDescent="0.35">
      <c r="A26" s="16" t="s">
        <v>73</v>
      </c>
      <c r="B26" s="17"/>
      <c r="C26" s="17"/>
      <c r="D26" s="17"/>
      <c r="E26" s="17"/>
    </row>
    <row r="27" spans="1:5" s="14" customFormat="1" ht="29" x14ac:dyDescent="0.35">
      <c r="A27" s="15" t="s">
        <v>64</v>
      </c>
      <c r="B27" s="15" t="s">
        <v>65</v>
      </c>
      <c r="C27" s="15" t="s">
        <v>66</v>
      </c>
      <c r="D27" s="15" t="s">
        <v>67</v>
      </c>
      <c r="E27" s="15" t="s">
        <v>68</v>
      </c>
    </row>
    <row r="28" spans="1:5" x14ac:dyDescent="0.35">
      <c r="A28" t="s">
        <v>70</v>
      </c>
      <c r="B28">
        <v>33877</v>
      </c>
      <c r="C28">
        <v>5688</v>
      </c>
      <c r="D28">
        <f>SUM(B28:C28)</f>
        <v>39565</v>
      </c>
      <c r="E28" t="s">
        <v>69</v>
      </c>
    </row>
    <row r="29" spans="1:5" x14ac:dyDescent="0.35">
      <c r="A29" t="s">
        <v>72</v>
      </c>
      <c r="B29">
        <v>125954</v>
      </c>
      <c r="C29">
        <v>494686</v>
      </c>
      <c r="D29">
        <f>SUM(B29:C29)</f>
        <v>620640</v>
      </c>
      <c r="E29" t="s">
        <v>69</v>
      </c>
    </row>
    <row r="30" spans="1:5" x14ac:dyDescent="0.35">
      <c r="A30" t="s">
        <v>71</v>
      </c>
      <c r="B30" s="18">
        <f>$D30*(B28/$D28)</f>
        <v>475896.28712245671</v>
      </c>
      <c r="C30" s="18">
        <f>$D30*(C28/$D28)</f>
        <v>79903.712877543294</v>
      </c>
      <c r="D30">
        <v>555800</v>
      </c>
      <c r="E30" t="s">
        <v>69</v>
      </c>
    </row>
    <row r="32" spans="1:5" x14ac:dyDescent="0.35">
      <c r="A32" s="6" t="s">
        <v>76</v>
      </c>
      <c r="B32" s="6"/>
      <c r="C32" s="6"/>
    </row>
    <row r="33" spans="1:3" x14ac:dyDescent="0.35">
      <c r="A33" s="19">
        <f>SUM(B28:B30)</f>
        <v>635727.28712245671</v>
      </c>
      <c r="B33" s="6" t="s">
        <v>69</v>
      </c>
      <c r="C33" s="6"/>
    </row>
    <row r="34" spans="1:3" x14ac:dyDescent="0.35">
      <c r="A34" s="6"/>
      <c r="B34" s="6"/>
      <c r="C34" s="6"/>
    </row>
    <row r="35" spans="1:3" x14ac:dyDescent="0.35">
      <c r="A35" s="6"/>
      <c r="B35" s="6"/>
      <c r="C35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5"/>
  <sheetViews>
    <sheetView tabSelected="1" workbookViewId="0">
      <selection activeCell="D18" sqref="D18"/>
    </sheetView>
  </sheetViews>
  <sheetFormatPr defaultColWidth="8.81640625" defaultRowHeight="14.5" x14ac:dyDescent="0.35"/>
  <cols>
    <col min="1" max="1" width="22" customWidth="1"/>
    <col min="2" max="2" width="28.81640625" customWidth="1"/>
  </cols>
  <sheetData>
    <row r="1" spans="1:2" x14ac:dyDescent="0.35">
      <c r="A1" s="1" t="s">
        <v>10</v>
      </c>
      <c r="B1" s="13" t="s">
        <v>11</v>
      </c>
    </row>
    <row r="2" spans="1:2" x14ac:dyDescent="0.35">
      <c r="A2" t="s">
        <v>16</v>
      </c>
      <c r="B2" s="7">
        <f>9*10^12</f>
        <v>9000000000000</v>
      </c>
    </row>
    <row r="3" spans="1:2" x14ac:dyDescent="0.35">
      <c r="A3" t="s">
        <v>12</v>
      </c>
      <c r="B3" s="7">
        <f>9*10^12</f>
        <v>9000000000000</v>
      </c>
    </row>
    <row r="4" spans="1:2" x14ac:dyDescent="0.35">
      <c r="A4" t="s">
        <v>9</v>
      </c>
      <c r="B4" s="7">
        <f>9*10^12</f>
        <v>9000000000000</v>
      </c>
    </row>
    <row r="5" spans="1:2" x14ac:dyDescent="0.35">
      <c r="A5" t="s">
        <v>4</v>
      </c>
      <c r="B5" s="7">
        <f>'CDN data'!D4</f>
        <v>194063.92694063924</v>
      </c>
    </row>
    <row r="6" spans="1:2" x14ac:dyDescent="0.35">
      <c r="A6" t="s">
        <v>17</v>
      </c>
      <c r="B6" s="7">
        <f>'CDN data'!D2</f>
        <v>338783.32596847846</v>
      </c>
    </row>
    <row r="7" spans="1:2" x14ac:dyDescent="0.35">
      <c r="A7" t="s">
        <v>6</v>
      </c>
      <c r="B7" s="7">
        <f>'CDN data'!D6</f>
        <v>11986.301369863013</v>
      </c>
    </row>
    <row r="8" spans="1:2" x14ac:dyDescent="0.35">
      <c r="A8" t="s">
        <v>7</v>
      </c>
      <c r="B8" s="7">
        <f>'CDN data'!D10</f>
        <v>13191.273465246066</v>
      </c>
    </row>
    <row r="9" spans="1:2" x14ac:dyDescent="0.35">
      <c r="A9" t="s">
        <v>5</v>
      </c>
      <c r="B9" s="7">
        <f>'CDN data'!D7</f>
        <v>96479.599351892757</v>
      </c>
    </row>
    <row r="10" spans="1:2" x14ac:dyDescent="0.35">
      <c r="A10" t="s">
        <v>13</v>
      </c>
      <c r="B10" s="7">
        <f>Geothermal!A33</f>
        <v>635727.28712245671</v>
      </c>
    </row>
    <row r="11" spans="1:2" x14ac:dyDescent="0.35">
      <c r="A11" t="s">
        <v>14</v>
      </c>
      <c r="B11" s="7">
        <f>9*10^12</f>
        <v>9000000000000</v>
      </c>
    </row>
    <row r="12" spans="1:2" x14ac:dyDescent="0.35">
      <c r="A12" t="s">
        <v>15</v>
      </c>
      <c r="B12" s="7">
        <f>9*10^12</f>
        <v>9000000000000</v>
      </c>
    </row>
    <row r="13" spans="1:2" x14ac:dyDescent="0.35">
      <c r="A13" t="s">
        <v>77</v>
      </c>
      <c r="B13" s="7">
        <v>0</v>
      </c>
    </row>
    <row r="14" spans="1:2" x14ac:dyDescent="0.35">
      <c r="A14" t="s">
        <v>18</v>
      </c>
      <c r="B14" s="7">
        <f>'CDN data'!D3</f>
        <v>132420.09132420091</v>
      </c>
    </row>
    <row r="15" spans="1:2" x14ac:dyDescent="0.35">
      <c r="B15" s="7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CDN data</vt:lpstr>
      <vt:lpstr>Geothermal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2015-01-16T02:18:43Z</dcterms:created>
  <dcterms:modified xsi:type="dcterms:W3CDTF">2018-01-24T16:25:54Z</dcterms:modified>
</cp:coreProperties>
</file>